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1340" windowHeight="8715" tabRatio="849" activeTab="0"/>
  </bookViews>
  <sheets>
    <sheet name="5. Prohlášení o výdajích" sheetId="1" r:id="rId1"/>
    <sheet name="6.Zpráva o pokroku" sheetId="2" r:id="rId2"/>
    <sheet name="7. Finanční zpráva " sheetId="3" r:id="rId3"/>
    <sheet name="8.Soupiska výdajů" sheetId="4" r:id="rId4"/>
    <sheet name="9. Národní spolufinancování" sheetId="5" r:id="rId5"/>
    <sheet name="10. Zadávací řízení" sheetId="6" r:id="rId6"/>
    <sheet name="11. Kontrola na místě" sheetId="7" r:id="rId7"/>
    <sheet name="12. Krácení výdajů" sheetId="8" r:id="rId8"/>
    <sheet name="13. Sdílené výdaje" sheetId="9" r:id="rId9"/>
  </sheets>
  <definedNames>
    <definedName name="_xlnm.Print_Titles" localSheetId="6">'11. Kontrola na místě'!$5:$7</definedName>
    <definedName name="_xlnm.Print_Titles" localSheetId="7">'12. Krácení výdajů'!$1:$9</definedName>
    <definedName name="_xlnm.Print_Titles" localSheetId="8">'13. Sdílené výdaje'!$1:$15</definedName>
    <definedName name="_xlnm.Print_Titles" localSheetId="1">'6.Zpráva o pokroku'!$7:$9</definedName>
    <definedName name="_xlnm.Print_Titles" localSheetId="2">'7. Finanční zpráva '!$6:$8</definedName>
    <definedName name="_xlnm.Print_Titles" localSheetId="3">'8.Soupiska výdajů'!$1:$14</definedName>
    <definedName name="_xlnm.Print_Area" localSheetId="5">'10. Zadávací řízení'!$A$1:$H$63</definedName>
    <definedName name="_xlnm.Print_Area" localSheetId="6">'11. Kontrola na místě'!$A$1:$J$93</definedName>
    <definedName name="_xlnm.Print_Area" localSheetId="7">'12. Krácení výdajů'!$B$1:$K$84</definedName>
    <definedName name="_xlnm.Print_Area" localSheetId="8">'13. Sdílené výdaje'!$A$1:$N$76</definedName>
    <definedName name="_xlnm.Print_Area" localSheetId="0">'5. Prohlášení o výdajích'!$A$1:$J$87</definedName>
    <definedName name="_xlnm.Print_Area" localSheetId="1">'6.Zpráva o pokroku'!$A$1:$K$146</definedName>
    <definedName name="_xlnm.Print_Area" localSheetId="2">'7. Finanční zpráva '!$A$1:$H$78</definedName>
    <definedName name="_xlnm.Print_Area" localSheetId="3">'8.Soupiska výdajů'!$A$1:$W$72</definedName>
    <definedName name="_xlnm.Print_Area" localSheetId="4">'9. Národní spolufinancování'!$A$1:$K$26</definedName>
  </definedNames>
  <calcPr fullCalcOnLoad="1"/>
</workbook>
</file>

<file path=xl/comments1.xml><?xml version="1.0" encoding="utf-8"?>
<comments xmlns="http://schemas.openxmlformats.org/spreadsheetml/2006/main">
  <authors>
    <author>Petra Vodickova</author>
  </authors>
  <commentList>
    <comment ref="B48" authorId="0">
      <text>
        <r>
          <rPr>
            <sz val="10"/>
            <rFont val="Tahoma"/>
            <family val="2"/>
          </rPr>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Petra Vodickova</author>
  </authors>
  <commentList>
    <comment ref="B135" authorId="0">
      <text>
        <r>
          <rPr>
            <sz val="10"/>
            <rFont val="Tahoma"/>
            <family val="2"/>
          </rPr>
          <t>Vyplnit v případě potřeby. V každém případě musí formulář obsahovat podpis statutárního zástupce partnera.</t>
        </r>
      </text>
    </comment>
    <comment ref="B82" authorId="0">
      <text>
        <r>
          <rPr>
            <sz val="10"/>
            <rFont val="Tahoma"/>
            <family val="2"/>
          </rPr>
          <t>Vyplňujte s ohledem na údaje uvedené ve Vaší projektové žádosti.</t>
        </r>
        <r>
          <rPr>
            <sz val="8"/>
            <rFont val="Tahoma"/>
            <family val="2"/>
          </rPr>
          <t xml:space="preserve">
</t>
        </r>
      </text>
    </comment>
    <comment ref="B95" authorId="0">
      <text>
        <r>
          <rPr>
            <sz val="10"/>
            <rFont val="Tahoma"/>
            <family val="2"/>
          </rPr>
          <t>Popis toho, co z Vašeho projektu setrvá do budoucna (např. infrastruktura, zveřejněná studie, internetové stránky atd.)</t>
        </r>
        <r>
          <rPr>
            <sz val="8"/>
            <rFont val="Tahoma"/>
            <family val="2"/>
          </rPr>
          <t xml:space="preserve">
</t>
        </r>
        <r>
          <rPr>
            <sz val="10"/>
            <rFont val="Tahoma"/>
            <family val="2"/>
          </rPr>
          <t>Realita těchto údajů bude proveřena namátkovou kontrolou.</t>
        </r>
      </text>
    </comment>
    <comment ref="B99" authorId="0">
      <text>
        <r>
          <rPr>
            <sz val="10"/>
            <rFont val="Tahoma"/>
            <family val="2"/>
          </rPr>
          <t>Projektová dokumentace, reference na opatření publicity (internetové stránky, brožury, seznamy účastníků), popř. dílčí výstupy (např. v případě studií)</t>
        </r>
        <r>
          <rPr>
            <sz val="8"/>
            <rFont val="Tahoma"/>
            <family val="2"/>
          </rPr>
          <t xml:space="preserve">
</t>
        </r>
      </text>
    </comment>
    <comment ref="D11" authorId="0">
      <text>
        <r>
          <rPr>
            <sz val="10"/>
            <rFont val="Tahoma"/>
            <family val="2"/>
          </rPr>
          <t>LP, PP1, PP2, …
Vyplňte na základě údajů uvedených ve Smlouvě o poskytnutí prostředků z ERDF.</t>
        </r>
        <r>
          <rPr>
            <sz val="8"/>
            <rFont val="Tahoma"/>
            <family val="2"/>
          </rPr>
          <t xml:space="preserve">
</t>
        </r>
      </text>
    </comment>
    <comment ref="D25" authorId="0">
      <text>
        <r>
          <rPr>
            <sz val="10"/>
            <rFont val="Tahoma"/>
            <family val="2"/>
          </rPr>
          <t>Dle pořadí a časového plánu uvedeného ve Smlouvě o poskytnutí prostředků z ERDF:
např. Monitorovací období 1 od 30/09/2009 do 30/03/2010</t>
        </r>
        <r>
          <rPr>
            <sz val="8"/>
            <rFont val="Tahoma"/>
            <family val="2"/>
          </rPr>
          <t xml:space="preserve">
</t>
        </r>
      </text>
    </comment>
    <comment ref="B34" authorId="0">
      <text>
        <r>
          <rPr>
            <sz val="10"/>
            <rFont val="Tahoma"/>
            <family val="2"/>
          </rPr>
          <t>Jasné a přesné shrnutí, uvádějte podstatné údaje. Pokud potřebujete více místa, vložte další pole.</t>
        </r>
      </text>
    </comment>
    <comment ref="B36" authorId="0">
      <text>
        <r>
          <rPr>
            <sz val="10"/>
            <rFont val="Tahoma"/>
            <family val="2"/>
          </rPr>
          <t>Strukturovaný výčet a popis Vašich aktivit</t>
        </r>
        <r>
          <rPr>
            <sz val="8"/>
            <rFont val="Tahoma"/>
            <family val="2"/>
          </rPr>
          <t xml:space="preserve">
</t>
        </r>
      </text>
    </comment>
    <comment ref="B40" authorId="0">
      <text>
        <r>
          <rPr>
            <sz val="10"/>
            <rFont val="Tahoma"/>
            <family val="2"/>
          </rPr>
          <t>Popis spolupráce a partnerství</t>
        </r>
        <r>
          <rPr>
            <sz val="8"/>
            <rFont val="Tahoma"/>
            <family val="2"/>
          </rPr>
          <t xml:space="preserve">
</t>
        </r>
      </text>
    </comment>
    <comment ref="B86" authorId="0">
      <text>
        <r>
          <rPr>
            <sz val="10"/>
            <rFont val="Tahoma"/>
            <family val="2"/>
          </rPr>
          <t>Změny, které již byly oficiálně oznámeny, zde již nemusí být uváděny.</t>
        </r>
        <r>
          <rPr>
            <sz val="8"/>
            <rFont val="Tahoma"/>
            <family val="2"/>
          </rPr>
          <t xml:space="preserve">
</t>
        </r>
      </text>
    </comment>
    <comment ref="B91" authorId="0">
      <text>
        <r>
          <rPr>
            <sz val="10"/>
            <rFont val="Tahoma"/>
            <family val="2"/>
          </rPr>
          <t>Strukturovaný výčet
- …
- …
- …</t>
        </r>
        <r>
          <rPr>
            <b/>
            <sz val="8"/>
            <rFont val="Tahoma"/>
            <family val="2"/>
          </rPr>
          <t xml:space="preserve">
</t>
        </r>
        <r>
          <rPr>
            <sz val="8"/>
            <rFont val="Tahoma"/>
            <family val="2"/>
          </rPr>
          <t xml:space="preserve">
</t>
        </r>
      </text>
    </comment>
  </commentList>
</comments>
</file>

<file path=xl/comments3.xml><?xml version="1.0" encoding="utf-8"?>
<comments xmlns="http://schemas.openxmlformats.org/spreadsheetml/2006/main">
  <authors>
    <author>Petra Vodickova</author>
  </authors>
  <commentList>
    <comment ref="B64" authorId="0">
      <text>
        <r>
          <rPr>
            <sz val="10"/>
            <rFont val="Tahoma"/>
            <family val="2"/>
          </rPr>
          <t>Vyplnit v případě potřeby. V každém případě musí formulář obsahovat podpis statutárního zástupce partnera.</t>
        </r>
      </text>
    </comment>
    <comment ref="B36" authorId="0">
      <text>
        <r>
          <rPr>
            <sz val="10"/>
            <rFont val="Tahoma"/>
            <family val="2"/>
          </rPr>
          <t>Uveďte dílčí částky rozpočtových kapitol na základě formuláře č. 8 (Soupiska výdajů CRR)</t>
        </r>
        <r>
          <rPr>
            <sz val="8"/>
            <rFont val="Tahoma"/>
            <family val="2"/>
          </rPr>
          <t xml:space="preserve">
</t>
        </r>
      </text>
    </comment>
    <comment ref="B45" authorId="0">
      <text>
        <r>
          <rPr>
            <sz val="10"/>
            <rFont val="Tahoma"/>
            <family val="2"/>
          </rPr>
          <t xml:space="preserve">Sousedící regiony jsou: 
Linz-Wels, Innviertel, Steyr-Kirchdorf (OÖ), 
St. Pölten a Mostviertel-Eisenwurzen (NÖ)
</t>
        </r>
      </text>
    </comment>
    <comment ref="D49" authorId="0">
      <text>
        <r>
          <rPr>
            <sz val="10"/>
            <rFont val="Tahoma"/>
            <family val="2"/>
          </rPr>
          <t>U věcných příspěvků nesmí spolufinancování z ERDF
překročit celkové způsobilé výdaje po odečtení
hodnoty těchto příspěvků.</t>
        </r>
      </text>
    </comment>
    <comment ref="C22" authorId="0">
      <text>
        <r>
          <rPr>
            <sz val="10"/>
            <rFont val="Tahoma"/>
            <family val="2"/>
          </rPr>
          <t>Dle pořadí a časového plánu uvedeného ve Smlouvě o poskytnutí prostředků z ERDF:
např. Monitorovací období 1 od 30/09/2009 do 30/03/2010</t>
        </r>
      </text>
    </comment>
    <comment ref="G36" authorId="0">
      <text>
        <r>
          <rPr>
            <sz val="10"/>
            <rFont val="Tahoma"/>
            <family val="2"/>
          </rPr>
          <t>Zadávejte prosím hodnoty pouze do žlutých polí. Šedá pole obsahují vzorce a hodnoty jsou tedy počítány automaticky.</t>
        </r>
        <r>
          <rPr>
            <b/>
            <sz val="8"/>
            <rFont val="Tahoma"/>
            <family val="2"/>
          </rPr>
          <t xml:space="preserve">
</t>
        </r>
        <r>
          <rPr>
            <sz val="8"/>
            <rFont val="Tahoma"/>
            <family val="2"/>
          </rPr>
          <t xml:space="preserve">
</t>
        </r>
      </text>
    </comment>
    <comment ref="C36" authorId="0">
      <text>
        <r>
          <rPr>
            <sz val="10"/>
            <rFont val="Tahoma"/>
            <family val="2"/>
          </rPr>
          <t>Celkové způsobilé výdaje pro spolufinancování z EU dle Smlouvy o poskytnutí prostředků z ERDF</t>
        </r>
      </text>
    </comment>
    <comment ref="B59" authorId="0">
      <text>
        <r>
          <rPr>
            <sz val="10"/>
            <rFont val="Tahoma"/>
            <family val="2"/>
          </rPr>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r>
        <r>
          <rPr>
            <sz val="8"/>
            <rFont val="Tahoma"/>
            <family val="2"/>
          </rPr>
          <t xml:space="preserve">
</t>
        </r>
      </text>
    </comment>
    <comment ref="B41" authorId="0">
      <text>
        <r>
          <rPr>
            <sz val="10"/>
            <rFont val="Tahoma"/>
            <family val="2"/>
          </rPr>
          <t>Příjmy je v zásadě třeba odečíst, pokud nejsou použity jako zdroj vlastního spolufinancování partnera (viz níže). Tato skutečnost však musí být uvedena v projektové žádosti a tato varianta je možná pouze u projektů do 1 mil EUR celkových nákladů.</t>
        </r>
      </text>
    </comment>
    <comment ref="J20" authorId="0">
      <text>
        <r>
          <rPr>
            <sz val="10"/>
            <rFont val="Tahoma"/>
            <family val="2"/>
          </rPr>
          <t>Dle pořadí a časového plánu uvedeného ve Smlouvě o poskytnutí prostředků z ERDF:
např. Monitorovací období 1 od 30/09/2009 do 30/03/2010</t>
        </r>
      </text>
    </comment>
  </commentList>
</comments>
</file>

<file path=xl/comments4.xml><?xml version="1.0" encoding="utf-8"?>
<comments xmlns="http://schemas.openxmlformats.org/spreadsheetml/2006/main">
  <authors>
    <author>Pavel Rieger</author>
    <author>Beranov? Veronika</author>
    <author>Špejtková Hana</author>
  </authors>
  <commentList>
    <comment ref="Z1" authorId="0">
      <text>
        <r>
          <rPr>
            <b/>
            <sz val="8"/>
            <rFont val="Tahoma"/>
            <family val="2"/>
          </rPr>
          <t>Pavel Rieger:</t>
        </r>
        <r>
          <rPr>
            <sz val="8"/>
            <rFont val="Tahoma"/>
            <family val="2"/>
          </rPr>
          <t xml:space="preserve">
Číselník o dvou hodnotách (NIV - neinvestice, IV -investice).</t>
        </r>
      </text>
    </comment>
    <comment ref="I7" authorId="1">
      <text>
        <r>
          <rPr>
            <b/>
            <sz val="8"/>
            <rFont val="Tahoma"/>
            <family val="2"/>
          </rPr>
          <t>Beranová Veronika:</t>
        </r>
        <r>
          <rPr>
            <sz val="8"/>
            <rFont val="Tahoma"/>
            <family val="2"/>
          </rPr>
          <t xml:space="preserve">
Kurz doplnit dle měsíce, kdy byla soupiska zpracována. Viz pokyny pro vyplňování.</t>
        </r>
      </text>
    </comment>
    <comment ref="S20" authorId="2">
      <text>
        <r>
          <rPr>
            <b/>
            <sz val="8"/>
            <rFont val="Tahoma"/>
            <family val="2"/>
          </rPr>
          <t>Špejtková Hana:</t>
        </r>
        <r>
          <rPr>
            <sz val="8"/>
            <rFont val="Tahoma"/>
            <family val="2"/>
          </rPr>
          <t xml:space="preserve">
doplnit podle skutečnosti</t>
        </r>
      </text>
    </comment>
  </commentList>
</comments>
</file>

<file path=xl/comments5.xml><?xml version="1.0" encoding="utf-8"?>
<comments xmlns="http://schemas.openxmlformats.org/spreadsheetml/2006/main">
  <authors>
    <author>Petra Vodickova</author>
  </authors>
  <commentList>
    <comment ref="I4" authorId="0">
      <text>
        <r>
          <rPr>
            <sz val="8"/>
            <rFont val="Tahoma"/>
            <family val="2"/>
          </rPr>
          <t xml:space="preserve">Tento formulář platí jako minimální standard pro rakouské partnery projektu a české partnery projektu se smlouvami o národním kofinancování, které nepocházejí z Ministerstva pro místní rozvoj ČR. Tento formulář musí být vyplněn i tehdy, když (ještě) nebyly vyplaceny žádné národní prostředky (prázdný formulář). </t>
        </r>
      </text>
    </comment>
  </commentList>
</comments>
</file>

<file path=xl/comments6.xml><?xml version="1.0" encoding="utf-8"?>
<comments xmlns="http://schemas.openxmlformats.org/spreadsheetml/2006/main">
  <authors>
    <author>Petra Vodickova</author>
    <author>Bousek</author>
  </authors>
  <commentList>
    <comment ref="A43" authorId="0">
      <text>
        <r>
          <rPr>
            <sz val="10"/>
            <rFont val="Tahoma"/>
            <family val="2"/>
          </rPr>
          <t>Vyplnit v případě potřeby. V každém případě musí formulář obsahovat podpis statutárního zástupce partnera.</t>
        </r>
      </text>
    </comment>
    <comment ref="C24" authorId="0">
      <text>
        <r>
          <rPr>
            <sz val="10"/>
            <rFont val="Tahoma"/>
            <family val="2"/>
          </rPr>
          <t>Dle pořadí a časového plánu uvedeného ve</t>
        </r>
        <r>
          <rPr>
            <b/>
            <sz val="8"/>
            <rFont val="Tahoma"/>
            <family val="2"/>
          </rPr>
          <t xml:space="preserve"> </t>
        </r>
        <r>
          <rPr>
            <sz val="10"/>
            <rFont val="Tahoma"/>
            <family val="2"/>
          </rPr>
          <t>Smlouvě o poskytnutí prostředků z ERDF:
např. Monitorovací období 1 od 30/09/2009 do 30/03/2010</t>
        </r>
        <r>
          <rPr>
            <sz val="8"/>
            <rFont val="Tahoma"/>
            <family val="2"/>
          </rPr>
          <t xml:space="preserve">
</t>
        </r>
      </text>
    </comment>
    <comment ref="G6" authorId="0">
      <text>
        <r>
          <rPr>
            <sz val="10"/>
            <rFont val="Tahoma"/>
            <family val="2"/>
          </rPr>
          <t>Zákonnou mezní hodnotou je v tomto případě hranice  1 mil. Kč pro dodávky a služby a 3 mil. Kč pro stavební práce. Formulář není relevantní pro zakázky malého rozsahu.</t>
        </r>
        <r>
          <rPr>
            <b/>
            <sz val="8"/>
            <rFont val="Tahoma"/>
            <family val="2"/>
          </rPr>
          <t xml:space="preserve">
</t>
        </r>
        <r>
          <rPr>
            <sz val="8"/>
            <rFont val="Tahoma"/>
            <family val="2"/>
          </rPr>
          <t xml:space="preserve">
</t>
        </r>
      </text>
    </comment>
    <comment ref="A30" authorId="0">
      <text>
        <r>
          <rPr>
            <sz val="10"/>
            <rFont val="Tahoma"/>
            <family val="2"/>
          </rPr>
          <t>S ohledem na pořadové číslo v Přehledu realizovaných a předpokládaných ZŘ (formulář CRR)</t>
        </r>
      </text>
    </comment>
    <comment ref="A31" authorId="1">
      <text>
        <r>
          <rPr>
            <sz val="10"/>
            <rFont val="Tahoma"/>
            <family val="2"/>
          </rPr>
          <t>Vyberte z nabízených možností, o jaký druh veřejné zakázky se jedná, tzn. zda se jedná o dodávky nebo služby nebo stavební práce, jak jsou definovány v § 7 odst. 2 zákona 137/2006 Sb.</t>
        </r>
      </text>
    </comment>
    <comment ref="A32" authorId="1">
      <text>
        <r>
          <rPr>
            <sz val="10"/>
            <rFont val="Tahoma"/>
            <family val="2"/>
          </rPr>
          <t>Popište stručně několika slovy, co je předmětem zadávacího řízení (vybudování cyklostezky v celém rozsahu projektu, výměna oken v 1 NP radnice apod.).</t>
        </r>
      </text>
    </comment>
    <comment ref="A35" authorId="0">
      <text>
        <r>
          <rPr>
            <sz val="10"/>
            <rFont val="Tahoma"/>
            <family val="2"/>
          </rPr>
          <t>Uveďte, kde a jakým způsobem byla veřejná zakázka publikována?</t>
        </r>
        <r>
          <rPr>
            <sz val="8"/>
            <rFont val="Tahoma"/>
            <family val="2"/>
          </rPr>
          <t xml:space="preserve">
</t>
        </r>
      </text>
    </comment>
    <comment ref="A36" authorId="1">
      <text>
        <r>
          <rPr>
            <sz val="10"/>
            <rFont val="Tahoma"/>
            <family val="2"/>
          </rPr>
          <t>Vyberte: proběhlo/probíhá</t>
        </r>
      </text>
    </comment>
    <comment ref="A33" authorId="1">
      <text>
        <r>
          <rPr>
            <sz val="10"/>
            <rFont val="Tahoma"/>
            <family val="2"/>
          </rPr>
          <t>Vyberte z nabízených možností, o jaký typ veřejné zakázky podle výše předpokládané hodnoty se jedná, tedy nadlimitní, či podlimitní, jak je definováno v § 12 zákona 137/2006 Sb.</t>
        </r>
      </text>
    </comment>
    <comment ref="A34" authorId="1">
      <text>
        <r>
          <rPr>
            <sz val="10"/>
            <rFont val="Tahoma"/>
            <family val="2"/>
          </rPr>
          <t>Vyberte z nabízených možností druh zadávacího řízení v souladu s § 21 odst. 1 zákona (otevřené řízení, užší řízení, jednací řízení s uveřejněním atd.).</t>
        </r>
      </text>
    </comment>
    <comment ref="A39" authorId="1">
      <text>
        <r>
          <rPr>
            <sz val="10"/>
            <rFont val="Tahoma"/>
            <family val="2"/>
          </rPr>
          <t>Částka, na kterou je dotace, tzn. např. zakázka je celkově na 4 mil. Kč, z čehož jsou způsobilé jen 3 mil. Kč a zbytek je hrazen z jiných zdrojů.</t>
        </r>
      </text>
    </comment>
    <comment ref="A40" authorId="1">
      <text>
        <r>
          <rPr>
            <sz val="10"/>
            <rFont val="Tahoma"/>
            <family val="2"/>
          </rPr>
          <t>Částka celého ZŘ, tzn. viz příklad 4 mil. Kč (jde o to, aby bylo ZŘ zadáváno správně, zejména pokud každá částka spadá do jiného typu VZ, tedy podle celkové částky a ne podle způsobilé, která může být pod stanovenou hranicí daného typu VZ)</t>
        </r>
      </text>
    </comment>
  </commentList>
</comments>
</file>

<file path=xl/sharedStrings.xml><?xml version="1.0" encoding="utf-8"?>
<sst xmlns="http://schemas.openxmlformats.org/spreadsheetml/2006/main" count="937" uniqueCount="654">
  <si>
    <t>Euro</t>
  </si>
  <si>
    <t>BIC/SWIFT :</t>
  </si>
  <si>
    <t>………………………………………………</t>
  </si>
  <si>
    <t>……………………………………………..</t>
  </si>
  <si>
    <t>……………………</t>
  </si>
  <si>
    <t>...........................</t>
  </si>
  <si>
    <t>ETC AUSTRIA - CZECH REPUBLIC 2007-2013</t>
  </si>
  <si>
    <t>Datum:</t>
  </si>
  <si>
    <t>Telefon:</t>
  </si>
  <si>
    <t>Zkratka projektu:</t>
  </si>
  <si>
    <t>Číslo projektu:</t>
  </si>
  <si>
    <t>Role v projektu:</t>
  </si>
  <si>
    <t>Číslo partnera (ATMOS):</t>
  </si>
  <si>
    <t>Adresa:</t>
  </si>
  <si>
    <t>Typ zprávy:</t>
  </si>
  <si>
    <t>Zpráva o kontrole výdajů v EURECH</t>
  </si>
  <si>
    <t>Kategorie výdajů</t>
  </si>
  <si>
    <t>Schválený rozpočet</t>
  </si>
  <si>
    <t>Výdaje uznané kontrolním místem</t>
  </si>
  <si>
    <t>Neuznané výdaje</t>
  </si>
  <si>
    <t>1. Personální výdaje</t>
  </si>
  <si>
    <t>3. Investice</t>
  </si>
  <si>
    <t>CELKEM</t>
  </si>
  <si>
    <t>v tom započteny</t>
  </si>
  <si>
    <t>Výdaje v sousedících regionech (čl. 21, par. 1 Nařízení 1080/2006):</t>
  </si>
  <si>
    <t>Nákup pozemků</t>
  </si>
  <si>
    <t>Předchozí platby</t>
  </si>
  <si>
    <t>% celkového příspěvku vzhledem ke schválenému rozpočtu</t>
  </si>
  <si>
    <t>Kontrolní místo &lt;&lt;&lt;NÁZEV KONTROLNÍHO MÍSTA&gt;&gt;&gt;</t>
  </si>
  <si>
    <t>Ano/Ne</t>
  </si>
  <si>
    <t>Datum a místo:</t>
  </si>
  <si>
    <t>Zpracovatel:</t>
  </si>
  <si>
    <t>Pozice:</t>
  </si>
  <si>
    <t>Podpis a razítko:</t>
  </si>
  <si>
    <t xml:space="preserve">Číslo projektu: </t>
  </si>
  <si>
    <t>Typ partnera:</t>
  </si>
  <si>
    <t xml:space="preserve">Způsobilá DPH: </t>
  </si>
  <si>
    <t>Kontaktní osoba:</t>
  </si>
  <si>
    <t xml:space="preserve">E-mail: </t>
  </si>
  <si>
    <t>Banka:</t>
  </si>
  <si>
    <t>Číslo účtu:</t>
  </si>
  <si>
    <t>Adresa banky:</t>
  </si>
  <si>
    <t>Majitel účtu:</t>
  </si>
  <si>
    <t>IBAN bankovního účtu:</t>
  </si>
  <si>
    <t>% vyúčtování ke schválenému rozpočtu</t>
  </si>
  <si>
    <t>Přípravné výdaje (max. 5%)</t>
  </si>
  <si>
    <t>Program:</t>
  </si>
  <si>
    <t>Částka příspěvku:</t>
  </si>
  <si>
    <t xml:space="preserve">č. </t>
  </si>
  <si>
    <t>Zástupce spolufinancujícího subjektu:</t>
  </si>
  <si>
    <t>Interní referenční číslo:</t>
  </si>
  <si>
    <r>
      <t xml:space="preserve">4 </t>
    </r>
    <r>
      <rPr>
        <sz val="10"/>
        <rFont val="Arial"/>
        <family val="2"/>
      </rPr>
      <t>byla zohledněna pravidla pro zadávání veřejných zakázek</t>
    </r>
  </si>
  <si>
    <t>PŘÍSPĚVEK Z ERDF</t>
  </si>
  <si>
    <t>Název spolufinancujícího subjektu:</t>
  </si>
  <si>
    <t>INKASNÍ PŘÍKAZ V EURECH ZA PARTNERA</t>
  </si>
  <si>
    <t>Zůstatková částka</t>
  </si>
  <si>
    <t>Přípravné výdaje (max. 5%):</t>
  </si>
  <si>
    <t>Nákup pozemků:</t>
  </si>
  <si>
    <t>Zůstatková částka ERDF</t>
  </si>
  <si>
    <t>Datum platby:</t>
  </si>
  <si>
    <t>Vztah ke zprávě číslo:</t>
  </si>
  <si>
    <t>Podpis:</t>
  </si>
  <si>
    <t>Oficiální razítko spolufinancujícího subjektu:</t>
  </si>
  <si>
    <t>Poznámka:</t>
  </si>
  <si>
    <t>Kontakt (tel./e-mail):</t>
  </si>
  <si>
    <t>Název partnera:</t>
  </si>
  <si>
    <t>2. Věcné a externí výdaje</t>
  </si>
  <si>
    <t>v % schváleného rozpočtu</t>
  </si>
  <si>
    <t>Příspěvek z ERDF</t>
  </si>
  <si>
    <t>Byly provedeny kontroly na místě v období, za které je zpráva podávána:</t>
  </si>
  <si>
    <t>Prostor pro event. poznámky kontrolního místa</t>
  </si>
  <si>
    <r>
      <t>4</t>
    </r>
    <r>
      <rPr>
        <sz val="10"/>
        <color indexed="55"/>
        <rFont val="Arial"/>
        <family val="2"/>
      </rPr>
      <t xml:space="preserve"> </t>
    </r>
    <r>
      <rPr>
        <sz val="10"/>
        <rFont val="Arial"/>
        <family val="2"/>
      </rPr>
      <t>vykázané výdaje jsou skutečné, vynaložené v souladu s plánovaným rozpočtem uvedeným ve Smlouvě a byly uhrazeny</t>
    </r>
  </si>
  <si>
    <r>
      <t xml:space="preserve">4 </t>
    </r>
    <r>
      <rPr>
        <sz val="10"/>
        <rFont val="Arial"/>
        <family val="2"/>
      </rPr>
      <t>produkty nebo služby byly poskytnuty v souladu se schváleným rozhodnutím a se Smlouvou</t>
    </r>
  </si>
  <si>
    <r>
      <t xml:space="preserve">4 </t>
    </r>
    <r>
      <rPr>
        <sz val="10"/>
        <rFont val="Arial"/>
        <family val="2"/>
      </rPr>
      <t>žádosti příjemce o úhradu jsou správné, byly sníženy o všechny nezpůsobilé výdaje a v případě, že se jedná o projekt vytvářející příjmy, byly tyto příjmy zohledněny</t>
    </r>
  </si>
  <si>
    <r>
      <t xml:space="preserve">4 </t>
    </r>
    <r>
      <rPr>
        <sz val="10"/>
        <rFont val="Arial"/>
        <family val="2"/>
      </rPr>
      <t>operace a výdaje jsou v souladu s vnitrostátními pravidly a pravidly Společenství, všechny účetní doklady splnily požadavky na formální správnost v souladu s těmito pravidly</t>
    </r>
  </si>
  <si>
    <r>
      <t xml:space="preserve">4 </t>
    </r>
    <r>
      <rPr>
        <sz val="10"/>
        <rFont val="Arial"/>
        <family val="2"/>
      </rPr>
      <t>bylo zamezeno dvojímu financování výdajů z jiných režimů podpor Společenství nebo vnitrostátních režimů podpor a za jiná programová období</t>
    </r>
  </si>
  <si>
    <r>
      <t xml:space="preserve">4 </t>
    </r>
    <r>
      <rPr>
        <sz val="10"/>
        <rFont val="Arial"/>
        <family val="2"/>
      </rPr>
      <t>provedené aktivity jsou v souladu s pravidly o ochraně životního prostředí, pravidly rovnoprávného postavení, pravidly o publicitě a pravidly pro veřejnou podporu</t>
    </r>
  </si>
  <si>
    <t>Zpráva partnera byla prověřena a shledána v pořádku:</t>
  </si>
  <si>
    <t>Plánované datum splnění</t>
  </si>
  <si>
    <t>Skutečné datum splnění</t>
  </si>
  <si>
    <t>Výstup/indikátor</t>
  </si>
  <si>
    <t>Plán</t>
  </si>
  <si>
    <t>Skutečnost</t>
  </si>
  <si>
    <t>Číslo přílohy</t>
  </si>
  <si>
    <t>Označení přílohy</t>
  </si>
  <si>
    <t>Monitorovací období</t>
  </si>
  <si>
    <t>Počátek</t>
  </si>
  <si>
    <t>Konec</t>
  </si>
  <si>
    <t>5. Plnění časového plánu:</t>
  </si>
  <si>
    <t xml:space="preserve">7. Popis dosažených výstupů/indikátorů v realizovaných činnostech: </t>
  </si>
  <si>
    <t>7.1 Druh výstupu:</t>
  </si>
  <si>
    <t>jen pro Průběžné zprávy:</t>
  </si>
  <si>
    <t>jen pro Závěrečné zprávy:</t>
  </si>
  <si>
    <t xml:space="preserve">Název partnera: </t>
  </si>
  <si>
    <t>Název příjemce:</t>
  </si>
  <si>
    <r>
      <t xml:space="preserve">POTVRZENÍ O PŘÍSPĚVKU NÁRODNÍHO SPOLUFINANCOVÁNÍ  </t>
    </r>
    <r>
      <rPr>
        <b/>
        <sz val="22"/>
        <color indexed="10"/>
        <rFont val="Arial"/>
        <family val="2"/>
      </rPr>
      <t>9</t>
    </r>
    <r>
      <rPr>
        <b/>
        <sz val="14"/>
        <color indexed="10"/>
        <rFont val="Arial"/>
        <family val="2"/>
      </rPr>
      <t>.</t>
    </r>
  </si>
  <si>
    <t xml:space="preserve">Vyplní partneří z České republiky </t>
  </si>
  <si>
    <t>Dokumentace zadávacího řízení</t>
  </si>
  <si>
    <t>Stav ZŘ</t>
  </si>
  <si>
    <t>Pořadové číslo</t>
  </si>
  <si>
    <t>Druh ZŘ</t>
  </si>
  <si>
    <t>Způsob vyhlášení ZŘ</t>
  </si>
  <si>
    <t>Datum zahájení ZŘ</t>
  </si>
  <si>
    <t>Datum ukončení ZŘ</t>
  </si>
  <si>
    <t>Smluvní částka způsobilých výdajů</t>
  </si>
  <si>
    <t>Smluvní částka celkem</t>
  </si>
  <si>
    <t>Aktivita</t>
  </si>
  <si>
    <r>
      <t xml:space="preserve">ZPRÁVA O POKROKU    </t>
    </r>
    <r>
      <rPr>
        <b/>
        <sz val="22"/>
        <color indexed="10"/>
        <rFont val="Arial"/>
        <family val="2"/>
      </rPr>
      <t>6.</t>
    </r>
    <r>
      <rPr>
        <b/>
        <sz val="14"/>
        <rFont val="Arial"/>
        <family val="2"/>
      </rPr>
      <t xml:space="preserve"> </t>
    </r>
  </si>
  <si>
    <r>
      <t xml:space="preserve">FINANČNÍ ZPRÁVA    </t>
    </r>
    <r>
      <rPr>
        <b/>
        <sz val="22"/>
        <color indexed="10"/>
        <rFont val="Arial"/>
        <family val="2"/>
      </rPr>
      <t>7.</t>
    </r>
  </si>
  <si>
    <r>
      <t xml:space="preserve">ZADÁVACÍ ŘÍZENÍ      </t>
    </r>
    <r>
      <rPr>
        <b/>
        <sz val="22"/>
        <color indexed="10"/>
        <rFont val="Arial"/>
        <family val="2"/>
      </rPr>
      <t xml:space="preserve"> 10.</t>
    </r>
  </si>
  <si>
    <r>
      <t xml:space="preserve">PROHLÁŠENÍ O ZPŮSOBILÝCH VÝDAJÍCH       </t>
    </r>
    <r>
      <rPr>
        <b/>
        <sz val="22"/>
        <color indexed="10"/>
        <rFont val="Arial"/>
        <family val="2"/>
      </rPr>
      <t xml:space="preserve"> 5.</t>
    </r>
  </si>
  <si>
    <t>(a)</t>
  </si>
  <si>
    <t>(b)</t>
  </si>
  <si>
    <t>(c )</t>
  </si>
  <si>
    <t>(d)</t>
  </si>
  <si>
    <t>(a) - (b) - (c )</t>
  </si>
  <si>
    <t>5.1 Aktivity dosažené v průběhu dosavadní realizace projektu (vzhledem k milníkům):</t>
  </si>
  <si>
    <t>12. Udržitelnost výstupů a realizovaných aktivit:</t>
  </si>
  <si>
    <t>12.1 Opatření zajišťující udržitelnost aktivit v projektu a jeho výstupů za partnera:</t>
  </si>
  <si>
    <t>12.2 Finanční zabezpečení stálosti výstupů po ukončení podpory:</t>
  </si>
  <si>
    <t>13. Přílohy:</t>
  </si>
  <si>
    <t>1. Zadávací řízení (ZŘ) vztahující se k monitorovacímu období:</t>
  </si>
  <si>
    <t>Číslo soupisky výdajů:</t>
  </si>
  <si>
    <t>Registrační číslo projektu:</t>
  </si>
  <si>
    <t>Plátce DPH:</t>
  </si>
  <si>
    <t>Kurz EUR/CZK:</t>
  </si>
  <si>
    <t>Datum zpracování:</t>
  </si>
  <si>
    <t>Vyplní partner</t>
  </si>
  <si>
    <t>Vyplňuje CRR ČR</t>
  </si>
  <si>
    <t>Specifikace výdaje</t>
  </si>
  <si>
    <t>Číslo dokladu (faktury)</t>
  </si>
  <si>
    <t>Číslo dokladu v účetnictví partnera</t>
  </si>
  <si>
    <t>Dodavatel</t>
  </si>
  <si>
    <t>Datum vystavení dokladu</t>
  </si>
  <si>
    <t>Datum úhrady</t>
  </si>
  <si>
    <t>Počet stran dokladu</t>
  </si>
  <si>
    <t>Název plnění / Předmět fakturace</t>
  </si>
  <si>
    <t>Účel / Aktivita projektu</t>
  </si>
  <si>
    <t>Výdaj investiční (IV) nebo neinvestiční (NIV)</t>
  </si>
  <si>
    <t>Název</t>
  </si>
  <si>
    <t>IČ</t>
  </si>
  <si>
    <t>DPH odloženo</t>
  </si>
  <si>
    <t>Částka bez DPH</t>
  </si>
  <si>
    <t xml:space="preserve">DPH </t>
  </si>
  <si>
    <t xml:space="preserve">Celkem vč. DPH </t>
  </si>
  <si>
    <t>DPH</t>
  </si>
  <si>
    <t>Celkem vč. DPH</t>
  </si>
  <si>
    <t>(14a)</t>
  </si>
  <si>
    <t>NIV</t>
  </si>
  <si>
    <t>CZK</t>
  </si>
  <si>
    <t>Celkové uznané výdaje dle CRR ČR v EUR:</t>
  </si>
  <si>
    <t>Celkové neuznané výdaje dle CRR ČR v EUR:</t>
  </si>
  <si>
    <t>Celkové investiční uznané výdaje dle CRR ČR v EUR:</t>
  </si>
  <si>
    <t>Celkové neinvestiční uznané výdaje dle CRR ČR v EUR:</t>
  </si>
  <si>
    <t>Za příslušné pracoviště CRR ČR:</t>
  </si>
  <si>
    <t>Věcné příspěvky (dle čl. 56 (2)c 1083/2006)</t>
  </si>
  <si>
    <t>Věcné příspěvky (dle čl. 56 (2)c 1083/2006):</t>
  </si>
  <si>
    <t>Tento formulář je třeba vyplnit pro každou veřejnou zakázku nad zákonnou mezní hodnotu.</t>
  </si>
  <si>
    <t>Statutární zástupce:</t>
  </si>
  <si>
    <t>…………………………………………</t>
  </si>
  <si>
    <t>......................................................</t>
  </si>
  <si>
    <t>.......................................................</t>
  </si>
  <si>
    <t>A</t>
  </si>
  <si>
    <t>Mzdové výdaje</t>
  </si>
  <si>
    <t>Sociální pojištění zaměstnavatele</t>
  </si>
  <si>
    <t>B</t>
  </si>
  <si>
    <t>Ostatní zákonné výdaje</t>
  </si>
  <si>
    <t>C</t>
  </si>
  <si>
    <t>Cestovní náhrady a spotřeba PHM</t>
  </si>
  <si>
    <t>D</t>
  </si>
  <si>
    <t>Nákup služeb</t>
  </si>
  <si>
    <t>ANO</t>
  </si>
  <si>
    <t>E</t>
  </si>
  <si>
    <t>Pořízení majetku</t>
  </si>
  <si>
    <t>U plátců DPH: 
mám nárok na odpočet DPH u níže uvedených výdajů  v rámci mého daňového přiznání?</t>
  </si>
  <si>
    <t>F</t>
  </si>
  <si>
    <t>Výdaje v naturáliích - věcné příspěvky</t>
  </si>
  <si>
    <t>G</t>
  </si>
  <si>
    <t>Leasing / Nájem</t>
  </si>
  <si>
    <t>H</t>
  </si>
  <si>
    <t>Režie</t>
  </si>
  <si>
    <t>I</t>
  </si>
  <si>
    <t xml:space="preserve">Odpisy </t>
  </si>
  <si>
    <t>J</t>
  </si>
  <si>
    <t>Podkapitola rozpočtu</t>
  </si>
  <si>
    <t>Měna dokladu/
sestavy</t>
  </si>
  <si>
    <t>Nárokovaná částka v měně dokladu</t>
  </si>
  <si>
    <t>Nárokovaná částka v EUR 
(Celkem vč. DPH )</t>
  </si>
  <si>
    <t>Stručný důvod neuznání výdaje/ Poznámka</t>
  </si>
  <si>
    <t>Jiné (kombinace)</t>
  </si>
  <si>
    <t>Druh výdaje dle náležitostí dokladování</t>
  </si>
  <si>
    <t>EUR</t>
  </si>
  <si>
    <t>Mezisoučet kapitoly 1: Personální výdaje</t>
  </si>
  <si>
    <t>Mezisoučet kapitoly 2: Věcné a externí výdaje</t>
  </si>
  <si>
    <t>IV</t>
  </si>
  <si>
    <t>Mezisoučet kapitoly 3: Investice</t>
  </si>
  <si>
    <t>C E L K E M   VÝDAJE    D L E   PARTNERA :</t>
  </si>
  <si>
    <t>Z toho výdaje na přípravu:</t>
  </si>
  <si>
    <t>Výdaje na přípravu</t>
  </si>
  <si>
    <t>Mezisoučet kapitoly 4: Výdaje na přípravu</t>
  </si>
  <si>
    <t>Jako partner prohlašuji:</t>
  </si>
  <si>
    <t>1.</t>
  </si>
  <si>
    <t>veškeré vynaložené výdaje jsou v souladu s Application form/Subsidy contract/Partnership agreement a závaznou dokumentací programu,</t>
  </si>
  <si>
    <t>2.</t>
  </si>
  <si>
    <t>soupiska obsahuje skutečně vzniklé výdaje,</t>
  </si>
  <si>
    <t>3.</t>
  </si>
  <si>
    <t>projekt nebyl podpořen jiným finannčním nástrojem EU, ani z jiných národních veřejných zdrojů s výjimkou stanoveného spolufinancování,</t>
  </si>
  <si>
    <t>Kontrola</t>
  </si>
  <si>
    <t>4.</t>
  </si>
  <si>
    <t xml:space="preserve">při realizaci projektu byla dodržena pravidla veřejné podpory, </t>
  </si>
  <si>
    <t>Spolufinancování</t>
  </si>
  <si>
    <t>5.</t>
  </si>
  <si>
    <t>při realizaci projektu byla dodržena pravidla zadávání veřejných zakázek, ochrany životního prostředí, rovnosti příležitostí,</t>
  </si>
  <si>
    <t>Zdroj</t>
  </si>
  <si>
    <t>Míra spolufin.</t>
  </si>
  <si>
    <t>6.</t>
  </si>
  <si>
    <t xml:space="preserve">všechny transakce jsou věrně zobrazeny v účetnictví (v analytické evidenci pro projekt) a předložené kopie dokladů jsou v souladu s originály v účetnictví </t>
  </si>
  <si>
    <t>Prostředky Cíle 3</t>
  </si>
  <si>
    <t>7.</t>
  </si>
  <si>
    <t xml:space="preserve">nemám dluhy vůči orgánům veřejné správy po lhůtě splatnosti (tj. daňové nedoplatky a penále, nedoplatky na pojistném a na penále </t>
  </si>
  <si>
    <t>Prostředky SR</t>
  </si>
  <si>
    <t xml:space="preserve">  na veřejné zdravotní pojištění, na pojistném a penále na sociální zabezpečení a príspěvku na státní politiku zaměstnanosti ČR),</t>
  </si>
  <si>
    <t>Vlastní prostředky</t>
  </si>
  <si>
    <t xml:space="preserve">  odvody za porušení rozpočtové kázně či další nevypořádané finanční závazky z jiných projektů spolufinancovaných z rozpočtu EU).</t>
  </si>
  <si>
    <t>Celkem</t>
  </si>
  <si>
    <t>Za projektového partnera (statutárního zástupce):</t>
  </si>
  <si>
    <t>(titul, jméno, příjmení statutárního zástupce)</t>
  </si>
  <si>
    <t>(titul, jméno, příjmení, funkce)</t>
  </si>
  <si>
    <t>(datum, podpis, razítko)</t>
  </si>
  <si>
    <r>
      <t xml:space="preserve">Kap. 1 
</t>
    </r>
    <r>
      <rPr>
        <sz val="10"/>
        <rFont val="Arial"/>
        <family val="2"/>
      </rPr>
      <t>Personální výdaje</t>
    </r>
  </si>
  <si>
    <r>
      <t>Kap. 2</t>
    </r>
    <r>
      <rPr>
        <sz val="10"/>
        <rFont val="Arial"/>
        <family val="2"/>
      </rPr>
      <t xml:space="preserve">  
Věcné a externí výdaje</t>
    </r>
  </si>
  <si>
    <t>potvrzuje, že kontrola výdajů byla provedena dle Nařízení (ES) 1828/2006 Čl. 13(2), Nařízení (ES) 1080/2006 Čl. 16 a dle pravidel specifických pro Program a že výdaje jsou považovány za způsobilé pro spolufinancování Evropským fondem pro regionální rozvoj</t>
  </si>
  <si>
    <t>Vypracoval:</t>
  </si>
  <si>
    <t>CRR ČR, pobočka:</t>
  </si>
  <si>
    <t>Korekce v měně dokladu</t>
  </si>
  <si>
    <t>Rozdělení SR na NIV a IV</t>
  </si>
  <si>
    <t>A.</t>
  </si>
  <si>
    <t>B.</t>
  </si>
  <si>
    <t xml:space="preserve">PŘÍJMY Z REALIZACE: </t>
  </si>
  <si>
    <t>C.</t>
  </si>
  <si>
    <t xml:space="preserve">CELKEM ZPŮSOBILÉ VÝDAJE (ř. A-B) </t>
  </si>
  <si>
    <t>pomocný výpočet</t>
  </si>
  <si>
    <t>kontrola</t>
  </si>
  <si>
    <t>NIV/IV</t>
  </si>
  <si>
    <t>SR</t>
  </si>
  <si>
    <t>Certifikace části projektu realizované partnerem</t>
  </si>
  <si>
    <t>Číslo Finanční zprávy:</t>
  </si>
  <si>
    <t>Monitorovací období (č./od do), na které se Finanční zpráva vztahuje</t>
  </si>
  <si>
    <t>Monitorovací období (č./od do):</t>
  </si>
  <si>
    <t>Vyplňte prosím informace ve Vašem jazyce.</t>
  </si>
  <si>
    <t>1. Přehled doposud předložených Zpráv o pokroku</t>
  </si>
  <si>
    <t>Číslo monitorovacího období</t>
  </si>
  <si>
    <t>NE</t>
  </si>
  <si>
    <t>14. Je s touto zprávou předložena také Finanční zpráva? (Prosíme označit)</t>
  </si>
  <si>
    <t>Prohlášení: viz Soupiska výdajů</t>
  </si>
  <si>
    <t>Pobočka CRR ČR:</t>
  </si>
  <si>
    <t>…………………………………………….</t>
  </si>
  <si>
    <t>Druh veřejné zakázky (VZ)</t>
  </si>
  <si>
    <t>Předmět VZ</t>
  </si>
  <si>
    <t>Typ VZ</t>
  </si>
  <si>
    <t>(c)</t>
  </si>
  <si>
    <t>(a)-(b)-(c)</t>
  </si>
  <si>
    <t>Podíl ERDF</t>
  </si>
  <si>
    <t>Minimální požadavky</t>
  </si>
  <si>
    <t>Partner:</t>
  </si>
  <si>
    <t>Rozpočtované příjmy</t>
  </si>
  <si>
    <t>Příjmy účtované v této zprávě</t>
  </si>
  <si>
    <t>% příjmů vzhledem k celkovým rozpočtovaným příjmům</t>
  </si>
  <si>
    <t>Zůstatková částka příjmů</t>
  </si>
  <si>
    <t>Příjmy uvedené v předchozích zprávách</t>
  </si>
  <si>
    <t>Uznané výdaje z předchozích zpráv</t>
  </si>
  <si>
    <t>Výdaje požadované v této zprávě</t>
  </si>
  <si>
    <t>((b) + (c)) / (a)</t>
  </si>
  <si>
    <t>Schválený rozpočet ERDF</t>
  </si>
  <si>
    <t>Platba požadovaná v této zprávě</t>
  </si>
  <si>
    <t>Při kontrole nebyl shledán rozpor s pravidly pro zadávání VZ.</t>
  </si>
  <si>
    <t>(Stanovisko P-CRR ČR nenahrazuje případné stanovisko ÚOHS a nezbavuje zadavatele zodpovědnosti podle příslušných paragrafů platného zákona o veřejných zakázkách.)</t>
  </si>
  <si>
    <t xml:space="preserve">8. </t>
  </si>
  <si>
    <t>veškeré příjmy z projektu byly reportovány.</t>
  </si>
  <si>
    <t>4. Odečtené příjmy*</t>
  </si>
  <si>
    <t>Příjmy jako součást financování**</t>
  </si>
  <si>
    <t>Jedná se o část projektu s konečným vyúčtováním?</t>
  </si>
  <si>
    <t>* Zde uveďte příjmy u všech projektů nad 1 mil. EUR celkových nákladů a dále příjmy u těch projektů do 1 mil. EUR celkových nákladů, které se v projektové žádosti explicitně nerozhodly uplatnit příjmy jako zdroj vlastních prostředků pro spolufinancování příjemcem.</t>
  </si>
  <si>
    <t xml:space="preserve">4. Odečtené příjmy* </t>
  </si>
  <si>
    <t xml:space="preserve">PŘÍJMY JAKO SOUČÁST FINANCOVÁNÍ** </t>
  </si>
  <si>
    <t>**Tento odstavec vyplňte pouze v případě, pokud partner uplatňuje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</si>
  <si>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**Tento odstavec vyplňte pouze v případě, pokud uplatňujete příjmy jako zdroj vlastních prostředků pro spolufinancování příjemcem. To platí pouze pro projekty do 1 mil. EUR celkových nákladů a tato skutečnost musí být explicitně uvedena při podávání žádosti prostřednictvím podepsaného prohlášení a detailní kalkulace.</t>
  </si>
  <si>
    <t xml:space="preserve">U závěrečné zprávy: Byly všechny příjmy z projektu u partnera zohledněny? </t>
  </si>
  <si>
    <t>Kontrolor (Jméno a Příjmení):</t>
  </si>
  <si>
    <t>Schválil (Jméno a Příjmení):</t>
  </si>
  <si>
    <t xml:space="preserve">na základě plné moci </t>
  </si>
  <si>
    <t>Hlášení oprav / krácení výdajů / požadavků na vrácení prostředků na JTS</t>
  </si>
  <si>
    <t>12.</t>
  </si>
  <si>
    <t xml:space="preserve">ETC AUSTRIA - CZECH REPUBLIC 2007-2013 </t>
  </si>
  <si>
    <t>Hlášení k projektové části partnera</t>
  </si>
  <si>
    <t>Verze FLC:</t>
  </si>
  <si>
    <t>dd.mm.20xx</t>
  </si>
  <si>
    <t>LP/ PP1/ PP2/…</t>
  </si>
  <si>
    <t>Číslo Finanční zprávy, ke které se hlášení vztahuje:</t>
  </si>
  <si>
    <t>Proběhlo závěrečné vyúčtování u partnera?</t>
  </si>
  <si>
    <t>Monitorovací období (č./od-do), ke kterému se hlášení vztahuje:</t>
  </si>
  <si>
    <t>č. ... od dd/mm/rrrr - dd/mm/rrrr</t>
  </si>
  <si>
    <t>Datum zjištění:</t>
  </si>
  <si>
    <t>Datum kontroly na místě, při které dolšo ke zjištění (pokud byla provedena):</t>
  </si>
  <si>
    <t>Důvod / podnět pro krácení:</t>
  </si>
  <si>
    <t>Krácení výdajů v EURO</t>
  </si>
  <si>
    <t>Datum posledního potvrzeného Prohlášení o způsobilých výdajích:</t>
  </si>
  <si>
    <t xml:space="preserve">Číslo Prohlášení o způsobilých výdajích: </t>
  </si>
  <si>
    <t>Dosud uznané výdaje (v posledním Prohlášení o ZV)</t>
  </si>
  <si>
    <t>Krácení výdajů</t>
  </si>
  <si>
    <t>Otevřená zůstatková částka po krácení</t>
  </si>
  <si>
    <t>* jen pokud ještě neproběhlo závěrečné vyúčtování, příp. jsou k dispozici ještě jiné způsobilé výdaje</t>
  </si>
  <si>
    <r>
      <t>4. Odečtené příjmy</t>
    </r>
    <r>
      <rPr>
        <b/>
        <sz val="12"/>
        <rFont val="Arial"/>
        <family val="2"/>
      </rPr>
      <t xml:space="preserve"> ???? Rozdělit alikvotně????</t>
    </r>
  </si>
  <si>
    <t>Požadavky na vrácení prostředků v EURO</t>
  </si>
  <si>
    <t>Podíl</t>
  </si>
  <si>
    <t>Schválená výše financování</t>
  </si>
  <si>
    <t>Dříve uskutečněné platby</t>
  </si>
  <si>
    <t>Požadovaná výše prostředků k vrácení</t>
  </si>
  <si>
    <t>Úroky</t>
  </si>
  <si>
    <t>Termín pro vrácení prostředků (nejpozději do)</t>
  </si>
  <si>
    <t>Hlášení v ATMOS *</t>
  </si>
  <si>
    <t>ERDF</t>
  </si>
  <si>
    <t>A1</t>
  </si>
  <si>
    <t>Národní 1 (veřejné prostředky)</t>
  </si>
  <si>
    <t>Národní 2 (veřejné prostředky)</t>
  </si>
  <si>
    <t>Celkový součet musí odpovídat krácení výdajů:</t>
  </si>
  <si>
    <t>* Uveďte prosím druh požadavku na vrácení prostředků!</t>
  </si>
  <si>
    <t>A1) pravý požadavek ŘO na vrácení prostředků</t>
  </si>
  <si>
    <t>A2) bude vyrovnáno s příští platbou</t>
  </si>
  <si>
    <t xml:space="preserve"> C) pouze krácení výdajů (žádná částka!)</t>
  </si>
  <si>
    <t>Pro A2 nebo C):                                                                                                         Požadavek na vrácení prostředků byl sdělen:</t>
  </si>
  <si>
    <t>dne</t>
  </si>
  <si>
    <t>subjektem (název subjektu: FLC, NA, RB, jiný:…)</t>
  </si>
  <si>
    <t>pod jednacím číslem</t>
  </si>
  <si>
    <t xml:space="preserve">Prostor pro případné poznámky: </t>
  </si>
  <si>
    <t>Kontrolní subjekt &lt;&lt;&lt;NÁZEV&gt;&gt;&gt;</t>
  </si>
  <si>
    <t xml:space="preserve">                               potvrzuje, že</t>
  </si>
  <si>
    <r>
      <t>4</t>
    </r>
    <r>
      <rPr>
        <sz val="10"/>
        <rFont val="Arial"/>
        <family val="2"/>
      </rPr>
      <t xml:space="preserve"> vyplněné údaje jsou úplné a správné</t>
    </r>
  </si>
  <si>
    <t>Ano / Ne</t>
  </si>
  <si>
    <r>
      <t xml:space="preserve">4 </t>
    </r>
    <r>
      <rPr>
        <sz val="10"/>
        <rFont val="Arial"/>
        <family val="2"/>
      </rPr>
      <t>údaje jsou pouze předběžné a další informace budou k dispozi nejpozději k uvedenému termínu:</t>
    </r>
  </si>
  <si>
    <t xml:space="preserve">Datum: </t>
  </si>
  <si>
    <t>BESCHEINIGUNG ÜBER GEMEINSAME AUSGABEN / CERTIFIKÁT SDÍLENÝCH VÝDAJŮ</t>
  </si>
  <si>
    <r>
      <t>ETC AUSTRIA - CZECH REPUBLIC 2007-2013</t>
    </r>
  </si>
  <si>
    <t>13.</t>
  </si>
  <si>
    <r>
      <t>Projektakronym / Zkratka projektu:</t>
    </r>
  </si>
  <si>
    <r>
      <t>Projektnummer / Číslo projektu:</t>
    </r>
  </si>
  <si>
    <t>Partner mit gemeinsamen Ausgaben / Partneři se sdílenými výdaji</t>
  </si>
  <si>
    <t>Partner, bei dem die gemeinsamen Kosten abgerechnet werden / Partner, který vyúčtovává sdílené výdaje:</t>
  </si>
  <si>
    <t xml:space="preserve">Partnernummer / Číslo partnera: </t>
  </si>
  <si>
    <r>
      <t>Partnername / Název partnera:</t>
    </r>
  </si>
  <si>
    <r>
      <t>Adresse / Adresa + Kontakt (Tel./E-Mail):</t>
    </r>
  </si>
  <si>
    <t>Zuständige FLC / Příslušné FLC:</t>
  </si>
  <si>
    <t>Partner mit anteiligen Kosten / Partner podílející se na sdílených výdajích:</t>
  </si>
  <si>
    <t>Adresse / Adresa + Kontakt (Tel./E-Mail):</t>
  </si>
  <si>
    <t xml:space="preserve">Berichtsperiode / Monitorovací období: </t>
  </si>
  <si>
    <r>
      <t>Berichtstyp / Typ zprávy:</t>
    </r>
  </si>
  <si>
    <t>Zwischenbericht / Průběžná zpráva</t>
  </si>
  <si>
    <t>Prüfbericht der Ausgaben in EURO / Zpráva o kontrole výdajů v EURECH</t>
  </si>
  <si>
    <t>lt. Vereinbarung über gemeinsame Aufwendungen / dle Dohody o sdílených výdajích</t>
  </si>
  <si>
    <t>lt. Rechnungsaufstellung / dle Soupisky výdajů</t>
  </si>
  <si>
    <t>anerkennbare Kosten / uznatelné výdaje</t>
  </si>
  <si>
    <t>Rechnung / Faktura</t>
  </si>
  <si>
    <t>Gesamt/ Celkem</t>
  </si>
  <si>
    <t>LP</t>
  </si>
  <si>
    <t>LP (%)</t>
  </si>
  <si>
    <t>PP1</t>
  </si>
  <si>
    <t>PP1 (%)</t>
  </si>
  <si>
    <t>Gesamt / Celkem</t>
  </si>
  <si>
    <t xml:space="preserve">LP </t>
  </si>
  <si>
    <t>Förderfähig / Způsobilé (LP)</t>
  </si>
  <si>
    <t>Förderfähig / Způsobilé (PP1)</t>
  </si>
  <si>
    <t>a.</t>
  </si>
  <si>
    <t>b.</t>
  </si>
  <si>
    <t>c.</t>
  </si>
  <si>
    <t>Gesamtsumme / Celkový součet</t>
  </si>
  <si>
    <t>Gesamt anerkannt / Celkem uznáno:</t>
  </si>
  <si>
    <t>Gesamt anerkannt, Anteil LP / Celkem uznáno, podíl LP:</t>
  </si>
  <si>
    <t>Gesamt anerkannt, Anteil PP1 / Celkem uznáno, podíl PP1:</t>
  </si>
  <si>
    <t>Die Kontrollstelle / Kontrolní subjekt &lt;&lt;&lt;xxx&gt;&gt;&gt;</t>
  </si>
  <si>
    <t>bestätigt, dass die Ausgabenprüfung nach den Vorgaben der Verordnung (EC) 1828/2006 Art 13(2), der Verordnung (EC) 1080/2006 Art 16 und den programmspezifischen Regeln durchgeführt wurde und die Ausgaben als förderfähig für die Kofinanzierung durch den Europäischen Fonds für Regionale Entwicklung (EFRE) und für die nationalen kofinanzierenden Stellen befunden werden. Nachfolgende Ergebnisse können bestätigt werden:</t>
  </si>
  <si>
    <t>potvrzuje, že kontrola výdajů byla provedena dle Nařízení (ES) 1828/2006 Čl. 13(2), Nařízení (ES) 1080/2006 Čl. 16 a dle pravidel specifických pro Program a že výdaje jsou považovány za způsobilé pro spolufinancování Evropským fondem pro regionální rozvoj (ERDF) a národních kofinancujících subjektů. Následující výsledky mohou být potvrzeny:</t>
  </si>
  <si>
    <t>►die geltend gemachten Ausgaben sind real, ausgelegt im Einklang mit dem geplanten, im EFRE-Vertrag angeführten Budget und wurden bezahlt / vykázané výdaje jsou skutečné, vynaložené v souladu s plánovaným rozpočtem uvedeným ve Smlouvě a byly uhrazeny</t>
  </si>
  <si>
    <t>►die Lieferung bzw. Erbringung der betreffenden Produkte oder Dienstlesitungen entsprechen der Genehmigungsentscheidung und dem Fördervertrag / produkty nebo služby byly poskytnuty v souladu s rozhodnutím o schválení a se Smlouvou</t>
  </si>
  <si>
    <t>►der Zahlungsantrag ist korrekt, wurde um sämtliche nicht förderfähige Ausgaben reduziert und falls es sich um ein Einnahmen generierendes Projekt handelt, wurden diese Einnahmen berücksichtigt / žádosti příjemce o úhradu jsou správné, byly sníženy o všechny nezpůsobilé výdaje a v případě, že se jedná o projekt vytvářející příjmy, byly tyto příjmy zohledněny</t>
  </si>
  <si>
    <t>►die Vorhaben und Ausgaben sind in Übereistimmung mit den gemeinschaftlichen und nationalen Bestimmungen, alle Rechnungsbelege haben Anforderungen auf formale Richtigkeit im Einklang mit diesen Regeln erfüllt / operace a výdaje jsou v souladu s vnitrostátními pravidly a pravidly Společenství, všechny účetní doklady splnily požadavky na formální správnost v souladu s těmito pravidly</t>
  </si>
  <si>
    <t>►Dopppelfinanzierung mit anderen gemeinschaftlichen oder nationalen Regelungen oder mit anderen Programmzeiträumen kann ausgeschlossen werden / bylo zamezeno dvojímu financování výdajů z jiných režimů podpor Společenství nebo vnitrostátních režimů podpor a za jiná programová období</t>
  </si>
  <si>
    <t>►die durchgeführten Aktivitäten sind im Einklang mit den Regeln des Umweltschutzes, den Regeln der Gleichstellung, den Publizitätsregeln und den Regeln für die öffentliche Förderung / provedené aktivity jsou v souladu s pravidly o ochraně životního prostředí, pravidly rovnoprávného postavení, pravidly o publicitě a pravidly pro veřejnou podporu</t>
  </si>
  <si>
    <t>►die Regeln für das öffentliche Vergabewesen wurden berücksichtigt / byla zohledněna pravidla pro zadávání veřejných zakázek</t>
  </si>
  <si>
    <t>Für österreichische Kontrollstelle:</t>
  </si>
  <si>
    <r>
      <t>Interne Referenznummer der Kontrollstelle:</t>
    </r>
  </si>
  <si>
    <r>
      <t>Datum und Ort:</t>
    </r>
  </si>
  <si>
    <r>
      <t>Name des Prüfers:</t>
    </r>
  </si>
  <si>
    <t>Unterschrift und Stempel der Kontrollstelle:</t>
  </si>
  <si>
    <t>Pro český kontrolní subjekt:</t>
  </si>
  <si>
    <t>Podpis kontrolora:</t>
  </si>
  <si>
    <t>Schválil (Jméno a příjmení):</t>
  </si>
  <si>
    <t>na základě plné moci</t>
  </si>
  <si>
    <t>Název Vedoucího partnera:</t>
  </si>
  <si>
    <t>Zodpovědný kontrolor Vedoucího partnera:</t>
  </si>
  <si>
    <t>Zodpovědný kontrolor při kontrole na místě:</t>
  </si>
  <si>
    <t>Název kontrolovaného partnera:</t>
  </si>
  <si>
    <t>Kontakt partnera (tel./e-mail):</t>
  </si>
  <si>
    <t>Místo kontroly:</t>
  </si>
  <si>
    <t>Datum provedení kontroly:</t>
  </si>
  <si>
    <t>Celkové náklady projektu:</t>
  </si>
  <si>
    <t>Celkové náklady partnera:</t>
  </si>
  <si>
    <t>Trvání projektu:</t>
  </si>
  <si>
    <t>Začátek:</t>
  </si>
  <si>
    <t>Konec:</t>
  </si>
  <si>
    <t>Prostředky vyplacené partnerovi:</t>
  </si>
  <si>
    <t>Kontrola aktivity projektu byla provedena</t>
  </si>
  <si>
    <t>Komentáře</t>
  </si>
  <si>
    <t>100% kontrolou</t>
  </si>
  <si>
    <t>náhodnou namátkovou kontrolou na xxx % základě</t>
  </si>
  <si>
    <t>na základě originálních dokumentů</t>
  </si>
  <si>
    <t>Výsledek: 1) Dodání zboží a služeb</t>
  </si>
  <si>
    <t>žádné patrné problémy</t>
  </si>
  <si>
    <t xml:space="preserve">problémy, které je třeba vyřešit: </t>
  </si>
  <si>
    <t>do:</t>
  </si>
  <si>
    <t>ddmmrr</t>
  </si>
  <si>
    <t>Doporučení/dohoda o konkrétních opatřeních, postupy při odstraňování problému, je třeba vyřídit do:</t>
  </si>
  <si>
    <t>text</t>
  </si>
  <si>
    <t>zjištěné vážné nedostatky: (je třeba informovat JTS/ŘO/NO)</t>
  </si>
  <si>
    <t>Výsledek: 2) Dodržování legislativních požadavků (např. pravidla publicity)</t>
  </si>
  <si>
    <t>Výsledek: 3) Evidence pro provedení kontrol (účetnictví, originální dokumenty atd.)</t>
  </si>
  <si>
    <t>Výsledek kontroly</t>
  </si>
  <si>
    <t>vyhovující / nevyhovující</t>
  </si>
  <si>
    <t xml:space="preserve">Komentáře: </t>
  </si>
  <si>
    <t>Kontrolní místo a název kontrolora:</t>
  </si>
  <si>
    <t>Podpis</t>
  </si>
  <si>
    <t xml:space="preserve">Přílohy: </t>
  </si>
  <si>
    <r>
      <t xml:space="preserve">Zpráva o kontrole na místě                                </t>
    </r>
    <r>
      <rPr>
        <b/>
        <sz val="12"/>
        <color indexed="10"/>
        <rFont val="Arial"/>
        <family val="2"/>
      </rPr>
      <t>11.</t>
    </r>
  </si>
  <si>
    <t>KID CZ-A</t>
  </si>
  <si>
    <t>M00188</t>
  </si>
  <si>
    <t>Kraj Vysočina</t>
  </si>
  <si>
    <t>PP4</t>
  </si>
  <si>
    <t>Žižkova 57, 587 33 Jihlava</t>
  </si>
  <si>
    <t>Ing. Ladislav Seidl</t>
  </si>
  <si>
    <t>veřejný</t>
  </si>
  <si>
    <t>ano</t>
  </si>
  <si>
    <t>seidl.l@kr-vysocina.cz</t>
  </si>
  <si>
    <t>Průběžná</t>
  </si>
  <si>
    <t>VOLKSBANK CZ</t>
  </si>
  <si>
    <t>Na Pankráci 1724/129</t>
  </si>
  <si>
    <t>Krajský úřad Kraje Vysočina</t>
  </si>
  <si>
    <t>CZ3968000000004200271014</t>
  </si>
  <si>
    <t>4200271014/6800</t>
  </si>
  <si>
    <t>VBOECZ2X</t>
  </si>
  <si>
    <t>vedoucí oddělení vnějších vztahů</t>
  </si>
  <si>
    <t>MUDr. Jiří Běhounek</t>
  </si>
  <si>
    <t>1.1.1</t>
  </si>
  <si>
    <t>Mzdy výchovných pracovníků 08/2012</t>
  </si>
  <si>
    <t>Dohled a dozor nad účastníky Mladé univerzity 2012</t>
  </si>
  <si>
    <t>2.2.1.1</t>
  </si>
  <si>
    <t>Externí služby - Odborní lektoři</t>
  </si>
  <si>
    <t>č. 2 od 01/10/2011 - 30/09/2012</t>
  </si>
  <si>
    <t>052012</t>
  </si>
  <si>
    <t>Ing. Jiří Bláha, Ph.D., Náměstí Hrdinů 244, 58856 Telč</t>
  </si>
  <si>
    <t>2.2.1.2</t>
  </si>
  <si>
    <t>Cestovné - výchovní pracovníci</t>
  </si>
  <si>
    <t>1.2.2.2</t>
  </si>
  <si>
    <t>Soupiska výdajů vynaložených  partnerem - příloha Finanční zprávy za období  01/10/2011 - 30/09/2012</t>
  </si>
  <si>
    <t xml:space="preserve">Uhrazení nákladů pro výchovné pracovníky </t>
  </si>
  <si>
    <t>Uhrazení nákladů pro výchovné pracovníky</t>
  </si>
  <si>
    <t>201204661</t>
  </si>
  <si>
    <t>201204772</t>
  </si>
  <si>
    <t>201204072</t>
  </si>
  <si>
    <t>68744005</t>
  </si>
  <si>
    <t>Workshop "Krajina a přírodní dědictví"</t>
  </si>
  <si>
    <t>12100215</t>
  </si>
  <si>
    <t>201204159</t>
  </si>
  <si>
    <t>Chaloupky o.p.s., Kněžice, 109, 675 21 Okříšky</t>
  </si>
  <si>
    <t>25557475</t>
  </si>
  <si>
    <t>2.2.1.3</t>
  </si>
  <si>
    <t>Přednáška "Tatra na cestách kolem světa"</t>
  </si>
  <si>
    <t>25394509</t>
  </si>
  <si>
    <t>201204122</t>
  </si>
  <si>
    <t>Regionální muzeum v Kopřivnici, o.p.s., Záhumenní 367/1, 74221 Kopřivnice</t>
  </si>
  <si>
    <t>2.2.1.4</t>
  </si>
  <si>
    <t>Přednáška "Příroda, životní prostředí a člověk"</t>
  </si>
  <si>
    <t>201204158</t>
  </si>
  <si>
    <t>2.2.1.5</t>
  </si>
  <si>
    <t>Workshop "Inspirace Josefem Hoffmannem"</t>
  </si>
  <si>
    <t>17912</t>
  </si>
  <si>
    <t>201204016</t>
  </si>
  <si>
    <t>Moravská galerie v Brně, Husova 18, 602 62 Brno</t>
  </si>
  <si>
    <t>00094871</t>
  </si>
  <si>
    <t>Přednáška "Střešní krajiny světa" a workshop "Intuitivní statika..."</t>
  </si>
  <si>
    <t>2.2.1.6</t>
  </si>
  <si>
    <t>2.2.1.7</t>
  </si>
  <si>
    <t>2.2.2.1</t>
  </si>
  <si>
    <t>Překlady a tlumočení</t>
  </si>
  <si>
    <t>2205/2012</t>
  </si>
  <si>
    <t>201202548</t>
  </si>
  <si>
    <t>Milan Vácha, Bojetice 45, 29441 Dobrovice</t>
  </si>
  <si>
    <t>45106363</t>
  </si>
  <si>
    <t>Workshop "Tajemství památek UNESCO v Třebíči"</t>
  </si>
  <si>
    <t>201200013</t>
  </si>
  <si>
    <t>201204285</t>
  </si>
  <si>
    <t>Coody Outdoor s.r.o., S.K. Neumanna 4166/6, 586 01 Jihlava</t>
  </si>
  <si>
    <t>70890749</t>
  </si>
  <si>
    <t>2.2.2.2</t>
  </si>
  <si>
    <t>Překlady a tlumočení na základě smlouvy o zajištění překladat. a tlum. služeb - projekt KID CZ-AT</t>
  </si>
  <si>
    <t>036/2012</t>
  </si>
  <si>
    <t>201201433</t>
  </si>
  <si>
    <t>2.2.5</t>
  </si>
  <si>
    <t>Catering pro účastníky Mladé univerzity na Vysočině</t>
  </si>
  <si>
    <t>Občerstvení pro účastníky Mladé univerzity Waldviertel 2012 a jejich doprovod</t>
  </si>
  <si>
    <t>11205204</t>
  </si>
  <si>
    <t>201204073</t>
  </si>
  <si>
    <t>Střední průmyslová škola Třebíč, Manželů Curieových 734, 674 01 Třebíč</t>
  </si>
  <si>
    <t>2.2.6</t>
  </si>
  <si>
    <t>Občerstvení projektového týmu</t>
  </si>
  <si>
    <t>Občerstvení pro členy projektového týmu</t>
  </si>
  <si>
    <t>134076</t>
  </si>
  <si>
    <t>201101055</t>
  </si>
  <si>
    <r>
      <t>Cafe bar Holiday, M</t>
    </r>
    <r>
      <rPr>
        <sz val="10"/>
        <rFont val="Calibri"/>
        <family val="2"/>
      </rPr>
      <t>&amp;</t>
    </r>
    <r>
      <rPr>
        <sz val="7.8"/>
        <rFont val="Arial CE"/>
        <family val="0"/>
      </rPr>
      <t>M International Ltd., s. r. o., Smila Osovského 14/21, 674 01 Třebíč</t>
    </r>
  </si>
  <si>
    <t>64506274</t>
  </si>
  <si>
    <t>2.2.7</t>
  </si>
  <si>
    <t>Přepravné - pronájem autobusu</t>
  </si>
  <si>
    <t>Doprava účastníků Mladé univerzity a jejich doprovodu</t>
  </si>
  <si>
    <t>RA20120245</t>
  </si>
  <si>
    <t>201204205</t>
  </si>
  <si>
    <t>Rieder GmbH, Oberndorf 17, A-3823 Weikertschlag/Thaya</t>
  </si>
  <si>
    <t>ATU61834901</t>
  </si>
  <si>
    <t>2.2.8</t>
  </si>
  <si>
    <t>Publicita projektu</t>
  </si>
  <si>
    <t>Grafická příprava a tisk 1000 ks brožur Mladá univerzita 2012 a výroba 1 ks rollup Mladá univerzita</t>
  </si>
  <si>
    <t>2012014</t>
  </si>
  <si>
    <t>201201209</t>
  </si>
  <si>
    <t>Jan Morkus, Jungmannova 994/10, 589 01 Třešť</t>
  </si>
  <si>
    <t>2.2.9</t>
  </si>
  <si>
    <t>Doprovodný program</t>
  </si>
  <si>
    <t>Doprovodný program - olympiáda pro mládež</t>
  </si>
  <si>
    <t>201200012</t>
  </si>
  <si>
    <t>201204284</t>
  </si>
  <si>
    <t>Hudební workshop "Hudba ZE MĚ!"</t>
  </si>
  <si>
    <t>1201005</t>
  </si>
  <si>
    <t>Matěj Kolář, Srázná 12, 58601 Jihlava</t>
  </si>
  <si>
    <t>72350067</t>
  </si>
  <si>
    <t>66610702</t>
  </si>
  <si>
    <t>29184592</t>
  </si>
  <si>
    <t>68050691</t>
  </si>
  <si>
    <t>Žižkova 57, 587 33  Jihlava</t>
  </si>
  <si>
    <t>Ing. Ladislav Seidl, MBA</t>
  </si>
  <si>
    <t>724 650 201, seidl.l@kr-vysocina.cz</t>
  </si>
  <si>
    <t>Projektový partner</t>
  </si>
  <si>
    <t>č. 3 od 01/04/2012 - 30/09/2012</t>
  </si>
  <si>
    <t>a náplň pro aktivity, ke kterým se zavázal v dalším období. Dne 29.9.2012 se ve Weitře uskutečnilo setkání zástupců všech projektových partnerů projektu KID CZ-A.</t>
  </si>
  <si>
    <t>M1 Koordinace přípravy zahajovací akce</t>
  </si>
  <si>
    <t>29. června 2011</t>
  </si>
  <si>
    <t>M1 Příprava Mladé univerzity Waldviertel (Vysočina)</t>
  </si>
  <si>
    <t>17. srpna 2011</t>
  </si>
  <si>
    <t>M2 Organizace a realizace jednoho dne Mladé univerzity Waldviertel na Vysočině</t>
  </si>
  <si>
    <t>M2 Prosíťování relevantních škol na Vysočině a komunikace s nimi</t>
  </si>
  <si>
    <t>31.12.2011 (průběžně)</t>
  </si>
  <si>
    <t>8. června 2011 (průběžně)</t>
  </si>
  <si>
    <t>M2 Spolupráce při organizaci dvou aktivit "Den na hranici" pro školy z Vysočiny</t>
  </si>
  <si>
    <t>8. června 2011 a 30. listopadu 2011</t>
  </si>
  <si>
    <t>M2 Spolupráce při organizaci jednoho workshopu pro pedagogy z Vysočiny</t>
  </si>
  <si>
    <t>24. listopadu 2011</t>
  </si>
  <si>
    <t>M2 Podpora při vyhotovení komunikační příručky (CZ překlad)</t>
  </si>
  <si>
    <t>25. července 2011</t>
  </si>
  <si>
    <t>M2 Organizace přednášky pro veřejnost</t>
  </si>
  <si>
    <t>30. listopadu 2011</t>
  </si>
  <si>
    <t>M3 Koordinace relevantních škol na Vysočině</t>
  </si>
  <si>
    <t>M3 Spolupráce při organizaci 4 aktivit „Den na hranici“ pro školy z Vysočiny</t>
  </si>
  <si>
    <t>M3 Spolupráce při organizaci 2 workshopů pro pedagogy z Vysočiny</t>
  </si>
  <si>
    <t>M3 Spolupráce při organizaci putovní výstavy na Vysočině</t>
  </si>
  <si>
    <t>27. července 2012</t>
  </si>
  <si>
    <t>M3 Spolupráce při organizaci Letní školy v Raabsu an der Thaya</t>
  </si>
  <si>
    <t>M3 Podpora při aktualizaci komunikační brožurky (CZ překlad)</t>
  </si>
  <si>
    <t>4. srpna 2012</t>
  </si>
  <si>
    <t>M3 Organizace dvou veřejných přednášek na Vysočině</t>
  </si>
  <si>
    <t>30. května 2012</t>
  </si>
  <si>
    <t>M4 Organizace a realizace Mladé univerzity Waldviertel na Vysočině</t>
  </si>
  <si>
    <t>8. srpna 2012</t>
  </si>
  <si>
    <t>M4 Koordinace relevantních škol na Vysočině</t>
  </si>
  <si>
    <t>M4 Spolupráce při organizaci 2 aktivit „Den na hranici“ pro školy z Vysočiny</t>
  </si>
  <si>
    <t>M4 Spolupráce při organizaci 1 workshopu pro pedagogy z Vysočiny</t>
  </si>
  <si>
    <t>M4 Spolupráce při organizaci putovní výstavy na Vysočině</t>
  </si>
  <si>
    <t>M4 závěrečné korektury komunikační brožurky (CZ překlad)</t>
  </si>
  <si>
    <t>M4 organizace 1 veřejné přednášky na Vysočině</t>
  </si>
  <si>
    <t>M5 Aktivní účast  na závěrečném mezinárodním jednání v Českých Budějovicích</t>
  </si>
  <si>
    <t>M5 Příspěvky do závěrečného sborníku</t>
  </si>
  <si>
    <t xml:space="preserve">5.2 Komentář k plnění časového plánu:
PP4 nemohl naplnit aktivitu "M3 Spolupráce při organizaci Letní školy v Raabsu an der Thaya" - důvodem je, že PP1, který se k organizaci Summer School v Raabs/Thaya v M3 zavázal, toto aktivitu v uvedeném termínu nezorganizoval. </t>
  </si>
  <si>
    <r>
      <t xml:space="preserve">4. Jakým způsobem byly popsané aktivity realizovány společně s projektovými partnery?
</t>
    </r>
    <r>
      <rPr>
        <sz val="10"/>
        <rFont val="Arial"/>
        <family val="2"/>
      </rPr>
      <t>Všechny výše popsané aktivity byly připravovány v úzké spolupráci zejména se zástupci LP projektu Europa Brücke Raabs, PP1 a PP3 . Způsob spolupráce s projektovými partnery je součástí popisu v bodu 3.</t>
    </r>
  </si>
  <si>
    <t>MU Waldvieter – místo Vysočina  (1xM2+1xM3+1xM4)</t>
  </si>
  <si>
    <t>Den na hranici (2xM2+4xM3+2xM4)</t>
  </si>
  <si>
    <t>Workshop pro pedagogy z Vysočiny (1xM2+2xM3+1xM4)</t>
  </si>
  <si>
    <t>Organizace přednášek pro veřejnost (1xM2+2xM3+1xM4)</t>
  </si>
  <si>
    <t>7.2 Komentář k výstupům/indikátorům realizovaných aktivit:
Nad rámec zorganizoval PP4 v tomto období o jednu přednášku pro veřejnost navíc.
Po domluvě s leadpartnerem projektu bude indikátory plnit jednotně LP - na základě podkladů poskytnutých partnery.</t>
  </si>
  <si>
    <r>
      <t>8. Popis problémů, s nimiž byl partner během realizace projektu konfrontován, a řešení, která byla nalezena:</t>
    </r>
    <r>
      <rPr>
        <sz val="10"/>
        <rFont val="Arial"/>
        <family val="2"/>
      </rPr>
      <t xml:space="preserve">
PP4 nemohl naplnit aktivitu "M3 Spolupráce při organizaci Letní školy v Raabsu an der Thaya" - důvodem je, že PP1, který se k organizaci Summer School v Raabs/Thaya v M3 zavázal, toto aktivitu v uvedeném termínu nezorganizoval. Rakouský partner se pokusí akci zorganizovat v roce 2013.</t>
    </r>
  </si>
  <si>
    <r>
      <t>9. Odchylky od původně plánovaných aktivit (v rámci zprávy, která nepodléhá předešlému schválení ŘO či MV):</t>
    </r>
    <r>
      <rPr>
        <sz val="10"/>
        <rFont val="Arial"/>
        <family val="2"/>
      </rPr>
      <t xml:space="preserve">
PP4 nemohl naplnit aktivitu "M3 Spolupráce při organizaci Letní školy v Raabsu an der Thaya" - důvodem je, že PP1, který se k organizaci Summer School v Raabs/Thaya v M3 zavázal, toto aktivitu v uvedeném termínu nezorganizoval.</t>
    </r>
  </si>
  <si>
    <t>10. Prováděl jste v rámci projektu zadávací řízení? Pokud ano, doložíte přílohu č. 10 Zadávací řízení
NE</t>
  </si>
  <si>
    <r>
      <t xml:space="preserve">11. Hlavní aktivity plánované pro příští období, za které bude podána další zpráva:
</t>
    </r>
    <r>
      <rPr>
        <sz val="10"/>
        <rFont val="Arial"/>
        <family val="2"/>
      </rPr>
      <t>- Den na hranici
- Workshop pro pedagogy
- Přednáška pro veřejnost</t>
    </r>
  </si>
  <si>
    <t>Emailová korespondence směrem k orgánům Kraje Vysočina o Mladé univerzitě Waldvirtel 2012</t>
  </si>
  <si>
    <t xml:space="preserve">2. </t>
  </si>
  <si>
    <t>Prezenční listina, fotodokumentace a plakát k přednášce pro veřejnost dne 25. 4. 2012 s názvem "Proměny názvosloví veřejných prostranství" a "Vývoj pojmenování jihlavských ulic ve 20. století.</t>
  </si>
  <si>
    <t>Prezenční listina, fotodokumentace k programu pro studenty - Den na hranici dne 16. 5. 2012 pro Střední uměleckou školu grafickou Jihlava.</t>
  </si>
  <si>
    <t>Prezenční listina, plakát, fotodokumentace k přednášce pro veřejnost - Co je to modernizace a Umění a osvobození dne 16. 5. 2012.</t>
  </si>
  <si>
    <t>Prezenční listina, e-mailová korespondence a fotodokumentace k Workshopu pro pedagogy dne 30. 5. 2012.</t>
  </si>
  <si>
    <t>Prezenční listina, plakát a fotodokumentace k přednášce pro veřejnost - Kouzlo minulosti krizi navzdory a Umění a osvobození dne 30. 5. 2012.</t>
  </si>
  <si>
    <t xml:space="preserve">7. </t>
  </si>
  <si>
    <t>Prezenční listina a fotodokumentace k Dni na hranici "Workshop na téma moderna" pro studenty Střední umělecké školy grafické Jihlava dne 27. 6. 2012.</t>
  </si>
  <si>
    <t>8.</t>
  </si>
  <si>
    <t>Prezenční listina a fotodokumentace ke Dni na hranici "Sportovní odpoledne" pro studenty OA a JŠ Jihlava a BHAK/BHAS Zwettl dne 28. 6. 2012.</t>
  </si>
  <si>
    <t>9.</t>
  </si>
  <si>
    <t>Inzerát k Mladé univerzitě 2011 - včetně přiložených Novin Kraj Vysočina Ročník 8, číslo 5 (květen 2011), ve kterých se inzerát objevil</t>
  </si>
  <si>
    <t>10.</t>
  </si>
  <si>
    <t>Dohody o provedení práce - projekt KID CZ-A související s Mladou univerzitou 2012 s výkazy o odpracovaných hodinách a osobními dotazníky těchto osob: H. Pelikán, J. Říčan, L. Šutová, T. Ščerbanová, V. Fišarová</t>
  </si>
  <si>
    <t>11.</t>
  </si>
  <si>
    <t>Cestovní příkazy zahraniční včetně zprávy ze zahraniční cesty těchto osob:  H. Pelikán, J. Říčan, L. Šutová, T. Ščerbanová, V. Fišarová</t>
  </si>
  <si>
    <t>Směrnice o poskytování cestovních náhrad při tuzemských a zahraničních pracovních cestách ze dne 12.1.2012 č. 4/12 (Krajský úřad Kraje Vysočina)</t>
  </si>
  <si>
    <t>2 čísla novin Kraj Vysočina s informacemi k MUW2012:
1. Inzerát k Mladé univerzitě 2012 v květnovém čísle novin Kraj Vysočina Ročník 9, číslo 5 (květen 2012), strana 7
2. Článek k Mladé univerzitě 2012 v novinách Kraj Vysočina Ročník 9, číslo 7/8 (červenec/srpen 2012), strana 3</t>
  </si>
  <si>
    <t>14.</t>
  </si>
  <si>
    <t xml:space="preserve">2 tiskové zprávy zveřejněné na oficiálních internetových stránkách Kraje Vysočina, které se týkaly MUW2012:
1. Otisk www.kr-vysocina.cz s tiskovou zprávou "Začíná další ročník Mladé univerzity Waldviertel 2012" - http://www.kr-vysocina.cz/zacina-dalsi-rocnik-mlade-univerzity-waldviertel-2012/d-4045635/p1=26640
2. Otisk www.kr-vysocina.cz s tiskovou zprávou "Mladá univerzita: Prázdninové objevování a poznávání" - http://www.kr-vysocina.cz/mlada-univerzita-prazdninove-objevovani-a-poznavani/d-4045728/p1=26640 </t>
  </si>
  <si>
    <t>15.</t>
  </si>
  <si>
    <t>Plnobarevná 56 stránková brožura formátu A5 s detailním popisem programu MUW2012</t>
  </si>
  <si>
    <t>16.</t>
  </si>
  <si>
    <t>Prezenční listina všech českých a rakouských účastníků "Mladé univerzity Waldviertel 2012", která se konala v termínu od 6. do 10. 8. 2012</t>
  </si>
  <si>
    <t>17.</t>
  </si>
  <si>
    <t>Prezenční listina všech českých a rakouských účastníků "Mladé univerzity Waldviertel 2012" včetně doprovodného personálu, který jel třemi autobusy z Raabsu do Třebíče dne 8.8.2012</t>
  </si>
  <si>
    <t>18.</t>
  </si>
  <si>
    <t>Prezenční listina všech přednášejících a garantů workshopů dne 8.8.2012 v Třebíči a blízkém okolí (Chaloupky, Brtnice).</t>
  </si>
  <si>
    <t>19.</t>
  </si>
  <si>
    <t>Fotodokumentace Sportovní olympiády dne 6.8.2012 v Raabs/Thaya</t>
  </si>
  <si>
    <t>20.</t>
  </si>
  <si>
    <t>Fotodokumentace všech 3 dopoledních přednášek dne 8.8.2012 v Třebíči.</t>
  </si>
  <si>
    <t>21.</t>
  </si>
  <si>
    <t>Fotodokumentace všech odpoledních workshopů dne 8.8.2012 v Třebíči a blízkém okolí (Chaloupky, Brtnice).</t>
  </si>
  <si>
    <t>22.</t>
  </si>
  <si>
    <t>Společná fotografie všech účastníků MUW2012 v Třebíči včetně fotodokumentace ze školní jídelny.</t>
  </si>
  <si>
    <t>23.</t>
  </si>
  <si>
    <t>Vysvětlení zapojení subjektů, jejichž loga jsou používána na plakátech, inzerátech, v brožuře, atp. - MUW2012</t>
  </si>
  <si>
    <t>24.</t>
  </si>
  <si>
    <t>Rámcový program/harmonogram "Dne na Vysočině"</t>
  </si>
  <si>
    <t>25.</t>
  </si>
  <si>
    <t>Prezenční listina a fotodokumentace ke "Dni na hranici" pro studenty Gymnázií Telč a Waidhofen a ZŠ Raabs v Raabs/Thaya dne 21. 9. 2012.</t>
  </si>
  <si>
    <t>26.</t>
  </si>
  <si>
    <t>Tisková zpráva zveřejněná na oficiálních internetových stránkách Kraje Vysočina:
Otisk www.kr-vysocina.cz s tiskovou zprávou "České a rakouské děti společně objevovaly minulost" - http://www.kr-vysocina.cz/ceske-a-rakouske-deti-spolecne-objevovaly-minulost/d-4046547/p1=26640</t>
  </si>
  <si>
    <t>27.</t>
  </si>
  <si>
    <t>Prezenční listina a fotodokumentace k "Workshopu pro pegogy" pro učitele Gymnázií Telč a Waidhofen a ZŠ Raabs v Raabs/Thaya dne 21. 9. 2012.</t>
  </si>
  <si>
    <t>28.</t>
  </si>
  <si>
    <t>Prezenční listina a fotodokumentace ze setkání projektových partnerů projektu KID CZ-A ve Weitře dne 26. 9. 2012.</t>
  </si>
  <si>
    <t>ved. odd. vnějších vztahů KrÚ Kraje Vysočina</t>
  </si>
  <si>
    <t>MUDr. Jiří Běhounek, hejtman Kraje Vysočina</t>
  </si>
  <si>
    <r>
      <t xml:space="preserve">2. Shrnutí aktivit realizovaných projektovým partnerem v období, za které je zpráva podávána
</t>
    </r>
    <r>
      <rPr>
        <sz val="10"/>
        <rFont val="Arial"/>
        <family val="2"/>
      </rPr>
      <t xml:space="preserve">Zástupci PP4 (Kraje Vysočina) se v monitorovacím období věnovali zejména temto nejvýznamnějším aktivitám. 1. Příprava a realizace Přednášek pro veřejnost, 2. Příprava a realizace workshopů pro pedagogy, 3. Příprava a realizace Dnů na hranici pro školy a 4. Každoročně nejnáročnější součásti projektu KID CZ-A, kterou je Mladá univerzita. Nedilnou součástí aktivit byla také příprava aktivit pro další období. </t>
    </r>
  </si>
  <si>
    <r>
      <t xml:space="preserve">3. Detailní popis aktivit partnera s ohledem na jednotlivé činnosti, k nimž se partner zavázal ve Smlouvě
</t>
    </r>
    <r>
      <rPr>
        <sz val="10"/>
        <rFont val="Arial"/>
        <family val="2"/>
      </rPr>
      <t>Nejvýznamnější aktivitou PP4 v projektu KID CZ-A je Mladá univerzita. Maximum aktivit tedy směřovalo k zabezpečení teto akce. PP4 spolupracoval při aktualizaci internetových stránek www.jungeuni-waldviertel.at jak v obsahové části, tak částečně i při překládání (zejména do ČJ). V prvním pololetí 2012 probíhala příprava ČJ verze letáku propagujícího MU2012 a RollUpu (viz MZ 2.). 1000 ks brožur bylo fyzicky distribuováno např. během dalších akcí spojených s projektem KID CZ-A, na recepci KrÚ Kraje Vysočina i ve frmách BOSCH Diesel, Automotive Lighting, Městské knihovně Jihlava, Moravských kovárnách a na obdobných místech stejně jako v roce 2011 (evidence o distribuci tiskoviny nebyla prováděna). Elektronicky e-mailem šel leták zejména do škol a orgánům Kraje Vysočina. Uvedený způsob distribuce lze považovat za vhodně zvolený zeména s ohledem na rekordní počet přihlášených účastníků MU2012 - celkem 107, z ČR 35. Aktivity popisující propagaci MU2012 směrem k veřejnosti - více viz. bod 6.
V tomto období realizoval PP4 celkem čtyři aktivity "Den na hranici" pro studenty středních škol - 1. Den na hranici proběhl 16. 5. 2012 v Jihlavě v Oblastní galerii Jihlava speciálně pro studenty Střední školy grafické Jihlava při příležitosti výstavy "Zamlčená moderna". Pro studenty byly připraveny přednášky Prof. Milana Hlavačky a průvodcovaná prohlídka s kurátorem malby a kresby OGV Mgr. Tomášem Indrou. 2. Den na hranici proběhl dne 27. 6. 2012 opět v prostorách Oblastní galerie Vysočiny v Jihlavě pro studenty Gymnázia Jihlava - program pro studenty sestával ze speciálně připraveného animačního programu, který akcentoval kontext výstavy "Zamlčená moderna" - středoevropské umění a tvorbu např. českých němců. 3. Den na hranici byl organizován pro Obchodní akademii Jihlava a jejich patnerskou školu v rakouském Zwettlu a zaměřil se na sportovní náplň v termínu 28. 6. 2012. 4. Den na hranici se uskutenčil v Raabs/Thaya dne 21.9. 2012 v úzké spolupráci s rakouskými PP pro školy Gymnázium Otokara Březiny a Střední odbornou školu Telč a Hauptschulle Raabs a Gymnázium BG/BRG Waidhofen/Thaya.  
V tomto období PP4 zorganizoval také 3 přednášky pro veřejnost: 1. Přednášky s názvem "Proměny názvosloví veřejných prostranství" se dne 25. 4. 2012 v Jihlavě aktivně zúčastnili prof. Milan Hlavačka s tématem "Proměny názvosloví českých měst v letech 1945-1948" a archivář Mgr. Jiří Jelínek s tématem "Vývoj pojmenování jihlavských ulic ve 20. století". 2. Přednáška se uskutečnila dne 16. 5. 2012 v Jihlavě pod názvem "Moderna. Umění a osvobození" - téma "Co je to modernizace" přednášel prof. Milan Hlavačka, téma "Umění a osvobození I." přednášel Jan Tabor, teoretik architektury, který žije a pracuje ve Vídni. 3. Pod stejným názvem "Moderna. Umění a osvobození" se v Jihlavě uskutečnila i přednáška historika Mag. Phillipa Lesiaka s názvem "Kouzlo minulosti krizi navzdory" a navazující přednáška Jana Tabora "Umění a osvobození II.". 
Workshopy pro pedagogy: 1. Dne 30. 5. 2012 byl v Jihlavě program sestaven s využitím</t>
    </r>
  </si>
  <si>
    <t xml:space="preserve">výstavy "Zamlčená moderna" - program pro učitele sestával z diskuze s rakouským historikem Mag. Philippem Lesiakem a rakouským teoretikem architektury a znalcem umění Janem Taborem, následovaný průvodcovanou prohlídkou výstavy v Oblastní Galerii Vysočiny Jihlava. 2. Zvláštní program "Workshopu pro pedagogy" byl připraven rovněž 21.9.2012 pro učitele škol zapojených do aktivity "Den na hranici" v Raabs/Thaya - tento program maximálně využíval potenciál přítomných hostů i místa samotného - pro učitele byla připravena úvodní přednáška rakouského historika o společné historii s těžištěm na klíčové události 19. a 20 století, pedagogové se setkali a diskutovali s přítomnými hosty (svědky událostí, které se dotýkaly česko-rakouského soužití zejména v II. polovině 20. stol.) a shlédli venkovní expozici přibližující existenci železné opony. 
Maximum úsilí bylo věnováno přípravě Mladé univerzity Waldviertel 2012. PP4 kompletně zabezpečil den na Vysočině v Třebíči a okolí dne 8. 8 .2012 - přeprava dětí, přednášky, workshopy, oběd, večeře a občerstvení s pitným režimem. Zajišťoval i speciální odpoledne s aktivním pohybem v rámci sportovní olympiády MU2012 v Raabsu dne 6. 8. 2012. Přípravné práce a komunikace s dodavateli služeb probíhaly zejména v červnu a červenci 2012. V březnu 2012 uzavřel PP4 celkem 5 dohod o provedení práce s osobami, které zabezpečily hladký průběh MU2012 - více viz sjednané pracovní úkoly. Během května a června probíhaly intenzivní práce na přípravě informační brožury MU2012 v úzké spolupráci s LP - překlady textů do opačného jazyka organizačně zajišťoval PP4, stejně jako překlady všech PPT prezentací, které přednášející využívali během dopoledních přednášek MU2012. Brožura obsahuje podrobný harmonogram akce, časový rozvrh a popis jednotlivých přednášek a workshopů. Obsahuje rovněž provozní informace pro účastníky MU2012 a jejich rodiče. Celkem 56 stránková brožura je k dispozici kompletně dvojjazyčně v českém a německém jazyce. PP4 se účastnil přípravy dotazníku pro účastníky MU2012. Měsíc červenec byl využit pro dokončení příprav MU2012, která proběhla v období od 6. do 10. 8. 2012 (s možným příjezdem účastníků do Raabsu již v neděli 5. 8.). Akce proběhla dle plánu pro celkový počet 107 mladých studentů z ČR a Rakouska (35 dětí pocházelo z ČR). Rovněž den v Třebíči proběhl dle plánu bez jakýchkoli změn v programu nebo načasování. Slavnostního zahájení dne v Jihlavě se zúčastnil za PP Ladislav Seidl a za Střední průmyslovou školu Třebíč, která pezplatně nabídla prostory pro přednášky a vybrané workshopy, pan Ing. Zdeněk Borůvka, ředitel školy. Zástupci Kraje Vysočina se kromě středy 8. 8. 2012 aktivně účastnili programu posledního dne v Raabs/Thaya včetně Slavnostního ukončení MU2012 (Ladislav Seidl a Hana Špejtková). Reprezentantem PP4 byl na slavnostním ukončení pan Mgr. Ing. Zdeněk Kadlec, Dr.h.c., ředitel Krajského úřadu Kraje Vysočina.
PP4 rovněž připravil putovní výstavu 5 fotografií z Dolního Rakouska, které jsou společně s pěti fotografiemi Kraje Vysočina vystavovány v krajem zřizovaných nemocnicích - konkrétně od 27. července do konce listopadu 2012 v Nemocnici Havlíčkův Brod, poté se výstava přesune do Nemocnice Jihlava. 
V průběhu měsíce září a října 2012 zpracovával PP4 monitorovací zprávu a rovněž připravoval harmonogram </t>
  </si>
  <si>
    <r>
      <t>6.  Popis informačních a propagačních aktivit partnera:</t>
    </r>
    <r>
      <rPr>
        <sz val="10"/>
        <rFont val="Arial"/>
        <family val="2"/>
      </rPr>
      <t xml:space="preserve">
Mezi prvotní informační a propagační aktivity, které se týkají obsahu projektu a jeho propagace, lze zahrnout předávání informací orgánům Kraje Vysočina – informační emaily šly v dubnu všem členům Zastupitelstva Kraje Vysočina i všem zaměstnancům Krajského úřadu Kraje Vysočina. Směrem k široké veřejnosti se informace o projektu KID CZ-A i o Mladé univerzitě Waldviertel 2012 dostávaly během aktivit pro širokou veřejnost (přednášky pro veřejnost, učitele, dny na hranici pro školy). Tyto akce byly vždy zahájeny podáním informace o podpoře projektu Evropskou unií, Evropským fondem pro regionální rozvoj z programu EÚS Rakousko-Česká republika 2007-2013 a všechny přednáškové místnosti byly vyzdobeny vlajkou Evropské unie.
Zásadní byla aktualizace webových stránek Mladé univerzity www.jungeuni-waldviertel.at , které jsou přehlednější i vzhledově atraktivnější kompletně dvojjazyčné v ČJ a NJ. Náplní jsou kompletní informace o programu MUW2012 i praktické informace o přihlášení a průběhu MUW. Na tyto internetové stránky přímo odkazuje webový banner umístěný na krajských webech v sekci "zahraniční vztahy" a "školský portál".
Ke zviditelnění MUW2012 byly v průběhu monitorovacího období vydány dvě tiskové zpráv: 1. Začíná další ročník Mladé univerzity Waldviertel 2012 a 2. Mladá univerzita: Prázdninové objevování a poznávání. Tyto zprávy byly zveřejněny na titulní stránce oficiálních internetových stránek Kraje Vysočina a současně v sekci "zahraniční vztahy". Jedna tisková zpráva byla vydána pod názvem "České a rakouské děti společně objevovaly minulost" k aktivitě "Den na hranici" určené pro studenty a žáky gymnázií Telč a Waidhofen a ZŠ Raabs, která se uskutečnila v Raabs/Thaya dne 21.9.2012. 
V omezeném množství vznikla plnobarevná 56 stránková brožura formátu A5 se všemi texty ekvivalentně v ČJ a NJ pro účastníky Mladé univerzity a zainteresované osoby s detailním programem MUW2012 i s úvodními texty hejtmanů Kraje Vysočina, Dolního Rakouska i radních pro oblast školství.
V měsíčníku noviny Kraj Vysočina (náklad 220 000 výtisků zdarma do všech domácností v Kraji Vysočina) byl v květnovém čísle zveřejněn inzerát (plakát) na MUW2012. V prázdninovém dvojčísle Červenec/Srpen vyšel na třetí straně článek "Mladá univerzita letos s heslem Naše země, naše odpovědnost" a Mladá univerzita byla zmíněna i v úvodníku M. Hyského na první straně.
</t>
    </r>
  </si>
  <si>
    <t>29.</t>
  </si>
  <si>
    <t>Fotodokumentace Putovní výstavy fotografií Dolního rakouska z Nemocnice Havlíčkův Brod.</t>
  </si>
  <si>
    <t xml:space="preserve">Projektový partner </t>
  </si>
</sst>
</file>

<file path=xl/styles.xml><?xml version="1.0" encoding="utf-8"?>
<styleSheet xmlns="http://schemas.openxmlformats.org/spreadsheetml/2006/main">
  <numFmts count="5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quot;Yes&quot;;&quot;Yes&quot;;&quot;No&quot;"/>
    <numFmt numFmtId="181" formatCode="&quot;True&quot;;&quot;True&quot;;&quot;False&quot;"/>
    <numFmt numFmtId="182" formatCode="&quot;On&quot;;&quot;On&quot;;&quot;Off&quot;"/>
    <numFmt numFmtId="183" formatCode="[$€-2]\ #,##0.00_);[Red]\([$€-2]\ #,##0.00\)"/>
    <numFmt numFmtId="184" formatCode="&quot;Ja&quot;;&quot;Ja&quot;;&quot;Nein&quot;"/>
    <numFmt numFmtId="185" formatCode="&quot;Wahr&quot;;&quot;Wahr&quot;;&quot;Falsch&quot;"/>
    <numFmt numFmtId="186" formatCode="&quot;Ein&quot;;&quot;Ein&quot;;&quot;Aus&quot;"/>
    <numFmt numFmtId="187" formatCode="000\ 00"/>
    <numFmt numFmtId="188" formatCode="dd/mm/yy;@"/>
    <numFmt numFmtId="189" formatCode="#,##0.00\ _K_č"/>
    <numFmt numFmtId="190" formatCode="#,##0.00\ &quot;Kč&quot;"/>
    <numFmt numFmtId="191" formatCode="[$-405]d\.\ mmmm\ yyyy"/>
    <numFmt numFmtId="192" formatCode="\(0\)"/>
    <numFmt numFmtId="193" formatCode="0.000"/>
    <numFmt numFmtId="194" formatCode="\(\ #\)"/>
    <numFmt numFmtId="195" formatCode="#,##0.00\ [$EUR]"/>
    <numFmt numFmtId="196" formatCode="0.0"/>
    <numFmt numFmtId="197" formatCode="d/m/yy;@"/>
    <numFmt numFmtId="198" formatCode="[$€-2]\ #,##0.00"/>
    <numFmt numFmtId="199" formatCode="mmm/yyyy"/>
    <numFmt numFmtId="200" formatCode="[$€-2]\ #,##0"/>
    <numFmt numFmtId="201" formatCode="#,##0.00\ [$€-1]"/>
    <numFmt numFmtId="202" formatCode="#,##0\ [$€-1]"/>
    <numFmt numFmtId="203" formatCode="0.00_ ;[Red]\-0.00\ "/>
    <numFmt numFmtId="204" formatCode="&quot;€&quot;\ #,##0.00"/>
    <numFmt numFmtId="205" formatCode="0.0000000%"/>
    <numFmt numFmtId="206" formatCode="#,##0.00_ ;[Red]\-#,##0.00\ "/>
    <numFmt numFmtId="207" formatCode="&quot;€&quot;\ #,##0.0000000"/>
    <numFmt numFmtId="208" formatCode="[$¥€-2]\ #\ ##,000_);[Red]\([$€-2]\ #\ ##,000\)"/>
    <numFmt numFmtId="209" formatCode="[$-F800]dddd\,\ mmmm\ dd\,\ yyyy"/>
  </numFmts>
  <fonts count="110">
    <font>
      <sz val="10"/>
      <name val="Arial"/>
      <family val="0"/>
    </font>
    <font>
      <b/>
      <sz val="10"/>
      <name val="Arial"/>
      <family val="2"/>
    </font>
    <font>
      <b/>
      <sz val="11"/>
      <name val="Arial"/>
      <family val="2"/>
    </font>
    <font>
      <b/>
      <sz val="14"/>
      <name val="Arial"/>
      <family val="2"/>
    </font>
    <font>
      <b/>
      <sz val="12"/>
      <name val="Arial"/>
      <family val="2"/>
    </font>
    <font>
      <sz val="12"/>
      <name val="Arial"/>
      <family val="2"/>
    </font>
    <font>
      <sz val="7.5"/>
      <name val="Arial"/>
      <family val="2"/>
    </font>
    <font>
      <sz val="10"/>
      <color indexed="55"/>
      <name val="Webdings"/>
      <family val="1"/>
    </font>
    <font>
      <sz val="14"/>
      <name val="Arial"/>
      <family val="2"/>
    </font>
    <font>
      <b/>
      <sz val="10"/>
      <color indexed="10"/>
      <name val="Arial"/>
      <family val="2"/>
    </font>
    <font>
      <sz val="10"/>
      <color indexed="10"/>
      <name val="Arial"/>
      <family val="2"/>
    </font>
    <font>
      <sz val="8"/>
      <name val="Arial"/>
      <family val="2"/>
    </font>
    <font>
      <b/>
      <sz val="9"/>
      <name val="Arial"/>
      <family val="2"/>
    </font>
    <font>
      <b/>
      <sz val="8"/>
      <name val="Arial"/>
      <family val="2"/>
    </font>
    <font>
      <sz val="10"/>
      <color indexed="55"/>
      <name val="Arial"/>
      <family val="2"/>
    </font>
    <font>
      <u val="single"/>
      <sz val="10"/>
      <color indexed="12"/>
      <name val="Arial"/>
      <family val="2"/>
    </font>
    <font>
      <u val="single"/>
      <sz val="10"/>
      <color indexed="36"/>
      <name val="Arial"/>
      <family val="2"/>
    </font>
    <font>
      <b/>
      <sz val="14"/>
      <color indexed="10"/>
      <name val="Arial"/>
      <family val="2"/>
    </font>
    <font>
      <b/>
      <sz val="22"/>
      <color indexed="10"/>
      <name val="Arial"/>
      <family val="2"/>
    </font>
    <font>
      <b/>
      <sz val="10"/>
      <color indexed="8"/>
      <name val="Arial"/>
      <family val="2"/>
    </font>
    <font>
      <sz val="10"/>
      <color indexed="8"/>
      <name val="Arial"/>
      <family val="2"/>
    </font>
    <font>
      <b/>
      <sz val="14"/>
      <name val="Arial CE"/>
      <family val="2"/>
    </font>
    <font>
      <sz val="10"/>
      <name val="Arial CE"/>
      <family val="0"/>
    </font>
    <font>
      <b/>
      <sz val="11"/>
      <name val="Arial CE"/>
      <family val="0"/>
    </font>
    <font>
      <b/>
      <sz val="10"/>
      <name val="Arial CE"/>
      <family val="0"/>
    </font>
    <font>
      <sz val="11"/>
      <name val="Arial CE"/>
      <family val="0"/>
    </font>
    <font>
      <sz val="10"/>
      <color indexed="10"/>
      <name val="Arial CE"/>
      <family val="0"/>
    </font>
    <font>
      <b/>
      <i/>
      <sz val="10"/>
      <name val="Arial CE"/>
      <family val="0"/>
    </font>
    <font>
      <b/>
      <u val="single"/>
      <sz val="11"/>
      <name val="Arial"/>
      <family val="2"/>
    </font>
    <font>
      <sz val="8"/>
      <name val="Tahoma"/>
      <family val="2"/>
    </font>
    <font>
      <b/>
      <sz val="8"/>
      <name val="Tahoma"/>
      <family val="2"/>
    </font>
    <font>
      <b/>
      <sz val="10"/>
      <color indexed="60"/>
      <name val="Arial CE"/>
      <family val="0"/>
    </font>
    <font>
      <sz val="10"/>
      <color indexed="60"/>
      <name val="Arial"/>
      <family val="2"/>
    </font>
    <font>
      <sz val="10"/>
      <color indexed="8"/>
      <name val="Arial CE"/>
      <family val="0"/>
    </font>
    <font>
      <sz val="10"/>
      <name val="Cambria"/>
      <family val="1"/>
    </font>
    <font>
      <b/>
      <sz val="10"/>
      <name val="Cambria"/>
      <family val="1"/>
    </font>
    <font>
      <b/>
      <u val="single"/>
      <sz val="10"/>
      <name val="Arial"/>
      <family val="2"/>
    </font>
    <font>
      <sz val="11"/>
      <name val="Arial"/>
      <family val="2"/>
    </font>
    <font>
      <b/>
      <sz val="12"/>
      <color indexed="10"/>
      <name val="Arial"/>
      <family val="2"/>
    </font>
    <font>
      <sz val="10"/>
      <name val="Tahoma"/>
      <family val="2"/>
    </font>
    <font>
      <sz val="11"/>
      <color indexed="8"/>
      <name val="Arial CE"/>
      <family val="0"/>
    </font>
    <font>
      <i/>
      <sz val="9"/>
      <name val="Arial"/>
      <family val="2"/>
    </font>
    <font>
      <b/>
      <sz val="11"/>
      <color indexed="10"/>
      <name val="Arial"/>
      <family val="2"/>
    </font>
    <font>
      <sz val="10"/>
      <name val="Webdings"/>
      <family val="1"/>
    </font>
    <font>
      <sz val="12"/>
      <color indexed="55"/>
      <name val="Webdings"/>
      <family val="1"/>
    </font>
    <font>
      <sz val="8.5"/>
      <name val="Arial"/>
      <family val="2"/>
    </font>
    <font>
      <sz val="12"/>
      <name val="Times New Roman"/>
      <family val="1"/>
    </font>
    <font>
      <b/>
      <sz val="10"/>
      <name val="Tahoma"/>
      <family val="2"/>
    </font>
    <font>
      <b/>
      <sz val="16"/>
      <name val="Arial"/>
      <family val="2"/>
    </font>
    <font>
      <b/>
      <sz val="9.5"/>
      <name val="Arial"/>
      <family val="2"/>
    </font>
    <font>
      <b/>
      <sz val="5"/>
      <name val="Arial"/>
      <family val="2"/>
    </font>
    <font>
      <b/>
      <sz val="7.5"/>
      <name val="Arial"/>
      <family val="2"/>
    </font>
    <font>
      <sz val="6.5"/>
      <name val="Arial"/>
      <family val="2"/>
    </font>
    <font>
      <b/>
      <sz val="6.5"/>
      <name val="Arial"/>
      <family val="2"/>
    </font>
    <font>
      <i/>
      <sz val="10"/>
      <color indexed="8"/>
      <name val="Arial"/>
      <family val="2"/>
    </font>
    <font>
      <sz val="9"/>
      <name val="Arial"/>
      <family val="2"/>
    </font>
    <font>
      <sz val="9"/>
      <name val="Times New Roman"/>
      <family val="1"/>
    </font>
    <font>
      <sz val="9"/>
      <color indexed="10"/>
      <name val="Arial"/>
      <family val="2"/>
    </font>
    <font>
      <sz val="12"/>
      <name val="Arial CE"/>
      <family val="0"/>
    </font>
    <font>
      <b/>
      <sz val="12"/>
      <name val="Arial CE"/>
      <family val="0"/>
    </font>
    <font>
      <sz val="10"/>
      <name val="Calibri"/>
      <family val="2"/>
    </font>
    <font>
      <sz val="7.8"/>
      <name val="Arial CE"/>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20"/>
      <color indexed="10"/>
      <name val="Arial"/>
      <family val="2"/>
    </font>
    <font>
      <b/>
      <sz val="11"/>
      <color indexed="10"/>
      <name val="Calibri"/>
      <family val="2"/>
    </font>
    <font>
      <sz val="8"/>
      <color indexed="8"/>
      <name val="Calibri"/>
      <family val="2"/>
    </font>
    <font>
      <i/>
      <sz val="9"/>
      <color indexed="8"/>
      <name val="Calibri"/>
      <family val="2"/>
    </font>
    <font>
      <b/>
      <sz val="24"/>
      <color indexed="10"/>
      <name val="Arial"/>
      <family val="2"/>
    </font>
    <font>
      <b/>
      <sz val="9"/>
      <color indexed="8"/>
      <name val="Tahoma"/>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20"/>
      <color rgb="FFFF0000"/>
      <name val="Arial"/>
      <family val="2"/>
    </font>
    <font>
      <b/>
      <sz val="11"/>
      <color rgb="FFFF0000"/>
      <name val="Calibri"/>
      <family val="2"/>
    </font>
    <font>
      <sz val="8"/>
      <color theme="1"/>
      <name val="Calibri"/>
      <family val="2"/>
    </font>
    <font>
      <sz val="10"/>
      <color theme="1"/>
      <name val="Arial"/>
      <family val="2"/>
    </font>
    <font>
      <b/>
      <sz val="10"/>
      <color rgb="FFFF0000"/>
      <name val="Arial"/>
      <family val="2"/>
    </font>
    <font>
      <i/>
      <sz val="9"/>
      <color theme="1"/>
      <name val="Calibri"/>
      <family val="2"/>
    </font>
    <font>
      <b/>
      <sz val="24"/>
      <color rgb="FFFF0000"/>
      <name val="Arial"/>
      <family val="2"/>
    </font>
    <font>
      <b/>
      <sz val="12"/>
      <color rgb="FFFF0000"/>
      <name val="Arial"/>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47"/>
        <bgColor indexed="64"/>
      </patternFill>
    </fill>
    <fill>
      <patternFill patternType="solid">
        <fgColor indexed="27"/>
        <bgColor indexed="64"/>
      </patternFill>
    </fill>
    <fill>
      <patternFill patternType="solid">
        <fgColor indexed="13"/>
        <bgColor indexed="64"/>
      </patternFill>
    </fill>
    <fill>
      <patternFill patternType="solid">
        <fgColor indexed="45"/>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6"/>
        <bgColor indexed="64"/>
      </patternFill>
    </fill>
    <fill>
      <patternFill patternType="solid">
        <fgColor theme="0" tint="-0.1499900072813034"/>
        <bgColor indexed="64"/>
      </patternFill>
    </fill>
  </fills>
  <borders count="86">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style="medium"/>
      <right style="medium"/>
      <top style="medium"/>
      <bottom style="medium"/>
    </border>
    <border>
      <left style="medium"/>
      <right style="thin"/>
      <top>
        <color indexed="63"/>
      </top>
      <bottom style="thin"/>
    </border>
    <border>
      <left style="medium"/>
      <right style="thin"/>
      <top style="thin"/>
      <bottom style="thin"/>
    </border>
    <border>
      <left style="medium"/>
      <right>
        <color indexed="63"/>
      </right>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medium"/>
      <top style="medium"/>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style="thin"/>
      <top style="thin"/>
      <bottom>
        <color indexed="63"/>
      </bottom>
    </border>
    <border>
      <left>
        <color indexed="63"/>
      </left>
      <right>
        <color indexed="63"/>
      </right>
      <top style="thin"/>
      <bottom>
        <color indexed="63"/>
      </bottom>
    </border>
    <border>
      <left style="thin"/>
      <right style="thin"/>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style="thin"/>
    </border>
    <border>
      <left>
        <color indexed="63"/>
      </left>
      <right>
        <color indexed="63"/>
      </right>
      <top style="medium"/>
      <bottom style="thin"/>
    </border>
    <border>
      <left style="medium"/>
      <right style="thin"/>
      <top style="thin"/>
      <bottom style="medium"/>
    </border>
    <border>
      <left style="thin"/>
      <right style="thin"/>
      <top style="thin"/>
      <bottom style="medium"/>
    </border>
    <border>
      <left style="thin"/>
      <right>
        <color indexed="63"/>
      </right>
      <top style="thin"/>
      <bottom style="thin"/>
    </border>
    <border>
      <left style="thin"/>
      <right style="medium"/>
      <top style="thin"/>
      <bottom style="mediu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color indexed="63"/>
      </right>
      <top style="medium"/>
      <bottom style="medium"/>
    </border>
    <border>
      <left style="thin"/>
      <right>
        <color indexed="63"/>
      </right>
      <top>
        <color indexed="63"/>
      </top>
      <bottom>
        <color indexed="63"/>
      </bottom>
    </border>
    <border>
      <left style="medium"/>
      <right style="medium"/>
      <top>
        <color indexed="63"/>
      </top>
      <bottom style="medium"/>
    </border>
    <border>
      <left>
        <color indexed="63"/>
      </left>
      <right style="medium"/>
      <top style="thin"/>
      <bottom style="thin"/>
    </border>
    <border>
      <left style="medium"/>
      <right style="medium"/>
      <top>
        <color indexed="63"/>
      </top>
      <bottom>
        <color indexed="63"/>
      </bottom>
    </border>
    <border>
      <left style="medium"/>
      <right style="medium"/>
      <top style="medium"/>
      <bottom style="thin"/>
    </border>
    <border>
      <left style="medium"/>
      <right>
        <color indexed="63"/>
      </right>
      <top style="thin"/>
      <bottom style="thin"/>
    </border>
    <border>
      <left>
        <color indexed="63"/>
      </left>
      <right style="medium"/>
      <top style="medium"/>
      <bottom style="thin"/>
    </border>
    <border>
      <left>
        <color indexed="63"/>
      </left>
      <right style="medium"/>
      <top>
        <color indexed="63"/>
      </top>
      <bottom style="thin"/>
    </border>
    <border>
      <left style="medium"/>
      <right style="medium"/>
      <top/>
      <bottom style="thin"/>
    </border>
    <border>
      <left style="medium"/>
      <right style="medium"/>
      <top style="thin"/>
      <bottom style="thin"/>
    </border>
    <border>
      <left style="medium"/>
      <right>
        <color indexed="63"/>
      </right>
      <top style="thin"/>
      <bottom>
        <color indexed="63"/>
      </bottom>
    </border>
    <border>
      <left>
        <color indexed="63"/>
      </left>
      <right style="thin"/>
      <top style="thin"/>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thin"/>
    </border>
    <border>
      <left style="thin"/>
      <right>
        <color indexed="63"/>
      </right>
      <top style="medium"/>
      <bottom>
        <color indexed="63"/>
      </bottom>
    </border>
    <border>
      <left>
        <color indexed="63"/>
      </left>
      <right style="thin"/>
      <top>
        <color indexed="63"/>
      </top>
      <bottom>
        <color indexed="63"/>
      </bottom>
    </border>
    <border>
      <left>
        <color indexed="63"/>
      </left>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color indexed="63"/>
      </left>
      <right style="thin"/>
      <top style="medium"/>
      <bottom style="medium"/>
    </border>
    <border>
      <left style="medium"/>
      <right style="thin"/>
      <top style="medium"/>
      <bottom>
        <color indexed="63"/>
      </bottom>
    </border>
    <border>
      <left style="medium"/>
      <right style="thin"/>
      <top>
        <color indexed="63"/>
      </top>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0" borderId="1" applyNumberFormat="0" applyFill="0" applyAlignment="0" applyProtection="0"/>
    <xf numFmtId="179" fontId="0" fillId="0" borderId="0" applyFont="0" applyFill="0" applyBorder="0" applyAlignment="0" applyProtection="0"/>
    <xf numFmtId="171" fontId="20" fillId="0" borderId="0" applyFont="0" applyFill="0" applyBorder="0" applyAlignment="0" applyProtection="0"/>
    <xf numFmtId="177" fontId="0" fillId="0" borderId="0" applyFont="0" applyFill="0" applyBorder="0" applyAlignment="0" applyProtection="0"/>
    <xf numFmtId="0" fontId="15" fillId="0" borderId="0" applyNumberFormat="0" applyFill="0" applyBorder="0" applyAlignment="0" applyProtection="0"/>
    <xf numFmtId="0" fontId="88" fillId="20" borderId="0" applyNumberFormat="0" applyBorder="0" applyAlignment="0" applyProtection="0"/>
    <xf numFmtId="0" fontId="89" fillId="21"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22" borderId="0" applyNumberFormat="0" applyBorder="0" applyAlignment="0" applyProtection="0"/>
    <xf numFmtId="0" fontId="0" fillId="0" borderId="0">
      <alignment/>
      <protection/>
    </xf>
    <xf numFmtId="0" fontId="85"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0" fillId="23" borderId="6" applyNumberFormat="0" applyFont="0" applyAlignment="0" applyProtection="0"/>
    <xf numFmtId="9" fontId="85" fillId="0" borderId="0" applyFont="0" applyFill="0" applyBorder="0" applyAlignment="0" applyProtection="0"/>
    <xf numFmtId="9" fontId="20" fillId="0" borderId="0" applyFont="0" applyFill="0" applyBorder="0" applyAlignment="0" applyProtection="0"/>
    <xf numFmtId="9" fontId="0" fillId="0" borderId="0" applyFont="0" applyFill="0" applyBorder="0" applyAlignment="0" applyProtection="0"/>
    <xf numFmtId="0" fontId="95" fillId="0" borderId="7" applyNumberFormat="0" applyFill="0" applyAlignment="0" applyProtection="0"/>
    <xf numFmtId="0" fontId="96"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97" fillId="0" borderId="0" applyNumberFormat="0" applyFill="0" applyBorder="0" applyAlignment="0" applyProtection="0"/>
    <xf numFmtId="0" fontId="98" fillId="25" borderId="8" applyNumberFormat="0" applyAlignment="0" applyProtection="0"/>
    <xf numFmtId="0" fontId="99" fillId="26" borderId="8" applyNumberFormat="0" applyAlignment="0" applyProtection="0"/>
    <xf numFmtId="0" fontId="100" fillId="26" borderId="9" applyNumberFormat="0" applyAlignment="0" applyProtection="0"/>
    <xf numFmtId="0" fontId="101" fillId="0" borderId="0" applyNumberFormat="0" applyFill="0" applyBorder="0" applyAlignment="0" applyProtection="0"/>
    <xf numFmtId="0" fontId="86" fillId="27" borderId="0" applyNumberFormat="0" applyBorder="0" applyAlignment="0" applyProtection="0"/>
    <xf numFmtId="0" fontId="86" fillId="28" borderId="0" applyNumberFormat="0" applyBorder="0" applyAlignment="0" applyProtection="0"/>
    <xf numFmtId="0" fontId="86" fillId="29" borderId="0" applyNumberFormat="0" applyBorder="0" applyAlignment="0" applyProtection="0"/>
    <xf numFmtId="0" fontId="86" fillId="30" borderId="0" applyNumberFormat="0" applyBorder="0" applyAlignment="0" applyProtection="0"/>
    <xf numFmtId="0" fontId="86" fillId="31" borderId="0" applyNumberFormat="0" applyBorder="0" applyAlignment="0" applyProtection="0"/>
    <xf numFmtId="0" fontId="86" fillId="32" borderId="0" applyNumberFormat="0" applyBorder="0" applyAlignment="0" applyProtection="0"/>
  </cellStyleXfs>
  <cellXfs count="1335">
    <xf numFmtId="0" fontId="0" fillId="0" borderId="0" xfId="0" applyAlignment="1">
      <alignment/>
    </xf>
    <xf numFmtId="0" fontId="0" fillId="0" borderId="0" xfId="0" applyBorder="1" applyAlignment="1">
      <alignment/>
    </xf>
    <xf numFmtId="0" fontId="2" fillId="0" borderId="0" xfId="0" applyFont="1" applyAlignment="1">
      <alignment/>
    </xf>
    <xf numFmtId="0" fontId="1" fillId="0" borderId="0" xfId="0" applyFont="1" applyBorder="1" applyAlignment="1">
      <alignment/>
    </xf>
    <xf numFmtId="0" fontId="2" fillId="0" borderId="0" xfId="0" applyFont="1" applyBorder="1" applyAlignment="1">
      <alignment/>
    </xf>
    <xf numFmtId="0" fontId="0" fillId="0" borderId="0" xfId="0" applyAlignment="1">
      <alignment/>
    </xf>
    <xf numFmtId="0" fontId="2" fillId="0" borderId="0" xfId="0" applyFont="1" applyAlignment="1">
      <alignment/>
    </xf>
    <xf numFmtId="0" fontId="2" fillId="0" borderId="0" xfId="0" applyFont="1" applyBorder="1" applyAlignment="1">
      <alignment/>
    </xf>
    <xf numFmtId="0" fontId="0" fillId="0" borderId="0" xfId="0" applyBorder="1" applyAlignment="1">
      <alignment/>
    </xf>
    <xf numFmtId="0" fontId="1" fillId="0" borderId="0" xfId="0" applyFont="1" applyAlignment="1">
      <alignment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1" fillId="0" borderId="0" xfId="0" applyFont="1" applyFill="1" applyBorder="1" applyAlignment="1">
      <alignment horizontal="left" vertical="center"/>
    </xf>
    <xf numFmtId="0" fontId="0" fillId="33" borderId="0" xfId="0" applyFill="1" applyAlignment="1">
      <alignment/>
    </xf>
    <xf numFmtId="0" fontId="4" fillId="0" borderId="0" xfId="0" applyFont="1" applyAlignment="1">
      <alignment/>
    </xf>
    <xf numFmtId="0" fontId="0" fillId="0" borderId="0" xfId="0" applyFont="1" applyAlignment="1">
      <alignment/>
    </xf>
    <xf numFmtId="0" fontId="0" fillId="0" borderId="0" xfId="0" applyFill="1" applyBorder="1" applyAlignment="1">
      <alignment/>
    </xf>
    <xf numFmtId="0" fontId="0" fillId="0" borderId="0" xfId="0" applyFill="1" applyBorder="1" applyAlignment="1">
      <alignment/>
    </xf>
    <xf numFmtId="0" fontId="4" fillId="0" borderId="0" xfId="0" applyFont="1" applyAlignment="1">
      <alignment horizontal="center"/>
    </xf>
    <xf numFmtId="0" fontId="6" fillId="0" borderId="0" xfId="0" applyFont="1" applyAlignment="1">
      <alignment/>
    </xf>
    <xf numFmtId="0" fontId="0" fillId="0" borderId="0" xfId="0" applyFont="1" applyBorder="1" applyAlignment="1">
      <alignment wrapText="1"/>
    </xf>
    <xf numFmtId="0" fontId="0" fillId="0" borderId="0" xfId="0" applyFont="1" applyBorder="1" applyAlignment="1">
      <alignment/>
    </xf>
    <xf numFmtId="0" fontId="1" fillId="0" borderId="0" xfId="0" applyFont="1" applyFill="1" applyBorder="1" applyAlignment="1">
      <alignment horizontal="right" vertical="center" wrapText="1"/>
    </xf>
    <xf numFmtId="0" fontId="2" fillId="34" borderId="0" xfId="0" applyFont="1" applyFill="1" applyAlignment="1">
      <alignment/>
    </xf>
    <xf numFmtId="0" fontId="1" fillId="34" borderId="10" xfId="0" applyFont="1" applyFill="1" applyBorder="1" applyAlignment="1">
      <alignment horizontal="center" vertical="center"/>
    </xf>
    <xf numFmtId="0" fontId="1" fillId="34" borderId="11" xfId="0" applyFont="1" applyFill="1" applyBorder="1" applyAlignment="1">
      <alignment horizontal="center" vertical="center" wrapText="1"/>
    </xf>
    <xf numFmtId="0" fontId="0" fillId="34" borderId="12" xfId="0" applyFont="1" applyFill="1" applyBorder="1" applyAlignment="1">
      <alignment/>
    </xf>
    <xf numFmtId="16" fontId="0" fillId="34" borderId="13" xfId="0" applyNumberFormat="1" applyFont="1" applyFill="1" applyBorder="1" applyAlignment="1">
      <alignment/>
    </xf>
    <xf numFmtId="0" fontId="1" fillId="34" borderId="11" xfId="0" applyFont="1" applyFill="1" applyBorder="1" applyAlignment="1">
      <alignment horizontal="center"/>
    </xf>
    <xf numFmtId="0" fontId="1" fillId="34" borderId="10" xfId="0" applyFont="1" applyFill="1" applyBorder="1" applyAlignment="1">
      <alignment horizontal="center" vertical="center" wrapText="1"/>
    </xf>
    <xf numFmtId="0" fontId="1" fillId="34" borderId="0" xfId="0" applyFont="1" applyFill="1" applyAlignment="1">
      <alignment/>
    </xf>
    <xf numFmtId="0" fontId="0" fillId="33" borderId="0" xfId="0" applyFill="1" applyBorder="1" applyAlignment="1">
      <alignment/>
    </xf>
    <xf numFmtId="0" fontId="1" fillId="34" borderId="0" xfId="0" applyFont="1" applyFill="1" applyBorder="1" applyAlignment="1">
      <alignment horizontal="right"/>
    </xf>
    <xf numFmtId="0" fontId="1" fillId="34" borderId="11" xfId="0" applyFont="1" applyFill="1" applyBorder="1" applyAlignment="1">
      <alignment horizontal="center" vertical="center"/>
    </xf>
    <xf numFmtId="0" fontId="0" fillId="0" borderId="0" xfId="0" applyFill="1" applyAlignment="1">
      <alignment/>
    </xf>
    <xf numFmtId="0" fontId="0" fillId="0" borderId="0" xfId="0" applyFill="1" applyAlignment="1">
      <alignment/>
    </xf>
    <xf numFmtId="0" fontId="0" fillId="0" borderId="0" xfId="0" applyFont="1" applyAlignment="1">
      <alignment horizontal="left" vertical="top"/>
    </xf>
    <xf numFmtId="0" fontId="2" fillId="0" borderId="0" xfId="0" applyFont="1" applyFill="1" applyAlignment="1">
      <alignment/>
    </xf>
    <xf numFmtId="0" fontId="2" fillId="0" borderId="0" xfId="0" applyFont="1" applyFill="1" applyAlignment="1">
      <alignment/>
    </xf>
    <xf numFmtId="0" fontId="1"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9"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0" fontId="1" fillId="34" borderId="0" xfId="0" applyFont="1" applyFill="1" applyAlignment="1">
      <alignment wrapText="1"/>
    </xf>
    <xf numFmtId="0" fontId="0" fillId="0" borderId="0" xfId="0" applyFill="1" applyAlignment="1">
      <alignment horizontal="center" vertical="center"/>
    </xf>
    <xf numFmtId="0" fontId="1" fillId="0" borderId="0" xfId="0" applyFont="1" applyAlignment="1">
      <alignment/>
    </xf>
    <xf numFmtId="0" fontId="1" fillId="0" borderId="0" xfId="0" applyFont="1" applyFill="1" applyAlignment="1">
      <alignment/>
    </xf>
    <xf numFmtId="0" fontId="1" fillId="0" borderId="0" xfId="0" applyFont="1" applyAlignment="1">
      <alignment wrapText="1"/>
    </xf>
    <xf numFmtId="0" fontId="1" fillId="0" borderId="0" xfId="0" applyFont="1" applyAlignment="1">
      <alignment/>
    </xf>
    <xf numFmtId="0" fontId="0" fillId="0" borderId="0" xfId="0" applyFont="1" applyAlignment="1">
      <alignment/>
    </xf>
    <xf numFmtId="0" fontId="0" fillId="0" borderId="0" xfId="0" applyFont="1" applyBorder="1" applyAlignment="1">
      <alignment/>
    </xf>
    <xf numFmtId="0" fontId="3" fillId="0" borderId="0" xfId="0" applyFont="1" applyFill="1" applyBorder="1" applyAlignment="1">
      <alignment horizontal="center" vertical="center"/>
    </xf>
    <xf numFmtId="0" fontId="7" fillId="0" borderId="0" xfId="0" applyFont="1" applyAlignment="1">
      <alignment vertical="top" wrapText="1"/>
    </xf>
    <xf numFmtId="0" fontId="1" fillId="0" borderId="0" xfId="0" applyFont="1" applyAlignment="1">
      <alignment/>
    </xf>
    <xf numFmtId="0" fontId="10" fillId="0" borderId="0" xfId="0" applyFont="1" applyAlignment="1">
      <alignment/>
    </xf>
    <xf numFmtId="0" fontId="0" fillId="34" borderId="0" xfId="0" applyFont="1" applyFill="1" applyBorder="1" applyAlignment="1">
      <alignment/>
    </xf>
    <xf numFmtId="0" fontId="1" fillId="34" borderId="0" xfId="0" applyFont="1" applyFill="1" applyBorder="1" applyAlignment="1">
      <alignment/>
    </xf>
    <xf numFmtId="0" fontId="0" fillId="35" borderId="11" xfId="0" applyFill="1" applyBorder="1" applyAlignment="1">
      <alignment/>
    </xf>
    <xf numFmtId="0" fontId="1" fillId="34" borderId="0" xfId="0" applyFont="1" applyFill="1" applyAlignment="1">
      <alignment/>
    </xf>
    <xf numFmtId="0" fontId="1" fillId="34" borderId="0" xfId="0" applyFont="1" applyFill="1" applyAlignment="1">
      <alignment/>
    </xf>
    <xf numFmtId="0" fontId="1"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1" fillId="0" borderId="0" xfId="0" applyFont="1" applyFill="1" applyBorder="1" applyAlignment="1">
      <alignment horizontal="right"/>
    </xf>
    <xf numFmtId="0" fontId="0" fillId="35" borderId="11" xfId="0" applyFont="1" applyFill="1" applyBorder="1" applyAlignment="1">
      <alignment horizontal="center"/>
    </xf>
    <xf numFmtId="0" fontId="1" fillId="34" borderId="0" xfId="0" applyFont="1" applyFill="1" applyBorder="1" applyAlignment="1">
      <alignment horizontal="center" vertical="center"/>
    </xf>
    <xf numFmtId="0" fontId="2" fillId="0" borderId="0" xfId="0" applyFont="1" applyFill="1" applyAlignment="1">
      <alignment horizontal="left" vertical="center"/>
    </xf>
    <xf numFmtId="0" fontId="0" fillId="0" borderId="0" xfId="0" applyFill="1" applyAlignment="1">
      <alignment horizontal="left" vertical="center"/>
    </xf>
    <xf numFmtId="0" fontId="12" fillId="34" borderId="0" xfId="0" applyFont="1" applyFill="1" applyAlignment="1">
      <alignment/>
    </xf>
    <xf numFmtId="0" fontId="0" fillId="34" borderId="14" xfId="0" applyFont="1" applyFill="1" applyBorder="1" applyAlignment="1">
      <alignment/>
    </xf>
    <xf numFmtId="0" fontId="13" fillId="34" borderId="11" xfId="0" applyFont="1" applyFill="1" applyBorder="1" applyAlignment="1">
      <alignment horizontal="center" vertical="center" wrapText="1"/>
    </xf>
    <xf numFmtId="0" fontId="0" fillId="0" borderId="0" xfId="0" applyFont="1" applyBorder="1" applyAlignment="1">
      <alignment/>
    </xf>
    <xf numFmtId="0" fontId="13" fillId="34" borderId="11" xfId="0" applyFont="1" applyFill="1" applyBorder="1" applyAlignment="1">
      <alignment horizontal="center" vertical="center" wrapText="1" shrinkToFit="1"/>
    </xf>
    <xf numFmtId="16" fontId="1" fillId="34" borderId="14" xfId="0" applyNumberFormat="1" applyFont="1" applyFill="1" applyBorder="1" applyAlignment="1">
      <alignment horizontal="left" vertical="center"/>
    </xf>
    <xf numFmtId="16" fontId="1" fillId="34" borderId="0" xfId="0" applyNumberFormat="1" applyFont="1" applyFill="1" applyBorder="1" applyAlignment="1">
      <alignment horizontal="left" vertical="center"/>
    </xf>
    <xf numFmtId="0" fontId="9" fillId="0" borderId="0" xfId="0" applyFont="1" applyFill="1" applyBorder="1" applyAlignment="1">
      <alignment horizontal="center"/>
    </xf>
    <xf numFmtId="0" fontId="0" fillId="35" borderId="15" xfId="0" applyFont="1" applyFill="1" applyBorder="1" applyAlignment="1">
      <alignment horizontal="center"/>
    </xf>
    <xf numFmtId="0" fontId="11" fillId="0" borderId="0" xfId="0" applyFont="1" applyAlignment="1">
      <alignment horizontal="center" wrapText="1"/>
    </xf>
    <xf numFmtId="0" fontId="0" fillId="0" borderId="0" xfId="0" applyFont="1" applyBorder="1" applyAlignment="1">
      <alignment/>
    </xf>
    <xf numFmtId="0" fontId="0" fillId="0" borderId="0" xfId="0" applyFont="1" applyAlignment="1">
      <alignment/>
    </xf>
    <xf numFmtId="0" fontId="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0" xfId="0" applyFill="1" applyAlignment="1">
      <alignment vertical="top"/>
    </xf>
    <xf numFmtId="0" fontId="0" fillId="0" borderId="0" xfId="0" applyFont="1" applyFill="1" applyAlignment="1">
      <alignment vertical="top"/>
    </xf>
    <xf numFmtId="0" fontId="1" fillId="34" borderId="14" xfId="0" applyFont="1" applyFill="1" applyBorder="1" applyAlignment="1">
      <alignment/>
    </xf>
    <xf numFmtId="0" fontId="0" fillId="34" borderId="16" xfId="0" applyFont="1" applyFill="1" applyBorder="1" applyAlignment="1">
      <alignment/>
    </xf>
    <xf numFmtId="0" fontId="1" fillId="34" borderId="17" xfId="0" applyFont="1" applyFill="1" applyBorder="1" applyAlignment="1">
      <alignment/>
    </xf>
    <xf numFmtId="0" fontId="1" fillId="34" borderId="18" xfId="0" applyFont="1" applyFill="1" applyBorder="1" applyAlignment="1">
      <alignment/>
    </xf>
    <xf numFmtId="0" fontId="1" fillId="34" borderId="19" xfId="0" applyFont="1" applyFill="1" applyBorder="1" applyAlignment="1">
      <alignment/>
    </xf>
    <xf numFmtId="0" fontId="1" fillId="34" borderId="20" xfId="0" applyFont="1" applyFill="1" applyBorder="1" applyAlignment="1">
      <alignment/>
    </xf>
    <xf numFmtId="0" fontId="1" fillId="34" borderId="21" xfId="0" applyFont="1" applyFill="1" applyBorder="1" applyAlignment="1">
      <alignment/>
    </xf>
    <xf numFmtId="0" fontId="8" fillId="34" borderId="0" xfId="0" applyFont="1" applyFill="1" applyAlignment="1">
      <alignment horizontal="left"/>
    </xf>
    <xf numFmtId="0" fontId="4" fillId="0" borderId="0" xfId="0" applyFont="1" applyFill="1" applyAlignment="1">
      <alignment horizontal="center" vertical="center"/>
    </xf>
    <xf numFmtId="0" fontId="5" fillId="0" borderId="0" xfId="0" applyFont="1" applyFill="1" applyAlignment="1">
      <alignment horizontal="center" vertical="center"/>
    </xf>
    <xf numFmtId="0" fontId="8" fillId="0" borderId="0" xfId="0" applyFont="1" applyFill="1" applyAlignment="1">
      <alignment horizontal="left"/>
    </xf>
    <xf numFmtId="0" fontId="0" fillId="0" borderId="0" xfId="0" applyFont="1" applyFill="1" applyBorder="1" applyAlignment="1">
      <alignment horizontal="left" vertical="top" wrapText="1"/>
    </xf>
    <xf numFmtId="0" fontId="1" fillId="34" borderId="14" xfId="0" applyFont="1" applyFill="1" applyBorder="1" applyAlignment="1">
      <alignment horizontal="center" vertical="center"/>
    </xf>
    <xf numFmtId="0" fontId="1" fillId="34" borderId="22" xfId="0" applyFont="1" applyFill="1" applyBorder="1" applyAlignment="1">
      <alignment horizontal="center" vertical="center"/>
    </xf>
    <xf numFmtId="0" fontId="1" fillId="34" borderId="19" xfId="0" applyFont="1" applyFill="1" applyBorder="1" applyAlignment="1">
      <alignment horizontal="center" vertical="center" wrapText="1"/>
    </xf>
    <xf numFmtId="0" fontId="1" fillId="34" borderId="20" xfId="0" applyFont="1" applyFill="1" applyBorder="1" applyAlignment="1">
      <alignment horizontal="center" vertical="center" wrapText="1"/>
    </xf>
    <xf numFmtId="0" fontId="13" fillId="34" borderId="23" xfId="0" applyFont="1" applyFill="1" applyBorder="1" applyAlignment="1">
      <alignment horizontal="center" vertical="center" wrapText="1"/>
    </xf>
    <xf numFmtId="0" fontId="13" fillId="34" borderId="11" xfId="0" applyFont="1" applyFill="1" applyBorder="1" applyAlignment="1">
      <alignment horizontal="center" vertical="center" wrapText="1"/>
    </xf>
    <xf numFmtId="49" fontId="1" fillId="34" borderId="11" xfId="0" applyNumberFormat="1" applyFont="1" applyFill="1" applyBorder="1" applyAlignment="1">
      <alignment horizontal="center" vertical="center" wrapText="1"/>
    </xf>
    <xf numFmtId="0" fontId="21" fillId="0" borderId="0" xfId="0" applyFont="1" applyAlignment="1" applyProtection="1">
      <alignment horizontal="left"/>
      <protection hidden="1" locked="0"/>
    </xf>
    <xf numFmtId="0" fontId="21" fillId="0" borderId="0" xfId="0" applyFont="1" applyAlignment="1" applyProtection="1">
      <alignment/>
      <protection hidden="1" locked="0"/>
    </xf>
    <xf numFmtId="0" fontId="22" fillId="0" borderId="0" xfId="0" applyFont="1" applyFill="1" applyBorder="1" applyAlignment="1" applyProtection="1">
      <alignment horizontal="left"/>
      <protection hidden="1" locked="0"/>
    </xf>
    <xf numFmtId="0" fontId="1" fillId="0" borderId="0" xfId="0" applyFont="1" applyFill="1" applyBorder="1" applyAlignment="1" applyProtection="1">
      <alignment horizontal="center"/>
      <protection locked="0"/>
    </xf>
    <xf numFmtId="3" fontId="23" fillId="0" borderId="0" xfId="0" applyNumberFormat="1" applyFont="1" applyFill="1" applyBorder="1" applyAlignment="1" applyProtection="1">
      <alignment horizontal="center"/>
      <protection hidden="1" locked="0"/>
    </xf>
    <xf numFmtId="0" fontId="22" fillId="0" borderId="0" xfId="0" applyFont="1" applyFill="1" applyBorder="1" applyAlignment="1" applyProtection="1">
      <alignment/>
      <protection hidden="1" locked="0"/>
    </xf>
    <xf numFmtId="0" fontId="25" fillId="0" borderId="0" xfId="0" applyFont="1" applyFill="1" applyBorder="1" applyAlignment="1" applyProtection="1">
      <alignment horizontal="right"/>
      <protection hidden="1" locked="0"/>
    </xf>
    <xf numFmtId="0" fontId="25" fillId="0" borderId="0" xfId="0" applyFont="1" applyFill="1" applyBorder="1" applyAlignment="1" applyProtection="1">
      <alignment horizontal="center"/>
      <protection hidden="1" locked="0"/>
    </xf>
    <xf numFmtId="3" fontId="25" fillId="0" borderId="0" xfId="0" applyNumberFormat="1" applyFont="1" applyFill="1" applyBorder="1" applyAlignment="1" applyProtection="1">
      <alignment/>
      <protection hidden="1" locked="0"/>
    </xf>
    <xf numFmtId="0" fontId="25" fillId="0" borderId="0" xfId="0" applyFont="1" applyFill="1" applyBorder="1" applyAlignment="1" applyProtection="1">
      <alignment/>
      <protection hidden="1" locked="0"/>
    </xf>
    <xf numFmtId="4" fontId="25" fillId="0" borderId="0" xfId="0" applyNumberFormat="1" applyFont="1" applyFill="1" applyBorder="1" applyAlignment="1" applyProtection="1">
      <alignment/>
      <protection hidden="1" locked="0"/>
    </xf>
    <xf numFmtId="0" fontId="22" fillId="33" borderId="24" xfId="0" applyNumberFormat="1" applyFont="1" applyFill="1" applyBorder="1" applyAlignment="1" applyProtection="1">
      <alignment horizontal="center" vertical="top" wrapText="1"/>
      <protection hidden="1" locked="0"/>
    </xf>
    <xf numFmtId="49" fontId="0" fillId="0" borderId="13" xfId="0" applyNumberFormat="1" applyFont="1" applyBorder="1" applyAlignment="1" applyProtection="1">
      <alignment/>
      <protection locked="0"/>
    </xf>
    <xf numFmtId="49" fontId="0" fillId="0" borderId="25" xfId="0" applyNumberFormat="1" applyFont="1" applyBorder="1" applyAlignment="1" applyProtection="1">
      <alignment/>
      <protection locked="0"/>
    </xf>
    <xf numFmtId="49" fontId="22" fillId="0" borderId="26" xfId="0" applyNumberFormat="1" applyFont="1" applyBorder="1" applyAlignment="1" applyProtection="1">
      <alignment vertical="center"/>
      <protection hidden="1" locked="0"/>
    </xf>
    <xf numFmtId="49" fontId="22" fillId="0" borderId="26" xfId="0" applyNumberFormat="1" applyFont="1" applyBorder="1" applyAlignment="1" applyProtection="1">
      <alignment horizontal="center" vertical="center"/>
      <protection hidden="1" locked="0"/>
    </xf>
    <xf numFmtId="49" fontId="22" fillId="0" borderId="25" xfId="0" applyNumberFormat="1" applyFont="1" applyBorder="1" applyAlignment="1" applyProtection="1">
      <alignment vertical="center"/>
      <protection hidden="1" locked="0"/>
    </xf>
    <xf numFmtId="49" fontId="22" fillId="0" borderId="27" xfId="0" applyNumberFormat="1" applyFont="1" applyBorder="1" applyAlignment="1" applyProtection="1">
      <alignment horizontal="center" vertical="center"/>
      <protection hidden="1" locked="0"/>
    </xf>
    <xf numFmtId="49" fontId="22" fillId="0" borderId="28" xfId="0" applyNumberFormat="1" applyFont="1" applyBorder="1" applyAlignment="1" applyProtection="1">
      <alignment vertical="center"/>
      <protection hidden="1" locked="0"/>
    </xf>
    <xf numFmtId="49" fontId="22" fillId="0" borderId="27" xfId="0" applyNumberFormat="1" applyFont="1" applyBorder="1" applyAlignment="1" applyProtection="1">
      <alignment vertical="center"/>
      <protection hidden="1" locked="0"/>
    </xf>
    <xf numFmtId="0" fontId="22" fillId="33" borderId="29" xfId="0" applyNumberFormat="1" applyFont="1" applyFill="1" applyBorder="1" applyAlignment="1" applyProtection="1">
      <alignment horizontal="center" vertical="top" wrapText="1"/>
      <protection hidden="1" locked="0"/>
    </xf>
    <xf numFmtId="0" fontId="22" fillId="33" borderId="30" xfId="0" applyNumberFormat="1" applyFont="1" applyFill="1" applyBorder="1" applyAlignment="1" applyProtection="1">
      <alignment horizontal="center" vertical="top" wrapText="1"/>
      <protection hidden="1" locked="0"/>
    </xf>
    <xf numFmtId="3" fontId="22" fillId="0" borderId="0" xfId="0" applyNumberFormat="1" applyFont="1" applyFill="1" applyBorder="1" applyAlignment="1" applyProtection="1">
      <alignment vertical="center"/>
      <protection hidden="1" locked="0"/>
    </xf>
    <xf numFmtId="3" fontId="26" fillId="0" borderId="0" xfId="0" applyNumberFormat="1" applyFont="1" applyFill="1" applyBorder="1" applyAlignment="1" applyProtection="1">
      <alignment vertical="center"/>
      <protection hidden="1" locked="0"/>
    </xf>
    <xf numFmtId="3" fontId="22" fillId="0" borderId="0" xfId="0" applyNumberFormat="1" applyFont="1" applyBorder="1" applyAlignment="1" applyProtection="1">
      <alignment vertical="center"/>
      <protection hidden="1" locked="0"/>
    </xf>
    <xf numFmtId="189" fontId="22" fillId="0" borderId="0" xfId="0" applyNumberFormat="1" applyFont="1" applyFill="1" applyBorder="1" applyAlignment="1" applyProtection="1">
      <alignment horizontal="center" vertical="top" wrapText="1"/>
      <protection hidden="1" locked="0"/>
    </xf>
    <xf numFmtId="0" fontId="11" fillId="0" borderId="0" xfId="0" applyFont="1" applyFill="1" applyBorder="1" applyAlignment="1" applyProtection="1">
      <alignment horizontal="center" vertical="center" wrapText="1"/>
      <protection locked="0"/>
    </xf>
    <xf numFmtId="189" fontId="24" fillId="0" borderId="0" xfId="0" applyNumberFormat="1" applyFont="1" applyFill="1" applyBorder="1" applyAlignment="1" applyProtection="1">
      <alignment vertical="center"/>
      <protection hidden="1" locked="0"/>
    </xf>
    <xf numFmtId="0" fontId="28" fillId="0" borderId="0" xfId="0" applyFont="1" applyBorder="1" applyAlignment="1" applyProtection="1">
      <alignment/>
      <protection locked="0"/>
    </xf>
    <xf numFmtId="0" fontId="22" fillId="0" borderId="0" xfId="0" applyFont="1" applyFill="1" applyBorder="1" applyAlignment="1" applyProtection="1">
      <alignment horizontal="center" vertical="center"/>
      <protection hidden="1" locked="0"/>
    </xf>
    <xf numFmtId="0" fontId="22" fillId="0" borderId="0" xfId="0" applyFont="1" applyFill="1" applyBorder="1" applyAlignment="1" applyProtection="1">
      <alignment vertical="center"/>
      <protection hidden="1" locked="0"/>
    </xf>
    <xf numFmtId="0" fontId="22" fillId="0" borderId="0" xfId="0" applyFont="1" applyBorder="1" applyAlignment="1" applyProtection="1">
      <alignment horizontal="center" vertical="center"/>
      <protection hidden="1" locked="0"/>
    </xf>
    <xf numFmtId="0" fontId="22" fillId="0" borderId="0" xfId="0" applyFont="1" applyFill="1" applyBorder="1" applyAlignment="1" applyProtection="1">
      <alignment wrapText="1"/>
      <protection hidden="1"/>
    </xf>
    <xf numFmtId="0" fontId="22" fillId="0" borderId="0" xfId="0" applyFont="1" applyFill="1" applyBorder="1" applyAlignment="1" applyProtection="1">
      <alignment/>
      <protection hidden="1"/>
    </xf>
    <xf numFmtId="0" fontId="22" fillId="0" borderId="0" xfId="0" applyFont="1" applyFill="1" applyBorder="1" applyAlignment="1" applyProtection="1">
      <alignment vertical="center"/>
      <protection hidden="1"/>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33" borderId="0" xfId="0" applyFill="1" applyAlignment="1">
      <alignment/>
    </xf>
    <xf numFmtId="0" fontId="0" fillId="0" borderId="20" xfId="0" applyBorder="1" applyAlignment="1">
      <alignment/>
    </xf>
    <xf numFmtId="0" fontId="0" fillId="0" borderId="21" xfId="0" applyBorder="1" applyAlignment="1">
      <alignment/>
    </xf>
    <xf numFmtId="0" fontId="1" fillId="0" borderId="14" xfId="0" applyFont="1" applyFill="1" applyBorder="1" applyAlignment="1">
      <alignment horizontal="center" vertical="center" wrapText="1"/>
    </xf>
    <xf numFmtId="0" fontId="1" fillId="0" borderId="14" xfId="0" applyFont="1" applyFill="1" applyBorder="1" applyAlignment="1">
      <alignment horizontal="right" vertical="center" wrapText="1"/>
    </xf>
    <xf numFmtId="0" fontId="1" fillId="34" borderId="17" xfId="0" applyFont="1" applyFill="1" applyBorder="1" applyAlignment="1">
      <alignment horizontal="right"/>
    </xf>
    <xf numFmtId="0" fontId="7" fillId="0" borderId="0" xfId="0" applyFont="1" applyAlignment="1">
      <alignment wrapText="1"/>
    </xf>
    <xf numFmtId="0" fontId="0" fillId="0" borderId="0" xfId="0" applyAlignment="1">
      <alignment wrapText="1"/>
    </xf>
    <xf numFmtId="0" fontId="0" fillId="0" borderId="0" xfId="0" applyFont="1" applyBorder="1" applyAlignment="1">
      <alignment/>
    </xf>
    <xf numFmtId="0" fontId="5" fillId="0" borderId="0" xfId="0" applyFont="1" applyAlignment="1">
      <alignment/>
    </xf>
    <xf numFmtId="0" fontId="0" fillId="0" borderId="31" xfId="0" applyFill="1" applyBorder="1" applyAlignment="1">
      <alignment/>
    </xf>
    <xf numFmtId="49" fontId="25" fillId="0" borderId="32" xfId="0" applyNumberFormat="1" applyFont="1" applyBorder="1" applyAlignment="1" applyProtection="1">
      <alignment vertical="center"/>
      <protection hidden="1" locked="0"/>
    </xf>
    <xf numFmtId="49" fontId="23" fillId="0" borderId="32" xfId="0" applyNumberFormat="1" applyFont="1" applyFill="1" applyBorder="1" applyAlignment="1" applyProtection="1">
      <alignment horizontal="left" vertical="center"/>
      <protection hidden="1" locked="0"/>
    </xf>
    <xf numFmtId="49" fontId="2" fillId="0" borderId="33" xfId="0" applyNumberFormat="1" applyFont="1" applyFill="1" applyBorder="1" applyAlignment="1" applyProtection="1">
      <alignment/>
      <protection locked="0"/>
    </xf>
    <xf numFmtId="49" fontId="23" fillId="0" borderId="34" xfId="0" applyNumberFormat="1" applyFont="1" applyFill="1" applyBorder="1" applyAlignment="1" applyProtection="1">
      <alignment horizontal="left" vertical="center"/>
      <protection hidden="1" locked="0"/>
    </xf>
    <xf numFmtId="4" fontId="22" fillId="0" borderId="12" xfId="0" applyNumberFormat="1" applyFont="1" applyFill="1" applyBorder="1" applyAlignment="1" applyProtection="1">
      <alignment horizontal="right" vertical="center" wrapText="1"/>
      <protection hidden="1" locked="0"/>
    </xf>
    <xf numFmtId="4" fontId="22" fillId="0" borderId="32" xfId="0" applyNumberFormat="1" applyFont="1" applyFill="1" applyBorder="1" applyAlignment="1" applyProtection="1">
      <alignment horizontal="right" vertical="center" wrapText="1"/>
      <protection hidden="1" locked="0"/>
    </xf>
    <xf numFmtId="3" fontId="35" fillId="0" borderId="35" xfId="0" applyNumberFormat="1" applyFont="1" applyBorder="1" applyAlignment="1" applyProtection="1">
      <alignment horizontal="center" vertical="center"/>
      <protection hidden="1" locked="0"/>
    </xf>
    <xf numFmtId="4" fontId="22" fillId="33" borderId="12" xfId="0" applyNumberFormat="1" applyFont="1" applyFill="1" applyBorder="1" applyAlignment="1" applyProtection="1">
      <alignment horizontal="right" vertical="center" wrapText="1"/>
      <protection hidden="1" locked="0"/>
    </xf>
    <xf numFmtId="4" fontId="0" fillId="0" borderId="13" xfId="0" applyNumberFormat="1" applyFont="1" applyBorder="1" applyAlignment="1" applyProtection="1">
      <alignment horizontal="right" vertical="center"/>
      <protection locked="0"/>
    </xf>
    <xf numFmtId="4" fontId="0" fillId="0" borderId="25" xfId="0" applyNumberFormat="1" applyFont="1" applyBorder="1" applyAlignment="1" applyProtection="1">
      <alignment horizontal="right" vertical="center"/>
      <protection locked="0"/>
    </xf>
    <xf numFmtId="3" fontId="35" fillId="0" borderId="36" xfId="0" applyNumberFormat="1" applyFont="1" applyBorder="1" applyAlignment="1" applyProtection="1">
      <alignment horizontal="center" vertical="center"/>
      <protection hidden="1" locked="0"/>
    </xf>
    <xf numFmtId="197" fontId="34" fillId="0" borderId="26" xfId="0" applyNumberFormat="1" applyFont="1" applyFill="1" applyBorder="1" applyAlignment="1" applyProtection="1">
      <alignment vertical="center"/>
      <protection hidden="1" locked="0"/>
    </xf>
    <xf numFmtId="4" fontId="22" fillId="0" borderId="13" xfId="0" applyNumberFormat="1" applyFont="1" applyBorder="1" applyAlignment="1" applyProtection="1">
      <alignment horizontal="right" vertical="center"/>
      <protection hidden="1" locked="0"/>
    </xf>
    <xf numFmtId="4" fontId="22" fillId="0" borderId="26" xfId="0" applyNumberFormat="1" applyFont="1" applyBorder="1" applyAlignment="1" applyProtection="1">
      <alignment horizontal="right" vertical="center"/>
      <protection hidden="1" locked="0"/>
    </xf>
    <xf numFmtId="4" fontId="22" fillId="0" borderId="26" xfId="0" applyNumberFormat="1" applyFont="1" applyFill="1" applyBorder="1" applyAlignment="1" applyProtection="1">
      <alignment horizontal="right" vertical="center"/>
      <protection hidden="1" locked="0"/>
    </xf>
    <xf numFmtId="4" fontId="22" fillId="0" borderId="37" xfId="0" applyNumberFormat="1" applyFont="1" applyBorder="1" applyAlignment="1" applyProtection="1">
      <alignment horizontal="right" vertical="center"/>
      <protection hidden="1" locked="0"/>
    </xf>
    <xf numFmtId="4" fontId="22" fillId="0" borderId="27" xfId="0" applyNumberFormat="1" applyFont="1" applyFill="1" applyBorder="1" applyAlignment="1" applyProtection="1">
      <alignment horizontal="right" vertical="center"/>
      <protection hidden="1" locked="0"/>
    </xf>
    <xf numFmtId="3" fontId="35" fillId="0" borderId="38" xfId="0" applyNumberFormat="1" applyFont="1" applyBorder="1" applyAlignment="1" applyProtection="1">
      <alignment horizontal="center" vertical="center"/>
      <protection hidden="1" locked="0"/>
    </xf>
    <xf numFmtId="49" fontId="1" fillId="0" borderId="12" xfId="0" applyNumberFormat="1" applyFont="1" applyBorder="1" applyAlignment="1" applyProtection="1">
      <alignment/>
      <protection locked="0"/>
    </xf>
    <xf numFmtId="0" fontId="36" fillId="0" borderId="0" xfId="0" applyFont="1" applyFill="1" applyBorder="1" applyAlignment="1" applyProtection="1">
      <alignment/>
      <protection locked="0"/>
    </xf>
    <xf numFmtId="189" fontId="24" fillId="0" borderId="0" xfId="0" applyNumberFormat="1" applyFont="1" applyFill="1" applyBorder="1" applyAlignment="1" applyProtection="1">
      <alignment horizontal="center" vertical="center"/>
      <protection hidden="1" locked="0"/>
    </xf>
    <xf numFmtId="49" fontId="22" fillId="0" borderId="39" xfId="0" applyNumberFormat="1" applyFont="1" applyBorder="1" applyAlignment="1" applyProtection="1">
      <alignment horizontal="center" vertical="center"/>
      <protection hidden="1" locked="0"/>
    </xf>
    <xf numFmtId="49" fontId="25" fillId="0" borderId="39" xfId="0" applyNumberFormat="1" applyFont="1" applyBorder="1" applyAlignment="1" applyProtection="1">
      <alignment vertical="center"/>
      <protection hidden="1" locked="0"/>
    </xf>
    <xf numFmtId="49" fontId="22" fillId="0" borderId="40" xfId="0" applyNumberFormat="1" applyFont="1" applyBorder="1" applyAlignment="1" applyProtection="1">
      <alignment vertical="center"/>
      <protection hidden="1" locked="0"/>
    </xf>
    <xf numFmtId="49" fontId="23" fillId="0" borderId="39" xfId="0" applyNumberFormat="1" applyFont="1" applyFill="1" applyBorder="1" applyAlignment="1" applyProtection="1">
      <alignment horizontal="left" vertical="center"/>
      <protection hidden="1" locked="0"/>
    </xf>
    <xf numFmtId="49" fontId="22" fillId="0" borderId="39" xfId="0" applyNumberFormat="1" applyFont="1" applyBorder="1" applyAlignment="1" applyProtection="1">
      <alignment vertical="center"/>
      <protection hidden="1" locked="0"/>
    </xf>
    <xf numFmtId="197" fontId="34" fillId="0" borderId="39" xfId="0" applyNumberFormat="1" applyFont="1" applyFill="1" applyBorder="1" applyAlignment="1" applyProtection="1">
      <alignment vertical="center"/>
      <protection hidden="1" locked="0"/>
    </xf>
    <xf numFmtId="49" fontId="23" fillId="0" borderId="41" xfId="0" applyNumberFormat="1" applyFont="1" applyFill="1" applyBorder="1" applyAlignment="1" applyProtection="1">
      <alignment horizontal="left" vertical="center"/>
      <protection hidden="1" locked="0"/>
    </xf>
    <xf numFmtId="4" fontId="22" fillId="0" borderId="42" xfId="0" applyNumberFormat="1" applyFont="1" applyFill="1" applyBorder="1" applyAlignment="1" applyProtection="1">
      <alignment horizontal="right" vertical="center" wrapText="1"/>
      <protection hidden="1" locked="0"/>
    </xf>
    <xf numFmtId="4" fontId="22" fillId="0" borderId="39" xfId="0" applyNumberFormat="1" applyFont="1" applyFill="1" applyBorder="1" applyAlignment="1" applyProtection="1">
      <alignment horizontal="right" vertical="center" wrapText="1"/>
      <protection hidden="1" locked="0"/>
    </xf>
    <xf numFmtId="3" fontId="35" fillId="0" borderId="43" xfId="0" applyNumberFormat="1" applyFont="1" applyBorder="1" applyAlignment="1" applyProtection="1">
      <alignment horizontal="center" vertical="center"/>
      <protection hidden="1" locked="0"/>
    </xf>
    <xf numFmtId="4" fontId="22" fillId="33" borderId="42" xfId="0" applyNumberFormat="1" applyFont="1" applyFill="1" applyBorder="1" applyAlignment="1" applyProtection="1">
      <alignment horizontal="right" vertical="center" wrapText="1"/>
      <protection hidden="1" locked="0"/>
    </xf>
    <xf numFmtId="0" fontId="22" fillId="33" borderId="31" xfId="0" applyNumberFormat="1" applyFont="1" applyFill="1" applyBorder="1" applyAlignment="1" applyProtection="1">
      <alignment horizontal="center" vertical="top" wrapText="1"/>
      <protection hidden="1" locked="0"/>
    </xf>
    <xf numFmtId="195" fontId="23" fillId="36" borderId="10" xfId="0" applyNumberFormat="1" applyFont="1" applyFill="1" applyBorder="1" applyAlignment="1" applyProtection="1">
      <alignment/>
      <protection hidden="1"/>
    </xf>
    <xf numFmtId="0" fontId="36" fillId="0" borderId="19" xfId="0" applyFont="1" applyBorder="1" applyAlignment="1">
      <alignment/>
    </xf>
    <xf numFmtId="0" fontId="0" fillId="0" borderId="20" xfId="0" applyBorder="1" applyAlignment="1" applyProtection="1">
      <alignment/>
      <protection locked="0"/>
    </xf>
    <xf numFmtId="0" fontId="22" fillId="0" borderId="20" xfId="0" applyFont="1" applyFill="1" applyBorder="1" applyAlignment="1" applyProtection="1">
      <alignment horizontal="center" vertical="center"/>
      <protection hidden="1" locked="0"/>
    </xf>
    <xf numFmtId="0" fontId="22" fillId="0" borderId="20" xfId="0" applyFont="1" applyFill="1" applyBorder="1" applyAlignment="1" applyProtection="1">
      <alignment vertical="center"/>
      <protection hidden="1" locked="0"/>
    </xf>
    <xf numFmtId="3" fontId="22" fillId="0" borderId="20" xfId="0" applyNumberFormat="1" applyFont="1" applyFill="1" applyBorder="1" applyAlignment="1" applyProtection="1">
      <alignment vertical="center"/>
      <protection hidden="1" locked="0"/>
    </xf>
    <xf numFmtId="0" fontId="0" fillId="0" borderId="14" xfId="0" applyFont="1" applyFill="1" applyBorder="1" applyAlignment="1" applyProtection="1">
      <alignment/>
      <protection locked="0"/>
    </xf>
    <xf numFmtId="0" fontId="0" fillId="0" borderId="22" xfId="0" applyBorder="1" applyAlignment="1">
      <alignment/>
    </xf>
    <xf numFmtId="195" fontId="23" fillId="37" borderId="10" xfId="0" applyNumberFormat="1" applyFont="1" applyFill="1" applyBorder="1" applyAlignment="1" applyProtection="1">
      <alignment/>
      <protection hidden="1"/>
    </xf>
    <xf numFmtId="0" fontId="0" fillId="0" borderId="22" xfId="0" applyFill="1" applyBorder="1" applyAlignment="1">
      <alignment/>
    </xf>
    <xf numFmtId="189" fontId="22" fillId="38" borderId="26" xfId="0" applyNumberFormat="1" applyFont="1" applyFill="1" applyBorder="1" applyAlignment="1" applyProtection="1">
      <alignment horizontal="left" vertical="top" wrapText="1"/>
      <protection hidden="1" locked="0"/>
    </xf>
    <xf numFmtId="9" fontId="24" fillId="0" borderId="26" xfId="0" applyNumberFormat="1" applyFont="1" applyFill="1" applyBorder="1" applyAlignment="1" applyProtection="1">
      <alignment horizontal="right" vertical="center"/>
      <protection hidden="1" locked="0"/>
    </xf>
    <xf numFmtId="0" fontId="0" fillId="0" borderId="14"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Border="1" applyAlignment="1">
      <alignment wrapText="1"/>
    </xf>
    <xf numFmtId="0" fontId="13" fillId="0" borderId="0" xfId="0" applyFont="1" applyFill="1" applyBorder="1" applyAlignment="1">
      <alignment horizontal="center" vertical="center" wrapText="1"/>
    </xf>
    <xf numFmtId="201" fontId="0" fillId="35" borderId="42" xfId="0" applyNumberFormat="1" applyFont="1" applyFill="1" applyBorder="1" applyAlignment="1">
      <alignment/>
    </xf>
    <xf numFmtId="201" fontId="0" fillId="35" borderId="39" xfId="0" applyNumberFormat="1" applyFont="1" applyFill="1" applyBorder="1" applyAlignment="1">
      <alignment/>
    </xf>
    <xf numFmtId="201" fontId="0" fillId="35" borderId="13" xfId="0" applyNumberFormat="1" applyFont="1" applyFill="1" applyBorder="1" applyAlignment="1">
      <alignment/>
    </xf>
    <xf numFmtId="201" fontId="0" fillId="35" borderId="26" xfId="0" applyNumberFormat="1" applyFont="1" applyFill="1" applyBorder="1" applyAlignment="1">
      <alignment/>
    </xf>
    <xf numFmtId="201" fontId="0" fillId="35" borderId="44" xfId="0" applyNumberFormat="1" applyFont="1" applyFill="1" applyBorder="1" applyAlignment="1">
      <alignment/>
    </xf>
    <xf numFmtId="201" fontId="0" fillId="35" borderId="45" xfId="0" applyNumberFormat="1" applyFont="1" applyFill="1" applyBorder="1" applyAlignment="1">
      <alignment/>
    </xf>
    <xf numFmtId="0" fontId="0" fillId="0" borderId="0" xfId="0" applyFont="1" applyAlignment="1">
      <alignment/>
    </xf>
    <xf numFmtId="0" fontId="1" fillId="0" borderId="0" xfId="0" applyFont="1" applyFill="1" applyBorder="1" applyAlignment="1">
      <alignment/>
    </xf>
    <xf numFmtId="202" fontId="0" fillId="0" borderId="0" xfId="0" applyNumberFormat="1" applyFont="1" applyFill="1" applyBorder="1" applyAlignment="1">
      <alignment/>
    </xf>
    <xf numFmtId="202" fontId="0" fillId="0" borderId="0" xfId="0" applyNumberFormat="1" applyFont="1" applyFill="1" applyBorder="1" applyAlignment="1">
      <alignment/>
    </xf>
    <xf numFmtId="0" fontId="0" fillId="0" borderId="0" xfId="0" applyFont="1" applyAlignment="1" applyProtection="1">
      <alignment/>
      <protection locked="0"/>
    </xf>
    <xf numFmtId="0" fontId="0" fillId="0" borderId="0" xfId="0" applyFont="1" applyAlignment="1" applyProtection="1">
      <alignment/>
      <protection hidden="1" locked="0"/>
    </xf>
    <xf numFmtId="4" fontId="0" fillId="0" borderId="0" xfId="0" applyNumberFormat="1" applyFont="1" applyAlignment="1" applyProtection="1">
      <alignment/>
      <protection hidden="1" locked="0"/>
    </xf>
    <xf numFmtId="0" fontId="37" fillId="0" borderId="0" xfId="0" applyFont="1" applyFill="1" applyAlignment="1">
      <alignment/>
    </xf>
    <xf numFmtId="4" fontId="37" fillId="0" borderId="0" xfId="0" applyNumberFormat="1" applyFont="1" applyFill="1" applyAlignment="1">
      <alignment/>
    </xf>
    <xf numFmtId="0" fontId="0" fillId="38" borderId="42" xfId="0" applyFont="1" applyFill="1" applyBorder="1" applyAlignment="1">
      <alignment/>
    </xf>
    <xf numFmtId="0" fontId="0" fillId="38" borderId="44" xfId="0" applyFont="1" applyFill="1" applyBorder="1" applyAlignment="1">
      <alignment/>
    </xf>
    <xf numFmtId="0" fontId="37" fillId="0" borderId="0" xfId="0" applyFont="1" applyAlignment="1" applyProtection="1">
      <alignment/>
      <protection locked="0"/>
    </xf>
    <xf numFmtId="0" fontId="37" fillId="0" borderId="0" xfId="0" applyFont="1" applyAlignment="1">
      <alignment/>
    </xf>
    <xf numFmtId="0" fontId="0" fillId="0" borderId="46" xfId="0" applyFont="1" applyBorder="1" applyAlignment="1" applyProtection="1">
      <alignment/>
      <protection locked="0"/>
    </xf>
    <xf numFmtId="4" fontId="22" fillId="39" borderId="26" xfId="0" applyNumberFormat="1" applyFont="1" applyFill="1" applyBorder="1" applyAlignment="1" applyProtection="1">
      <alignment horizontal="center" vertical="center" wrapText="1"/>
      <protection hidden="1"/>
    </xf>
    <xf numFmtId="0" fontId="22" fillId="38" borderId="44" xfId="0" applyFont="1" applyFill="1" applyBorder="1" applyAlignment="1" applyProtection="1">
      <alignment horizontal="center" vertical="center" wrapText="1"/>
      <protection hidden="1" locked="0"/>
    </xf>
    <xf numFmtId="0" fontId="22" fillId="38" borderId="45" xfId="0" applyFont="1" applyFill="1" applyBorder="1" applyAlignment="1" applyProtection="1">
      <alignment horizontal="center" vertical="center" wrapText="1"/>
      <protection hidden="1" locked="0"/>
    </xf>
    <xf numFmtId="0" fontId="22" fillId="38" borderId="47" xfId="0" applyFont="1" applyFill="1" applyBorder="1" applyAlignment="1" applyProtection="1">
      <alignment horizontal="center" vertical="center" wrapText="1"/>
      <protection hidden="1" locked="0"/>
    </xf>
    <xf numFmtId="0" fontId="0" fillId="0" borderId="48" xfId="0" applyFont="1" applyBorder="1" applyAlignment="1" applyProtection="1">
      <alignment horizontal="center"/>
      <protection locked="0"/>
    </xf>
    <xf numFmtId="194" fontId="0" fillId="40" borderId="49" xfId="0" applyNumberFormat="1" applyFont="1" applyFill="1" applyBorder="1" applyAlignment="1" applyProtection="1">
      <alignment horizontal="center" vertical="center"/>
      <protection locked="0"/>
    </xf>
    <xf numFmtId="194" fontId="0" fillId="40" borderId="50" xfId="0" applyNumberFormat="1" applyFont="1" applyFill="1" applyBorder="1" applyAlignment="1" applyProtection="1">
      <alignment horizontal="center" vertical="center"/>
      <protection locked="0"/>
    </xf>
    <xf numFmtId="194" fontId="0" fillId="40" borderId="51" xfId="0" applyNumberFormat="1" applyFont="1" applyFill="1" applyBorder="1" applyAlignment="1" applyProtection="1">
      <alignment horizontal="center" vertical="center"/>
      <protection locked="0"/>
    </xf>
    <xf numFmtId="194" fontId="0" fillId="40" borderId="18" xfId="0" applyNumberFormat="1" applyFont="1" applyFill="1" applyBorder="1" applyAlignment="1" applyProtection="1">
      <alignment horizontal="center" vertical="center"/>
      <protection locked="0"/>
    </xf>
    <xf numFmtId="194" fontId="0" fillId="40" borderId="48" xfId="0" applyNumberFormat="1" applyFont="1" applyFill="1" applyBorder="1" applyAlignment="1" applyProtection="1">
      <alignment horizontal="center" vertical="center"/>
      <protection locked="0"/>
    </xf>
    <xf numFmtId="4" fontId="23" fillId="33" borderId="30" xfId="0" applyNumberFormat="1" applyFont="1" applyFill="1" applyBorder="1" applyAlignment="1" applyProtection="1">
      <alignment horizontal="right" vertical="center"/>
      <protection hidden="1" locked="0"/>
    </xf>
    <xf numFmtId="4" fontId="24" fillId="38" borderId="32" xfId="0" applyNumberFormat="1" applyFont="1" applyFill="1" applyBorder="1" applyAlignment="1" applyProtection="1">
      <alignment horizontal="right" vertical="center"/>
      <protection hidden="1" locked="0"/>
    </xf>
    <xf numFmtId="4" fontId="27" fillId="40" borderId="52" xfId="0" applyNumberFormat="1" applyFont="1" applyFill="1" applyBorder="1" applyAlignment="1" applyProtection="1">
      <alignment horizontal="right" vertical="center"/>
      <protection hidden="1" locked="0"/>
    </xf>
    <xf numFmtId="4" fontId="27" fillId="40" borderId="53" xfId="0" applyNumberFormat="1" applyFont="1" applyFill="1" applyBorder="1" applyAlignment="1" applyProtection="1">
      <alignment horizontal="right" vertical="center"/>
      <protection hidden="1" locked="0"/>
    </xf>
    <xf numFmtId="3" fontId="35" fillId="40" borderId="54" xfId="0" applyNumberFormat="1" applyFont="1" applyFill="1" applyBorder="1" applyAlignment="1" applyProtection="1">
      <alignment horizontal="center" vertical="center"/>
      <protection hidden="1" locked="0"/>
    </xf>
    <xf numFmtId="0" fontId="22" fillId="40" borderId="52" xfId="0" applyNumberFormat="1" applyFont="1" applyFill="1" applyBorder="1" applyAlignment="1" applyProtection="1">
      <alignment horizontal="center" vertical="center"/>
      <protection hidden="1" locked="0"/>
    </xf>
    <xf numFmtId="49" fontId="0" fillId="0" borderId="37" xfId="0" applyNumberFormat="1" applyFont="1" applyBorder="1" applyAlignment="1" applyProtection="1">
      <alignment/>
      <protection locked="0"/>
    </xf>
    <xf numFmtId="0" fontId="0" fillId="0" borderId="0" xfId="0" applyFont="1" applyFill="1" applyAlignment="1">
      <alignment/>
    </xf>
    <xf numFmtId="0" fontId="0" fillId="0" borderId="10" xfId="0" applyFont="1" applyBorder="1" applyAlignment="1" applyProtection="1">
      <alignment/>
      <protection locked="0"/>
    </xf>
    <xf numFmtId="189" fontId="23" fillId="40" borderId="11" xfId="0" applyNumberFormat="1" applyFont="1" applyFill="1" applyBorder="1" applyAlignment="1" applyProtection="1">
      <alignment vertical="center"/>
      <protection hidden="1" locked="0"/>
    </xf>
    <xf numFmtId="3" fontId="35" fillId="40" borderId="19" xfId="0" applyNumberFormat="1" applyFont="1" applyFill="1" applyBorder="1" applyAlignment="1" applyProtection="1">
      <alignment horizontal="center" vertical="center"/>
      <protection hidden="1" locked="0"/>
    </xf>
    <xf numFmtId="189" fontId="24" fillId="40" borderId="11" xfId="0" applyNumberFormat="1" applyFont="1" applyFill="1" applyBorder="1" applyAlignment="1" applyProtection="1">
      <alignment vertical="center"/>
      <protection hidden="1" locked="0"/>
    </xf>
    <xf numFmtId="0" fontId="0" fillId="0" borderId="0" xfId="0" applyFont="1" applyFill="1" applyBorder="1" applyAlignment="1" applyProtection="1">
      <alignment/>
      <protection locked="0"/>
    </xf>
    <xf numFmtId="49" fontId="0" fillId="0" borderId="42" xfId="0" applyNumberFormat="1" applyFont="1" applyBorder="1" applyAlignment="1" applyProtection="1">
      <alignment/>
      <protection locked="0"/>
    </xf>
    <xf numFmtId="4" fontId="22" fillId="38" borderId="39" xfId="0" applyNumberFormat="1" applyFont="1" applyFill="1" applyBorder="1" applyAlignment="1" applyProtection="1">
      <alignment horizontal="right" vertical="center"/>
      <protection hidden="1" locked="0"/>
    </xf>
    <xf numFmtId="4" fontId="22" fillId="38" borderId="32" xfId="0" applyNumberFormat="1" applyFont="1" applyFill="1" applyBorder="1" applyAlignment="1" applyProtection="1">
      <alignment horizontal="right" vertical="center"/>
      <protection hidden="1" locked="0"/>
    </xf>
    <xf numFmtId="0" fontId="0" fillId="0" borderId="0" xfId="0" applyFont="1" applyBorder="1" applyAlignment="1" applyProtection="1">
      <alignment/>
      <protection locked="0"/>
    </xf>
    <xf numFmtId="0" fontId="1" fillId="41" borderId="24" xfId="0" applyFont="1" applyFill="1" applyBorder="1" applyAlignment="1">
      <alignment horizontal="right"/>
    </xf>
    <xf numFmtId="0" fontId="1" fillId="41" borderId="47" xfId="0" applyFont="1" applyFill="1" applyBorder="1" applyAlignment="1">
      <alignment horizontal="right"/>
    </xf>
    <xf numFmtId="0" fontId="0" fillId="0" borderId="0" xfId="0" applyFont="1" applyFill="1" applyBorder="1" applyAlignment="1" applyProtection="1">
      <alignment horizontal="center"/>
      <protection hidden="1"/>
    </xf>
    <xf numFmtId="4" fontId="0" fillId="0" borderId="0" xfId="0" applyNumberFormat="1" applyFont="1" applyAlignment="1" applyProtection="1">
      <alignment/>
      <protection hidden="1"/>
    </xf>
    <xf numFmtId="0" fontId="0" fillId="38" borderId="24" xfId="0" applyFont="1" applyFill="1" applyBorder="1" applyAlignment="1">
      <alignment horizontal="left"/>
    </xf>
    <xf numFmtId="195" fontId="24" fillId="38" borderId="24" xfId="0" applyNumberFormat="1" applyFont="1" applyFill="1" applyBorder="1" applyAlignment="1" applyProtection="1">
      <alignment horizontal="right" vertical="center"/>
      <protection hidden="1" locked="0"/>
    </xf>
    <xf numFmtId="4" fontId="0" fillId="0" borderId="0" xfId="0" applyNumberFormat="1" applyFont="1" applyBorder="1" applyAlignment="1" applyProtection="1">
      <alignment/>
      <protection hidden="1"/>
    </xf>
    <xf numFmtId="9" fontId="24" fillId="0" borderId="26" xfId="0" applyNumberFormat="1" applyFont="1" applyFill="1" applyBorder="1" applyAlignment="1" applyProtection="1">
      <alignment horizontal="right"/>
      <protection hidden="1" locked="0"/>
    </xf>
    <xf numFmtId="0" fontId="0" fillId="0" borderId="0" xfId="0" applyFont="1" applyBorder="1" applyAlignment="1" applyProtection="1">
      <alignment/>
      <protection hidden="1"/>
    </xf>
    <xf numFmtId="9" fontId="22" fillId="38" borderId="45" xfId="0" applyNumberFormat="1" applyFont="1" applyFill="1" applyBorder="1" applyAlignment="1" applyProtection="1">
      <alignment horizontal="right" vertical="center"/>
      <protection hidden="1" locked="0"/>
    </xf>
    <xf numFmtId="195" fontId="24" fillId="38" borderId="47" xfId="0" applyNumberFormat="1" applyFont="1" applyFill="1" applyBorder="1" applyAlignment="1" applyProtection="1">
      <alignment horizontal="right" vertical="center"/>
      <protection hidden="1" locked="0"/>
    </xf>
    <xf numFmtId="0" fontId="0" fillId="0" borderId="0" xfId="0" applyFont="1" applyBorder="1" applyAlignment="1" applyProtection="1">
      <alignment wrapText="1"/>
      <protection hidden="1"/>
    </xf>
    <xf numFmtId="0" fontId="0" fillId="0" borderId="55" xfId="0" applyFont="1" applyBorder="1" applyAlignment="1">
      <alignment wrapText="1"/>
    </xf>
    <xf numFmtId="3" fontId="24" fillId="0" borderId="0" xfId="0" applyNumberFormat="1" applyFont="1" applyFill="1" applyBorder="1" applyAlignment="1" applyProtection="1">
      <alignment vertical="center"/>
      <protection hidden="1" locked="0"/>
    </xf>
    <xf numFmtId="0" fontId="1" fillId="0" borderId="11" xfId="0" applyFont="1" applyBorder="1" applyAlignment="1" applyProtection="1">
      <alignment horizontal="left"/>
      <protection locked="0"/>
    </xf>
    <xf numFmtId="189" fontId="24" fillId="0" borderId="11" xfId="0" applyNumberFormat="1" applyFont="1" applyFill="1" applyBorder="1" applyAlignment="1" applyProtection="1">
      <alignment vertical="center"/>
      <protection hidden="1" locked="0"/>
    </xf>
    <xf numFmtId="189" fontId="24" fillId="0" borderId="56" xfId="0" applyNumberFormat="1" applyFont="1" applyFill="1" applyBorder="1" applyAlignment="1" applyProtection="1">
      <alignment vertical="center"/>
      <protection hidden="1" locked="0"/>
    </xf>
    <xf numFmtId="4" fontId="23" fillId="33" borderId="31" xfId="0" applyNumberFormat="1" applyFont="1" applyFill="1" applyBorder="1" applyAlignment="1" applyProtection="1">
      <alignment horizontal="right" vertical="center"/>
      <protection hidden="1" locked="0"/>
    </xf>
    <xf numFmtId="0" fontId="0" fillId="0" borderId="26" xfId="0" applyFont="1" applyBorder="1" applyAlignment="1">
      <alignment horizontal="center"/>
    </xf>
    <xf numFmtId="0" fontId="0" fillId="0" borderId="26" xfId="0" applyFont="1" applyBorder="1" applyAlignment="1">
      <alignment horizontal="right"/>
    </xf>
    <xf numFmtId="10" fontId="22" fillId="0" borderId="26" xfId="0" applyNumberFormat="1" applyFont="1" applyFill="1" applyBorder="1" applyAlignment="1" applyProtection="1">
      <alignment vertical="center"/>
      <protection hidden="1" locked="0"/>
    </xf>
    <xf numFmtId="10" fontId="0" fillId="0" borderId="26" xfId="0" applyNumberFormat="1" applyFont="1" applyFill="1" applyBorder="1" applyAlignment="1">
      <alignment/>
    </xf>
    <xf numFmtId="0" fontId="1" fillId="34" borderId="0" xfId="0" applyFont="1" applyFill="1" applyAlignment="1">
      <alignment wrapText="1"/>
    </xf>
    <xf numFmtId="0" fontId="38" fillId="0" borderId="0" xfId="0" applyFont="1" applyAlignment="1">
      <alignment/>
    </xf>
    <xf numFmtId="0" fontId="0" fillId="0" borderId="0" xfId="0" applyFill="1" applyBorder="1" applyAlignment="1">
      <alignment wrapText="1"/>
    </xf>
    <xf numFmtId="0" fontId="9" fillId="0" borderId="0" xfId="0" applyFont="1" applyAlignment="1">
      <alignment/>
    </xf>
    <xf numFmtId="0" fontId="1" fillId="34" borderId="10" xfId="0" applyFont="1" applyFill="1" applyBorder="1" applyAlignment="1">
      <alignment horizontal="left" vertical="center"/>
    </xf>
    <xf numFmtId="0" fontId="0" fillId="34" borderId="23" xfId="0" applyFont="1" applyFill="1" applyBorder="1" applyAlignment="1">
      <alignment horizontal="left" vertical="center"/>
    </xf>
    <xf numFmtId="0" fontId="1" fillId="34" borderId="21" xfId="0" applyFont="1" applyFill="1" applyBorder="1" applyAlignment="1">
      <alignment horizontal="center" vertical="center" wrapText="1"/>
    </xf>
    <xf numFmtId="0" fontId="0" fillId="33" borderId="16" xfId="0" applyFont="1" applyFill="1" applyBorder="1" applyAlignment="1">
      <alignment/>
    </xf>
    <xf numFmtId="0" fontId="0" fillId="33" borderId="17" xfId="0" applyFont="1" applyFill="1" applyBorder="1" applyAlignment="1">
      <alignment/>
    </xf>
    <xf numFmtId="0" fontId="0" fillId="33" borderId="45" xfId="0" applyFont="1" applyFill="1" applyBorder="1" applyAlignment="1">
      <alignment wrapText="1"/>
    </xf>
    <xf numFmtId="0" fontId="0" fillId="33" borderId="17" xfId="0" applyFont="1" applyFill="1" applyBorder="1" applyAlignment="1">
      <alignment wrapText="1"/>
    </xf>
    <xf numFmtId="0" fontId="0" fillId="33" borderId="18" xfId="0" applyFont="1" applyFill="1" applyBorder="1" applyAlignment="1">
      <alignment wrapText="1"/>
    </xf>
    <xf numFmtId="0" fontId="0" fillId="40" borderId="0" xfId="0" applyFont="1" applyFill="1" applyAlignment="1">
      <alignment/>
    </xf>
    <xf numFmtId="0" fontId="1" fillId="34" borderId="0" xfId="0" applyFont="1" applyFill="1" applyBorder="1" applyAlignment="1">
      <alignment/>
    </xf>
    <xf numFmtId="0" fontId="1" fillId="0" borderId="0" xfId="0" applyFont="1" applyFill="1" applyBorder="1" applyAlignment="1">
      <alignment/>
    </xf>
    <xf numFmtId="0" fontId="0" fillId="0" borderId="0" xfId="0" applyFont="1" applyFill="1" applyBorder="1" applyAlignment="1">
      <alignment/>
    </xf>
    <xf numFmtId="201" fontId="1" fillId="33" borderId="11" xfId="0" applyNumberFormat="1" applyFont="1" applyFill="1" applyBorder="1" applyAlignment="1">
      <alignment horizontal="right"/>
    </xf>
    <xf numFmtId="201" fontId="0" fillId="33" borderId="32" xfId="0" applyNumberFormat="1" applyFont="1" applyFill="1" applyBorder="1" applyAlignment="1">
      <alignment horizontal="right"/>
    </xf>
    <xf numFmtId="202" fontId="1" fillId="33" borderId="11" xfId="0" applyNumberFormat="1" applyFont="1" applyFill="1" applyBorder="1" applyAlignment="1">
      <alignment horizontal="right" vertical="center" wrapText="1"/>
    </xf>
    <xf numFmtId="9" fontId="1" fillId="34" borderId="11" xfId="0" applyNumberFormat="1" applyFont="1" applyFill="1" applyBorder="1" applyAlignment="1">
      <alignment horizontal="right"/>
    </xf>
    <xf numFmtId="201" fontId="1" fillId="34" borderId="57" xfId="0" applyNumberFormat="1" applyFont="1" applyFill="1" applyBorder="1" applyAlignment="1">
      <alignment horizontal="right"/>
    </xf>
    <xf numFmtId="201" fontId="0" fillId="34" borderId="31" xfId="0" applyNumberFormat="1" applyFont="1" applyFill="1" applyBorder="1" applyAlignment="1">
      <alignment/>
    </xf>
    <xf numFmtId="201" fontId="0" fillId="34" borderId="24" xfId="0" applyNumberFormat="1" applyFont="1" applyFill="1" applyBorder="1" applyAlignment="1">
      <alignment/>
    </xf>
    <xf numFmtId="201" fontId="0" fillId="34" borderId="47" xfId="0" applyNumberFormat="1" applyFont="1" applyFill="1" applyBorder="1" applyAlignment="1">
      <alignment/>
    </xf>
    <xf numFmtId="10" fontId="1" fillId="34" borderId="10" xfId="0" applyNumberFormat="1" applyFont="1" applyFill="1" applyBorder="1" applyAlignment="1">
      <alignment horizontal="right"/>
    </xf>
    <xf numFmtId="202" fontId="1" fillId="34" borderId="11" xfId="0" applyNumberFormat="1" applyFont="1" applyFill="1" applyBorder="1" applyAlignment="1">
      <alignment horizontal="right"/>
    </xf>
    <xf numFmtId="9" fontId="1" fillId="34" borderId="11" xfId="0" applyNumberFormat="1" applyFont="1" applyFill="1" applyBorder="1" applyAlignment="1">
      <alignment horizontal="right" vertical="center" wrapText="1"/>
    </xf>
    <xf numFmtId="202" fontId="1" fillId="34" borderId="10" xfId="0" applyNumberFormat="1" applyFont="1" applyFill="1" applyBorder="1" applyAlignment="1">
      <alignment horizontal="right" vertical="center" wrapText="1"/>
    </xf>
    <xf numFmtId="201" fontId="1" fillId="34" borderId="11" xfId="0" applyNumberFormat="1" applyFont="1" applyFill="1" applyBorder="1" applyAlignment="1">
      <alignment horizontal="right"/>
    </xf>
    <xf numFmtId="9" fontId="0" fillId="34" borderId="34" xfId="0" applyNumberFormat="1" applyFont="1" applyFill="1" applyBorder="1" applyAlignment="1">
      <alignment/>
    </xf>
    <xf numFmtId="201" fontId="0" fillId="34" borderId="30" xfId="0" applyNumberFormat="1" applyFont="1" applyFill="1" applyBorder="1" applyAlignment="1">
      <alignment/>
    </xf>
    <xf numFmtId="9" fontId="1" fillId="34" borderId="11" xfId="0" applyNumberFormat="1" applyFont="1" applyFill="1" applyBorder="1" applyAlignment="1">
      <alignment horizontal="right"/>
    </xf>
    <xf numFmtId="3" fontId="26" fillId="0" borderId="0" xfId="0" applyNumberFormat="1" applyFont="1" applyBorder="1" applyAlignment="1" applyProtection="1">
      <alignment vertical="center"/>
      <protection hidden="1" locked="0"/>
    </xf>
    <xf numFmtId="198" fontId="1" fillId="36" borderId="13" xfId="0" applyNumberFormat="1" applyFont="1" applyFill="1" applyBorder="1" applyAlignment="1">
      <alignment horizontal="right"/>
    </xf>
    <xf numFmtId="195" fontId="40" fillId="38" borderId="10" xfId="0" applyNumberFormat="1" applyFont="1" applyFill="1" applyBorder="1" applyAlignment="1" applyProtection="1">
      <alignment/>
      <protection hidden="1"/>
    </xf>
    <xf numFmtId="198" fontId="1" fillId="36" borderId="44" xfId="0" applyNumberFormat="1" applyFont="1" applyFill="1" applyBorder="1" applyAlignment="1">
      <alignment horizontal="right"/>
    </xf>
    <xf numFmtId="0" fontId="10" fillId="0" borderId="0" xfId="0" applyFont="1" applyFill="1" applyAlignment="1">
      <alignment/>
    </xf>
    <xf numFmtId="198" fontId="10" fillId="0" borderId="0" xfId="0" applyNumberFormat="1" applyFont="1" applyFill="1" applyAlignment="1">
      <alignment/>
    </xf>
    <xf numFmtId="0" fontId="0" fillId="0" borderId="0" xfId="0" applyFont="1" applyBorder="1" applyAlignment="1">
      <alignment/>
    </xf>
    <xf numFmtId="0" fontId="0" fillId="0" borderId="0" xfId="0" applyFont="1" applyBorder="1" applyAlignment="1">
      <alignment/>
    </xf>
    <xf numFmtId="9" fontId="24" fillId="38" borderId="26" xfId="0" applyNumberFormat="1" applyFont="1" applyFill="1" applyBorder="1" applyAlignment="1" applyProtection="1">
      <alignment horizontal="right" vertical="center"/>
      <protection hidden="1" locked="0"/>
    </xf>
    <xf numFmtId="201" fontId="1" fillId="42" borderId="11" xfId="0" applyNumberFormat="1" applyFont="1" applyFill="1" applyBorder="1" applyAlignment="1">
      <alignment horizontal="right"/>
    </xf>
    <xf numFmtId="14" fontId="0" fillId="0" borderId="0" xfId="0" applyNumberFormat="1" applyFont="1" applyBorder="1" applyAlignment="1" applyProtection="1">
      <alignment/>
      <protection hidden="1" locked="0"/>
    </xf>
    <xf numFmtId="0" fontId="0" fillId="0" borderId="0" xfId="0" applyFont="1" applyBorder="1" applyAlignment="1" applyProtection="1">
      <alignment/>
      <protection hidden="1" locked="0"/>
    </xf>
    <xf numFmtId="4" fontId="9" fillId="35" borderId="11" xfId="0" applyNumberFormat="1" applyFont="1" applyFill="1" applyBorder="1" applyAlignment="1">
      <alignment horizontal="right"/>
    </xf>
    <xf numFmtId="202" fontId="1" fillId="34" borderId="11" xfId="0" applyNumberFormat="1" applyFont="1" applyFill="1" applyBorder="1" applyAlignment="1">
      <alignment horizontal="right" vertical="center" wrapText="1"/>
    </xf>
    <xf numFmtId="0" fontId="0" fillId="34" borderId="58" xfId="0" applyFont="1" applyFill="1" applyBorder="1" applyAlignment="1">
      <alignment/>
    </xf>
    <xf numFmtId="201" fontId="1" fillId="35" borderId="11" xfId="0" applyNumberFormat="1" applyFont="1" applyFill="1" applyBorder="1" applyAlignment="1">
      <alignment horizontal="right"/>
    </xf>
    <xf numFmtId="10" fontId="1" fillId="35" borderId="10" xfId="0" applyNumberFormat="1" applyFont="1" applyFill="1" applyBorder="1" applyAlignment="1">
      <alignment horizontal="right"/>
    </xf>
    <xf numFmtId="201" fontId="1" fillId="35" borderId="57" xfId="0" applyNumberFormat="1" applyFont="1" applyFill="1" applyBorder="1" applyAlignment="1">
      <alignment horizontal="right"/>
    </xf>
    <xf numFmtId="10" fontId="1" fillId="34" borderId="11" xfId="0" applyNumberFormat="1" applyFont="1" applyFill="1" applyBorder="1" applyAlignment="1">
      <alignment horizontal="right"/>
    </xf>
    <xf numFmtId="10" fontId="1" fillId="34" borderId="10" xfId="57" applyNumberFormat="1" applyFont="1" applyFill="1" applyBorder="1" applyAlignment="1">
      <alignment horizontal="right"/>
    </xf>
    <xf numFmtId="0" fontId="0" fillId="0" borderId="17" xfId="0" applyFont="1" applyFill="1" applyBorder="1" applyAlignment="1">
      <alignment horizontal="center" vertical="center"/>
    </xf>
    <xf numFmtId="0" fontId="1" fillId="0" borderId="17" xfId="0" applyFont="1" applyFill="1" applyBorder="1" applyAlignment="1">
      <alignment horizontal="right"/>
    </xf>
    <xf numFmtId="0" fontId="1" fillId="34" borderId="59" xfId="0" applyFont="1" applyFill="1" applyBorder="1" applyAlignment="1">
      <alignment/>
    </xf>
    <xf numFmtId="0" fontId="0" fillId="0" borderId="0" xfId="0" applyFont="1" applyFill="1" applyBorder="1" applyAlignment="1">
      <alignment horizontal="center"/>
    </xf>
    <xf numFmtId="0" fontId="0" fillId="0" borderId="0" xfId="0" applyFill="1" applyBorder="1" applyAlignment="1">
      <alignment horizontal="center"/>
    </xf>
    <xf numFmtId="0" fontId="1" fillId="34" borderId="0" xfId="0" applyFont="1" applyFill="1" applyAlignment="1">
      <alignment horizontal="center"/>
    </xf>
    <xf numFmtId="0" fontId="0" fillId="35" borderId="11" xfId="0" applyFont="1"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lignment horizontal="center"/>
    </xf>
    <xf numFmtId="0" fontId="1"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5" fillId="0" borderId="0" xfId="0" applyFont="1" applyFill="1" applyBorder="1" applyAlignment="1">
      <alignment horizontal="center"/>
    </xf>
    <xf numFmtId="0" fontId="5" fillId="0" borderId="0" xfId="0" applyFont="1" applyAlignment="1">
      <alignment horizontal="center"/>
    </xf>
    <xf numFmtId="0" fontId="85" fillId="0" borderId="0" xfId="49" applyAlignment="1">
      <alignment/>
      <protection/>
    </xf>
    <xf numFmtId="14" fontId="85" fillId="0" borderId="0" xfId="49" applyNumberFormat="1" applyAlignment="1">
      <alignment/>
      <protection/>
    </xf>
    <xf numFmtId="0" fontId="0" fillId="0" borderId="0" xfId="49" applyFont="1" applyAlignment="1">
      <alignment/>
      <protection/>
    </xf>
    <xf numFmtId="0" fontId="102" fillId="0" borderId="0" xfId="49" applyFont="1" applyAlignment="1">
      <alignment/>
      <protection/>
    </xf>
    <xf numFmtId="0" fontId="103" fillId="0" borderId="0" xfId="49" applyFont="1" applyAlignment="1">
      <alignment/>
      <protection/>
    </xf>
    <xf numFmtId="4" fontId="85" fillId="35" borderId="60" xfId="49" applyNumberFormat="1" applyFill="1" applyBorder="1" applyAlignment="1">
      <alignment horizontal="center"/>
      <protection/>
    </xf>
    <xf numFmtId="0" fontId="1" fillId="0" borderId="0" xfId="49" applyFont="1" applyAlignment="1">
      <alignment wrapText="1"/>
      <protection/>
    </xf>
    <xf numFmtId="0" fontId="0" fillId="0" borderId="0" xfId="49" applyFont="1" applyBorder="1" applyAlignment="1">
      <alignment wrapText="1"/>
      <protection/>
    </xf>
    <xf numFmtId="0" fontId="85" fillId="0" borderId="0" xfId="49" applyBorder="1" applyAlignment="1">
      <alignment/>
      <protection/>
    </xf>
    <xf numFmtId="0" fontId="1" fillId="0" borderId="0" xfId="49" applyFont="1">
      <alignment/>
      <protection/>
    </xf>
    <xf numFmtId="0" fontId="0" fillId="0" borderId="0" xfId="49" applyFont="1">
      <alignment/>
      <protection/>
    </xf>
    <xf numFmtId="0" fontId="1" fillId="0" borderId="0" xfId="49" applyFont="1" applyFill="1" applyAlignment="1">
      <alignment/>
      <protection/>
    </xf>
    <xf numFmtId="0" fontId="0" fillId="0" borderId="0" xfId="49" applyFont="1" applyFill="1" applyBorder="1" applyAlignment="1">
      <alignment/>
      <protection/>
    </xf>
    <xf numFmtId="0" fontId="85" fillId="0" borderId="0" xfId="49" applyFill="1" applyBorder="1" applyAlignment="1">
      <alignment horizontal="center"/>
      <protection/>
    </xf>
    <xf numFmtId="0" fontId="85" fillId="0" borderId="0" xfId="49">
      <alignment/>
      <protection/>
    </xf>
    <xf numFmtId="0" fontId="1" fillId="34" borderId="0" xfId="49" applyFont="1" applyFill="1">
      <alignment/>
      <protection/>
    </xf>
    <xf numFmtId="0" fontId="0" fillId="34" borderId="0" xfId="49" applyFont="1" applyFill="1" applyBorder="1">
      <alignment/>
      <protection/>
    </xf>
    <xf numFmtId="0" fontId="9" fillId="0" borderId="0" xfId="49" applyFont="1" applyFill="1">
      <alignment/>
      <protection/>
    </xf>
    <xf numFmtId="0" fontId="0" fillId="0" borderId="0" xfId="49" applyFont="1" applyFill="1" applyBorder="1">
      <alignment/>
      <protection/>
    </xf>
    <xf numFmtId="0" fontId="85" fillId="0" borderId="0" xfId="49" applyFill="1" applyBorder="1" applyAlignment="1">
      <alignment horizontal="left"/>
      <protection/>
    </xf>
    <xf numFmtId="0" fontId="85" fillId="0" borderId="0" xfId="49" applyFill="1" applyAlignment="1">
      <alignment horizontal="left"/>
      <protection/>
    </xf>
    <xf numFmtId="0" fontId="1" fillId="0" borderId="0" xfId="49" applyFont="1">
      <alignment/>
      <protection/>
    </xf>
    <xf numFmtId="0" fontId="0" fillId="0" borderId="0" xfId="49" applyFont="1" applyBorder="1">
      <alignment/>
      <protection/>
    </xf>
    <xf numFmtId="0" fontId="85" fillId="0" borderId="0" xfId="49" applyBorder="1" applyAlignment="1">
      <alignment horizontal="left"/>
      <protection/>
    </xf>
    <xf numFmtId="0" fontId="2" fillId="0" borderId="0" xfId="49" applyFont="1" applyFill="1" applyAlignment="1">
      <alignment/>
      <protection/>
    </xf>
    <xf numFmtId="0" fontId="85" fillId="0" borderId="0" xfId="49" applyFill="1" applyBorder="1" applyAlignment="1">
      <alignment/>
      <protection/>
    </xf>
    <xf numFmtId="0" fontId="0" fillId="35" borderId="10" xfId="49" applyFont="1" applyFill="1" applyBorder="1" applyAlignment="1">
      <alignment/>
      <protection/>
    </xf>
    <xf numFmtId="0" fontId="0" fillId="0" borderId="14" xfId="49" applyFont="1" applyFill="1" applyBorder="1" applyAlignment="1">
      <alignment/>
      <protection/>
    </xf>
    <xf numFmtId="0" fontId="0" fillId="0" borderId="0" xfId="49" applyFont="1" applyBorder="1" applyAlignment="1">
      <alignment horizontal="left"/>
      <protection/>
    </xf>
    <xf numFmtId="0" fontId="0" fillId="0" borderId="0" xfId="49" applyFont="1" applyBorder="1" applyAlignment="1">
      <alignment/>
      <protection/>
    </xf>
    <xf numFmtId="0" fontId="1" fillId="0" borderId="14" xfId="49" applyFont="1" applyFill="1" applyBorder="1" applyAlignment="1">
      <alignment/>
      <protection/>
    </xf>
    <xf numFmtId="4" fontId="85" fillId="0" borderId="0" xfId="49" applyNumberFormat="1" applyFill="1" applyBorder="1" applyAlignment="1">
      <alignment horizontal="center"/>
      <protection/>
    </xf>
    <xf numFmtId="0" fontId="4" fillId="0" borderId="0" xfId="49" applyFont="1" applyAlignment="1">
      <alignment horizontal="center"/>
      <protection/>
    </xf>
    <xf numFmtId="0" fontId="4" fillId="0" borderId="0" xfId="49" applyFont="1" applyAlignment="1">
      <alignment horizontal="left"/>
      <protection/>
    </xf>
    <xf numFmtId="0" fontId="85" fillId="35" borderId="10" xfId="49" applyFill="1" applyBorder="1" applyAlignment="1">
      <alignment horizontal="left"/>
      <protection/>
    </xf>
    <xf numFmtId="0" fontId="85" fillId="35" borderId="23" xfId="49" applyFill="1" applyBorder="1" applyAlignment="1">
      <alignment horizontal="left"/>
      <protection/>
    </xf>
    <xf numFmtId="0" fontId="85" fillId="0" borderId="14" xfId="49" applyFill="1" applyBorder="1" applyAlignment="1">
      <alignment/>
      <protection/>
    </xf>
    <xf numFmtId="0" fontId="1" fillId="34" borderId="11" xfId="49" applyFont="1" applyFill="1" applyBorder="1" applyAlignment="1">
      <alignment horizontal="center" vertical="center" wrapText="1"/>
      <protection/>
    </xf>
    <xf numFmtId="4" fontId="85" fillId="35" borderId="26" xfId="49" applyNumberFormat="1" applyFill="1" applyBorder="1" applyAlignment="1">
      <alignment horizontal="center"/>
      <protection/>
    </xf>
    <xf numFmtId="0" fontId="1" fillId="34" borderId="57" xfId="49" applyFont="1" applyFill="1" applyBorder="1" applyAlignment="1">
      <alignment horizontal="center" vertical="center" wrapText="1"/>
      <protection/>
    </xf>
    <xf numFmtId="0" fontId="1" fillId="0" borderId="0" xfId="49" applyFont="1" applyFill="1" applyBorder="1" applyAlignment="1">
      <alignment horizontal="center" vertical="center"/>
      <protection/>
    </xf>
    <xf numFmtId="0" fontId="1" fillId="0" borderId="0" xfId="49" applyFont="1" applyFill="1" applyBorder="1" applyAlignment="1">
      <alignment horizontal="center" vertical="center" wrapText="1"/>
      <protection/>
    </xf>
    <xf numFmtId="0" fontId="13" fillId="0" borderId="0" xfId="49" applyFont="1" applyFill="1" applyBorder="1" applyAlignment="1">
      <alignment horizontal="center" vertical="center" wrapText="1"/>
      <protection/>
    </xf>
    <xf numFmtId="0" fontId="1" fillId="34" borderId="14" xfId="49" applyFont="1" applyFill="1" applyBorder="1" applyAlignment="1">
      <alignment horizontal="center" vertical="center"/>
      <protection/>
    </xf>
    <xf numFmtId="0" fontId="1" fillId="34" borderId="0" xfId="49" applyFont="1" applyFill="1" applyBorder="1" applyAlignment="1">
      <alignment horizontal="center" vertical="center"/>
      <protection/>
    </xf>
    <xf numFmtId="0" fontId="1" fillId="34" borderId="40" xfId="49" applyFont="1" applyFill="1" applyBorder="1" applyAlignment="1">
      <alignment horizontal="center" vertical="center"/>
      <protection/>
    </xf>
    <xf numFmtId="0" fontId="0" fillId="34" borderId="21" xfId="49" applyFont="1" applyFill="1" applyBorder="1" applyAlignment="1">
      <alignment horizontal="center" vertical="center" wrapText="1"/>
      <protection/>
    </xf>
    <xf numFmtId="0" fontId="0" fillId="34" borderId="15" xfId="49" applyFont="1" applyFill="1" applyBorder="1" applyAlignment="1">
      <alignment horizontal="center" vertical="center" wrapText="1"/>
      <protection/>
    </xf>
    <xf numFmtId="0" fontId="0" fillId="34" borderId="15" xfId="49" applyFont="1" applyFill="1" applyBorder="1" applyAlignment="1">
      <alignment horizontal="center" vertical="center"/>
      <protection/>
    </xf>
    <xf numFmtId="0" fontId="0" fillId="34" borderId="61" xfId="49" applyFont="1" applyFill="1" applyBorder="1">
      <alignment/>
      <protection/>
    </xf>
    <xf numFmtId="0" fontId="0" fillId="34" borderId="36" xfId="49" applyFont="1" applyFill="1" applyBorder="1">
      <alignment/>
      <protection/>
    </xf>
    <xf numFmtId="0" fontId="0" fillId="34" borderId="25" xfId="49" applyFont="1" applyFill="1" applyBorder="1">
      <alignment/>
      <protection/>
    </xf>
    <xf numFmtId="4" fontId="0" fillId="35" borderId="62" xfId="49" applyNumberFormat="1" applyFont="1" applyFill="1" applyBorder="1" applyAlignment="1">
      <alignment/>
      <protection/>
    </xf>
    <xf numFmtId="4" fontId="85" fillId="35" borderId="60" xfId="49" applyNumberFormat="1" applyFill="1" applyBorder="1" applyAlignment="1">
      <alignment/>
      <protection/>
    </xf>
    <xf numFmtId="203" fontId="85" fillId="35" borderId="60" xfId="49" applyNumberFormat="1" applyFill="1" applyBorder="1" applyAlignment="1">
      <alignment/>
      <protection/>
    </xf>
    <xf numFmtId="4" fontId="85" fillId="34" borderId="60" xfId="49" applyNumberFormat="1" applyFill="1" applyBorder="1" applyAlignment="1">
      <alignment/>
      <protection/>
    </xf>
    <xf numFmtId="4" fontId="0" fillId="35" borderId="63" xfId="49" applyNumberFormat="1" applyFont="1" applyFill="1" applyBorder="1" applyAlignment="1">
      <alignment/>
      <protection/>
    </xf>
    <xf numFmtId="4" fontId="85" fillId="35" borderId="64" xfId="49" applyNumberFormat="1" applyFill="1" applyBorder="1" applyAlignment="1">
      <alignment/>
      <protection/>
    </xf>
    <xf numFmtId="203" fontId="85" fillId="35" borderId="65" xfId="49" applyNumberFormat="1" applyFill="1" applyBorder="1" applyAlignment="1">
      <alignment/>
      <protection/>
    </xf>
    <xf numFmtId="16" fontId="0" fillId="34" borderId="61" xfId="49" applyNumberFormat="1" applyFont="1" applyFill="1" applyBorder="1">
      <alignment/>
      <protection/>
    </xf>
    <xf numFmtId="16" fontId="0" fillId="34" borderId="36" xfId="49" applyNumberFormat="1" applyFont="1" applyFill="1" applyBorder="1">
      <alignment/>
      <protection/>
    </xf>
    <xf numFmtId="16" fontId="0" fillId="34" borderId="25" xfId="49" applyNumberFormat="1" applyFont="1" applyFill="1" applyBorder="1">
      <alignment/>
      <protection/>
    </xf>
    <xf numFmtId="0" fontId="0" fillId="43" borderId="66" xfId="49" applyFont="1" applyFill="1" applyBorder="1">
      <alignment/>
      <protection/>
    </xf>
    <xf numFmtId="0" fontId="0" fillId="43" borderId="38" xfId="49" applyFont="1" applyFill="1" applyBorder="1">
      <alignment/>
      <protection/>
    </xf>
    <xf numFmtId="0" fontId="0" fillId="43" borderId="28" xfId="49" applyFont="1" applyFill="1" applyBorder="1">
      <alignment/>
      <protection/>
    </xf>
    <xf numFmtId="4" fontId="0" fillId="43" borderId="63" xfId="49" applyNumberFormat="1" applyFont="1" applyFill="1" applyBorder="1" applyAlignment="1">
      <alignment/>
      <protection/>
    </xf>
    <xf numFmtId="4" fontId="85" fillId="43" borderId="64" xfId="49" applyNumberFormat="1" applyFill="1" applyBorder="1" applyAlignment="1">
      <alignment/>
      <protection/>
    </xf>
    <xf numFmtId="203" fontId="85" fillId="43" borderId="65" xfId="49" applyNumberFormat="1" applyFill="1" applyBorder="1" applyAlignment="1">
      <alignment/>
      <protection/>
    </xf>
    <xf numFmtId="4" fontId="85" fillId="43" borderId="60" xfId="49" applyNumberFormat="1" applyFill="1" applyBorder="1" applyAlignment="1">
      <alignment/>
      <protection/>
    </xf>
    <xf numFmtId="204" fontId="1" fillId="34" borderId="11" xfId="49" applyNumberFormat="1" applyFont="1" applyFill="1" applyBorder="1" applyAlignment="1">
      <alignment horizontal="right"/>
      <protection/>
    </xf>
    <xf numFmtId="203" fontId="1" fillId="34" borderId="11" xfId="49" applyNumberFormat="1" applyFont="1" applyFill="1" applyBorder="1" applyAlignment="1">
      <alignment horizontal="right"/>
      <protection/>
    </xf>
    <xf numFmtId="0" fontId="85" fillId="0" borderId="0" xfId="49" applyFill="1" applyBorder="1">
      <alignment/>
      <protection/>
    </xf>
    <xf numFmtId="0" fontId="1" fillId="0" borderId="0" xfId="49" applyFont="1" applyFill="1" applyBorder="1" applyAlignment="1">
      <alignment horizontal="right"/>
      <protection/>
    </xf>
    <xf numFmtId="4" fontId="1" fillId="35" borderId="11" xfId="49" applyNumberFormat="1" applyFont="1" applyFill="1" applyBorder="1" applyAlignment="1">
      <alignment horizontal="right"/>
      <protection/>
    </xf>
    <xf numFmtId="9" fontId="1" fillId="34" borderId="54" xfId="55" applyFont="1" applyFill="1" applyBorder="1" applyAlignment="1">
      <alignment horizontal="right"/>
    </xf>
    <xf numFmtId="0" fontId="1" fillId="0" borderId="0" xfId="49" applyFont="1" applyFill="1" applyBorder="1" applyAlignment="1">
      <alignment/>
      <protection/>
    </xf>
    <xf numFmtId="9" fontId="1" fillId="0" borderId="0" xfId="55" applyFont="1" applyFill="1" applyBorder="1" applyAlignment="1">
      <alignment horizontal="right"/>
    </xf>
    <xf numFmtId="0" fontId="1" fillId="0" borderId="0" xfId="49" applyFont="1" applyFill="1" applyAlignment="1">
      <alignment/>
      <protection/>
    </xf>
    <xf numFmtId="0" fontId="1" fillId="0" borderId="0" xfId="49" applyFont="1" applyFill="1" applyBorder="1" applyAlignment="1">
      <alignment horizontal="right"/>
      <protection/>
    </xf>
    <xf numFmtId="0" fontId="85" fillId="44" borderId="0" xfId="49" applyFill="1" applyBorder="1" applyAlignment="1">
      <alignment/>
      <protection/>
    </xf>
    <xf numFmtId="0" fontId="1" fillId="34" borderId="11"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0" fontId="1" fillId="34" borderId="10" xfId="49" applyFont="1" applyFill="1" applyBorder="1" applyAlignment="1">
      <alignment horizontal="center" vertical="center" wrapText="1"/>
      <protection/>
    </xf>
    <xf numFmtId="205" fontId="1" fillId="35" borderId="11" xfId="49" applyNumberFormat="1" applyFont="1" applyFill="1" applyBorder="1" applyAlignment="1">
      <alignment horizontal="right" vertical="center"/>
      <protection/>
    </xf>
    <xf numFmtId="4" fontId="1" fillId="35" borderId="11" xfId="49" applyNumberFormat="1" applyFont="1" applyFill="1" applyBorder="1" applyAlignment="1">
      <alignment horizontal="right"/>
      <protection/>
    </xf>
    <xf numFmtId="206" fontId="1" fillId="35" borderId="11" xfId="49" applyNumberFormat="1" applyFont="1" applyFill="1" applyBorder="1" applyAlignment="1">
      <alignment horizontal="right"/>
      <protection/>
    </xf>
    <xf numFmtId="0" fontId="1" fillId="34" borderId="11" xfId="49" applyFont="1" applyFill="1" applyBorder="1" applyAlignment="1">
      <alignment horizontal="right"/>
      <protection/>
    </xf>
    <xf numFmtId="4" fontId="1" fillId="35" borderId="11" xfId="49" applyNumberFormat="1" applyFont="1" applyFill="1" applyBorder="1" applyAlignment="1">
      <alignment horizontal="center"/>
      <protection/>
    </xf>
    <xf numFmtId="0" fontId="85" fillId="0" borderId="0" xfId="49" applyFill="1" applyAlignment="1">
      <alignment/>
      <protection/>
    </xf>
    <xf numFmtId="205" fontId="1" fillId="35" borderId="15" xfId="49" applyNumberFormat="1" applyFont="1" applyFill="1" applyBorder="1" applyAlignment="1">
      <alignment horizontal="right" vertical="center"/>
      <protection/>
    </xf>
    <xf numFmtId="4" fontId="1" fillId="35" borderId="15" xfId="49" applyNumberFormat="1" applyFont="1" applyFill="1" applyBorder="1" applyAlignment="1">
      <alignment horizontal="right"/>
      <protection/>
    </xf>
    <xf numFmtId="206" fontId="1" fillId="35" borderId="15" xfId="49" applyNumberFormat="1" applyFont="1" applyFill="1" applyBorder="1" applyAlignment="1">
      <alignment horizontal="right"/>
      <protection/>
    </xf>
    <xf numFmtId="0" fontId="1" fillId="34" borderId="15" xfId="49" applyFont="1" applyFill="1" applyBorder="1" applyAlignment="1">
      <alignment horizontal="right"/>
      <protection/>
    </xf>
    <xf numFmtId="4" fontId="1" fillId="35" borderId="15" xfId="49" applyNumberFormat="1" applyFont="1" applyFill="1" applyBorder="1" applyAlignment="1">
      <alignment horizontal="right"/>
      <protection/>
    </xf>
    <xf numFmtId="4" fontId="1" fillId="35" borderId="15" xfId="49" applyNumberFormat="1" applyFont="1" applyFill="1" applyBorder="1" applyAlignment="1">
      <alignment horizontal="center"/>
      <protection/>
    </xf>
    <xf numFmtId="205" fontId="85" fillId="0" borderId="11" xfId="49" applyNumberFormat="1" applyFill="1" applyBorder="1" applyAlignment="1">
      <alignment horizontal="right" vertical="center" wrapText="1"/>
      <protection/>
    </xf>
    <xf numFmtId="4" fontId="1" fillId="45" borderId="11" xfId="49" applyNumberFormat="1" applyFont="1" applyFill="1" applyBorder="1" applyAlignment="1">
      <alignment horizontal="right"/>
      <protection/>
    </xf>
    <xf numFmtId="206" fontId="1" fillId="45" borderId="11" xfId="49" applyNumberFormat="1" applyFont="1" applyFill="1" applyBorder="1" applyAlignment="1">
      <alignment horizontal="right"/>
      <protection/>
    </xf>
    <xf numFmtId="0" fontId="1" fillId="45" borderId="11" xfId="49" applyFont="1" applyFill="1" applyBorder="1" applyAlignment="1">
      <alignment horizontal="right"/>
      <protection/>
    </xf>
    <xf numFmtId="4" fontId="1" fillId="45" borderId="11" xfId="49" applyNumberFormat="1" applyFont="1" applyFill="1" applyBorder="1" applyAlignment="1">
      <alignment horizontal="right"/>
      <protection/>
    </xf>
    <xf numFmtId="207" fontId="85" fillId="0" borderId="0" xfId="49" applyNumberFormat="1" applyAlignment="1">
      <alignment/>
      <protection/>
    </xf>
    <xf numFmtId="206" fontId="1" fillId="0" borderId="0" xfId="49" applyNumberFormat="1" applyFont="1" applyFill="1" applyBorder="1" applyAlignment="1">
      <alignment horizontal="right"/>
      <protection/>
    </xf>
    <xf numFmtId="0" fontId="104" fillId="0" borderId="0" xfId="49" applyFont="1" applyFill="1" applyBorder="1" applyAlignment="1">
      <alignment horizontal="left" wrapText="1"/>
      <protection/>
    </xf>
    <xf numFmtId="0" fontId="11" fillId="0" borderId="0" xfId="49" applyFont="1" applyFill="1" applyBorder="1" applyAlignment="1">
      <alignment horizontal="center" vertical="center" wrapText="1"/>
      <protection/>
    </xf>
    <xf numFmtId="0" fontId="0" fillId="0" borderId="10" xfId="49" applyFont="1" applyFill="1" applyBorder="1" applyAlignment="1">
      <alignment horizontal="left"/>
      <protection/>
    </xf>
    <xf numFmtId="0" fontId="0" fillId="0" borderId="23" xfId="49" applyFont="1" applyFill="1" applyBorder="1" applyAlignment="1">
      <alignment horizontal="left"/>
      <protection/>
    </xf>
    <xf numFmtId="0" fontId="85" fillId="0" borderId="54" xfId="49" applyBorder="1" applyAlignment="1">
      <alignment horizontal="left"/>
      <protection/>
    </xf>
    <xf numFmtId="0" fontId="0" fillId="0" borderId="0" xfId="49" applyFont="1" applyAlignment="1">
      <alignment horizontal="left" vertical="top"/>
      <protection/>
    </xf>
    <xf numFmtId="0" fontId="0" fillId="0" borderId="0" xfId="49" applyFont="1" applyBorder="1" applyAlignment="1">
      <alignment/>
      <protection/>
    </xf>
    <xf numFmtId="0" fontId="0" fillId="0" borderId="0" xfId="49" applyFont="1" applyBorder="1">
      <alignment/>
      <protection/>
    </xf>
    <xf numFmtId="0" fontId="7" fillId="0" borderId="0" xfId="49" applyFont="1" applyAlignment="1">
      <alignment vertical="top" wrapText="1"/>
      <protection/>
    </xf>
    <xf numFmtId="0" fontId="85" fillId="0" borderId="0" xfId="49" applyAlignment="1">
      <alignment vertical="top" wrapText="1"/>
      <protection/>
    </xf>
    <xf numFmtId="0" fontId="5" fillId="0" borderId="0" xfId="49" applyFont="1" applyAlignment="1">
      <alignment/>
      <protection/>
    </xf>
    <xf numFmtId="0" fontId="44" fillId="0" borderId="0" xfId="49" applyFont="1">
      <alignment/>
      <protection/>
    </xf>
    <xf numFmtId="0" fontId="6" fillId="0" borderId="0" xfId="49" applyFont="1">
      <alignment/>
      <protection/>
    </xf>
    <xf numFmtId="0" fontId="45" fillId="0" borderId="0" xfId="60" applyFont="1" applyAlignment="1">
      <alignment horizontal="left" vertical="center"/>
      <protection/>
    </xf>
    <xf numFmtId="0" fontId="46" fillId="0" borderId="0" xfId="60" applyFont="1" applyAlignment="1">
      <alignment vertical="top" wrapText="1"/>
      <protection/>
    </xf>
    <xf numFmtId="0" fontId="0" fillId="0" borderId="0" xfId="60" applyAlignment="1">
      <alignment vertical="center"/>
      <protection/>
    </xf>
    <xf numFmtId="0" fontId="47" fillId="0" borderId="0" xfId="60" applyFont="1" applyAlignment="1">
      <alignment/>
      <protection/>
    </xf>
    <xf numFmtId="0" fontId="47" fillId="0" borderId="0" xfId="60" applyFont="1" applyBorder="1" applyAlignment="1">
      <alignment/>
      <protection/>
    </xf>
    <xf numFmtId="0" fontId="47" fillId="0" borderId="0" xfId="60" applyFont="1" applyAlignment="1">
      <alignment vertical="center"/>
      <protection/>
    </xf>
    <xf numFmtId="0" fontId="0" fillId="0" borderId="0" xfId="60" applyBorder="1" applyAlignment="1">
      <alignment vertical="center"/>
      <protection/>
    </xf>
    <xf numFmtId="0" fontId="0" fillId="0" borderId="35" xfId="60" applyBorder="1" applyAlignment="1">
      <alignment vertical="center"/>
      <protection/>
    </xf>
    <xf numFmtId="0" fontId="49" fillId="0" borderId="0" xfId="60" applyFont="1" applyAlignment="1">
      <alignment horizontal="left" vertical="center"/>
      <protection/>
    </xf>
    <xf numFmtId="0" fontId="51" fillId="0" borderId="0" xfId="60" applyFont="1" applyAlignment="1">
      <alignment horizontal="left" vertical="center"/>
      <protection/>
    </xf>
    <xf numFmtId="0" fontId="52" fillId="0" borderId="0" xfId="60" applyFont="1" applyAlignment="1">
      <alignment horizontal="left" vertical="center"/>
      <protection/>
    </xf>
    <xf numFmtId="0" fontId="2" fillId="46" borderId="42" xfId="60" applyFont="1" applyFill="1" applyBorder="1" applyAlignment="1">
      <alignment horizontal="left" vertical="center" wrapText="1"/>
      <protection/>
    </xf>
    <xf numFmtId="0" fontId="53" fillId="0" borderId="0" xfId="60" applyFont="1" applyAlignment="1">
      <alignment horizontal="left" vertical="center"/>
      <protection/>
    </xf>
    <xf numFmtId="0" fontId="2" fillId="46" borderId="13" xfId="60" applyFont="1" applyFill="1" applyBorder="1" applyAlignment="1">
      <alignment horizontal="left" vertical="center" wrapText="1"/>
      <protection/>
    </xf>
    <xf numFmtId="0" fontId="37" fillId="0" borderId="0" xfId="60" applyFont="1" applyAlignment="1">
      <alignment vertical="center" wrapText="1"/>
      <protection/>
    </xf>
    <xf numFmtId="0" fontId="37" fillId="0" borderId="0" xfId="60" applyFont="1" applyAlignment="1">
      <alignment horizontal="left" vertical="center"/>
      <protection/>
    </xf>
    <xf numFmtId="0" fontId="0" fillId="0" borderId="0" xfId="60" applyAlignment="1">
      <alignment horizontal="left" vertical="center"/>
      <protection/>
    </xf>
    <xf numFmtId="0" fontId="2" fillId="46" borderId="44" xfId="60" applyFont="1" applyFill="1" applyBorder="1" applyAlignment="1">
      <alignment horizontal="left" vertical="center" wrapText="1"/>
      <protection/>
    </xf>
    <xf numFmtId="0" fontId="37" fillId="0" borderId="0" xfId="60" applyFont="1" applyAlignment="1">
      <alignment vertical="center"/>
      <protection/>
    </xf>
    <xf numFmtId="0" fontId="2" fillId="46" borderId="53" xfId="60" applyFont="1" applyFill="1" applyBorder="1" applyAlignment="1">
      <alignment horizontal="left" vertical="center" wrapText="1"/>
      <protection/>
    </xf>
    <xf numFmtId="0" fontId="20" fillId="0" borderId="0" xfId="50" applyAlignment="1">
      <alignment vertical="center" wrapText="1"/>
      <protection/>
    </xf>
    <xf numFmtId="0" fontId="1" fillId="10" borderId="55" xfId="50" applyFont="1" applyFill="1" applyBorder="1" applyAlignment="1">
      <alignment vertical="center" wrapText="1"/>
      <protection/>
    </xf>
    <xf numFmtId="0" fontId="1" fillId="33" borderId="44" xfId="50" applyFont="1" applyFill="1" applyBorder="1" applyAlignment="1">
      <alignment vertical="center" wrapText="1"/>
      <protection/>
    </xf>
    <xf numFmtId="0" fontId="1" fillId="33" borderId="45" xfId="50" applyFont="1" applyFill="1" applyBorder="1" applyAlignment="1">
      <alignment vertical="center" wrapText="1"/>
      <protection/>
    </xf>
    <xf numFmtId="0" fontId="1" fillId="33" borderId="47" xfId="50" applyFont="1" applyFill="1" applyBorder="1" applyAlignment="1">
      <alignment vertical="center" wrapText="1"/>
      <protection/>
    </xf>
    <xf numFmtId="0" fontId="1" fillId="33" borderId="67" xfId="50" applyFont="1" applyFill="1" applyBorder="1" applyAlignment="1">
      <alignment vertical="center" wrapText="1"/>
      <protection/>
    </xf>
    <xf numFmtId="0" fontId="1" fillId="33" borderId="68" xfId="50" applyFont="1" applyFill="1" applyBorder="1" applyAlignment="1">
      <alignment vertical="center" wrapText="1"/>
      <protection/>
    </xf>
    <xf numFmtId="4" fontId="1" fillId="35" borderId="44" xfId="50" applyNumberFormat="1" applyFont="1" applyFill="1" applyBorder="1" applyAlignment="1">
      <alignment vertical="center" wrapText="1"/>
      <protection/>
    </xf>
    <xf numFmtId="4" fontId="1" fillId="35" borderId="47" xfId="50" applyNumberFormat="1" applyFont="1" applyFill="1" applyBorder="1" applyAlignment="1">
      <alignment vertical="center" wrapText="1"/>
      <protection/>
    </xf>
    <xf numFmtId="0" fontId="54" fillId="0" borderId="42" xfId="50" applyFont="1" applyBorder="1" applyAlignment="1">
      <alignment horizontal="left" vertical="center" wrapText="1"/>
      <protection/>
    </xf>
    <xf numFmtId="171" fontId="0" fillId="0" borderId="12" xfId="35" applyFont="1" applyBorder="1" applyAlignment="1">
      <alignment horizontal="left" vertical="center" wrapText="1"/>
    </xf>
    <xf numFmtId="171" fontId="0" fillId="0" borderId="32" xfId="35" applyFont="1" applyBorder="1" applyAlignment="1">
      <alignment vertical="center" wrapText="1"/>
    </xf>
    <xf numFmtId="9" fontId="0" fillId="0" borderId="32" xfId="56" applyFont="1" applyBorder="1" applyAlignment="1">
      <alignment horizontal="right" vertical="center" wrapText="1"/>
    </xf>
    <xf numFmtId="171" fontId="0" fillId="0" borderId="32" xfId="35" applyFont="1" applyBorder="1" applyAlignment="1">
      <alignment horizontal="right" vertical="center" wrapText="1"/>
    </xf>
    <xf numFmtId="9" fontId="0" fillId="0" borderId="30" xfId="56" applyFont="1" applyBorder="1" applyAlignment="1">
      <alignment horizontal="right" vertical="center" wrapText="1"/>
    </xf>
    <xf numFmtId="4" fontId="20" fillId="0" borderId="12" xfId="50" applyNumberFormat="1" applyBorder="1" applyAlignment="1">
      <alignment horizontal="right" vertical="center" wrapText="1"/>
      <protection/>
    </xf>
    <xf numFmtId="4" fontId="20" fillId="0" borderId="32" xfId="50" applyNumberFormat="1" applyBorder="1" applyAlignment="1">
      <alignment horizontal="right" vertical="center" wrapText="1"/>
      <protection/>
    </xf>
    <xf numFmtId="9" fontId="0" fillId="0" borderId="34" xfId="56" applyFont="1" applyBorder="1" applyAlignment="1">
      <alignment horizontal="right" vertical="center" wrapText="1"/>
    </xf>
    <xf numFmtId="4" fontId="20" fillId="0" borderId="42" xfId="50" applyNumberFormat="1" applyFill="1" applyBorder="1" applyAlignment="1">
      <alignment vertical="center" wrapText="1"/>
      <protection/>
    </xf>
    <xf numFmtId="4" fontId="20" fillId="0" borderId="31" xfId="50" applyNumberFormat="1" applyFill="1" applyBorder="1" applyAlignment="1">
      <alignment vertical="center" wrapText="1"/>
      <protection/>
    </xf>
    <xf numFmtId="0" fontId="54" fillId="0" borderId="13" xfId="50" applyFont="1" applyBorder="1" applyAlignment="1">
      <alignment horizontal="left" vertical="center" wrapText="1"/>
      <protection/>
    </xf>
    <xf numFmtId="171" fontId="0" fillId="0" borderId="13" xfId="35" applyFont="1" applyBorder="1" applyAlignment="1">
      <alignment horizontal="left" vertical="center" wrapText="1"/>
    </xf>
    <xf numFmtId="171" fontId="0" fillId="0" borderId="26" xfId="35" applyFont="1" applyBorder="1" applyAlignment="1">
      <alignment vertical="center" wrapText="1"/>
    </xf>
    <xf numFmtId="9" fontId="0" fillId="0" borderId="26" xfId="56" applyFont="1" applyBorder="1" applyAlignment="1">
      <alignment horizontal="right" vertical="center" wrapText="1"/>
    </xf>
    <xf numFmtId="171" fontId="0" fillId="0" borderId="26" xfId="35" applyFont="1" applyBorder="1" applyAlignment="1">
      <alignment horizontal="right" vertical="center" wrapText="1"/>
    </xf>
    <xf numFmtId="9" fontId="0" fillId="0" borderId="24" xfId="56" applyFont="1" applyBorder="1" applyAlignment="1">
      <alignment horizontal="right" vertical="center" wrapText="1"/>
    </xf>
    <xf numFmtId="4" fontId="20" fillId="0" borderId="13" xfId="50" applyNumberFormat="1" applyBorder="1" applyAlignment="1">
      <alignment horizontal="right" vertical="center" wrapText="1"/>
      <protection/>
    </xf>
    <xf numFmtId="4" fontId="20" fillId="0" borderId="26" xfId="50" applyNumberFormat="1" applyBorder="1" applyAlignment="1">
      <alignment horizontal="right" vertical="center" wrapText="1"/>
      <protection/>
    </xf>
    <xf numFmtId="9" fontId="0" fillId="0" borderId="46" xfId="56" applyFont="1" applyBorder="1" applyAlignment="1">
      <alignment horizontal="right" vertical="center" wrapText="1"/>
    </xf>
    <xf numFmtId="0" fontId="54" fillId="0" borderId="44" xfId="50" applyFont="1" applyBorder="1" applyAlignment="1">
      <alignment horizontal="left" vertical="center" wrapText="1"/>
      <protection/>
    </xf>
    <xf numFmtId="171" fontId="0" fillId="0" borderId="44" xfId="35" applyFont="1" applyBorder="1" applyAlignment="1">
      <alignment horizontal="left" vertical="center" wrapText="1"/>
    </xf>
    <xf numFmtId="171" fontId="0" fillId="0" borderId="45" xfId="35" applyFont="1" applyBorder="1" applyAlignment="1">
      <alignment vertical="center" wrapText="1"/>
    </xf>
    <xf numFmtId="9" fontId="0" fillId="0" borderId="45" xfId="56" applyFont="1" applyBorder="1" applyAlignment="1">
      <alignment horizontal="right" vertical="center" wrapText="1"/>
    </xf>
    <xf numFmtId="171" fontId="0" fillId="0" borderId="45" xfId="35" applyFont="1" applyBorder="1" applyAlignment="1">
      <alignment horizontal="right" vertical="center" wrapText="1"/>
    </xf>
    <xf numFmtId="9" fontId="0" fillId="0" borderId="47" xfId="56" applyFont="1" applyBorder="1" applyAlignment="1">
      <alignment horizontal="right" vertical="center" wrapText="1"/>
    </xf>
    <xf numFmtId="4" fontId="20" fillId="0" borderId="44" xfId="50" applyNumberFormat="1" applyBorder="1" applyAlignment="1">
      <alignment horizontal="right" vertical="center" wrapText="1"/>
      <protection/>
    </xf>
    <xf numFmtId="4" fontId="20" fillId="0" borderId="45" xfId="50" applyNumberFormat="1" applyBorder="1" applyAlignment="1">
      <alignment horizontal="right" vertical="center" wrapText="1"/>
      <protection/>
    </xf>
    <xf numFmtId="9" fontId="0" fillId="0" borderId="68" xfId="56" applyFont="1" applyBorder="1" applyAlignment="1">
      <alignment horizontal="right" vertical="center" wrapText="1"/>
    </xf>
    <xf numFmtId="4" fontId="20" fillId="0" borderId="53" xfId="50" applyNumberFormat="1" applyFill="1" applyBorder="1" applyAlignment="1">
      <alignment vertical="center" wrapText="1"/>
      <protection/>
    </xf>
    <xf numFmtId="4" fontId="20" fillId="0" borderId="52" xfId="50" applyNumberFormat="1" applyFill="1" applyBorder="1" applyAlignment="1">
      <alignment vertical="center" wrapText="1"/>
      <protection/>
    </xf>
    <xf numFmtId="0" fontId="20" fillId="0" borderId="20" xfId="50" applyBorder="1" applyAlignment="1">
      <alignment horizontal="center" vertical="center" wrapText="1"/>
      <protection/>
    </xf>
    <xf numFmtId="0" fontId="20" fillId="0" borderId="0" xfId="50" applyAlignment="1">
      <alignment horizontal="center" vertical="center" wrapText="1"/>
      <protection/>
    </xf>
    <xf numFmtId="4" fontId="20" fillId="0" borderId="0" xfId="50" applyNumberFormat="1" applyFill="1" applyBorder="1" applyAlignment="1">
      <alignment horizontal="right" vertical="center" wrapText="1"/>
      <protection/>
    </xf>
    <xf numFmtId="4" fontId="20" fillId="0" borderId="0" xfId="50" applyNumberFormat="1" applyFill="1" applyBorder="1" applyAlignment="1">
      <alignment horizontal="center" vertical="center" wrapText="1"/>
      <protection/>
    </xf>
    <xf numFmtId="0" fontId="0" fillId="34" borderId="10" xfId="50" applyFont="1" applyFill="1" applyBorder="1" applyAlignment="1">
      <alignment vertical="center" wrapText="1"/>
      <protection/>
    </xf>
    <xf numFmtId="4" fontId="0" fillId="34" borderId="23" xfId="50" applyNumberFormat="1" applyFont="1" applyFill="1" applyBorder="1" applyAlignment="1">
      <alignment vertical="center" wrapText="1"/>
      <protection/>
    </xf>
    <xf numFmtId="4" fontId="1" fillId="0" borderId="0" xfId="50" applyNumberFormat="1" applyFont="1" applyFill="1" applyBorder="1" applyAlignment="1">
      <alignment horizontal="right" vertical="center" wrapText="1"/>
      <protection/>
    </xf>
    <xf numFmtId="9" fontId="5" fillId="0" borderId="0" xfId="56" applyFont="1" applyFill="1" applyBorder="1" applyAlignment="1">
      <alignment horizontal="right" vertical="center" wrapText="1"/>
    </xf>
    <xf numFmtId="4" fontId="0" fillId="0" borderId="0" xfId="50" applyNumberFormat="1" applyFont="1" applyFill="1" applyBorder="1" applyAlignment="1">
      <alignment horizontal="center" vertical="center" wrapText="1"/>
      <protection/>
    </xf>
    <xf numFmtId="0" fontId="0" fillId="0" borderId="0" xfId="50" applyFont="1" applyAlignment="1">
      <alignment vertical="center" wrapText="1"/>
      <protection/>
    </xf>
    <xf numFmtId="0" fontId="0" fillId="0" borderId="0" xfId="60" applyFont="1" applyAlignment="1">
      <alignment vertical="center"/>
      <protection/>
    </xf>
    <xf numFmtId="204" fontId="0" fillId="0" borderId="0" xfId="60" applyNumberFormat="1" applyFont="1" applyFill="1" applyAlignment="1">
      <alignment vertical="center"/>
      <protection/>
    </xf>
    <xf numFmtId="0" fontId="0" fillId="0" borderId="0" xfId="60" applyFont="1" applyFill="1" applyAlignment="1">
      <alignment vertical="center"/>
      <protection/>
    </xf>
    <xf numFmtId="0" fontId="20" fillId="0" borderId="0" xfId="50" applyAlignment="1">
      <alignment vertical="center"/>
      <protection/>
    </xf>
    <xf numFmtId="4" fontId="20" fillId="0" borderId="0" xfId="50" applyNumberFormat="1" applyAlignment="1">
      <alignment horizontal="right" vertical="center"/>
      <protection/>
    </xf>
    <xf numFmtId="0" fontId="20" fillId="0" borderId="0" xfId="50" applyAlignment="1">
      <alignment horizontal="right" vertical="center"/>
      <protection/>
    </xf>
    <xf numFmtId="0" fontId="0" fillId="37" borderId="19" xfId="60" applyFill="1" applyBorder="1" applyAlignment="1">
      <alignment vertical="center"/>
      <protection/>
    </xf>
    <xf numFmtId="0" fontId="0" fillId="37" borderId="20" xfId="60" applyFill="1" applyBorder="1" applyAlignment="1">
      <alignment vertical="center"/>
      <protection/>
    </xf>
    <xf numFmtId="0" fontId="0" fillId="37" borderId="21" xfId="60" applyFill="1" applyBorder="1" applyAlignment="1">
      <alignment vertical="center"/>
      <protection/>
    </xf>
    <xf numFmtId="0" fontId="0" fillId="37" borderId="14" xfId="60" applyFill="1" applyBorder="1" applyAlignment="1">
      <alignment vertical="center"/>
      <protection/>
    </xf>
    <xf numFmtId="0" fontId="0" fillId="37" borderId="0" xfId="60" applyFill="1" applyBorder="1" applyAlignment="1">
      <alignment vertical="center"/>
      <protection/>
    </xf>
    <xf numFmtId="0" fontId="0" fillId="37" borderId="22" xfId="60" applyFill="1" applyBorder="1" applyAlignment="1">
      <alignment vertical="center"/>
      <protection/>
    </xf>
    <xf numFmtId="0" fontId="0" fillId="45" borderId="17" xfId="60" applyFill="1" applyBorder="1" applyAlignment="1">
      <alignment vertical="center"/>
      <protection/>
    </xf>
    <xf numFmtId="0" fontId="20" fillId="0" borderId="0" xfId="50" applyBorder="1" applyAlignment="1">
      <alignment/>
      <protection/>
    </xf>
    <xf numFmtId="0" fontId="0" fillId="0" borderId="0" xfId="51">
      <alignment/>
      <protection/>
    </xf>
    <xf numFmtId="0" fontId="0" fillId="0" borderId="0" xfId="51" applyAlignment="1">
      <alignment/>
      <protection/>
    </xf>
    <xf numFmtId="0" fontId="0" fillId="0" borderId="0" xfId="51" applyFill="1" applyAlignment="1">
      <alignment wrapText="1"/>
      <protection/>
    </xf>
    <xf numFmtId="0" fontId="0" fillId="0" borderId="0" xfId="51" applyFill="1" applyBorder="1" applyAlignment="1">
      <alignment/>
      <protection/>
    </xf>
    <xf numFmtId="0" fontId="0" fillId="0" borderId="0" xfId="51" applyBorder="1" applyAlignment="1">
      <alignment/>
      <protection/>
    </xf>
    <xf numFmtId="0" fontId="4" fillId="0" borderId="0" xfId="51" applyFont="1" applyAlignment="1">
      <alignment/>
      <protection/>
    </xf>
    <xf numFmtId="0" fontId="4" fillId="0" borderId="0" xfId="51" applyFont="1">
      <alignment/>
      <protection/>
    </xf>
    <xf numFmtId="0" fontId="2" fillId="0" borderId="0" xfId="51" applyFont="1" applyFill="1" applyAlignment="1">
      <alignment horizontal="center"/>
      <protection/>
    </xf>
    <xf numFmtId="0" fontId="1" fillId="0" borderId="0" xfId="51" applyFont="1" applyFill="1" applyAlignment="1">
      <alignment horizontal="center"/>
      <protection/>
    </xf>
    <xf numFmtId="0" fontId="0" fillId="0" borderId="0" xfId="51" applyFill="1" applyAlignment="1">
      <alignment horizontal="center"/>
      <protection/>
    </xf>
    <xf numFmtId="0" fontId="1" fillId="34" borderId="0" xfId="51" applyFont="1" applyFill="1" applyAlignment="1">
      <alignment/>
      <protection/>
    </xf>
    <xf numFmtId="0" fontId="0" fillId="35" borderId="10" xfId="51" applyFill="1" applyBorder="1" applyAlignment="1">
      <alignment/>
      <protection/>
    </xf>
    <xf numFmtId="0" fontId="0" fillId="0" borderId="0" xfId="51" applyFill="1" applyAlignment="1">
      <alignment/>
      <protection/>
    </xf>
    <xf numFmtId="0" fontId="1" fillId="0" borderId="0" xfId="51" applyFont="1">
      <alignment/>
      <protection/>
    </xf>
    <xf numFmtId="0" fontId="0" fillId="0" borderId="0" xfId="51" applyFont="1">
      <alignment/>
      <protection/>
    </xf>
    <xf numFmtId="0" fontId="9" fillId="0" borderId="0" xfId="51" applyFont="1" applyFill="1">
      <alignment/>
      <protection/>
    </xf>
    <xf numFmtId="0" fontId="0" fillId="0" borderId="0" xfId="51" applyFont="1" applyFill="1" applyBorder="1">
      <alignment/>
      <protection/>
    </xf>
    <xf numFmtId="0" fontId="0" fillId="0" borderId="0" xfId="51" applyFill="1">
      <alignment/>
      <protection/>
    </xf>
    <xf numFmtId="0" fontId="1" fillId="0" borderId="0" xfId="51" applyFont="1">
      <alignment/>
      <protection/>
    </xf>
    <xf numFmtId="0" fontId="0" fillId="0" borderId="0" xfId="51" applyFont="1">
      <alignment/>
      <protection/>
    </xf>
    <xf numFmtId="0" fontId="10" fillId="0" borderId="0" xfId="51" applyFont="1" applyAlignment="1">
      <alignment/>
      <protection/>
    </xf>
    <xf numFmtId="0" fontId="2" fillId="0" borderId="0" xfId="51" applyFont="1">
      <alignment/>
      <protection/>
    </xf>
    <xf numFmtId="0" fontId="0" fillId="0" borderId="0" xfId="51" applyBorder="1">
      <alignment/>
      <protection/>
    </xf>
    <xf numFmtId="0" fontId="0" fillId="0" borderId="0" xfId="51" applyFont="1" applyFill="1" applyBorder="1" applyAlignment="1">
      <alignment/>
      <protection/>
    </xf>
    <xf numFmtId="0" fontId="1" fillId="0" borderId="0" xfId="51" applyFont="1" applyFill="1" applyAlignment="1">
      <alignment/>
      <protection/>
    </xf>
    <xf numFmtId="0" fontId="0" fillId="0" borderId="0" xfId="51" applyFont="1" applyFill="1" applyBorder="1" applyAlignment="1">
      <alignment/>
      <protection/>
    </xf>
    <xf numFmtId="0" fontId="0" fillId="0" borderId="0" xfId="51" applyFill="1" applyBorder="1">
      <alignment/>
      <protection/>
    </xf>
    <xf numFmtId="0" fontId="0" fillId="34" borderId="0" xfId="51" applyFont="1" applyFill="1" applyBorder="1" applyAlignment="1">
      <alignment/>
      <protection/>
    </xf>
    <xf numFmtId="0" fontId="0" fillId="0" borderId="0" xfId="51" applyFont="1" applyBorder="1">
      <alignment/>
      <protection/>
    </xf>
    <xf numFmtId="0" fontId="2" fillId="0" borderId="0" xfId="51" applyFont="1" applyFill="1" applyAlignment="1">
      <alignment/>
      <protection/>
    </xf>
    <xf numFmtId="0" fontId="1" fillId="0" borderId="0" xfId="51" applyFont="1" applyFill="1" applyBorder="1" applyAlignment="1">
      <alignment/>
      <protection/>
    </xf>
    <xf numFmtId="0" fontId="0" fillId="35" borderId="53" xfId="51" applyFill="1" applyBorder="1" applyAlignment="1">
      <alignment/>
      <protection/>
    </xf>
    <xf numFmtId="0" fontId="0" fillId="34" borderId="0" xfId="51" applyFill="1" applyAlignment="1">
      <alignment/>
      <protection/>
    </xf>
    <xf numFmtId="0" fontId="1" fillId="34" borderId="0" xfId="51" applyFont="1" applyFill="1" applyAlignment="1">
      <alignment horizontal="center"/>
      <protection/>
    </xf>
    <xf numFmtId="0" fontId="1" fillId="34" borderId="0" xfId="51" applyFont="1" applyFill="1" applyAlignment="1">
      <alignment horizontal="center"/>
      <protection/>
    </xf>
    <xf numFmtId="0" fontId="0" fillId="34" borderId="0" xfId="51" applyFill="1">
      <alignment/>
      <protection/>
    </xf>
    <xf numFmtId="0" fontId="1" fillId="0" borderId="0" xfId="51" applyFont="1" applyFill="1" applyAlignment="1">
      <alignment horizontal="left"/>
      <protection/>
    </xf>
    <xf numFmtId="0" fontId="55" fillId="0" borderId="0" xfId="51" applyFont="1">
      <alignment/>
      <protection/>
    </xf>
    <xf numFmtId="0" fontId="1" fillId="33" borderId="11" xfId="51" applyFont="1" applyFill="1" applyBorder="1" applyAlignment="1">
      <alignment horizontal="center" vertical="center"/>
      <protection/>
    </xf>
    <xf numFmtId="0" fontId="55" fillId="0" borderId="0" xfId="51" applyFont="1" applyAlignment="1">
      <alignment/>
      <protection/>
    </xf>
    <xf numFmtId="0" fontId="0" fillId="0" borderId="0" xfId="51" applyFont="1" applyAlignment="1">
      <alignment/>
      <protection/>
    </xf>
    <xf numFmtId="0" fontId="2" fillId="0" borderId="0" xfId="51" applyFont="1" applyAlignment="1">
      <alignment horizontal="center"/>
      <protection/>
    </xf>
    <xf numFmtId="0" fontId="1" fillId="0" borderId="0" xfId="51" applyFont="1" applyAlignment="1">
      <alignment horizontal="center"/>
      <protection/>
    </xf>
    <xf numFmtId="0" fontId="0" fillId="0" borderId="0" xfId="51" applyAlignment="1">
      <alignment horizontal="center"/>
      <protection/>
    </xf>
    <xf numFmtId="0" fontId="1" fillId="0" borderId="0" xfId="51" applyFont="1" applyFill="1" applyBorder="1" applyAlignment="1">
      <alignment horizontal="center" vertical="center"/>
      <protection/>
    </xf>
    <xf numFmtId="0" fontId="55" fillId="0" borderId="0" xfId="51" applyFont="1" applyAlignment="1">
      <alignment/>
      <protection/>
    </xf>
    <xf numFmtId="0" fontId="1" fillId="0" borderId="11" xfId="51" applyFont="1" applyFill="1" applyBorder="1" applyAlignment="1">
      <alignment horizontal="center" vertical="center"/>
      <protection/>
    </xf>
    <xf numFmtId="0" fontId="56" fillId="0" borderId="0" xfId="51" applyFont="1" applyAlignment="1">
      <alignment/>
      <protection/>
    </xf>
    <xf numFmtId="0" fontId="0" fillId="0" borderId="0" xfId="51" applyFill="1" applyBorder="1" applyAlignment="1">
      <alignment horizontal="left" vertical="center"/>
      <protection/>
    </xf>
    <xf numFmtId="16" fontId="1" fillId="0" borderId="0" xfId="51" applyNumberFormat="1" applyFont="1" applyFill="1" applyBorder="1" applyAlignment="1">
      <alignment horizontal="left" vertical="center"/>
      <protection/>
    </xf>
    <xf numFmtId="0" fontId="1" fillId="0" borderId="0" xfId="51" applyFont="1" applyFill="1" applyBorder="1" applyAlignment="1">
      <alignment horizontal="right"/>
      <protection/>
    </xf>
    <xf numFmtId="0" fontId="4" fillId="0" borderId="0" xfId="51" applyFont="1" applyFill="1" applyBorder="1" applyAlignment="1">
      <alignment horizontal="center" vertical="center"/>
      <protection/>
    </xf>
    <xf numFmtId="0" fontId="0" fillId="0" borderId="0" xfId="51" applyFont="1" applyFill="1" applyAlignment="1">
      <alignment horizontal="left"/>
      <protection/>
    </xf>
    <xf numFmtId="0" fontId="4" fillId="0" borderId="0" xfId="51" applyFont="1" applyFill="1" applyAlignment="1">
      <alignment horizontal="center"/>
      <protection/>
    </xf>
    <xf numFmtId="0" fontId="4" fillId="0" borderId="0" xfId="51" applyFont="1" applyAlignment="1">
      <alignment horizontal="center"/>
      <protection/>
    </xf>
    <xf numFmtId="0" fontId="1" fillId="0" borderId="0" xfId="51" applyFont="1" applyAlignment="1">
      <alignment/>
      <protection/>
    </xf>
    <xf numFmtId="0" fontId="0" fillId="0" borderId="0" xfId="51" applyFill="1" applyBorder="1" applyAlignment="1">
      <alignment horizontal="center"/>
      <protection/>
    </xf>
    <xf numFmtId="0" fontId="10" fillId="0" borderId="0" xfId="51" applyFont="1" applyBorder="1" applyAlignment="1">
      <alignment/>
      <protection/>
    </xf>
    <xf numFmtId="0" fontId="1" fillId="0" borderId="0" xfId="51" applyFont="1" applyFill="1" applyBorder="1" applyAlignment="1">
      <alignment horizontal="center"/>
      <protection/>
    </xf>
    <xf numFmtId="201" fontId="0" fillId="33" borderId="39" xfId="0" applyNumberFormat="1" applyFont="1" applyFill="1" applyBorder="1" applyAlignment="1">
      <alignment horizontal="right"/>
    </xf>
    <xf numFmtId="201" fontId="0" fillId="33" borderId="50" xfId="0" applyNumberFormat="1" applyFont="1" applyFill="1" applyBorder="1" applyAlignment="1">
      <alignment horizontal="right"/>
    </xf>
    <xf numFmtId="49" fontId="37" fillId="0" borderId="12" xfId="0" applyNumberFormat="1" applyFont="1" applyFill="1" applyBorder="1" applyAlignment="1" applyProtection="1">
      <alignment/>
      <protection locked="0"/>
    </xf>
    <xf numFmtId="49" fontId="25" fillId="0" borderId="32" xfId="0" applyNumberFormat="1" applyFont="1" applyFill="1" applyBorder="1" applyAlignment="1" applyProtection="1">
      <alignment vertical="center"/>
      <protection hidden="1" locked="0"/>
    </xf>
    <xf numFmtId="49" fontId="5" fillId="0" borderId="12" xfId="0" applyNumberFormat="1" applyFont="1" applyFill="1" applyBorder="1" applyAlignment="1" applyProtection="1">
      <alignment/>
      <protection locked="0"/>
    </xf>
    <xf numFmtId="49" fontId="5" fillId="0" borderId="25" xfId="0" applyNumberFormat="1" applyFont="1" applyFill="1" applyBorder="1" applyAlignment="1" applyProtection="1">
      <alignment/>
      <protection locked="0"/>
    </xf>
    <xf numFmtId="49" fontId="5" fillId="0" borderId="32" xfId="0" applyNumberFormat="1" applyFont="1" applyFill="1" applyBorder="1" applyAlignment="1" applyProtection="1">
      <alignment vertical="center"/>
      <protection hidden="1" locked="0"/>
    </xf>
    <xf numFmtId="49" fontId="58" fillId="0" borderId="25" xfId="0" applyNumberFormat="1" applyFont="1" applyFill="1" applyBorder="1" applyAlignment="1" applyProtection="1">
      <alignment vertical="center"/>
      <protection hidden="1" locked="0"/>
    </xf>
    <xf numFmtId="49" fontId="22" fillId="0" borderId="26" xfId="0" applyNumberFormat="1" applyFont="1" applyBorder="1" applyAlignment="1" applyProtection="1">
      <alignment horizontal="left" vertical="center"/>
      <protection hidden="1" locked="0"/>
    </xf>
    <xf numFmtId="49" fontId="25" fillId="0" borderId="26" xfId="0" applyNumberFormat="1" applyFont="1" applyBorder="1" applyAlignment="1" applyProtection="1">
      <alignment horizontal="left" vertical="center"/>
      <protection hidden="1" locked="0"/>
    </xf>
    <xf numFmtId="197" fontId="37" fillId="0" borderId="26" xfId="0" applyNumberFormat="1" applyFont="1" applyFill="1" applyBorder="1" applyAlignment="1" applyProtection="1">
      <alignment horizontal="left" vertical="center"/>
      <protection hidden="1" locked="0"/>
    </xf>
    <xf numFmtId="4" fontId="25" fillId="0" borderId="42" xfId="0" applyNumberFormat="1" applyFont="1" applyFill="1" applyBorder="1" applyAlignment="1" applyProtection="1">
      <alignment horizontal="right" vertical="center" wrapText="1"/>
      <protection hidden="1" locked="0"/>
    </xf>
    <xf numFmtId="4" fontId="25" fillId="0" borderId="39" xfId="0" applyNumberFormat="1" applyFont="1" applyFill="1" applyBorder="1" applyAlignment="1" applyProtection="1">
      <alignment horizontal="right" vertical="center" wrapText="1"/>
      <protection hidden="1" locked="0"/>
    </xf>
    <xf numFmtId="49" fontId="25" fillId="0" borderId="32" xfId="0" applyNumberFormat="1" applyFont="1" applyFill="1" applyBorder="1" applyAlignment="1" applyProtection="1">
      <alignment horizontal="left" vertical="center"/>
      <protection hidden="1" locked="0"/>
    </xf>
    <xf numFmtId="1" fontId="25" fillId="0" borderId="32" xfId="0" applyNumberFormat="1" applyFont="1" applyFill="1" applyBorder="1" applyAlignment="1" applyProtection="1">
      <alignment horizontal="left" vertical="center"/>
      <protection hidden="1" locked="0"/>
    </xf>
    <xf numFmtId="197" fontId="34" fillId="47" borderId="32" xfId="0" applyNumberFormat="1" applyFont="1" applyFill="1" applyBorder="1" applyAlignment="1" applyProtection="1">
      <alignment horizontal="left" vertical="center"/>
      <protection hidden="1" locked="0"/>
    </xf>
    <xf numFmtId="49" fontId="25" fillId="45" borderId="32" xfId="0" applyNumberFormat="1" applyFont="1" applyFill="1" applyBorder="1" applyAlignment="1" applyProtection="1">
      <alignment horizontal="left" vertical="center"/>
      <protection hidden="1" locked="0"/>
    </xf>
    <xf numFmtId="49" fontId="58" fillId="0" borderId="26" xfId="0" applyNumberFormat="1" applyFont="1" applyBorder="1" applyAlignment="1" applyProtection="1">
      <alignment horizontal="left" vertical="center"/>
      <protection hidden="1" locked="0"/>
    </xf>
    <xf numFmtId="49" fontId="58" fillId="0" borderId="25" xfId="0" applyNumberFormat="1" applyFont="1" applyBorder="1" applyAlignment="1" applyProtection="1">
      <alignment vertical="center"/>
      <protection hidden="1" locked="0"/>
    </xf>
    <xf numFmtId="197" fontId="34" fillId="0" borderId="26" xfId="0" applyNumberFormat="1" applyFont="1" applyFill="1" applyBorder="1" applyAlignment="1" applyProtection="1">
      <alignment horizontal="left" vertical="center"/>
      <protection hidden="1" locked="0"/>
    </xf>
    <xf numFmtId="49" fontId="59" fillId="0" borderId="32" xfId="0" applyNumberFormat="1" applyFont="1" applyFill="1" applyBorder="1" applyAlignment="1" applyProtection="1">
      <alignment horizontal="left" vertical="center"/>
      <protection hidden="1" locked="0"/>
    </xf>
    <xf numFmtId="49" fontId="58" fillId="0" borderId="26" xfId="0" applyNumberFormat="1" applyFont="1" applyFill="1" applyBorder="1" applyAlignment="1" applyProtection="1">
      <alignment horizontal="left" vertical="center"/>
      <protection hidden="1" locked="0"/>
    </xf>
    <xf numFmtId="49" fontId="58" fillId="0" borderId="26" xfId="0" applyNumberFormat="1" applyFont="1" applyBorder="1" applyAlignment="1" applyProtection="1">
      <alignment vertical="center"/>
      <protection hidden="1" locked="0"/>
    </xf>
    <xf numFmtId="49" fontId="58" fillId="0" borderId="32" xfId="0" applyNumberFormat="1" applyFont="1" applyBorder="1" applyAlignment="1" applyProtection="1">
      <alignment vertical="center"/>
      <protection hidden="1" locked="0"/>
    </xf>
    <xf numFmtId="49" fontId="22" fillId="9" borderId="25" xfId="0" applyNumberFormat="1" applyFont="1" applyFill="1" applyBorder="1" applyAlignment="1" applyProtection="1">
      <alignment vertical="center"/>
      <protection hidden="1" locked="0"/>
    </xf>
    <xf numFmtId="49" fontId="22" fillId="45" borderId="25" xfId="0" applyNumberFormat="1" applyFont="1" applyFill="1" applyBorder="1" applyAlignment="1" applyProtection="1">
      <alignment vertical="center"/>
      <protection hidden="1" locked="0"/>
    </xf>
    <xf numFmtId="49" fontId="22" fillId="9" borderId="26" xfId="0" applyNumberFormat="1" applyFont="1" applyFill="1" applyBorder="1" applyAlignment="1" applyProtection="1">
      <alignment vertical="center"/>
      <protection hidden="1" locked="0"/>
    </xf>
    <xf numFmtId="197" fontId="34" fillId="9" borderId="26" xfId="0" applyNumberFormat="1" applyFont="1" applyFill="1" applyBorder="1" applyAlignment="1" applyProtection="1">
      <alignment horizontal="left" vertical="center"/>
      <protection hidden="1" locked="0"/>
    </xf>
    <xf numFmtId="49" fontId="22" fillId="45" borderId="26" xfId="0" applyNumberFormat="1" applyFont="1" applyFill="1" applyBorder="1" applyAlignment="1" applyProtection="1">
      <alignment vertical="center"/>
      <protection hidden="1" locked="0"/>
    </xf>
    <xf numFmtId="197" fontId="34" fillId="45" borderId="32" xfId="0" applyNumberFormat="1" applyFont="1" applyFill="1" applyBorder="1" applyAlignment="1" applyProtection="1">
      <alignment horizontal="left" vertical="center"/>
      <protection hidden="1" locked="0"/>
    </xf>
    <xf numFmtId="197" fontId="34" fillId="45" borderId="25" xfId="0" applyNumberFormat="1" applyFont="1" applyFill="1" applyBorder="1" applyAlignment="1" applyProtection="1">
      <alignment horizontal="left"/>
      <protection locked="0"/>
    </xf>
    <xf numFmtId="49" fontId="37" fillId="45" borderId="25" xfId="0" applyNumberFormat="1" applyFont="1" applyFill="1" applyBorder="1" applyAlignment="1" applyProtection="1">
      <alignment/>
      <protection locked="0"/>
    </xf>
    <xf numFmtId="15" fontId="0" fillId="33" borderId="46" xfId="0" applyNumberFormat="1" applyFont="1" applyFill="1" applyBorder="1" applyAlignment="1">
      <alignment horizontal="left" vertical="top" wrapText="1"/>
    </xf>
    <xf numFmtId="15" fontId="0" fillId="33" borderId="25" xfId="0" applyNumberFormat="1" applyFont="1" applyFill="1" applyBorder="1" applyAlignment="1">
      <alignment horizontal="left" vertical="top" wrapText="1"/>
    </xf>
    <xf numFmtId="0" fontId="0" fillId="33" borderId="61" xfId="0" applyFont="1" applyFill="1" applyBorder="1" applyAlignment="1">
      <alignment/>
    </xf>
    <xf numFmtId="0" fontId="0" fillId="33" borderId="25" xfId="0" applyFill="1" applyBorder="1" applyAlignment="1">
      <alignment/>
    </xf>
    <xf numFmtId="0" fontId="1" fillId="33" borderId="45" xfId="0" applyFont="1" applyFill="1" applyBorder="1" applyAlignment="1">
      <alignment wrapText="1"/>
    </xf>
    <xf numFmtId="0" fontId="0" fillId="33" borderId="0" xfId="0" applyFont="1" applyFill="1" applyAlignment="1">
      <alignment/>
    </xf>
    <xf numFmtId="0" fontId="1" fillId="35" borderId="19" xfId="0" applyFont="1" applyFill="1" applyBorder="1" applyAlignment="1">
      <alignment wrapText="1"/>
    </xf>
    <xf numFmtId="0" fontId="0" fillId="0" borderId="20" xfId="0" applyBorder="1" applyAlignment="1">
      <alignment wrapText="1"/>
    </xf>
    <xf numFmtId="0" fontId="0" fillId="0" borderId="21" xfId="0" applyBorder="1" applyAlignment="1">
      <alignment/>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xf>
    <xf numFmtId="0" fontId="1" fillId="34" borderId="0" xfId="0" applyFont="1" applyFill="1" applyBorder="1" applyAlignment="1">
      <alignment wrapText="1"/>
    </xf>
    <xf numFmtId="0" fontId="0" fillId="34" borderId="0" xfId="0" applyFont="1" applyFill="1" applyBorder="1" applyAlignment="1">
      <alignment wrapText="1"/>
    </xf>
    <xf numFmtId="0" fontId="0" fillId="35" borderId="19" xfId="0" applyFill="1" applyBorder="1" applyAlignment="1">
      <alignment horizontal="center" wrapText="1"/>
    </xf>
    <xf numFmtId="0" fontId="0" fillId="35" borderId="21" xfId="0" applyFill="1" applyBorder="1" applyAlignment="1">
      <alignment horizontal="center" wrapText="1"/>
    </xf>
    <xf numFmtId="0" fontId="0" fillId="35" borderId="16" xfId="0" applyFill="1" applyBorder="1" applyAlignment="1">
      <alignment horizontal="center" wrapText="1"/>
    </xf>
    <xf numFmtId="0" fontId="0" fillId="35" borderId="18" xfId="0" applyFill="1" applyBorder="1" applyAlignment="1">
      <alignment horizontal="center" wrapText="1"/>
    </xf>
    <xf numFmtId="0" fontId="1" fillId="35" borderId="19" xfId="0" applyFont="1" applyFill="1" applyBorder="1" applyAlignment="1">
      <alignment horizontal="left" wrapText="1"/>
    </xf>
    <xf numFmtId="0" fontId="0" fillId="0" borderId="20" xfId="0" applyBorder="1" applyAlignment="1">
      <alignment horizontal="left" wrapText="1"/>
    </xf>
    <xf numFmtId="0" fontId="0" fillId="0" borderId="14" xfId="0" applyBorder="1" applyAlignment="1">
      <alignment horizontal="left" wrapText="1"/>
    </xf>
    <xf numFmtId="0" fontId="0" fillId="0" borderId="0" xfId="0" applyBorder="1" applyAlignment="1">
      <alignment horizontal="left" wrapText="1"/>
    </xf>
    <xf numFmtId="0" fontId="0" fillId="0" borderId="22" xfId="0" applyBorder="1" applyAlignment="1">
      <alignment/>
    </xf>
    <xf numFmtId="0" fontId="0" fillId="0" borderId="16" xfId="0" applyBorder="1" applyAlignment="1">
      <alignment horizontal="left" wrapText="1"/>
    </xf>
    <xf numFmtId="0" fontId="0" fillId="0" borderId="17" xfId="0" applyBorder="1" applyAlignment="1">
      <alignment horizontal="left" wrapText="1"/>
    </xf>
    <xf numFmtId="0" fontId="0" fillId="0" borderId="0" xfId="0" applyFont="1" applyAlignment="1">
      <alignment horizontal="right"/>
    </xf>
    <xf numFmtId="0" fontId="0" fillId="0" borderId="0" xfId="0" applyAlignment="1">
      <alignment horizontal="right"/>
    </xf>
    <xf numFmtId="0" fontId="0" fillId="0" borderId="22" xfId="0" applyBorder="1" applyAlignment="1">
      <alignment horizontal="right"/>
    </xf>
    <xf numFmtId="0" fontId="0" fillId="35" borderId="10" xfId="0" applyFill="1" applyBorder="1" applyAlignment="1">
      <alignment wrapText="1"/>
    </xf>
    <xf numFmtId="0" fontId="0" fillId="35" borderId="54" xfId="0" applyFill="1" applyBorder="1" applyAlignment="1">
      <alignment wrapText="1"/>
    </xf>
    <xf numFmtId="0" fontId="1" fillId="34" borderId="0" xfId="0" applyFont="1" applyFill="1" applyAlignment="1">
      <alignment/>
    </xf>
    <xf numFmtId="0" fontId="0" fillId="34" borderId="0" xfId="0" applyFill="1" applyAlignment="1">
      <alignment/>
    </xf>
    <xf numFmtId="0" fontId="0" fillId="35" borderId="10" xfId="0" applyFill="1" applyBorder="1" applyAlignment="1">
      <alignment horizontal="center"/>
    </xf>
    <xf numFmtId="0" fontId="0" fillId="35" borderId="23" xfId="0" applyFill="1" applyBorder="1" applyAlignment="1">
      <alignment horizontal="center"/>
    </xf>
    <xf numFmtId="0" fontId="0" fillId="35" borderId="54" xfId="0" applyFill="1" applyBorder="1" applyAlignment="1">
      <alignment horizontal="center"/>
    </xf>
    <xf numFmtId="0" fontId="7" fillId="0" borderId="0" xfId="0" applyFont="1" applyAlignment="1">
      <alignment vertical="top" wrapText="1"/>
    </xf>
    <xf numFmtId="0" fontId="4"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Fill="1" applyAlignment="1">
      <alignment horizontal="left" vertical="center" wrapText="1"/>
    </xf>
    <xf numFmtId="0" fontId="7" fillId="0" borderId="0" xfId="0" applyFont="1" applyAlignment="1">
      <alignment wrapText="1"/>
    </xf>
    <xf numFmtId="0" fontId="0" fillId="0" borderId="10" xfId="0" applyBorder="1" applyAlignment="1">
      <alignment horizontal="center"/>
    </xf>
    <xf numFmtId="0" fontId="0" fillId="0" borderId="23" xfId="0" applyBorder="1" applyAlignment="1">
      <alignment horizontal="center"/>
    </xf>
    <xf numFmtId="0" fontId="0" fillId="0" borderId="54" xfId="0" applyBorder="1" applyAlignment="1">
      <alignment horizontal="center"/>
    </xf>
    <xf numFmtId="0" fontId="41" fillId="0" borderId="20" xfId="0" applyFont="1" applyFill="1" applyBorder="1" applyAlignment="1">
      <alignment wrapText="1"/>
    </xf>
    <xf numFmtId="0" fontId="41" fillId="0" borderId="20" xfId="0" applyFont="1" applyBorder="1" applyAlignment="1">
      <alignment wrapText="1"/>
    </xf>
    <xf numFmtId="0" fontId="1" fillId="34" borderId="36" xfId="0" applyFont="1" applyFill="1" applyBorder="1" applyAlignment="1">
      <alignment horizontal="left" vertical="center" wrapText="1"/>
    </xf>
    <xf numFmtId="0" fontId="0" fillId="0" borderId="36" xfId="0" applyBorder="1" applyAlignment="1">
      <alignment wrapText="1"/>
    </xf>
    <xf numFmtId="0" fontId="0" fillId="0" borderId="58" xfId="0" applyBorder="1" applyAlignment="1">
      <alignment wrapText="1"/>
    </xf>
    <xf numFmtId="0" fontId="0" fillId="0" borderId="0" xfId="0" applyAlignment="1">
      <alignment wrapText="1"/>
    </xf>
    <xf numFmtId="0" fontId="1" fillId="0" borderId="0" xfId="0" applyFont="1" applyFill="1" applyAlignment="1">
      <alignment/>
    </xf>
    <xf numFmtId="0" fontId="0" fillId="0" borderId="0" xfId="0" applyFont="1" applyFill="1" applyAlignment="1">
      <alignment/>
    </xf>
    <xf numFmtId="0" fontId="1" fillId="34" borderId="0" xfId="0" applyFont="1" applyFill="1" applyAlignment="1">
      <alignment wrapText="1"/>
    </xf>
    <xf numFmtId="0" fontId="0" fillId="34" borderId="0" xfId="0" applyFont="1" applyFill="1" applyAlignment="1">
      <alignment wrapText="1"/>
    </xf>
    <xf numFmtId="0" fontId="0" fillId="34" borderId="22" xfId="0" applyFont="1" applyFill="1" applyBorder="1" applyAlignment="1">
      <alignment wrapText="1"/>
    </xf>
    <xf numFmtId="0" fontId="0" fillId="34" borderId="57" xfId="0" applyFont="1" applyFill="1" applyBorder="1" applyAlignment="1">
      <alignment horizontal="left" wrapText="1"/>
    </xf>
    <xf numFmtId="0" fontId="0" fillId="0" borderId="57" xfId="0" applyFont="1" applyBorder="1" applyAlignment="1">
      <alignment horizontal="left" wrapText="1"/>
    </xf>
    <xf numFmtId="0" fontId="1" fillId="34" borderId="35" xfId="0" applyFont="1" applyFill="1" applyBorder="1" applyAlignment="1">
      <alignment horizontal="left" vertical="center" wrapText="1"/>
    </xf>
    <xf numFmtId="0" fontId="0" fillId="34" borderId="35" xfId="0" applyFont="1" applyFill="1" applyBorder="1" applyAlignment="1">
      <alignment/>
    </xf>
    <xf numFmtId="0" fontId="0" fillId="0" borderId="63" xfId="0" applyFont="1" applyBorder="1" applyAlignment="1">
      <alignment/>
    </xf>
    <xf numFmtId="0" fontId="1" fillId="34" borderId="10" xfId="0" applyFont="1" applyFill="1" applyBorder="1" applyAlignment="1">
      <alignment wrapText="1"/>
    </xf>
    <xf numFmtId="0" fontId="0" fillId="0" borderId="23" xfId="0" applyBorder="1" applyAlignment="1">
      <alignment wrapText="1"/>
    </xf>
    <xf numFmtId="0" fontId="0" fillId="0" borderId="54" xfId="0" applyBorder="1" applyAlignment="1">
      <alignment wrapText="1"/>
    </xf>
    <xf numFmtId="0" fontId="1" fillId="34" borderId="38" xfId="0" applyFont="1" applyFill="1" applyBorder="1" applyAlignment="1">
      <alignment horizontal="left" vertical="center" wrapText="1"/>
    </xf>
    <xf numFmtId="0" fontId="1" fillId="34" borderId="0" xfId="0" applyFont="1" applyFill="1" applyAlignment="1">
      <alignment wrapText="1"/>
    </xf>
    <xf numFmtId="0" fontId="0" fillId="34" borderId="22" xfId="0" applyFont="1" applyFill="1" applyBorder="1" applyAlignment="1">
      <alignment wrapText="1"/>
    </xf>
    <xf numFmtId="0" fontId="1" fillId="35" borderId="10" xfId="0" applyFont="1" applyFill="1" applyBorder="1" applyAlignment="1">
      <alignment/>
    </xf>
    <xf numFmtId="0" fontId="1" fillId="35" borderId="23" xfId="0" applyFont="1" applyFill="1" applyBorder="1" applyAlignment="1">
      <alignment/>
    </xf>
    <xf numFmtId="0" fontId="1" fillId="35" borderId="54" xfId="0" applyFont="1" applyFill="1" applyBorder="1" applyAlignment="1">
      <alignment/>
    </xf>
    <xf numFmtId="0" fontId="0" fillId="34" borderId="16" xfId="0" applyFont="1" applyFill="1" applyBorder="1" applyAlignment="1">
      <alignment horizontal="left" wrapText="1"/>
    </xf>
    <xf numFmtId="0" fontId="0" fillId="0" borderId="17" xfId="0" applyFont="1" applyBorder="1" applyAlignment="1">
      <alignment horizontal="left" wrapText="1"/>
    </xf>
    <xf numFmtId="0" fontId="0" fillId="0" borderId="18" xfId="0" applyFont="1" applyBorder="1" applyAlignment="1">
      <alignment horizontal="left" wrapText="1"/>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1" fillId="34" borderId="10" xfId="0" applyFont="1" applyFill="1" applyBorder="1" applyAlignment="1">
      <alignment horizontal="center" vertical="center"/>
    </xf>
    <xf numFmtId="0" fontId="1" fillId="34" borderId="23" xfId="0" applyFont="1" applyFill="1" applyBorder="1" applyAlignment="1">
      <alignment horizontal="center" vertical="center"/>
    </xf>
    <xf numFmtId="0" fontId="1" fillId="34" borderId="54" xfId="0" applyFont="1" applyFill="1" applyBorder="1" applyAlignment="1">
      <alignment horizontal="center" vertical="center"/>
    </xf>
    <xf numFmtId="16" fontId="1" fillId="34" borderId="61" xfId="0" applyNumberFormat="1" applyFont="1" applyFill="1" applyBorder="1" applyAlignment="1">
      <alignment horizontal="left" vertical="center"/>
    </xf>
    <xf numFmtId="0" fontId="0" fillId="34" borderId="36" xfId="0" applyFont="1" applyFill="1" applyBorder="1" applyAlignment="1">
      <alignment horizontal="left" vertical="center"/>
    </xf>
    <xf numFmtId="0" fontId="0" fillId="34" borderId="23" xfId="0" applyFont="1" applyFill="1" applyBorder="1" applyAlignment="1">
      <alignment horizontal="center" vertical="center"/>
    </xf>
    <xf numFmtId="0" fontId="0" fillId="34" borderId="54" xfId="0" applyFont="1" applyFill="1" applyBorder="1" applyAlignment="1">
      <alignment horizontal="center" vertical="center"/>
    </xf>
    <xf numFmtId="16" fontId="1" fillId="34" borderId="36" xfId="0" applyNumberFormat="1" applyFont="1" applyFill="1" applyBorder="1" applyAlignment="1">
      <alignment horizontal="left" vertical="center"/>
    </xf>
    <xf numFmtId="0" fontId="1" fillId="34" borderId="19" xfId="0" applyFont="1" applyFill="1" applyBorder="1" applyAlignment="1">
      <alignment horizontal="left" wrapText="1"/>
    </xf>
    <xf numFmtId="0" fontId="0" fillId="34" borderId="20" xfId="0" applyFont="1" applyFill="1" applyBorder="1" applyAlignment="1">
      <alignment horizontal="left" wrapText="1"/>
    </xf>
    <xf numFmtId="0" fontId="0" fillId="34" borderId="21" xfId="0" applyFont="1" applyFill="1" applyBorder="1" applyAlignment="1">
      <alignment horizontal="left" wrapText="1"/>
    </xf>
    <xf numFmtId="0" fontId="1" fillId="34" borderId="15" xfId="0" applyFont="1" applyFill="1" applyBorder="1" applyAlignment="1">
      <alignment horizontal="left" wrapText="1"/>
    </xf>
    <xf numFmtId="0" fontId="0" fillId="34" borderId="15" xfId="0" applyFont="1" applyFill="1" applyBorder="1" applyAlignment="1">
      <alignment horizontal="left" wrapText="1"/>
    </xf>
    <xf numFmtId="0" fontId="41" fillId="0" borderId="20" xfId="0" applyFont="1" applyFill="1" applyBorder="1" applyAlignment="1">
      <alignment horizontal="left" vertical="center" wrapText="1"/>
    </xf>
    <xf numFmtId="0" fontId="41" fillId="0" borderId="20" xfId="0" applyFont="1" applyBorder="1" applyAlignment="1">
      <alignment horizontal="left" wrapText="1"/>
    </xf>
    <xf numFmtId="0" fontId="0" fillId="0" borderId="0" xfId="0" applyFont="1" applyBorder="1" applyAlignment="1">
      <alignment/>
    </xf>
    <xf numFmtId="0" fontId="0" fillId="0" borderId="22" xfId="0" applyFont="1" applyBorder="1" applyAlignment="1">
      <alignment/>
    </xf>
    <xf numFmtId="0" fontId="0" fillId="0" borderId="35" xfId="0" applyFont="1" applyBorder="1" applyAlignment="1">
      <alignment/>
    </xf>
    <xf numFmtId="0" fontId="0" fillId="0" borderId="35" xfId="0" applyBorder="1" applyAlignment="1">
      <alignment/>
    </xf>
    <xf numFmtId="0" fontId="2" fillId="34" borderId="0" xfId="0" applyFont="1" applyFill="1" applyAlignment="1">
      <alignment horizontal="center" vertical="center"/>
    </xf>
    <xf numFmtId="0" fontId="0" fillId="34" borderId="0" xfId="0" applyFill="1" applyAlignment="1">
      <alignment horizontal="center" vertical="center"/>
    </xf>
    <xf numFmtId="0" fontId="1" fillId="34" borderId="0" xfId="0" applyFont="1" applyFill="1" applyBorder="1" applyAlignment="1">
      <alignment/>
    </xf>
    <xf numFmtId="0" fontId="0" fillId="34" borderId="0" xfId="0" applyFont="1" applyFill="1" applyBorder="1" applyAlignment="1">
      <alignment/>
    </xf>
    <xf numFmtId="0" fontId="1" fillId="34" borderId="0" xfId="0" applyFont="1" applyFill="1" applyAlignment="1">
      <alignment/>
    </xf>
    <xf numFmtId="0" fontId="0" fillId="34" borderId="0" xfId="0" applyFont="1" applyFill="1" applyBorder="1" applyAlignment="1">
      <alignment/>
    </xf>
    <xf numFmtId="0" fontId="0" fillId="34" borderId="22" xfId="0" applyFont="1" applyFill="1" applyBorder="1" applyAlignment="1">
      <alignment/>
    </xf>
    <xf numFmtId="0" fontId="0" fillId="35" borderId="10" xfId="0" applyFont="1" applyFill="1" applyBorder="1" applyAlignment="1">
      <alignment horizontal="center"/>
    </xf>
    <xf numFmtId="0" fontId="0" fillId="35" borderId="23" xfId="0" applyFont="1" applyFill="1" applyBorder="1" applyAlignment="1">
      <alignment horizontal="center"/>
    </xf>
    <xf numFmtId="0" fontId="0" fillId="35" borderId="54" xfId="0" applyFont="1" applyFill="1" applyBorder="1" applyAlignment="1">
      <alignment horizontal="center"/>
    </xf>
    <xf numFmtId="0" fontId="0" fillId="33" borderId="61" xfId="0" applyFont="1" applyFill="1" applyBorder="1" applyAlignment="1">
      <alignment/>
    </xf>
    <xf numFmtId="0" fontId="0" fillId="33" borderId="25" xfId="0" applyFill="1" applyBorder="1" applyAlignment="1">
      <alignment/>
    </xf>
    <xf numFmtId="0" fontId="0" fillId="33" borderId="46" xfId="0" applyFont="1" applyFill="1" applyBorder="1" applyAlignment="1">
      <alignment wrapText="1"/>
    </xf>
    <xf numFmtId="0" fontId="0" fillId="33" borderId="36" xfId="0" applyFill="1" applyBorder="1" applyAlignment="1">
      <alignment wrapText="1"/>
    </xf>
    <xf numFmtId="0" fontId="0" fillId="33" borderId="58" xfId="0" applyFill="1" applyBorder="1" applyAlignment="1">
      <alignment wrapText="1"/>
    </xf>
    <xf numFmtId="20" fontId="0" fillId="33" borderId="61" xfId="0" applyNumberFormat="1" applyFont="1" applyFill="1" applyBorder="1" applyAlignment="1">
      <alignment/>
    </xf>
    <xf numFmtId="0" fontId="0" fillId="0" borderId="25" xfId="0" applyBorder="1" applyAlignment="1">
      <alignment/>
    </xf>
    <xf numFmtId="0" fontId="0" fillId="0" borderId="36" xfId="0" applyBorder="1" applyAlignment="1">
      <alignment/>
    </xf>
    <xf numFmtId="0" fontId="0" fillId="0" borderId="58" xfId="0" applyBorder="1" applyAlignment="1">
      <alignment/>
    </xf>
    <xf numFmtId="0" fontId="0" fillId="33" borderId="61" xfId="0" applyFont="1" applyFill="1" applyBorder="1" applyAlignment="1">
      <alignment horizontal="left" vertical="top" wrapText="1"/>
    </xf>
    <xf numFmtId="0" fontId="0" fillId="33" borderId="36" xfId="0" applyFont="1" applyFill="1" applyBorder="1" applyAlignment="1">
      <alignment horizontal="left" vertical="top" wrapText="1"/>
    </xf>
    <xf numFmtId="0" fontId="0" fillId="33" borderId="25" xfId="0" applyFont="1" applyFill="1" applyBorder="1" applyAlignment="1">
      <alignment horizontal="left" vertical="top" wrapText="1"/>
    </xf>
    <xf numFmtId="0" fontId="0" fillId="33" borderId="46" xfId="0" applyNumberFormat="1" applyFont="1" applyFill="1" applyBorder="1" applyAlignment="1">
      <alignment horizontal="center" vertical="top" wrapText="1"/>
    </xf>
    <xf numFmtId="0" fontId="0" fillId="33" borderId="25" xfId="0" applyNumberFormat="1" applyFont="1" applyFill="1" applyBorder="1" applyAlignment="1">
      <alignment horizontal="center" vertical="top" wrapText="1"/>
    </xf>
    <xf numFmtId="0" fontId="0" fillId="33" borderId="36" xfId="0" applyNumberFormat="1" applyFont="1" applyFill="1" applyBorder="1" applyAlignment="1">
      <alignment horizontal="center" vertical="top" wrapText="1"/>
    </xf>
    <xf numFmtId="0" fontId="0" fillId="33" borderId="58" xfId="0" applyNumberFormat="1" applyFont="1" applyFill="1" applyBorder="1" applyAlignment="1">
      <alignment horizontal="center" vertical="top" wrapText="1"/>
    </xf>
    <xf numFmtId="0" fontId="0" fillId="33" borderId="46" xfId="0" applyFont="1" applyFill="1" applyBorder="1" applyAlignment="1">
      <alignment horizontal="left" vertical="top" wrapText="1"/>
    </xf>
    <xf numFmtId="0" fontId="0" fillId="33" borderId="58" xfId="0" applyFont="1" applyFill="1" applyBorder="1" applyAlignment="1">
      <alignment horizontal="left" vertical="top" wrapText="1"/>
    </xf>
    <xf numFmtId="0" fontId="0" fillId="33" borderId="46" xfId="0" applyFill="1" applyBorder="1" applyAlignment="1">
      <alignment wrapText="1"/>
    </xf>
    <xf numFmtId="0" fontId="0" fillId="33" borderId="26" xfId="0" applyFont="1" applyFill="1" applyBorder="1" applyAlignment="1">
      <alignment horizontal="center" vertical="top" wrapText="1"/>
    </xf>
    <xf numFmtId="0" fontId="0" fillId="33" borderId="13" xfId="0" applyFont="1" applyFill="1" applyBorder="1" applyAlignment="1">
      <alignment horizontal="left" vertical="top" wrapText="1"/>
    </xf>
    <xf numFmtId="0" fontId="0" fillId="33" borderId="26" xfId="0" applyFont="1" applyFill="1" applyBorder="1" applyAlignment="1">
      <alignment horizontal="left" vertical="top" wrapText="1"/>
    </xf>
    <xf numFmtId="0" fontId="0" fillId="33" borderId="24" xfId="0" applyFont="1" applyFill="1" applyBorder="1" applyAlignment="1">
      <alignment horizontal="left" vertical="top" wrapText="1"/>
    </xf>
    <xf numFmtId="0" fontId="1" fillId="33" borderId="42" xfId="0" applyFont="1" applyFill="1" applyBorder="1" applyAlignment="1">
      <alignment horizontal="left" vertical="top" wrapText="1"/>
    </xf>
    <xf numFmtId="0" fontId="0" fillId="33" borderId="39" xfId="0" applyFill="1" applyBorder="1" applyAlignment="1">
      <alignment horizontal="left" vertical="top" wrapText="1"/>
    </xf>
    <xf numFmtId="0" fontId="0" fillId="33" borderId="31" xfId="0" applyFill="1" applyBorder="1" applyAlignment="1">
      <alignment horizontal="left" vertical="top" wrapText="1"/>
    </xf>
    <xf numFmtId="0" fontId="1" fillId="33" borderId="10" xfId="0" applyFont="1" applyFill="1" applyBorder="1" applyAlignment="1">
      <alignment horizontal="left" vertical="top" wrapText="1"/>
    </xf>
    <xf numFmtId="0" fontId="0" fillId="33" borderId="23" xfId="0" applyFill="1" applyBorder="1" applyAlignment="1">
      <alignment horizontal="left" vertical="top" wrapText="1"/>
    </xf>
    <xf numFmtId="0" fontId="0" fillId="33" borderId="54" xfId="0" applyFill="1" applyBorder="1" applyAlignment="1">
      <alignment horizontal="left" vertical="top" wrapText="1"/>
    </xf>
    <xf numFmtId="209" fontId="0" fillId="33" borderId="46" xfId="0" applyNumberFormat="1" applyFont="1" applyFill="1" applyBorder="1" applyAlignment="1">
      <alignment horizontal="left" vertical="top" wrapText="1"/>
    </xf>
    <xf numFmtId="209" fontId="0" fillId="33" borderId="58" xfId="0" applyNumberFormat="1" applyFont="1" applyFill="1" applyBorder="1" applyAlignment="1">
      <alignment horizontal="left" vertical="top" wrapText="1"/>
    </xf>
    <xf numFmtId="15" fontId="0" fillId="33" borderId="46" xfId="0" applyNumberFormat="1" applyFont="1" applyFill="1" applyBorder="1" applyAlignment="1">
      <alignment horizontal="left" vertical="top"/>
    </xf>
    <xf numFmtId="15" fontId="0" fillId="33" borderId="25" xfId="0" applyNumberFormat="1" applyFont="1" applyFill="1" applyBorder="1" applyAlignment="1">
      <alignment horizontal="left" vertical="top"/>
    </xf>
    <xf numFmtId="0" fontId="0" fillId="33" borderId="61" xfId="0" applyFont="1" applyFill="1" applyBorder="1" applyAlignment="1">
      <alignment horizontal="left" vertical="top"/>
    </xf>
    <xf numFmtId="0" fontId="0" fillId="33" borderId="36" xfId="0" applyFont="1" applyFill="1" applyBorder="1" applyAlignment="1">
      <alignment horizontal="left" vertical="top"/>
    </xf>
    <xf numFmtId="0" fontId="0" fillId="33" borderId="25" xfId="0" applyFont="1" applyFill="1" applyBorder="1" applyAlignment="1">
      <alignment horizontal="left" vertical="top"/>
    </xf>
    <xf numFmtId="0" fontId="0" fillId="0" borderId="36" xfId="0" applyBorder="1" applyAlignment="1">
      <alignment horizontal="left" vertical="top" wrapText="1"/>
    </xf>
    <xf numFmtId="0" fontId="0" fillId="0" borderId="25" xfId="0" applyBorder="1" applyAlignment="1">
      <alignment horizontal="left" vertical="top" wrapText="1"/>
    </xf>
    <xf numFmtId="15" fontId="0" fillId="33" borderId="46" xfId="0" applyNumberFormat="1" applyFont="1" applyFill="1" applyBorder="1" applyAlignment="1">
      <alignment horizontal="left" vertical="top" wrapText="1"/>
    </xf>
    <xf numFmtId="0" fontId="0" fillId="0" borderId="58" xfId="0" applyBorder="1" applyAlignment="1">
      <alignment horizontal="left" vertical="top" wrapText="1"/>
    </xf>
    <xf numFmtId="15" fontId="0" fillId="33" borderId="25" xfId="0" applyNumberFormat="1" applyFont="1" applyFill="1" applyBorder="1" applyAlignment="1">
      <alignment horizontal="left" vertical="top" wrapText="1"/>
    </xf>
    <xf numFmtId="0" fontId="0" fillId="0" borderId="25" xfId="0" applyBorder="1" applyAlignment="1">
      <alignment horizontal="left" vertical="top"/>
    </xf>
    <xf numFmtId="0" fontId="0" fillId="33" borderId="46" xfId="0" applyFont="1" applyFill="1" applyBorder="1" applyAlignment="1">
      <alignment horizontal="left" vertical="top"/>
    </xf>
    <xf numFmtId="0" fontId="0" fillId="0" borderId="58" xfId="0" applyBorder="1" applyAlignment="1">
      <alignment horizontal="left" vertical="top"/>
    </xf>
    <xf numFmtId="0" fontId="1" fillId="33" borderId="19" xfId="0" applyFont="1" applyFill="1" applyBorder="1" applyAlignment="1">
      <alignment horizontal="left" vertical="top" wrapText="1"/>
    </xf>
    <xf numFmtId="0" fontId="1" fillId="33" borderId="20" xfId="0" applyFont="1" applyFill="1" applyBorder="1" applyAlignment="1">
      <alignment horizontal="left" vertical="top" wrapText="1"/>
    </xf>
    <xf numFmtId="0" fontId="1" fillId="33" borderId="21" xfId="0" applyFont="1" applyFill="1" applyBorder="1" applyAlignment="1">
      <alignment horizontal="left" vertical="top" wrapText="1"/>
    </xf>
    <xf numFmtId="0" fontId="0" fillId="33" borderId="26" xfId="0" applyFont="1" applyFill="1" applyBorder="1" applyAlignment="1">
      <alignment horizontal="center"/>
    </xf>
    <xf numFmtId="0" fontId="0" fillId="33" borderId="24" xfId="0" applyFont="1" applyFill="1" applyBorder="1" applyAlignment="1">
      <alignment horizontal="center"/>
    </xf>
    <xf numFmtId="0" fontId="1" fillId="33" borderId="23" xfId="0" applyFont="1" applyFill="1" applyBorder="1" applyAlignment="1">
      <alignment horizontal="left" vertical="top" wrapText="1"/>
    </xf>
    <xf numFmtId="0" fontId="1" fillId="33" borderId="54" xfId="0" applyFont="1" applyFill="1" applyBorder="1" applyAlignment="1">
      <alignment horizontal="left" vertical="top" wrapText="1"/>
    </xf>
    <xf numFmtId="0" fontId="1" fillId="33" borderId="69" xfId="0" applyFont="1" applyFill="1" applyBorder="1" applyAlignment="1">
      <alignment/>
    </xf>
    <xf numFmtId="0" fontId="0" fillId="33" borderId="70" xfId="0" applyFill="1" applyBorder="1" applyAlignment="1">
      <alignment/>
    </xf>
    <xf numFmtId="0" fontId="0" fillId="33" borderId="67" xfId="0" applyFill="1" applyBorder="1" applyAlignment="1">
      <alignment/>
    </xf>
    <xf numFmtId="14" fontId="0" fillId="33" borderId="68" xfId="0" applyNumberFormat="1" applyFill="1" applyBorder="1" applyAlignment="1">
      <alignment horizontal="center"/>
    </xf>
    <xf numFmtId="0" fontId="0" fillId="33" borderId="67" xfId="0" applyFill="1" applyBorder="1" applyAlignment="1">
      <alignment horizontal="center"/>
    </xf>
    <xf numFmtId="0" fontId="0" fillId="33" borderId="70" xfId="0" applyFill="1" applyBorder="1" applyAlignment="1">
      <alignment horizontal="center"/>
    </xf>
    <xf numFmtId="0" fontId="0" fillId="33" borderId="71" xfId="0" applyFill="1" applyBorder="1" applyAlignment="1">
      <alignment horizontal="center"/>
    </xf>
    <xf numFmtId="0" fontId="0" fillId="33" borderId="14" xfId="0" applyFont="1" applyFill="1" applyBorder="1" applyAlignment="1">
      <alignment horizontal="left" vertical="top" wrapText="1"/>
    </xf>
    <xf numFmtId="0" fontId="1" fillId="33" borderId="0" xfId="0" applyFont="1" applyFill="1" applyBorder="1" applyAlignment="1">
      <alignment horizontal="left" vertical="top" wrapText="1"/>
    </xf>
    <xf numFmtId="0" fontId="1" fillId="33" borderId="22" xfId="0" applyFont="1" applyFill="1" applyBorder="1" applyAlignment="1">
      <alignment horizontal="left" vertical="top" wrapText="1"/>
    </xf>
    <xf numFmtId="14" fontId="0" fillId="33" borderId="72" xfId="0" applyNumberFormat="1" applyFill="1" applyBorder="1" applyAlignment="1">
      <alignment horizontal="center"/>
    </xf>
    <xf numFmtId="0" fontId="0" fillId="33" borderId="28" xfId="0" applyFill="1" applyBorder="1" applyAlignment="1">
      <alignment horizontal="center"/>
    </xf>
    <xf numFmtId="0" fontId="0" fillId="33" borderId="16" xfId="0" applyFont="1" applyFill="1" applyBorder="1" applyAlignment="1">
      <alignment horizontal="left" vertical="top" wrapText="1"/>
    </xf>
    <xf numFmtId="0" fontId="0" fillId="33" borderId="17" xfId="0" applyFont="1" applyFill="1" applyBorder="1" applyAlignment="1">
      <alignment horizontal="left" vertical="top" wrapText="1"/>
    </xf>
    <xf numFmtId="0" fontId="0" fillId="33" borderId="18" xfId="0" applyFont="1" applyFill="1" applyBorder="1" applyAlignment="1">
      <alignment horizontal="left" vertical="top" wrapText="1"/>
    </xf>
    <xf numFmtId="0" fontId="1" fillId="33" borderId="66" xfId="0" applyFont="1" applyFill="1" applyBorder="1" applyAlignment="1">
      <alignment/>
    </xf>
    <xf numFmtId="0" fontId="0" fillId="33" borderId="38" xfId="0" applyFill="1" applyBorder="1" applyAlignment="1">
      <alignment/>
    </xf>
    <xf numFmtId="0" fontId="0" fillId="33" borderId="28" xfId="0" applyFill="1" applyBorder="1" applyAlignment="1">
      <alignment/>
    </xf>
    <xf numFmtId="0" fontId="1" fillId="34" borderId="22" xfId="0" applyFont="1" applyFill="1" applyBorder="1" applyAlignment="1">
      <alignment/>
    </xf>
    <xf numFmtId="0" fontId="1" fillId="33" borderId="42" xfId="0" applyFont="1" applyFill="1" applyBorder="1" applyAlignment="1">
      <alignment wrapText="1"/>
    </xf>
    <xf numFmtId="0" fontId="0" fillId="33" borderId="39" xfId="0" applyFont="1" applyFill="1" applyBorder="1" applyAlignment="1">
      <alignment wrapText="1"/>
    </xf>
    <xf numFmtId="0" fontId="0" fillId="33" borderId="31" xfId="0" applyFont="1" applyFill="1" applyBorder="1" applyAlignment="1">
      <alignment wrapText="1"/>
    </xf>
    <xf numFmtId="0" fontId="0" fillId="33" borderId="39" xfId="0" applyFont="1" applyFill="1" applyBorder="1" applyAlignment="1">
      <alignment horizontal="left" vertical="top" wrapText="1"/>
    </xf>
    <xf numFmtId="0" fontId="0" fillId="33" borderId="31" xfId="0" applyFont="1" applyFill="1" applyBorder="1" applyAlignment="1">
      <alignment horizontal="left" vertical="top" wrapText="1"/>
    </xf>
    <xf numFmtId="0" fontId="0" fillId="33" borderId="38" xfId="0" applyFill="1" applyBorder="1" applyAlignment="1">
      <alignment horizontal="center"/>
    </xf>
    <xf numFmtId="0" fontId="0" fillId="33" borderId="73" xfId="0" applyFill="1" applyBorder="1" applyAlignment="1">
      <alignment horizontal="center"/>
    </xf>
    <xf numFmtId="0" fontId="0" fillId="33" borderId="66" xfId="0" applyFont="1" applyFill="1" applyBorder="1" applyAlignment="1">
      <alignment horizontal="center"/>
    </xf>
    <xf numFmtId="0" fontId="0" fillId="33" borderId="38" xfId="0" applyFont="1" applyFill="1" applyBorder="1" applyAlignment="1">
      <alignment horizontal="center"/>
    </xf>
    <xf numFmtId="0" fontId="0" fillId="33" borderId="28" xfId="0" applyFont="1" applyFill="1" applyBorder="1" applyAlignment="1">
      <alignment horizontal="center"/>
    </xf>
    <xf numFmtId="0" fontId="0" fillId="33" borderId="74" xfId="0" applyFont="1" applyFill="1" applyBorder="1" applyAlignment="1">
      <alignment/>
    </xf>
    <xf numFmtId="0" fontId="0" fillId="33" borderId="35" xfId="0" applyFont="1" applyFill="1" applyBorder="1" applyAlignment="1">
      <alignment/>
    </xf>
    <xf numFmtId="0" fontId="0" fillId="33" borderId="33" xfId="0" applyFont="1" applyFill="1" applyBorder="1" applyAlignment="1">
      <alignment/>
    </xf>
    <xf numFmtId="0" fontId="0" fillId="33" borderId="10" xfId="0" applyFont="1" applyFill="1" applyBorder="1" applyAlignment="1">
      <alignment/>
    </xf>
    <xf numFmtId="0" fontId="0" fillId="33" borderId="23" xfId="0" applyFill="1" applyBorder="1" applyAlignment="1">
      <alignment/>
    </xf>
    <xf numFmtId="0" fontId="0" fillId="33" borderId="54" xfId="0" applyFill="1" applyBorder="1" applyAlignment="1">
      <alignment/>
    </xf>
    <xf numFmtId="0" fontId="0" fillId="33" borderId="0" xfId="0" applyFont="1" applyFill="1" applyAlignment="1">
      <alignment/>
    </xf>
    <xf numFmtId="0" fontId="0" fillId="0" borderId="0" xfId="0" applyAlignment="1">
      <alignment/>
    </xf>
    <xf numFmtId="0" fontId="0" fillId="33" borderId="13" xfId="0" applyFont="1" applyFill="1" applyBorder="1" applyAlignment="1">
      <alignment horizontal="center" vertical="top" wrapText="1"/>
    </xf>
    <xf numFmtId="0" fontId="1" fillId="33" borderId="75" xfId="0" applyFont="1" applyFill="1" applyBorder="1" applyAlignment="1">
      <alignment/>
    </xf>
    <xf numFmtId="0" fontId="0" fillId="0" borderId="43" xfId="0" applyFont="1" applyBorder="1" applyAlignment="1">
      <alignment/>
    </xf>
    <xf numFmtId="0" fontId="0" fillId="0" borderId="62" xfId="0" applyFont="1" applyBorder="1" applyAlignment="1">
      <alignment/>
    </xf>
    <xf numFmtId="0" fontId="0" fillId="33" borderId="69" xfId="0" applyFont="1" applyFill="1" applyBorder="1" applyAlignment="1">
      <alignment horizontal="left" vertical="top" wrapText="1"/>
    </xf>
    <xf numFmtId="0" fontId="0" fillId="0" borderId="70" xfId="0" applyFont="1" applyBorder="1" applyAlignment="1">
      <alignment horizontal="left" vertical="top" wrapText="1"/>
    </xf>
    <xf numFmtId="0" fontId="0" fillId="0" borderId="71" xfId="0" applyFont="1" applyBorder="1" applyAlignment="1">
      <alignment horizontal="left" vertical="top" wrapText="1"/>
    </xf>
    <xf numFmtId="0" fontId="0" fillId="33" borderId="24" xfId="0" applyFont="1" applyFill="1" applyBorder="1" applyAlignment="1">
      <alignment horizontal="center" vertical="top" wrapText="1"/>
    </xf>
    <xf numFmtId="0" fontId="0" fillId="33" borderId="44" xfId="0" applyFont="1" applyFill="1" applyBorder="1" applyAlignment="1">
      <alignment horizontal="left" vertical="top" wrapText="1"/>
    </xf>
    <xf numFmtId="0" fontId="0" fillId="33" borderId="45" xfId="0" applyFont="1" applyFill="1" applyBorder="1" applyAlignment="1">
      <alignment horizontal="left" vertical="top" wrapText="1"/>
    </xf>
    <xf numFmtId="0" fontId="0" fillId="33" borderId="47" xfId="0" applyFont="1" applyFill="1" applyBorder="1" applyAlignment="1">
      <alignment horizontal="left" vertical="top" wrapText="1"/>
    </xf>
    <xf numFmtId="0" fontId="0" fillId="33" borderId="44" xfId="0" applyFill="1" applyBorder="1" applyAlignment="1">
      <alignment/>
    </xf>
    <xf numFmtId="0" fontId="0" fillId="33" borderId="45" xfId="0" applyFill="1" applyBorder="1" applyAlignment="1">
      <alignment/>
    </xf>
    <xf numFmtId="0" fontId="0" fillId="33" borderId="45" xfId="0" applyFill="1" applyBorder="1" applyAlignment="1">
      <alignment wrapText="1"/>
    </xf>
    <xf numFmtId="0" fontId="0" fillId="33" borderId="47" xfId="0" applyFill="1" applyBorder="1" applyAlignment="1">
      <alignment wrapText="1"/>
    </xf>
    <xf numFmtId="0" fontId="1" fillId="33" borderId="42" xfId="0" applyFont="1" applyFill="1" applyBorder="1" applyAlignment="1">
      <alignment/>
    </xf>
    <xf numFmtId="0" fontId="0" fillId="33" borderId="39" xfId="0" applyFill="1" applyBorder="1" applyAlignment="1">
      <alignment/>
    </xf>
    <xf numFmtId="0" fontId="0" fillId="33" borderId="31" xfId="0" applyFill="1" applyBorder="1" applyAlignment="1">
      <alignment/>
    </xf>
    <xf numFmtId="0" fontId="0" fillId="0" borderId="22" xfId="0" applyFont="1" applyBorder="1" applyAlignment="1">
      <alignment/>
    </xf>
    <xf numFmtId="0" fontId="2" fillId="34" borderId="0" xfId="0" applyFont="1" applyFill="1" applyAlignment="1">
      <alignment/>
    </xf>
    <xf numFmtId="0" fontId="0" fillId="0" borderId="0" xfId="0" applyBorder="1" applyAlignment="1">
      <alignment/>
    </xf>
    <xf numFmtId="0" fontId="0" fillId="0" borderId="22" xfId="0" applyFont="1" applyBorder="1" applyAlignment="1">
      <alignment wrapText="1"/>
    </xf>
    <xf numFmtId="0" fontId="0" fillId="33" borderId="23" xfId="0" applyFont="1" applyFill="1" applyBorder="1" applyAlignment="1">
      <alignment/>
    </xf>
    <xf numFmtId="0" fontId="0" fillId="33" borderId="54" xfId="0" applyFont="1" applyFill="1" applyBorder="1" applyAlignment="1">
      <alignment/>
    </xf>
    <xf numFmtId="0" fontId="0" fillId="0" borderId="54" xfId="0" applyBorder="1" applyAlignment="1">
      <alignment/>
    </xf>
    <xf numFmtId="0" fontId="1" fillId="33" borderId="10" xfId="0" applyFont="1" applyFill="1" applyBorder="1" applyAlignment="1">
      <alignment/>
    </xf>
    <xf numFmtId="0" fontId="1" fillId="0" borderId="23" xfId="0" applyFont="1" applyBorder="1" applyAlignment="1">
      <alignment/>
    </xf>
    <xf numFmtId="0" fontId="1" fillId="0" borderId="54" xfId="0" applyFont="1" applyBorder="1" applyAlignment="1">
      <alignment/>
    </xf>
    <xf numFmtId="0" fontId="0" fillId="33" borderId="26" xfId="0" applyFill="1" applyBorder="1" applyAlignment="1">
      <alignment/>
    </xf>
    <xf numFmtId="0" fontId="0" fillId="33" borderId="24" xfId="0" applyFill="1" applyBorder="1" applyAlignment="1">
      <alignment/>
    </xf>
    <xf numFmtId="0" fontId="1" fillId="33" borderId="42" xfId="0" applyFont="1" applyFill="1" applyBorder="1" applyAlignment="1">
      <alignment horizontal="left" vertical="top" wrapText="1"/>
    </xf>
    <xf numFmtId="0" fontId="0" fillId="0" borderId="36" xfId="0" applyFont="1" applyBorder="1" applyAlignment="1">
      <alignment horizontal="left" vertical="top" wrapText="1"/>
    </xf>
    <xf numFmtId="0" fontId="0" fillId="0" borderId="58" xfId="0" applyFont="1" applyBorder="1" applyAlignment="1">
      <alignment horizontal="left" vertical="top" wrapText="1"/>
    </xf>
    <xf numFmtId="0" fontId="1" fillId="33" borderId="10" xfId="0" applyFont="1" applyFill="1" applyBorder="1" applyAlignment="1">
      <alignment horizontal="left" vertical="top" wrapText="1"/>
    </xf>
    <xf numFmtId="0" fontId="0" fillId="33" borderId="23" xfId="0" applyFont="1" applyFill="1" applyBorder="1" applyAlignment="1">
      <alignment horizontal="left" vertical="top" wrapText="1"/>
    </xf>
    <xf numFmtId="0" fontId="0" fillId="33" borderId="54" xfId="0" applyFont="1" applyFill="1" applyBorder="1" applyAlignment="1">
      <alignment horizontal="left" vertical="top" wrapText="1"/>
    </xf>
    <xf numFmtId="0" fontId="0" fillId="33" borderId="13" xfId="0" applyFill="1" applyBorder="1" applyAlignment="1">
      <alignment/>
    </xf>
    <xf numFmtId="0" fontId="1" fillId="33" borderId="46" xfId="0" applyFont="1" applyFill="1" applyBorder="1" applyAlignment="1">
      <alignment horizontal="left" vertical="top" wrapText="1"/>
    </xf>
    <xf numFmtId="0" fontId="0" fillId="0" borderId="25" xfId="0" applyFont="1" applyBorder="1" applyAlignment="1">
      <alignment horizontal="left" vertical="top" wrapText="1"/>
    </xf>
    <xf numFmtId="0" fontId="3" fillId="34" borderId="0" xfId="0" applyFont="1" applyFill="1" applyAlignment="1">
      <alignment horizontal="center" vertical="center"/>
    </xf>
    <xf numFmtId="0" fontId="8" fillId="34" borderId="0" xfId="0" applyFont="1" applyFill="1" applyAlignment="1">
      <alignment horizontal="center" vertical="center"/>
    </xf>
    <xf numFmtId="0" fontId="0" fillId="0" borderId="22" xfId="0" applyFont="1" applyBorder="1" applyAlignment="1">
      <alignment/>
    </xf>
    <xf numFmtId="0" fontId="1" fillId="33" borderId="0" xfId="0" applyFont="1" applyFill="1" applyBorder="1" applyAlignment="1">
      <alignment/>
    </xf>
    <xf numFmtId="0" fontId="3" fillId="34" borderId="0" xfId="0" applyFont="1" applyFill="1" applyAlignment="1">
      <alignment horizontal="center"/>
    </xf>
    <xf numFmtId="0" fontId="0" fillId="33" borderId="10" xfId="0" applyFont="1" applyFill="1" applyBorder="1" applyAlignment="1">
      <alignment horizontal="center"/>
    </xf>
    <xf numFmtId="0" fontId="0" fillId="33" borderId="54" xfId="0" applyFont="1" applyFill="1" applyBorder="1" applyAlignment="1">
      <alignment horizontal="center"/>
    </xf>
    <xf numFmtId="0" fontId="0" fillId="33" borderId="23" xfId="0" applyFont="1" applyFill="1" applyBorder="1" applyAlignment="1">
      <alignment horizontal="center"/>
    </xf>
    <xf numFmtId="0" fontId="0" fillId="33" borderId="54" xfId="0" applyFont="1" applyFill="1" applyBorder="1" applyAlignment="1">
      <alignment/>
    </xf>
    <xf numFmtId="3" fontId="0" fillId="33" borderId="10" xfId="0" applyNumberFormat="1" applyFont="1" applyFill="1" applyBorder="1" applyAlignment="1">
      <alignment/>
    </xf>
    <xf numFmtId="0" fontId="0" fillId="33" borderId="19"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14" xfId="0" applyFill="1" applyBorder="1" applyAlignment="1">
      <alignment/>
    </xf>
    <xf numFmtId="0" fontId="0" fillId="33" borderId="0" xfId="0" applyFill="1" applyBorder="1" applyAlignment="1">
      <alignment/>
    </xf>
    <xf numFmtId="0" fontId="0" fillId="33" borderId="22"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15" fillId="33" borderId="10" xfId="37" applyFill="1" applyBorder="1" applyAlignment="1" applyProtection="1">
      <alignment/>
      <protection/>
    </xf>
    <xf numFmtId="0" fontId="1" fillId="34" borderId="0" xfId="0" applyFont="1" applyFill="1" applyBorder="1" applyAlignment="1">
      <alignment horizontal="left" vertical="center"/>
    </xf>
    <xf numFmtId="0" fontId="41" fillId="0" borderId="20" xfId="0" applyFont="1" applyFill="1" applyBorder="1" applyAlignment="1">
      <alignment horizontal="left" wrapText="1"/>
    </xf>
    <xf numFmtId="202" fontId="41" fillId="0" borderId="20" xfId="0" applyNumberFormat="1" applyFont="1" applyFill="1" applyBorder="1" applyAlignment="1">
      <alignment horizontal="left" vertical="center" wrapText="1"/>
    </xf>
    <xf numFmtId="0" fontId="41" fillId="0" borderId="20" xfId="0" applyFont="1" applyBorder="1" applyAlignment="1">
      <alignment horizontal="left"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33" borderId="10" xfId="0" applyFont="1" applyFill="1" applyBorder="1" applyAlignment="1" applyProtection="1">
      <alignment horizontal="center"/>
      <protection hidden="1" locked="0"/>
    </xf>
    <xf numFmtId="0" fontId="0" fillId="33" borderId="23" xfId="0" applyFont="1" applyFill="1" applyBorder="1" applyAlignment="1" applyProtection="1">
      <alignment horizontal="center"/>
      <protection hidden="1" locked="0"/>
    </xf>
    <xf numFmtId="0" fontId="0" fillId="33" borderId="54" xfId="0" applyFont="1" applyFill="1" applyBorder="1" applyAlignment="1" applyProtection="1">
      <alignment horizontal="center"/>
      <protection hidden="1" locked="0"/>
    </xf>
    <xf numFmtId="0" fontId="10" fillId="0" borderId="0" xfId="0" applyFont="1" applyFill="1" applyBorder="1" applyAlignment="1">
      <alignment horizontal="center"/>
    </xf>
    <xf numFmtId="0" fontId="2" fillId="0" borderId="0" xfId="0" applyFont="1" applyBorder="1" applyAlignment="1">
      <alignment horizontal="right"/>
    </xf>
    <xf numFmtId="0" fontId="1" fillId="33" borderId="23" xfId="0" applyFont="1" applyFill="1" applyBorder="1" applyAlignment="1">
      <alignment/>
    </xf>
    <xf numFmtId="0" fontId="1" fillId="33" borderId="54" xfId="0" applyFont="1" applyFill="1" applyBorder="1" applyAlignment="1">
      <alignment/>
    </xf>
    <xf numFmtId="0" fontId="4" fillId="34" borderId="0" xfId="0" applyFont="1" applyFill="1" applyAlignment="1">
      <alignment horizontal="center"/>
    </xf>
    <xf numFmtId="0" fontId="13" fillId="34" borderId="19" xfId="0" applyFont="1" applyFill="1" applyBorder="1" applyAlignment="1">
      <alignment/>
    </xf>
    <xf numFmtId="0" fontId="13" fillId="34" borderId="20" xfId="0" applyFont="1" applyFill="1" applyBorder="1" applyAlignment="1">
      <alignment/>
    </xf>
    <xf numFmtId="0" fontId="13" fillId="34" borderId="21" xfId="0" applyFont="1" applyFill="1" applyBorder="1" applyAlignment="1">
      <alignment/>
    </xf>
    <xf numFmtId="0" fontId="22" fillId="38" borderId="42" xfId="0" applyFont="1" applyFill="1" applyBorder="1" applyAlignment="1" applyProtection="1">
      <alignment horizontal="left"/>
      <protection hidden="1" locked="0"/>
    </xf>
    <xf numFmtId="0" fontId="22" fillId="38" borderId="39" xfId="0" applyFont="1" applyFill="1" applyBorder="1" applyAlignment="1" applyProtection="1">
      <alignment horizontal="left"/>
      <protection hidden="1" locked="0"/>
    </xf>
    <xf numFmtId="0" fontId="1" fillId="48" borderId="41" xfId="0" applyFont="1" applyFill="1" applyBorder="1" applyAlignment="1" applyProtection="1">
      <alignment horizontal="left"/>
      <protection locked="0"/>
    </xf>
    <xf numFmtId="0" fontId="1" fillId="48" borderId="62" xfId="0" applyFont="1" applyFill="1" applyBorder="1" applyAlignment="1" applyProtection="1">
      <alignment horizontal="left"/>
      <protection locked="0"/>
    </xf>
    <xf numFmtId="0" fontId="24" fillId="38" borderId="75" xfId="0" applyFont="1" applyFill="1" applyBorder="1" applyAlignment="1" applyProtection="1">
      <alignment horizontal="center"/>
      <protection hidden="1" locked="0"/>
    </xf>
    <xf numFmtId="0" fontId="24" fillId="38" borderId="62" xfId="0" applyFont="1" applyFill="1" applyBorder="1" applyAlignment="1" applyProtection="1">
      <alignment horizontal="center"/>
      <protection hidden="1" locked="0"/>
    </xf>
    <xf numFmtId="0" fontId="0" fillId="48" borderId="75" xfId="0" applyFont="1" applyFill="1" applyBorder="1" applyAlignment="1">
      <alignment horizontal="left"/>
    </xf>
    <xf numFmtId="0" fontId="0" fillId="48" borderId="43" xfId="0" applyFont="1" applyFill="1" applyBorder="1" applyAlignment="1">
      <alignment horizontal="left"/>
    </xf>
    <xf numFmtId="0" fontId="0" fillId="48" borderId="62" xfId="0" applyFont="1" applyFill="1" applyBorder="1" applyAlignment="1">
      <alignment horizontal="left"/>
    </xf>
    <xf numFmtId="0" fontId="22" fillId="38" borderId="44" xfId="0" applyFont="1" applyFill="1" applyBorder="1" applyAlignment="1" applyProtection="1">
      <alignment horizontal="left"/>
      <protection hidden="1" locked="0"/>
    </xf>
    <xf numFmtId="0" fontId="22" fillId="38" borderId="45" xfId="0" applyFont="1" applyFill="1" applyBorder="1" applyAlignment="1" applyProtection="1">
      <alignment horizontal="left"/>
      <protection hidden="1" locked="0"/>
    </xf>
    <xf numFmtId="0" fontId="1" fillId="48" borderId="68" xfId="0" applyFont="1" applyFill="1" applyBorder="1" applyAlignment="1" applyProtection="1">
      <alignment horizontal="left"/>
      <protection locked="0"/>
    </xf>
    <xf numFmtId="0" fontId="1" fillId="48" borderId="71" xfId="0" applyFont="1" applyFill="1" applyBorder="1" applyAlignment="1" applyProtection="1">
      <alignment horizontal="left"/>
      <protection locked="0"/>
    </xf>
    <xf numFmtId="0" fontId="24" fillId="38" borderId="69" xfId="0" applyFont="1" applyFill="1" applyBorder="1" applyAlignment="1" applyProtection="1">
      <alignment horizontal="center"/>
      <protection hidden="1" locked="0"/>
    </xf>
    <xf numFmtId="0" fontId="24" fillId="38" borderId="71" xfId="0" applyFont="1" applyFill="1" applyBorder="1" applyAlignment="1" applyProtection="1">
      <alignment horizontal="center"/>
      <protection hidden="1" locked="0"/>
    </xf>
    <xf numFmtId="0" fontId="0" fillId="48" borderId="69" xfId="0" applyFont="1" applyFill="1" applyBorder="1" applyAlignment="1">
      <alignment horizontal="left"/>
    </xf>
    <xf numFmtId="0" fontId="0" fillId="48" borderId="70" xfId="0" applyFont="1" applyFill="1" applyBorder="1" applyAlignment="1">
      <alignment horizontal="left"/>
    </xf>
    <xf numFmtId="0" fontId="0" fillId="48" borderId="71" xfId="0" applyFont="1" applyFill="1" applyBorder="1" applyAlignment="1">
      <alignment horizontal="left"/>
    </xf>
    <xf numFmtId="0" fontId="22" fillId="38" borderId="76" xfId="0" applyFont="1" applyFill="1" applyBorder="1" applyAlignment="1" applyProtection="1">
      <alignment horizontal="center" vertical="center" wrapText="1"/>
      <protection hidden="1" locked="0"/>
    </xf>
    <xf numFmtId="0" fontId="22" fillId="38" borderId="56" xfId="0" applyFont="1" applyFill="1" applyBorder="1" applyAlignment="1" applyProtection="1">
      <alignment horizontal="center" vertical="center" wrapText="1"/>
      <protection hidden="1" locked="0"/>
    </xf>
    <xf numFmtId="0" fontId="22" fillId="38" borderId="51" xfId="0" applyFont="1" applyFill="1" applyBorder="1" applyAlignment="1" applyProtection="1">
      <alignment horizontal="center" vertical="center" wrapText="1"/>
      <protection hidden="1" locked="0"/>
    </xf>
    <xf numFmtId="0" fontId="1" fillId="38" borderId="75" xfId="0" applyFont="1" applyFill="1" applyBorder="1" applyAlignment="1">
      <alignment horizontal="left"/>
    </xf>
    <xf numFmtId="0" fontId="1" fillId="38" borderId="40" xfId="0" applyFont="1" applyFill="1" applyBorder="1" applyAlignment="1">
      <alignment horizontal="left"/>
    </xf>
    <xf numFmtId="0" fontId="0" fillId="38" borderId="66" xfId="0" applyFont="1" applyFill="1" applyBorder="1" applyAlignment="1">
      <alignment horizontal="left" wrapText="1"/>
    </xf>
    <xf numFmtId="0" fontId="0" fillId="38" borderId="28" xfId="0" applyFont="1" applyFill="1" applyBorder="1" applyAlignment="1">
      <alignment horizontal="left" wrapText="1"/>
    </xf>
    <xf numFmtId="0" fontId="0" fillId="38" borderId="14" xfId="0" applyFont="1" applyFill="1" applyBorder="1" applyAlignment="1">
      <alignment horizontal="left" wrapText="1"/>
    </xf>
    <xf numFmtId="0" fontId="0" fillId="38" borderId="77" xfId="0" applyFont="1" applyFill="1" applyBorder="1" applyAlignment="1">
      <alignment horizontal="left" wrapText="1"/>
    </xf>
    <xf numFmtId="0" fontId="0" fillId="38" borderId="16" xfId="0" applyFont="1" applyFill="1" applyBorder="1" applyAlignment="1">
      <alignment horizontal="left" wrapText="1"/>
    </xf>
    <xf numFmtId="0" fontId="0" fillId="38" borderId="78" xfId="0" applyFont="1" applyFill="1" applyBorder="1" applyAlignment="1">
      <alignment horizontal="left" wrapText="1"/>
    </xf>
    <xf numFmtId="0" fontId="0" fillId="0" borderId="73" xfId="0" applyFill="1" applyBorder="1" applyAlignment="1">
      <alignment horizontal="left"/>
    </xf>
    <xf numFmtId="0" fontId="0" fillId="0" borderId="22" xfId="0" applyFill="1" applyBorder="1" applyAlignment="1">
      <alignment horizontal="left"/>
    </xf>
    <xf numFmtId="0" fontId="0" fillId="0" borderId="18" xfId="0" applyFill="1" applyBorder="1" applyAlignment="1">
      <alignment horizontal="left"/>
    </xf>
    <xf numFmtId="0" fontId="0" fillId="0" borderId="41" xfId="0" applyFont="1" applyFill="1" applyBorder="1" applyAlignment="1">
      <alignment horizontal="center"/>
    </xf>
    <xf numFmtId="0" fontId="0" fillId="0" borderId="43" xfId="0" applyFont="1" applyFill="1" applyBorder="1" applyAlignment="1">
      <alignment horizontal="center"/>
    </xf>
    <xf numFmtId="0" fontId="0" fillId="0" borderId="62" xfId="0" applyFont="1" applyFill="1" applyBorder="1" applyAlignment="1">
      <alignment horizontal="center"/>
    </xf>
    <xf numFmtId="14" fontId="0" fillId="0" borderId="68" xfId="0" applyNumberFormat="1" applyFont="1" applyFill="1" applyBorder="1" applyAlignment="1">
      <alignment horizontal="center"/>
    </xf>
    <xf numFmtId="14" fontId="0" fillId="0" borderId="70" xfId="0" applyNumberFormat="1" applyFont="1" applyFill="1" applyBorder="1" applyAlignment="1">
      <alignment horizontal="center"/>
    </xf>
    <xf numFmtId="14" fontId="0" fillId="0" borderId="71" xfId="0" applyNumberFormat="1" applyFont="1" applyFill="1" applyBorder="1" applyAlignment="1">
      <alignment horizontal="center"/>
    </xf>
    <xf numFmtId="0" fontId="22" fillId="38" borderId="27" xfId="0" applyFont="1" applyFill="1" applyBorder="1" applyAlignment="1" applyProtection="1">
      <alignment horizontal="center" vertical="center" wrapText="1"/>
      <protection hidden="1" locked="0"/>
    </xf>
    <xf numFmtId="0" fontId="22" fillId="38" borderId="50" xfId="0" applyFont="1" applyFill="1" applyBorder="1" applyAlignment="1" applyProtection="1">
      <alignment horizontal="center" vertical="center" wrapText="1"/>
      <protection hidden="1" locked="0"/>
    </xf>
    <xf numFmtId="0" fontId="33" fillId="38" borderId="27" xfId="0" applyFont="1" applyFill="1" applyBorder="1" applyAlignment="1" applyProtection="1">
      <alignment horizontal="center" vertical="center" wrapText="1"/>
      <protection hidden="1" locked="0"/>
    </xf>
    <xf numFmtId="0" fontId="33" fillId="38" borderId="50" xfId="0" applyFont="1" applyFill="1" applyBorder="1" applyAlignment="1" applyProtection="1">
      <alignment horizontal="center" vertical="center" wrapText="1"/>
      <protection hidden="1" locked="0"/>
    </xf>
    <xf numFmtId="0" fontId="24" fillId="0" borderId="10" xfId="0" applyFont="1" applyFill="1" applyBorder="1" applyAlignment="1" applyProtection="1">
      <alignment horizontal="center"/>
      <protection hidden="1" locked="0"/>
    </xf>
    <xf numFmtId="0" fontId="24" fillId="0" borderId="23" xfId="0" applyFont="1" applyFill="1" applyBorder="1" applyAlignment="1" applyProtection="1">
      <alignment horizontal="center"/>
      <protection hidden="1" locked="0"/>
    </xf>
    <xf numFmtId="0" fontId="24" fillId="0" borderId="54" xfId="0" applyFont="1" applyFill="1" applyBorder="1" applyAlignment="1" applyProtection="1">
      <alignment horizontal="center"/>
      <protection hidden="1" locked="0"/>
    </xf>
    <xf numFmtId="4" fontId="22" fillId="39" borderId="39" xfId="0" applyNumberFormat="1" applyFont="1" applyFill="1" applyBorder="1" applyAlignment="1" applyProtection="1">
      <alignment horizontal="center" vertical="center" wrapText="1"/>
      <protection hidden="1"/>
    </xf>
    <xf numFmtId="0" fontId="0" fillId="0" borderId="39"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49" fontId="31" fillId="33" borderId="10" xfId="0" applyNumberFormat="1" applyFont="1" applyFill="1" applyBorder="1" applyAlignment="1" applyProtection="1">
      <alignment horizontal="center"/>
      <protection hidden="1" locked="0"/>
    </xf>
    <xf numFmtId="0" fontId="32" fillId="0" borderId="23" xfId="0" applyFont="1" applyBorder="1" applyAlignment="1">
      <alignment/>
    </xf>
    <xf numFmtId="0" fontId="32" fillId="0" borderId="54" xfId="0" applyFont="1" applyBorder="1" applyAlignment="1">
      <alignment/>
    </xf>
    <xf numFmtId="0" fontId="22" fillId="38" borderId="79" xfId="0" applyFont="1" applyFill="1" applyBorder="1" applyAlignment="1" applyProtection="1">
      <alignment horizontal="center" vertical="center" wrapText="1"/>
      <protection hidden="1" locked="0"/>
    </xf>
    <xf numFmtId="0" fontId="22" fillId="38" borderId="80" xfId="0" applyFont="1" applyFill="1" applyBorder="1" applyAlignment="1" applyProtection="1">
      <alignment horizontal="center" vertical="center" wrapText="1"/>
      <protection hidden="1" locked="0"/>
    </xf>
    <xf numFmtId="0" fontId="22" fillId="38" borderId="41" xfId="0" applyFont="1" applyFill="1" applyBorder="1" applyAlignment="1" applyProtection="1">
      <alignment horizontal="center" vertical="center"/>
      <protection hidden="1" locked="0"/>
    </xf>
    <xf numFmtId="0" fontId="22" fillId="38" borderId="40" xfId="0" applyFont="1" applyFill="1" applyBorder="1" applyAlignment="1" applyProtection="1">
      <alignment horizontal="center" vertical="center"/>
      <protection hidden="1" locked="0"/>
    </xf>
    <xf numFmtId="0" fontId="22" fillId="38" borderId="19" xfId="0" applyFont="1" applyFill="1" applyBorder="1" applyAlignment="1" applyProtection="1">
      <alignment horizontal="center" vertical="center" wrapText="1"/>
      <protection hidden="1" locked="0"/>
    </xf>
    <xf numFmtId="0" fontId="22" fillId="38" borderId="20" xfId="0" applyFont="1" applyFill="1" applyBorder="1" applyAlignment="1" applyProtection="1">
      <alignment horizontal="center" vertical="center" wrapText="1"/>
      <protection hidden="1" locked="0"/>
    </xf>
    <xf numFmtId="0" fontId="22" fillId="38" borderId="21" xfId="0" applyFont="1" applyFill="1" applyBorder="1" applyAlignment="1" applyProtection="1">
      <alignment horizontal="center" vertical="center" wrapText="1"/>
      <protection hidden="1" locked="0"/>
    </xf>
    <xf numFmtId="0" fontId="22" fillId="38" borderId="74" xfId="0" applyFont="1" applyFill="1" applyBorder="1" applyAlignment="1" applyProtection="1">
      <alignment horizontal="center" vertical="center" wrapText="1"/>
      <protection hidden="1" locked="0"/>
    </xf>
    <xf numFmtId="0" fontId="22" fillId="38" borderId="35" xfId="0" applyFont="1" applyFill="1" applyBorder="1" applyAlignment="1" applyProtection="1">
      <alignment horizontal="center" vertical="center" wrapText="1"/>
      <protection hidden="1" locked="0"/>
    </xf>
    <xf numFmtId="0" fontId="22" fillId="38" borderId="63" xfId="0" applyFont="1" applyFill="1" applyBorder="1" applyAlignment="1" applyProtection="1">
      <alignment horizontal="center" vertical="center" wrapText="1"/>
      <protection hidden="1" locked="0"/>
    </xf>
    <xf numFmtId="4" fontId="22" fillId="39" borderId="31" xfId="0" applyNumberFormat="1" applyFont="1" applyFill="1" applyBorder="1" applyAlignment="1" applyProtection="1">
      <alignment horizontal="center" vertical="center" wrapText="1"/>
      <protection hidden="1"/>
    </xf>
    <xf numFmtId="4" fontId="22" fillId="39" borderId="24" xfId="0" applyNumberFormat="1" applyFont="1" applyFill="1" applyBorder="1" applyAlignment="1" applyProtection="1">
      <alignment horizontal="center" vertical="center" wrapText="1"/>
      <protection hidden="1"/>
    </xf>
    <xf numFmtId="0" fontId="24" fillId="38" borderId="81" xfId="52" applyFont="1" applyFill="1" applyBorder="1" applyAlignment="1" applyProtection="1">
      <alignment horizontal="center" vertical="center" wrapText="1"/>
      <protection hidden="1" locked="0"/>
    </xf>
    <xf numFmtId="0" fontId="24" fillId="38" borderId="82" xfId="52" applyFont="1" applyFill="1" applyBorder="1" applyAlignment="1" applyProtection="1">
      <alignment horizontal="center" vertical="center" wrapText="1"/>
      <protection hidden="1" locked="0"/>
    </xf>
    <xf numFmtId="0" fontId="24" fillId="38" borderId="48" xfId="52" applyFont="1" applyFill="1" applyBorder="1" applyAlignment="1" applyProtection="1">
      <alignment horizontal="center" vertical="center" wrapText="1"/>
      <protection hidden="1" locked="0"/>
    </xf>
    <xf numFmtId="4" fontId="22" fillId="39" borderId="26" xfId="0" applyNumberFormat="1" applyFont="1" applyFill="1" applyBorder="1" applyAlignment="1" applyProtection="1">
      <alignment horizontal="center" vertical="center" wrapText="1"/>
      <protection hidden="1"/>
    </xf>
    <xf numFmtId="0" fontId="1" fillId="0" borderId="59" xfId="0" applyFont="1" applyBorder="1" applyAlignment="1" applyProtection="1">
      <alignment horizontal="center" vertical="center" textRotation="90" wrapText="1"/>
      <protection locked="0"/>
    </xf>
    <xf numFmtId="0" fontId="1" fillId="0" borderId="16" xfId="0" applyFont="1" applyBorder="1" applyAlignment="1" applyProtection="1">
      <alignment horizontal="center" vertical="center" textRotation="90" wrapText="1"/>
      <protection locked="0"/>
    </xf>
    <xf numFmtId="0" fontId="1" fillId="40" borderId="10" xfId="0" applyFont="1" applyFill="1" applyBorder="1" applyAlignment="1" applyProtection="1">
      <alignment horizontal="center"/>
      <protection locked="0"/>
    </xf>
    <xf numFmtId="0" fontId="1" fillId="40" borderId="23" xfId="0" applyFont="1" applyFill="1" applyBorder="1" applyAlignment="1" applyProtection="1">
      <alignment horizontal="center"/>
      <protection locked="0"/>
    </xf>
    <xf numFmtId="0" fontId="1" fillId="40" borderId="83" xfId="0" applyFont="1" applyFill="1" applyBorder="1" applyAlignment="1" applyProtection="1">
      <alignment horizontal="center"/>
      <protection locked="0"/>
    </xf>
    <xf numFmtId="0" fontId="22" fillId="38" borderId="15" xfId="0" applyFont="1" applyFill="1" applyBorder="1" applyAlignment="1" applyProtection="1">
      <alignment horizontal="center" vertical="center" wrapText="1"/>
      <protection hidden="1" locked="0"/>
    </xf>
    <xf numFmtId="0" fontId="22" fillId="38" borderId="59" xfId="0" applyFont="1" applyFill="1" applyBorder="1" applyAlignment="1" applyProtection="1">
      <alignment horizontal="center" vertical="center" wrapText="1"/>
      <protection hidden="1" locked="0"/>
    </xf>
    <xf numFmtId="0" fontId="22" fillId="38" borderId="57" xfId="0" applyFont="1" applyFill="1" applyBorder="1" applyAlignment="1" applyProtection="1">
      <alignment horizontal="center" vertical="center" wrapText="1"/>
      <protection hidden="1" locked="0"/>
    </xf>
    <xf numFmtId="0" fontId="0" fillId="0" borderId="26" xfId="0" applyFont="1" applyBorder="1" applyAlignment="1" applyProtection="1">
      <alignment horizontal="center"/>
      <protection locked="0"/>
    </xf>
    <xf numFmtId="0" fontId="0" fillId="0" borderId="27" xfId="0" applyFont="1" applyBorder="1" applyAlignment="1" applyProtection="1">
      <alignment horizontal="center"/>
      <protection locked="0"/>
    </xf>
    <xf numFmtId="0" fontId="0" fillId="38" borderId="84" xfId="0" applyFont="1" applyFill="1" applyBorder="1" applyAlignment="1" applyProtection="1">
      <alignment horizontal="center" vertical="center" wrapText="1"/>
      <protection locked="0"/>
    </xf>
    <xf numFmtId="0" fontId="0" fillId="38" borderId="85" xfId="0" applyFont="1" applyFill="1" applyBorder="1" applyAlignment="1" applyProtection="1">
      <alignment horizontal="center" vertical="center" wrapText="1"/>
      <protection locked="0"/>
    </xf>
    <xf numFmtId="0" fontId="0" fillId="38" borderId="49" xfId="0" applyFont="1" applyFill="1" applyBorder="1" applyAlignment="1" applyProtection="1">
      <alignment horizontal="center" vertical="center" wrapText="1"/>
      <protection locked="0"/>
    </xf>
    <xf numFmtId="0" fontId="22" fillId="38" borderId="43" xfId="0" applyFont="1" applyFill="1" applyBorder="1" applyAlignment="1" applyProtection="1">
      <alignment horizontal="center" vertical="center"/>
      <protection hidden="1" locked="0"/>
    </xf>
    <xf numFmtId="0" fontId="0" fillId="38" borderId="79" xfId="0" applyFont="1" applyFill="1" applyBorder="1" applyAlignment="1" applyProtection="1">
      <alignment horizontal="center" vertical="center" wrapText="1"/>
      <protection locked="0"/>
    </xf>
    <xf numFmtId="0" fontId="0" fillId="38" borderId="80" xfId="0" applyFont="1" applyFill="1" applyBorder="1" applyAlignment="1" applyProtection="1">
      <alignment horizontal="center" vertical="center" wrapText="1"/>
      <protection locked="0"/>
    </xf>
    <xf numFmtId="0" fontId="0" fillId="38" borderId="50" xfId="0" applyFont="1" applyFill="1" applyBorder="1" applyAlignment="1" applyProtection="1">
      <alignment horizontal="center" vertical="center" wrapText="1"/>
      <protection locked="0"/>
    </xf>
    <xf numFmtId="0" fontId="3" fillId="40" borderId="10" xfId="0" applyNumberFormat="1" applyFont="1" applyFill="1" applyBorder="1" applyAlignment="1" applyProtection="1">
      <alignment horizontal="center" vertical="center"/>
      <protection locked="0"/>
    </xf>
    <xf numFmtId="0" fontId="3" fillId="40" borderId="23" xfId="0" applyNumberFormat="1" applyFont="1" applyFill="1" applyBorder="1" applyAlignment="1" applyProtection="1">
      <alignment horizontal="center" vertical="center"/>
      <protection locked="0"/>
    </xf>
    <xf numFmtId="0" fontId="3" fillId="40" borderId="54" xfId="0" applyNumberFormat="1" applyFont="1" applyFill="1" applyBorder="1" applyAlignment="1" applyProtection="1">
      <alignment horizontal="center" vertical="center"/>
      <protection locked="0"/>
    </xf>
    <xf numFmtId="0" fontId="22" fillId="40" borderId="10" xfId="0" applyNumberFormat="1" applyFont="1" applyFill="1" applyBorder="1" applyAlignment="1" applyProtection="1">
      <alignment horizontal="center" vertical="center"/>
      <protection hidden="1" locked="0"/>
    </xf>
    <xf numFmtId="0" fontId="22" fillId="40" borderId="23" xfId="0" applyNumberFormat="1" applyFont="1" applyFill="1" applyBorder="1" applyAlignment="1" applyProtection="1">
      <alignment horizontal="center" vertical="center"/>
      <protection hidden="1" locked="0"/>
    </xf>
    <xf numFmtId="0" fontId="22" fillId="40" borderId="54" xfId="0" applyNumberFormat="1" applyFont="1" applyFill="1" applyBorder="1" applyAlignment="1" applyProtection="1">
      <alignment horizontal="center" vertical="center"/>
      <protection hidden="1" locked="0"/>
    </xf>
    <xf numFmtId="189" fontId="24" fillId="0" borderId="80" xfId="0" applyNumberFormat="1" applyFont="1" applyFill="1" applyBorder="1" applyAlignment="1" applyProtection="1">
      <alignment horizontal="center" vertical="center"/>
      <protection hidden="1" locked="0"/>
    </xf>
    <xf numFmtId="189" fontId="24" fillId="0" borderId="27" xfId="0" applyNumberFormat="1" applyFont="1" applyFill="1" applyBorder="1" applyAlignment="1" applyProtection="1">
      <alignment horizontal="center" vertical="center"/>
      <protection hidden="1" locked="0"/>
    </xf>
    <xf numFmtId="0" fontId="0" fillId="0" borderId="15" xfId="0" applyFont="1" applyFill="1" applyBorder="1" applyAlignment="1" applyProtection="1">
      <alignment horizontal="center" vertical="center" textRotation="90" wrapText="1"/>
      <protection locked="0"/>
    </xf>
    <xf numFmtId="0" fontId="0" fillId="0" borderId="59" xfId="0" applyFont="1" applyFill="1" applyBorder="1" applyAlignment="1" applyProtection="1">
      <alignment horizontal="center" vertical="center" textRotation="90" wrapText="1"/>
      <protection locked="0"/>
    </xf>
    <xf numFmtId="0" fontId="0" fillId="0" borderId="16" xfId="0" applyFont="1" applyFill="1" applyBorder="1" applyAlignment="1" applyProtection="1">
      <alignment horizontal="center" vertical="center" textRotation="90" wrapText="1"/>
      <protection locked="0"/>
    </xf>
    <xf numFmtId="0" fontId="1" fillId="46" borderId="15" xfId="0" applyFont="1" applyFill="1" applyBorder="1" applyAlignment="1" applyProtection="1">
      <alignment horizontal="center" vertical="center" textRotation="90" wrapText="1"/>
      <protection locked="0"/>
    </xf>
    <xf numFmtId="0" fontId="1" fillId="46" borderId="59" xfId="0" applyFont="1" applyFill="1" applyBorder="1" applyAlignment="1" applyProtection="1">
      <alignment horizontal="center" vertical="center" textRotation="90" wrapText="1"/>
      <protection locked="0"/>
    </xf>
    <xf numFmtId="0" fontId="1" fillId="46" borderId="57" xfId="0" applyFont="1" applyFill="1" applyBorder="1" applyAlignment="1" applyProtection="1">
      <alignment horizontal="center" vertical="center" textRotation="90" wrapText="1"/>
      <protection locked="0"/>
    </xf>
    <xf numFmtId="0" fontId="1" fillId="0" borderId="15" xfId="0" applyFont="1" applyBorder="1" applyAlignment="1" applyProtection="1">
      <alignment horizontal="center" vertical="center" textRotation="90" wrapText="1"/>
      <protection locked="0"/>
    </xf>
    <xf numFmtId="0" fontId="0" fillId="0" borderId="26" xfId="0" applyFont="1" applyBorder="1" applyAlignment="1">
      <alignment wrapText="1"/>
    </xf>
    <xf numFmtId="189" fontId="21" fillId="40" borderId="10" xfId="0" applyNumberFormat="1" applyFont="1" applyFill="1" applyBorder="1" applyAlignment="1" applyProtection="1">
      <alignment horizontal="center" vertical="center"/>
      <protection hidden="1" locked="0"/>
    </xf>
    <xf numFmtId="189" fontId="21" fillId="40" borderId="23" xfId="0" applyNumberFormat="1" applyFont="1" applyFill="1" applyBorder="1" applyAlignment="1" applyProtection="1">
      <alignment horizontal="center" vertical="center"/>
      <protection hidden="1" locked="0"/>
    </xf>
    <xf numFmtId="189" fontId="21" fillId="40" borderId="54" xfId="0" applyNumberFormat="1" applyFont="1" applyFill="1" applyBorder="1" applyAlignment="1" applyProtection="1">
      <alignment horizontal="center" vertical="center"/>
      <protection hidden="1" locked="0"/>
    </xf>
    <xf numFmtId="0" fontId="0" fillId="0" borderId="76"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3" fontId="22" fillId="36" borderId="10" xfId="0" applyNumberFormat="1" applyFont="1" applyFill="1" applyBorder="1" applyAlignment="1" applyProtection="1">
      <alignment horizontal="left" vertical="center"/>
      <protection hidden="1" locked="0"/>
    </xf>
    <xf numFmtId="3" fontId="22" fillId="36" borderId="23" xfId="0" applyNumberFormat="1" applyFont="1" applyFill="1" applyBorder="1" applyAlignment="1" applyProtection="1">
      <alignment horizontal="left" vertical="center"/>
      <protection hidden="1" locked="0"/>
    </xf>
    <xf numFmtId="3" fontId="22" fillId="36" borderId="54" xfId="0" applyNumberFormat="1" applyFont="1" applyFill="1" applyBorder="1" applyAlignment="1" applyProtection="1">
      <alignment horizontal="left" vertical="center"/>
      <protection hidden="1" locked="0"/>
    </xf>
    <xf numFmtId="0" fontId="1" fillId="0" borderId="42" xfId="0" applyFont="1" applyBorder="1" applyAlignment="1">
      <alignment horizontal="left"/>
    </xf>
    <xf numFmtId="0" fontId="1" fillId="0" borderId="39" xfId="0" applyFont="1" applyBorder="1" applyAlignment="1">
      <alignment horizontal="left"/>
    </xf>
    <xf numFmtId="0" fontId="1" fillId="0" borderId="31" xfId="0" applyFont="1" applyBorder="1" applyAlignment="1">
      <alignment horizontal="left"/>
    </xf>
    <xf numFmtId="0" fontId="1" fillId="38" borderId="42" xfId="0" applyFont="1" applyFill="1" applyBorder="1" applyAlignment="1">
      <alignment horizontal="right"/>
    </xf>
    <xf numFmtId="0" fontId="1" fillId="38" borderId="31" xfId="0" applyFont="1" applyFill="1" applyBorder="1" applyAlignment="1">
      <alignment horizontal="right"/>
    </xf>
    <xf numFmtId="0" fontId="22" fillId="36" borderId="23" xfId="0" applyFont="1" applyFill="1" applyBorder="1" applyAlignment="1" applyProtection="1">
      <alignment horizontal="left" vertical="center"/>
      <protection hidden="1" locked="0"/>
    </xf>
    <xf numFmtId="0" fontId="22" fillId="36" borderId="54" xfId="0" applyFont="1" applyFill="1" applyBorder="1" applyAlignment="1" applyProtection="1">
      <alignment horizontal="left" vertical="center"/>
      <protection hidden="1" locked="0"/>
    </xf>
    <xf numFmtId="0" fontId="22" fillId="37" borderId="23" xfId="0" applyFont="1" applyFill="1" applyBorder="1" applyAlignment="1" applyProtection="1">
      <alignment horizontal="center" vertical="center"/>
      <protection hidden="1" locked="0"/>
    </xf>
    <xf numFmtId="0" fontId="22" fillId="37" borderId="54" xfId="0" applyFont="1" applyFill="1" applyBorder="1" applyAlignment="1" applyProtection="1">
      <alignment horizontal="center" vertical="center"/>
      <protection hidden="1" locked="0"/>
    </xf>
    <xf numFmtId="195" fontId="26" fillId="0" borderId="20" xfId="0" applyNumberFormat="1" applyFont="1" applyFill="1" applyBorder="1" applyAlignment="1" applyProtection="1">
      <alignment horizontal="center" vertical="center"/>
      <protection hidden="1" locked="0"/>
    </xf>
    <xf numFmtId="3" fontId="22" fillId="38" borderId="42" xfId="0" applyNumberFormat="1" applyFont="1" applyFill="1" applyBorder="1" applyAlignment="1" applyProtection="1">
      <alignment horizontal="center" vertical="center"/>
      <protection hidden="1" locked="0"/>
    </xf>
    <xf numFmtId="3" fontId="22" fillId="38" borderId="39" xfId="0" applyNumberFormat="1" applyFont="1" applyFill="1" applyBorder="1" applyAlignment="1" applyProtection="1">
      <alignment horizontal="center" vertical="center"/>
      <protection hidden="1" locked="0"/>
    </xf>
    <xf numFmtId="3" fontId="22" fillId="38" borderId="31" xfId="0" applyNumberFormat="1" applyFont="1" applyFill="1" applyBorder="1" applyAlignment="1" applyProtection="1">
      <alignment horizontal="center" vertical="center"/>
      <protection hidden="1" locked="0"/>
    </xf>
    <xf numFmtId="14" fontId="0" fillId="48" borderId="10" xfId="0" applyNumberFormat="1" applyFont="1" applyFill="1" applyBorder="1" applyAlignment="1" applyProtection="1">
      <alignment horizontal="center"/>
      <protection hidden="1" locked="0"/>
    </xf>
    <xf numFmtId="14" fontId="0" fillId="48" borderId="54" xfId="0" applyNumberFormat="1" applyFont="1" applyFill="1" applyBorder="1" applyAlignment="1" applyProtection="1">
      <alignment horizontal="center"/>
      <protection hidden="1" locked="0"/>
    </xf>
    <xf numFmtId="0" fontId="0" fillId="0" borderId="66" xfId="0" applyFont="1" applyBorder="1" applyAlignment="1">
      <alignment horizontal="center"/>
    </xf>
    <xf numFmtId="0" fontId="0" fillId="0" borderId="38" xfId="0" applyFont="1" applyBorder="1" applyAlignment="1">
      <alignment horizontal="center"/>
    </xf>
    <xf numFmtId="0" fontId="0" fillId="0" borderId="73" xfId="0" applyFont="1" applyBorder="1" applyAlignment="1">
      <alignment horizontal="center"/>
    </xf>
    <xf numFmtId="0" fontId="0" fillId="0" borderId="14" xfId="0" applyFont="1" applyBorder="1" applyAlignment="1">
      <alignment horizontal="center"/>
    </xf>
    <xf numFmtId="0" fontId="0" fillId="0" borderId="0" xfId="0" applyFont="1" applyBorder="1" applyAlignment="1">
      <alignment horizontal="center"/>
    </xf>
    <xf numFmtId="0" fontId="0" fillId="0" borderId="22" xfId="0" applyFont="1" applyBorder="1" applyAlignment="1">
      <alignment horizontal="center"/>
    </xf>
    <xf numFmtId="0" fontId="0" fillId="0" borderId="74" xfId="0" applyFont="1" applyBorder="1" applyAlignment="1">
      <alignment horizontal="center"/>
    </xf>
    <xf numFmtId="0" fontId="0" fillId="0" borderId="35" xfId="0" applyFont="1" applyBorder="1" applyAlignment="1">
      <alignment horizontal="center"/>
    </xf>
    <xf numFmtId="0" fontId="0" fillId="0" borderId="63" xfId="0" applyFont="1" applyBorder="1" applyAlignment="1">
      <alignment horizontal="center"/>
    </xf>
    <xf numFmtId="0" fontId="0" fillId="0" borderId="66" xfId="0" applyBorder="1" applyAlignment="1">
      <alignment horizontal="center"/>
    </xf>
    <xf numFmtId="0" fontId="0" fillId="0" borderId="38" xfId="0" applyBorder="1" applyAlignment="1">
      <alignment horizontal="center"/>
    </xf>
    <xf numFmtId="0" fontId="0" fillId="0" borderId="73" xfId="0" applyBorder="1" applyAlignment="1">
      <alignment horizontal="center"/>
    </xf>
    <xf numFmtId="0" fontId="0" fillId="0" borderId="14"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189" fontId="22" fillId="38" borderId="13" xfId="0" applyNumberFormat="1" applyFont="1" applyFill="1" applyBorder="1" applyAlignment="1" applyProtection="1">
      <alignment horizontal="left" vertical="top" wrapText="1"/>
      <protection hidden="1" locked="0"/>
    </xf>
    <xf numFmtId="189" fontId="22" fillId="38" borderId="26" xfId="0" applyNumberFormat="1" applyFont="1" applyFill="1" applyBorder="1" applyAlignment="1" applyProtection="1">
      <alignment horizontal="left" vertical="top" wrapText="1"/>
      <protection hidden="1" locked="0"/>
    </xf>
    <xf numFmtId="3" fontId="22" fillId="38" borderId="13" xfId="0" applyNumberFormat="1" applyFont="1" applyFill="1" applyBorder="1" applyAlignment="1" applyProtection="1">
      <alignment horizontal="left" vertical="center"/>
      <protection hidden="1" locked="0"/>
    </xf>
    <xf numFmtId="3" fontId="22" fillId="38" borderId="26" xfId="0" applyNumberFormat="1" applyFont="1" applyFill="1" applyBorder="1" applyAlignment="1" applyProtection="1">
      <alignment horizontal="left" vertical="center"/>
      <protection hidden="1" locked="0"/>
    </xf>
    <xf numFmtId="3" fontId="22" fillId="38" borderId="44" xfId="0" applyNumberFormat="1" applyFont="1" applyFill="1" applyBorder="1" applyAlignment="1" applyProtection="1">
      <alignment horizontal="left" vertical="center"/>
      <protection hidden="1" locked="0"/>
    </xf>
    <xf numFmtId="3" fontId="22" fillId="38" borderId="45" xfId="0" applyNumberFormat="1" applyFont="1" applyFill="1" applyBorder="1" applyAlignment="1" applyProtection="1">
      <alignment horizontal="left" vertical="center"/>
      <protection hidden="1" locked="0"/>
    </xf>
    <xf numFmtId="49" fontId="1" fillId="35" borderId="10" xfId="0" applyNumberFormat="1" applyFont="1" applyFill="1" applyBorder="1" applyAlignment="1">
      <alignment wrapText="1"/>
    </xf>
    <xf numFmtId="49" fontId="1" fillId="35" borderId="23" xfId="0" applyNumberFormat="1" applyFont="1" applyFill="1" applyBorder="1" applyAlignment="1">
      <alignment wrapText="1"/>
    </xf>
    <xf numFmtId="49" fontId="1" fillId="35" borderId="54" xfId="0" applyNumberFormat="1" applyFont="1" applyFill="1" applyBorder="1" applyAlignment="1">
      <alignment wrapText="1"/>
    </xf>
    <xf numFmtId="0" fontId="1" fillId="34" borderId="0" xfId="0" applyFont="1" applyFill="1" applyAlignment="1">
      <alignment horizontal="left" wrapText="1"/>
    </xf>
    <xf numFmtId="0" fontId="2" fillId="35" borderId="10" xfId="0" applyFont="1" applyFill="1" applyBorder="1" applyAlignment="1">
      <alignment/>
    </xf>
    <xf numFmtId="0" fontId="2" fillId="35" borderId="23" xfId="0" applyFont="1" applyFill="1" applyBorder="1" applyAlignment="1">
      <alignment/>
    </xf>
    <xf numFmtId="0" fontId="2" fillId="35" borderId="54" xfId="0" applyFont="1" applyFill="1" applyBorder="1" applyAlignment="1">
      <alignment/>
    </xf>
    <xf numFmtId="0" fontId="1" fillId="35" borderId="10" xfId="0" applyFont="1" applyFill="1" applyBorder="1" applyAlignment="1">
      <alignment wrapText="1"/>
    </xf>
    <xf numFmtId="0" fontId="1" fillId="35" borderId="23" xfId="0" applyFont="1" applyFill="1" applyBorder="1" applyAlignment="1">
      <alignment wrapText="1"/>
    </xf>
    <xf numFmtId="0" fontId="1" fillId="35" borderId="54" xfId="0" applyFont="1" applyFill="1" applyBorder="1" applyAlignment="1">
      <alignment wrapText="1"/>
    </xf>
    <xf numFmtId="0" fontId="0" fillId="35" borderId="10" xfId="0" applyFill="1" applyBorder="1" applyAlignment="1">
      <alignment/>
    </xf>
    <xf numFmtId="0" fontId="0" fillId="35" borderId="23" xfId="0" applyFill="1" applyBorder="1" applyAlignment="1">
      <alignment/>
    </xf>
    <xf numFmtId="0" fontId="0" fillId="35" borderId="54" xfId="0" applyFill="1" applyBorder="1" applyAlignment="1">
      <alignment/>
    </xf>
    <xf numFmtId="0" fontId="1" fillId="34" borderId="14" xfId="0" applyFont="1" applyFill="1" applyBorder="1" applyAlignment="1">
      <alignment wrapText="1"/>
    </xf>
    <xf numFmtId="0" fontId="3" fillId="34" borderId="0" xfId="0" applyFont="1" applyFill="1" applyBorder="1" applyAlignment="1">
      <alignment horizontal="center" vertical="center"/>
    </xf>
    <xf numFmtId="0" fontId="2" fillId="35" borderId="10" xfId="0" applyFont="1" applyFill="1" applyBorder="1" applyAlignment="1">
      <alignment horizontal="right"/>
    </xf>
    <xf numFmtId="0" fontId="2" fillId="35" borderId="23" xfId="0" applyFont="1" applyFill="1" applyBorder="1" applyAlignment="1">
      <alignment horizontal="right"/>
    </xf>
    <xf numFmtId="0" fontId="2" fillId="35" borderId="54" xfId="0" applyFont="1" applyFill="1" applyBorder="1" applyAlignment="1">
      <alignment horizontal="right"/>
    </xf>
    <xf numFmtId="0" fontId="1" fillId="35" borderId="10" xfId="0" applyFont="1" applyFill="1" applyBorder="1" applyAlignment="1">
      <alignment horizontal="center"/>
    </xf>
    <xf numFmtId="0" fontId="1" fillId="35" borderId="23" xfId="0" applyFont="1" applyFill="1" applyBorder="1" applyAlignment="1">
      <alignment horizontal="center"/>
    </xf>
    <xf numFmtId="0" fontId="1" fillId="35" borderId="54" xfId="0" applyFont="1" applyFill="1" applyBorder="1" applyAlignment="1">
      <alignment horizontal="center"/>
    </xf>
    <xf numFmtId="0" fontId="0" fillId="33" borderId="13" xfId="0" applyFont="1" applyFill="1" applyBorder="1" applyAlignment="1">
      <alignment/>
    </xf>
    <xf numFmtId="0" fontId="0" fillId="33" borderId="26" xfId="0" applyFont="1" applyFill="1" applyBorder="1" applyAlignment="1">
      <alignment/>
    </xf>
    <xf numFmtId="0" fontId="0" fillId="33" borderId="47" xfId="0" applyFill="1" applyBorder="1" applyAlignment="1">
      <alignment/>
    </xf>
    <xf numFmtId="0" fontId="1" fillId="0" borderId="0" xfId="0" applyFont="1" applyAlignment="1">
      <alignment wrapText="1"/>
    </xf>
    <xf numFmtId="0" fontId="0" fillId="33" borderId="61" xfId="0" applyFont="1" applyFill="1" applyBorder="1" applyAlignment="1">
      <alignment/>
    </xf>
    <xf numFmtId="0" fontId="0" fillId="33" borderId="36" xfId="0" applyFont="1" applyFill="1" applyBorder="1" applyAlignment="1">
      <alignment/>
    </xf>
    <xf numFmtId="0" fontId="0" fillId="33" borderId="25" xfId="0" applyFont="1" applyFill="1" applyBorder="1" applyAlignment="1">
      <alignment/>
    </xf>
    <xf numFmtId="0" fontId="0" fillId="33" borderId="0" xfId="0" applyFont="1" applyFill="1" applyBorder="1" applyAlignment="1">
      <alignment wrapText="1"/>
    </xf>
    <xf numFmtId="0" fontId="0" fillId="0" borderId="0" xfId="0" applyBorder="1" applyAlignment="1">
      <alignment wrapText="1"/>
    </xf>
    <xf numFmtId="0" fontId="0" fillId="33" borderId="61" xfId="0" applyFont="1" applyFill="1" applyBorder="1" applyAlignment="1">
      <alignment wrapText="1"/>
    </xf>
    <xf numFmtId="0" fontId="0" fillId="33" borderId="36" xfId="0" applyFont="1" applyFill="1" applyBorder="1" applyAlignment="1">
      <alignment wrapText="1"/>
    </xf>
    <xf numFmtId="0" fontId="0" fillId="33" borderId="25" xfId="0" applyFont="1" applyFill="1" applyBorder="1" applyAlignment="1">
      <alignment wrapText="1"/>
    </xf>
    <xf numFmtId="0" fontId="0" fillId="33" borderId="61" xfId="0" applyFill="1" applyBorder="1" applyAlignment="1">
      <alignment wrapText="1"/>
    </xf>
    <xf numFmtId="0" fontId="0" fillId="33" borderId="25" xfId="0" applyFill="1" applyBorder="1" applyAlignment="1">
      <alignment wrapText="1"/>
    </xf>
    <xf numFmtId="0" fontId="0" fillId="33" borderId="10" xfId="0" applyFill="1" applyBorder="1" applyAlignment="1">
      <alignment horizontal="center"/>
    </xf>
    <xf numFmtId="0" fontId="0" fillId="33" borderId="23" xfId="0" applyFill="1" applyBorder="1" applyAlignment="1">
      <alignment horizontal="center"/>
    </xf>
    <xf numFmtId="0" fontId="0" fillId="33" borderId="54" xfId="0" applyFill="1" applyBorder="1" applyAlignment="1">
      <alignment horizontal="center"/>
    </xf>
    <xf numFmtId="0" fontId="1" fillId="34" borderId="0" xfId="0" applyFont="1" applyFill="1" applyAlignment="1">
      <alignment horizontal="center"/>
    </xf>
    <xf numFmtId="0" fontId="4" fillId="0" borderId="0" xfId="0" applyFont="1" applyFill="1" applyBorder="1" applyAlignment="1">
      <alignment horizontal="center"/>
    </xf>
    <xf numFmtId="0" fontId="0" fillId="0" borderId="0" xfId="0" applyAlignment="1">
      <alignment horizontal="center"/>
    </xf>
    <xf numFmtId="0" fontId="0" fillId="0" borderId="0" xfId="0" applyFont="1" applyAlignment="1">
      <alignment wrapText="1"/>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19" fillId="34" borderId="0" xfId="0" applyFont="1" applyFill="1" applyAlignment="1">
      <alignment horizontal="center"/>
    </xf>
    <xf numFmtId="0" fontId="20" fillId="0" borderId="22" xfId="0" applyFont="1" applyBorder="1" applyAlignment="1">
      <alignment horizontal="center"/>
    </xf>
    <xf numFmtId="0" fontId="1" fillId="34" borderId="0" xfId="0" applyFont="1" applyFill="1" applyAlignment="1">
      <alignment horizontal="center"/>
    </xf>
    <xf numFmtId="0" fontId="0" fillId="0" borderId="22" xfId="0" applyFont="1" applyBorder="1" applyAlignment="1">
      <alignment horizontal="center"/>
    </xf>
    <xf numFmtId="0" fontId="1" fillId="33" borderId="10" xfId="0" applyFont="1" applyFill="1" applyBorder="1" applyAlignment="1">
      <alignment/>
    </xf>
    <xf numFmtId="0" fontId="1" fillId="0" borderId="23" xfId="0" applyFont="1" applyBorder="1" applyAlignment="1">
      <alignment/>
    </xf>
    <xf numFmtId="0" fontId="1" fillId="0" borderId="54" xfId="0" applyFont="1" applyBorder="1" applyAlignment="1">
      <alignment/>
    </xf>
    <xf numFmtId="0" fontId="0" fillId="0" borderId="0" xfId="0" applyFont="1" applyBorder="1" applyAlignment="1">
      <alignment/>
    </xf>
    <xf numFmtId="0" fontId="3" fillId="34" borderId="38" xfId="0" applyFont="1" applyFill="1" applyBorder="1" applyAlignment="1">
      <alignment horizontal="center" vertical="center"/>
    </xf>
    <xf numFmtId="0" fontId="8" fillId="34" borderId="38" xfId="0" applyFont="1" applyFill="1" applyBorder="1" applyAlignment="1">
      <alignment horizontal="center" vertical="center"/>
    </xf>
    <xf numFmtId="0" fontId="1" fillId="34" borderId="22" xfId="0" applyFont="1" applyFill="1" applyBorder="1" applyAlignment="1">
      <alignment horizontal="center"/>
    </xf>
    <xf numFmtId="0" fontId="4" fillId="34" borderId="0" xfId="51" applyFont="1" applyFill="1" applyAlignment="1">
      <alignment horizontal="center"/>
      <protection/>
    </xf>
    <xf numFmtId="0" fontId="1" fillId="34" borderId="0" xfId="51" applyFont="1" applyFill="1" applyAlignment="1">
      <alignment/>
      <protection/>
    </xf>
    <xf numFmtId="0" fontId="0" fillId="0" borderId="22" xfId="51" applyFont="1" applyBorder="1" applyAlignment="1">
      <alignment/>
      <protection/>
    </xf>
    <xf numFmtId="0" fontId="0" fillId="35" borderId="10" xfId="51" applyFill="1" applyBorder="1" applyAlignment="1">
      <alignment/>
      <protection/>
    </xf>
    <xf numFmtId="0" fontId="0" fillId="35" borderId="23" xfId="51" applyFill="1" applyBorder="1" applyAlignment="1">
      <alignment/>
      <protection/>
    </xf>
    <xf numFmtId="0" fontId="0" fillId="35" borderId="54" xfId="51" applyFill="1" applyBorder="1" applyAlignment="1">
      <alignment/>
      <protection/>
    </xf>
    <xf numFmtId="0" fontId="0" fillId="0" borderId="0" xfId="51" applyFont="1" applyBorder="1" applyAlignment="1">
      <alignment/>
      <protection/>
    </xf>
    <xf numFmtId="0" fontId="1" fillId="34" borderId="0" xfId="51" applyFont="1" applyFill="1" applyAlignment="1">
      <alignment/>
      <protection/>
    </xf>
    <xf numFmtId="0" fontId="0" fillId="34" borderId="22" xfId="51" applyFont="1" applyFill="1" applyBorder="1" applyAlignment="1">
      <alignment/>
      <protection/>
    </xf>
    <xf numFmtId="0" fontId="0" fillId="0" borderId="23" xfId="51" applyBorder="1" applyAlignment="1">
      <alignment/>
      <protection/>
    </xf>
    <xf numFmtId="0" fontId="0" fillId="0" borderId="54" xfId="51" applyBorder="1" applyAlignment="1">
      <alignment/>
      <protection/>
    </xf>
    <xf numFmtId="0" fontId="1" fillId="34" borderId="0" xfId="51" applyFont="1" applyFill="1" applyAlignment="1">
      <alignment wrapText="1"/>
      <protection/>
    </xf>
    <xf numFmtId="0" fontId="0" fillId="34" borderId="22" xfId="51" applyFont="1" applyFill="1" applyBorder="1" applyAlignment="1">
      <alignment wrapText="1"/>
      <protection/>
    </xf>
    <xf numFmtId="0" fontId="1" fillId="38" borderId="0" xfId="51" applyFont="1" applyFill="1" applyAlignment="1">
      <alignment wrapText="1"/>
      <protection/>
    </xf>
    <xf numFmtId="0" fontId="0" fillId="38" borderId="22" xfId="51" applyFont="1" applyFill="1" applyBorder="1" applyAlignment="1">
      <alignment wrapText="1"/>
      <protection/>
    </xf>
    <xf numFmtId="0" fontId="0" fillId="38" borderId="10" xfId="51" applyFill="1" applyBorder="1" applyAlignment="1">
      <alignment/>
      <protection/>
    </xf>
    <xf numFmtId="0" fontId="0" fillId="38" borderId="23" xfId="51" applyFill="1" applyBorder="1" applyAlignment="1">
      <alignment/>
      <protection/>
    </xf>
    <xf numFmtId="0" fontId="0" fillId="38" borderId="54" xfId="51" applyFill="1" applyBorder="1" applyAlignment="1">
      <alignment/>
      <protection/>
    </xf>
    <xf numFmtId="0" fontId="0" fillId="34" borderId="0" xfId="51" applyFont="1" applyFill="1" applyBorder="1" applyAlignment="1">
      <alignment/>
      <protection/>
    </xf>
    <xf numFmtId="0" fontId="0" fillId="0" borderId="0" xfId="51" applyFill="1" applyBorder="1" applyAlignment="1">
      <alignment/>
      <protection/>
    </xf>
    <xf numFmtId="0" fontId="1" fillId="34" borderId="0" xfId="51" applyFont="1" applyFill="1" applyAlignment="1">
      <alignment wrapText="1"/>
      <protection/>
    </xf>
    <xf numFmtId="0" fontId="0" fillId="34" borderId="22" xfId="51" applyFont="1" applyFill="1" applyBorder="1" applyAlignment="1">
      <alignment wrapText="1"/>
      <protection/>
    </xf>
    <xf numFmtId="0" fontId="1" fillId="34" borderId="0" xfId="51" applyFont="1" applyFill="1" applyBorder="1" applyAlignment="1">
      <alignment horizontal="left" wrapText="1"/>
      <protection/>
    </xf>
    <xf numFmtId="0" fontId="0" fillId="34" borderId="0" xfId="51" applyFill="1" applyAlignment="1">
      <alignment horizontal="left" wrapText="1"/>
      <protection/>
    </xf>
    <xf numFmtId="0" fontId="55" fillId="34" borderId="10" xfId="51" applyFont="1" applyFill="1" applyBorder="1" applyAlignment="1">
      <alignment wrapText="1"/>
      <protection/>
    </xf>
    <xf numFmtId="0" fontId="0" fillId="34" borderId="23" xfId="51" applyFont="1" applyFill="1" applyBorder="1" applyAlignment="1">
      <alignment wrapText="1"/>
      <protection/>
    </xf>
    <xf numFmtId="0" fontId="0" fillId="34" borderId="54" xfId="51" applyFont="1" applyFill="1" applyBorder="1" applyAlignment="1">
      <alignment wrapText="1"/>
      <protection/>
    </xf>
    <xf numFmtId="0" fontId="55" fillId="34" borderId="10" xfId="51" applyFont="1" applyFill="1" applyBorder="1" applyAlignment="1">
      <alignment vertical="center" wrapText="1"/>
      <protection/>
    </xf>
    <xf numFmtId="0" fontId="55" fillId="34" borderId="23" xfId="51" applyFont="1" applyFill="1" applyBorder="1" applyAlignment="1">
      <alignment vertical="center" wrapText="1"/>
      <protection/>
    </xf>
    <xf numFmtId="0" fontId="55" fillId="34" borderId="54" xfId="51" applyFont="1" applyFill="1" applyBorder="1" applyAlignment="1">
      <alignment vertical="center" wrapText="1"/>
      <protection/>
    </xf>
    <xf numFmtId="0" fontId="1" fillId="34" borderId="0" xfId="51" applyFont="1" applyFill="1" applyAlignment="1">
      <alignment horizontal="left"/>
      <protection/>
    </xf>
    <xf numFmtId="0" fontId="1" fillId="34" borderId="0" xfId="51" applyFont="1" applyFill="1" applyBorder="1" applyAlignment="1">
      <alignment horizontal="left"/>
      <protection/>
    </xf>
    <xf numFmtId="0" fontId="55" fillId="34" borderId="10" xfId="51" applyFont="1" applyFill="1" applyBorder="1" applyAlignment="1">
      <alignment/>
      <protection/>
    </xf>
    <xf numFmtId="0" fontId="0" fillId="34" borderId="23" xfId="51" applyFill="1" applyBorder="1" applyAlignment="1">
      <alignment/>
      <protection/>
    </xf>
    <xf numFmtId="0" fontId="0" fillId="34" borderId="54" xfId="51" applyFill="1" applyBorder="1" applyAlignment="1">
      <alignment/>
      <protection/>
    </xf>
    <xf numFmtId="0" fontId="57" fillId="34" borderId="10" xfId="51" applyFont="1" applyFill="1" applyBorder="1" applyAlignment="1">
      <alignment/>
      <protection/>
    </xf>
    <xf numFmtId="0" fontId="10" fillId="34" borderId="23" xfId="51" applyFont="1" applyFill="1" applyBorder="1" applyAlignment="1">
      <alignment/>
      <protection/>
    </xf>
    <xf numFmtId="0" fontId="10" fillId="34" borderId="54" xfId="51" applyFont="1" applyFill="1" applyBorder="1" applyAlignment="1">
      <alignment/>
      <protection/>
    </xf>
    <xf numFmtId="0" fontId="55" fillId="0" borderId="10" xfId="51" applyFont="1" applyFill="1" applyBorder="1" applyAlignment="1">
      <alignment/>
      <protection/>
    </xf>
    <xf numFmtId="0" fontId="0" fillId="0" borderId="23" xfId="51" applyFont="1" applyFill="1" applyBorder="1" applyAlignment="1">
      <alignment/>
      <protection/>
    </xf>
    <xf numFmtId="0" fontId="0" fillId="0" borderId="54" xfId="51" applyFont="1" applyFill="1" applyBorder="1" applyAlignment="1">
      <alignment/>
      <protection/>
    </xf>
    <xf numFmtId="0" fontId="1" fillId="33" borderId="19" xfId="51" applyFont="1" applyFill="1" applyBorder="1" applyAlignment="1">
      <alignment horizontal="center"/>
      <protection/>
    </xf>
    <xf numFmtId="0" fontId="1" fillId="33" borderId="20" xfId="51" applyFont="1" applyFill="1" applyBorder="1" applyAlignment="1">
      <alignment horizontal="center"/>
      <protection/>
    </xf>
    <xf numFmtId="0" fontId="1" fillId="33" borderId="21" xfId="51" applyFont="1" applyFill="1" applyBorder="1" applyAlignment="1">
      <alignment horizontal="center"/>
      <protection/>
    </xf>
    <xf numFmtId="0" fontId="1" fillId="33" borderId="14" xfId="51" applyFont="1" applyFill="1" applyBorder="1" applyAlignment="1">
      <alignment horizontal="center"/>
      <protection/>
    </xf>
    <xf numFmtId="0" fontId="1" fillId="33" borderId="0" xfId="51" applyFont="1" applyFill="1" applyBorder="1" applyAlignment="1">
      <alignment horizontal="center"/>
      <protection/>
    </xf>
    <xf numFmtId="0" fontId="1" fillId="33" borderId="22" xfId="51" applyFont="1" applyFill="1" applyBorder="1" applyAlignment="1">
      <alignment horizontal="center"/>
      <protection/>
    </xf>
    <xf numFmtId="0" fontId="1" fillId="33" borderId="16" xfId="51" applyFont="1" applyFill="1" applyBorder="1" applyAlignment="1">
      <alignment horizontal="center"/>
      <protection/>
    </xf>
    <xf numFmtId="0" fontId="1" fillId="33" borderId="17" xfId="51" applyFont="1" applyFill="1" applyBorder="1" applyAlignment="1">
      <alignment horizontal="center"/>
      <protection/>
    </xf>
    <xf numFmtId="0" fontId="1" fillId="33" borderId="18" xfId="51" applyFont="1" applyFill="1" applyBorder="1" applyAlignment="1">
      <alignment horizontal="center"/>
      <protection/>
    </xf>
    <xf numFmtId="0" fontId="0" fillId="33" borderId="10" xfId="51" applyFill="1" applyBorder="1" applyAlignment="1">
      <alignment/>
      <protection/>
    </xf>
    <xf numFmtId="0" fontId="0" fillId="33" borderId="54" xfId="51" applyFill="1" applyBorder="1" applyAlignment="1">
      <alignment/>
      <protection/>
    </xf>
    <xf numFmtId="0" fontId="0" fillId="0" borderId="22" xfId="51" applyBorder="1" applyAlignment="1">
      <alignment/>
      <protection/>
    </xf>
    <xf numFmtId="0" fontId="1" fillId="34" borderId="0" xfId="51" applyFont="1" applyFill="1" applyAlignment="1">
      <alignment horizontal="left" vertical="top" wrapText="1"/>
      <protection/>
    </xf>
    <xf numFmtId="0" fontId="0" fillId="0" borderId="0" xfId="51" applyAlignment="1">
      <alignment horizontal="left" vertical="top" wrapText="1"/>
      <protection/>
    </xf>
    <xf numFmtId="0" fontId="0" fillId="0" borderId="0" xfId="51" applyBorder="1" applyAlignment="1">
      <alignment horizontal="left" vertical="top" wrapText="1"/>
      <protection/>
    </xf>
    <xf numFmtId="0" fontId="0" fillId="0" borderId="72" xfId="51" applyFont="1" applyBorder="1" applyAlignment="1">
      <alignment wrapText="1"/>
      <protection/>
    </xf>
    <xf numFmtId="0" fontId="0" fillId="0" borderId="38" xfId="51" applyFont="1" applyBorder="1" applyAlignment="1">
      <alignment wrapText="1"/>
      <protection/>
    </xf>
    <xf numFmtId="0" fontId="0" fillId="0" borderId="28" xfId="51" applyFont="1" applyBorder="1" applyAlignment="1">
      <alignment wrapText="1"/>
      <protection/>
    </xf>
    <xf numFmtId="0" fontId="0" fillId="0" borderId="56" xfId="51" applyFont="1" applyBorder="1" applyAlignment="1">
      <alignment wrapText="1"/>
      <protection/>
    </xf>
    <xf numFmtId="0" fontId="0" fillId="0" borderId="0" xfId="51" applyFont="1" applyBorder="1" applyAlignment="1">
      <alignment wrapText="1"/>
      <protection/>
    </xf>
    <xf numFmtId="0" fontId="0" fillId="0" borderId="77" xfId="51" applyFont="1" applyBorder="1" applyAlignment="1">
      <alignment wrapText="1"/>
      <protection/>
    </xf>
    <xf numFmtId="0" fontId="0" fillId="0" borderId="34" xfId="51" applyFont="1" applyBorder="1" applyAlignment="1">
      <alignment wrapText="1"/>
      <protection/>
    </xf>
    <xf numFmtId="0" fontId="0" fillId="0" borderId="35" xfId="51" applyFont="1" applyBorder="1" applyAlignment="1">
      <alignment wrapText="1"/>
      <protection/>
    </xf>
    <xf numFmtId="0" fontId="0" fillId="0" borderId="33" xfId="51" applyFont="1" applyBorder="1" applyAlignment="1">
      <alignment wrapText="1"/>
      <protection/>
    </xf>
    <xf numFmtId="0" fontId="1" fillId="0" borderId="0" xfId="51" applyFont="1" applyFill="1" applyBorder="1" applyAlignment="1">
      <alignment horizontal="left" vertical="top"/>
      <protection/>
    </xf>
    <xf numFmtId="0" fontId="0" fillId="0" borderId="0" xfId="51" applyFill="1" applyBorder="1" applyAlignment="1">
      <alignment horizontal="left" vertical="top"/>
      <protection/>
    </xf>
    <xf numFmtId="0" fontId="0" fillId="33" borderId="0" xfId="51" applyFill="1" applyBorder="1" applyAlignment="1">
      <alignment horizontal="left"/>
      <protection/>
    </xf>
    <xf numFmtId="0" fontId="0" fillId="0" borderId="0" xfId="51" applyBorder="1" applyAlignment="1">
      <alignment horizontal="left"/>
      <protection/>
    </xf>
    <xf numFmtId="0" fontId="0" fillId="0" borderId="35" xfId="49" applyFont="1" applyBorder="1" applyAlignment="1">
      <alignment/>
      <protection/>
    </xf>
    <xf numFmtId="0" fontId="85" fillId="0" borderId="35" xfId="49" applyBorder="1" applyAlignment="1">
      <alignment/>
      <protection/>
    </xf>
    <xf numFmtId="0" fontId="3" fillId="34" borderId="0" xfId="49" applyFont="1" applyFill="1" applyAlignment="1">
      <alignment horizontal="center" vertical="center"/>
      <protection/>
    </xf>
    <xf numFmtId="0" fontId="8" fillId="34" borderId="0" xfId="49" applyFont="1" applyFill="1" applyAlignment="1">
      <alignment horizontal="center" vertical="center"/>
      <protection/>
    </xf>
    <xf numFmtId="0" fontId="2" fillId="34" borderId="0" xfId="49" applyFont="1" applyFill="1" applyAlignment="1">
      <alignment horizontal="center" vertical="center"/>
      <protection/>
    </xf>
    <xf numFmtId="0" fontId="85" fillId="34" borderId="0" xfId="49" applyFill="1" applyAlignment="1">
      <alignment horizontal="center" vertical="center"/>
      <protection/>
    </xf>
    <xf numFmtId="0" fontId="42" fillId="0" borderId="0" xfId="49" applyFont="1" applyAlignment="1">
      <alignment horizontal="center"/>
      <protection/>
    </xf>
    <xf numFmtId="0" fontId="1" fillId="34" borderId="0" xfId="49" applyFont="1" applyFill="1" applyAlignment="1">
      <alignment wrapText="1"/>
      <protection/>
    </xf>
    <xf numFmtId="0" fontId="0" fillId="34" borderId="0" xfId="49" applyFont="1" applyFill="1" applyBorder="1" applyAlignment="1">
      <alignment wrapText="1"/>
      <protection/>
    </xf>
    <xf numFmtId="0" fontId="85" fillId="35" borderId="10" xfId="49" applyNumberFormat="1" applyFill="1" applyBorder="1" applyAlignment="1">
      <alignment horizontal="left" wrapText="1"/>
      <protection/>
    </xf>
    <xf numFmtId="0" fontId="85" fillId="35" borderId="23" xfId="49" applyNumberFormat="1" applyFill="1" applyBorder="1" applyAlignment="1">
      <alignment horizontal="left" wrapText="1"/>
      <protection/>
    </xf>
    <xf numFmtId="0" fontId="85" fillId="0" borderId="23" xfId="49" applyBorder="1" applyAlignment="1">
      <alignment horizontal="left" wrapText="1"/>
      <protection/>
    </xf>
    <xf numFmtId="0" fontId="85" fillId="0" borderId="54" xfId="49" applyBorder="1" applyAlignment="1">
      <alignment horizontal="left" wrapText="1"/>
      <protection/>
    </xf>
    <xf numFmtId="0" fontId="1" fillId="34" borderId="0" xfId="49" applyFont="1" applyFill="1" applyBorder="1" applyAlignment="1">
      <alignment/>
      <protection/>
    </xf>
    <xf numFmtId="0" fontId="0" fillId="34" borderId="0" xfId="49" applyFont="1" applyFill="1" applyBorder="1" applyAlignment="1">
      <alignment/>
      <protection/>
    </xf>
    <xf numFmtId="0" fontId="85" fillId="35" borderId="10" xfId="49" applyFill="1" applyBorder="1" applyAlignment="1">
      <alignment horizontal="left" wrapText="1"/>
      <protection/>
    </xf>
    <xf numFmtId="0" fontId="85" fillId="35" borderId="23" xfId="49" applyFill="1" applyBorder="1" applyAlignment="1">
      <alignment horizontal="left" wrapText="1"/>
      <protection/>
    </xf>
    <xf numFmtId="0" fontId="1" fillId="34" borderId="0" xfId="49" applyFont="1" applyFill="1" applyAlignment="1">
      <alignment/>
      <protection/>
    </xf>
    <xf numFmtId="0" fontId="0" fillId="34" borderId="22" xfId="49" applyFont="1" applyFill="1" applyBorder="1" applyAlignment="1">
      <alignment/>
      <protection/>
    </xf>
    <xf numFmtId="0" fontId="105" fillId="35" borderId="10" xfId="49" applyFont="1" applyFill="1" applyBorder="1" applyAlignment="1">
      <alignment horizontal="left"/>
      <protection/>
    </xf>
    <xf numFmtId="0" fontId="105" fillId="35" borderId="23" xfId="49" applyFont="1" applyFill="1" applyBorder="1" applyAlignment="1">
      <alignment horizontal="left"/>
      <protection/>
    </xf>
    <xf numFmtId="0" fontId="105" fillId="35" borderId="54" xfId="49" applyFont="1" applyFill="1" applyBorder="1" applyAlignment="1">
      <alignment horizontal="left"/>
      <protection/>
    </xf>
    <xf numFmtId="0" fontId="85" fillId="35" borderId="10" xfId="49" applyFill="1" applyBorder="1" applyAlignment="1">
      <alignment horizontal="left"/>
      <protection/>
    </xf>
    <xf numFmtId="0" fontId="85" fillId="35" borderId="23" xfId="49" applyFill="1" applyBorder="1" applyAlignment="1">
      <alignment horizontal="left"/>
      <protection/>
    </xf>
    <xf numFmtId="0" fontId="85" fillId="35" borderId="54" xfId="49" applyFill="1" applyBorder="1" applyAlignment="1">
      <alignment horizontal="left"/>
      <protection/>
    </xf>
    <xf numFmtId="0" fontId="1" fillId="34" borderId="0" xfId="49" applyFont="1" applyFill="1" applyAlignment="1">
      <alignment/>
      <protection/>
    </xf>
    <xf numFmtId="0" fontId="0" fillId="34" borderId="0" xfId="49" applyFont="1" applyFill="1" applyBorder="1" applyAlignment="1">
      <alignment/>
      <protection/>
    </xf>
    <xf numFmtId="0" fontId="1" fillId="34" borderId="0" xfId="49" applyFont="1" applyFill="1" applyAlignment="1">
      <alignment wrapText="1"/>
      <protection/>
    </xf>
    <xf numFmtId="0" fontId="0" fillId="34" borderId="22" xfId="49" applyFont="1" applyFill="1" applyBorder="1" applyAlignment="1">
      <alignment wrapText="1"/>
      <protection/>
    </xf>
    <xf numFmtId="0" fontId="0" fillId="35" borderId="10" xfId="49" applyFont="1" applyFill="1" applyBorder="1" applyAlignment="1">
      <alignment horizontal="left"/>
      <protection/>
    </xf>
    <xf numFmtId="0" fontId="85" fillId="0" borderId="54" xfId="49" applyBorder="1" applyAlignment="1">
      <alignment horizontal="left"/>
      <protection/>
    </xf>
    <xf numFmtId="0" fontId="1" fillId="34" borderId="14" xfId="49" applyFont="1" applyFill="1" applyBorder="1" applyAlignment="1">
      <alignment wrapText="1"/>
      <protection/>
    </xf>
    <xf numFmtId="0" fontId="85" fillId="0" borderId="22" xfId="49" applyBorder="1" applyAlignment="1">
      <alignment wrapText="1"/>
      <protection/>
    </xf>
    <xf numFmtId="0" fontId="85" fillId="0" borderId="54" xfId="49" applyFont="1" applyBorder="1" applyAlignment="1">
      <alignment horizontal="left"/>
      <protection/>
    </xf>
    <xf numFmtId="0" fontId="3" fillId="34" borderId="10" xfId="49" applyFont="1" applyFill="1" applyBorder="1" applyAlignment="1">
      <alignment horizontal="center" vertical="center"/>
      <protection/>
    </xf>
    <xf numFmtId="0" fontId="8" fillId="34" borderId="23" xfId="49" applyFont="1" applyFill="1" applyBorder="1" applyAlignment="1">
      <alignment horizontal="center" vertical="center"/>
      <protection/>
    </xf>
    <xf numFmtId="0" fontId="8" fillId="34" borderId="21" xfId="49" applyFont="1" applyFill="1" applyBorder="1" applyAlignment="1">
      <alignment horizontal="center" vertical="center"/>
      <protection/>
    </xf>
    <xf numFmtId="0" fontId="1" fillId="34" borderId="10" xfId="49" applyFont="1" applyFill="1" applyBorder="1" applyAlignment="1">
      <alignment horizontal="left" vertical="center" wrapText="1"/>
      <protection/>
    </xf>
    <xf numFmtId="0" fontId="1" fillId="34" borderId="54" xfId="49" applyFont="1" applyFill="1" applyBorder="1" applyAlignment="1">
      <alignment horizontal="left" vertical="center" wrapText="1"/>
      <protection/>
    </xf>
    <xf numFmtId="0" fontId="0" fillId="35" borderId="16" xfId="49" applyFont="1" applyFill="1" applyBorder="1" applyAlignment="1">
      <alignment/>
      <protection/>
    </xf>
    <xf numFmtId="0" fontId="0" fillId="35" borderId="17" xfId="49" applyFont="1" applyFill="1" applyBorder="1" applyAlignment="1">
      <alignment/>
      <protection/>
    </xf>
    <xf numFmtId="0" fontId="0" fillId="35" borderId="18" xfId="49" applyFont="1" applyFill="1" applyBorder="1" applyAlignment="1">
      <alignment/>
      <protection/>
    </xf>
    <xf numFmtId="0" fontId="1" fillId="34" borderId="10" xfId="49" applyFont="1" applyFill="1" applyBorder="1" applyAlignment="1">
      <alignment horizontal="center" vertical="center"/>
      <protection/>
    </xf>
    <xf numFmtId="0" fontId="1" fillId="34" borderId="23" xfId="49" applyFont="1" applyFill="1" applyBorder="1" applyAlignment="1">
      <alignment horizontal="center" vertical="center"/>
      <protection/>
    </xf>
    <xf numFmtId="0" fontId="1" fillId="34" borderId="54" xfId="49" applyFont="1" applyFill="1" applyBorder="1" applyAlignment="1">
      <alignment horizontal="center" vertical="center"/>
      <protection/>
    </xf>
    <xf numFmtId="0" fontId="104" fillId="0" borderId="14" xfId="49" applyFont="1" applyBorder="1" applyAlignment="1">
      <alignment horizontal="center" wrapText="1"/>
      <protection/>
    </xf>
    <xf numFmtId="0" fontId="104" fillId="0" borderId="0" xfId="49" applyFont="1" applyBorder="1" applyAlignment="1">
      <alignment horizontal="center" wrapText="1"/>
      <protection/>
    </xf>
    <xf numFmtId="16" fontId="0" fillId="34" borderId="61" xfId="49" applyNumberFormat="1" applyFont="1" applyFill="1" applyBorder="1" applyAlignment="1">
      <alignment/>
      <protection/>
    </xf>
    <xf numFmtId="0" fontId="85" fillId="0" borderId="36" xfId="49" applyBorder="1" applyAlignment="1">
      <alignment/>
      <protection/>
    </xf>
    <xf numFmtId="0" fontId="85" fillId="0" borderId="25" xfId="49" applyBorder="1" applyAlignment="1">
      <alignment/>
      <protection/>
    </xf>
    <xf numFmtId="0" fontId="85" fillId="34" borderId="23" xfId="49" applyFill="1" applyBorder="1" applyAlignment="1">
      <alignment horizontal="center" vertical="center"/>
      <protection/>
    </xf>
    <xf numFmtId="0" fontId="85" fillId="34" borderId="54" xfId="49" applyFill="1" applyBorder="1" applyAlignment="1">
      <alignment horizontal="center" vertical="center"/>
      <protection/>
    </xf>
    <xf numFmtId="0" fontId="1" fillId="34" borderId="19" xfId="49" applyFont="1" applyFill="1" applyBorder="1" applyAlignment="1">
      <alignment horizontal="left" wrapText="1"/>
      <protection/>
    </xf>
    <xf numFmtId="0" fontId="0" fillId="0" borderId="20" xfId="49" applyFont="1" applyBorder="1">
      <alignment/>
      <protection/>
    </xf>
    <xf numFmtId="0" fontId="0" fillId="0" borderId="21" xfId="49" applyFont="1" applyBorder="1">
      <alignment/>
      <protection/>
    </xf>
    <xf numFmtId="0" fontId="0" fillId="34" borderId="16" xfId="49" applyFont="1" applyFill="1" applyBorder="1" applyAlignment="1">
      <alignment horizontal="left" wrapText="1"/>
      <protection/>
    </xf>
    <xf numFmtId="0" fontId="0" fillId="0" borderId="17" xfId="49" applyFont="1" applyBorder="1" applyAlignment="1">
      <alignment horizontal="left" wrapText="1"/>
      <protection/>
    </xf>
    <xf numFmtId="0" fontId="0" fillId="0" borderId="18" xfId="49" applyFont="1" applyBorder="1" applyAlignment="1">
      <alignment horizontal="left" wrapText="1"/>
      <protection/>
    </xf>
    <xf numFmtId="0" fontId="0" fillId="34" borderId="20" xfId="49" applyFont="1" applyFill="1" applyBorder="1" applyAlignment="1">
      <alignment horizontal="left" wrapText="1"/>
      <protection/>
    </xf>
    <xf numFmtId="0" fontId="0" fillId="34" borderId="21" xfId="49" applyFont="1" applyFill="1" applyBorder="1" applyAlignment="1">
      <alignment horizontal="left" wrapText="1"/>
      <protection/>
    </xf>
    <xf numFmtId="0" fontId="1" fillId="34" borderId="15" xfId="49" applyFont="1" applyFill="1" applyBorder="1" applyAlignment="1">
      <alignment horizontal="left" wrapText="1"/>
      <protection/>
    </xf>
    <xf numFmtId="0" fontId="0" fillId="34" borderId="15" xfId="49" applyFont="1" applyFill="1" applyBorder="1" applyAlignment="1">
      <alignment horizontal="left" wrapText="1"/>
      <protection/>
    </xf>
    <xf numFmtId="0" fontId="0" fillId="34" borderId="57" xfId="49" applyFont="1" applyFill="1" applyBorder="1" applyAlignment="1">
      <alignment horizontal="left" wrapText="1"/>
      <protection/>
    </xf>
    <xf numFmtId="0" fontId="0" fillId="0" borderId="57" xfId="49" applyFont="1" applyBorder="1" applyAlignment="1">
      <alignment horizontal="left" wrapText="1"/>
      <protection/>
    </xf>
    <xf numFmtId="0" fontId="3" fillId="34" borderId="0" xfId="49" applyFont="1" applyFill="1" applyBorder="1" applyAlignment="1">
      <alignment horizontal="center" vertical="center"/>
      <protection/>
    </xf>
    <xf numFmtId="0" fontId="85" fillId="0" borderId="0" xfId="49" applyBorder="1" applyAlignment="1">
      <alignment horizontal="center" vertical="center"/>
      <protection/>
    </xf>
    <xf numFmtId="0" fontId="1" fillId="34" borderId="10" xfId="49" applyFont="1" applyFill="1" applyBorder="1" applyAlignment="1">
      <alignment horizontal="left" vertical="center"/>
      <protection/>
    </xf>
    <xf numFmtId="0" fontId="1" fillId="34" borderId="54" xfId="49" applyFont="1" applyFill="1" applyBorder="1" applyAlignment="1">
      <alignment horizontal="left" vertical="center"/>
      <protection/>
    </xf>
    <xf numFmtId="0" fontId="1" fillId="34" borderId="19" xfId="49" applyFont="1" applyFill="1" applyBorder="1" applyAlignment="1">
      <alignment horizontal="left" vertical="center"/>
      <protection/>
    </xf>
    <xf numFmtId="0" fontId="1" fillId="34" borderId="21" xfId="49" applyFont="1" applyFill="1" applyBorder="1" applyAlignment="1">
      <alignment horizontal="left" vertical="center"/>
      <protection/>
    </xf>
    <xf numFmtId="0" fontId="1" fillId="0" borderId="11" xfId="49" applyNumberFormat="1" applyFont="1" applyFill="1" applyBorder="1" applyAlignment="1">
      <alignment horizontal="left" vertical="center" wrapText="1"/>
      <protection/>
    </xf>
    <xf numFmtId="0" fontId="106" fillId="0" borderId="0" xfId="49" applyNumberFormat="1" applyFont="1" applyFill="1" applyBorder="1" applyAlignment="1">
      <alignment horizontal="left" vertical="center" wrapText="1"/>
      <protection/>
    </xf>
    <xf numFmtId="0" fontId="107" fillId="0" borderId="19" xfId="49" applyFont="1" applyFill="1" applyBorder="1" applyAlignment="1">
      <alignment horizontal="left" wrapText="1"/>
      <protection/>
    </xf>
    <xf numFmtId="0" fontId="107" fillId="0" borderId="20" xfId="49" applyFont="1" applyFill="1" applyBorder="1" applyAlignment="1">
      <alignment horizontal="left" wrapText="1"/>
      <protection/>
    </xf>
    <xf numFmtId="0" fontId="107" fillId="0" borderId="21" xfId="49" applyFont="1" applyFill="1" applyBorder="1" applyAlignment="1">
      <alignment horizontal="left" wrapText="1"/>
      <protection/>
    </xf>
    <xf numFmtId="0" fontId="107" fillId="0" borderId="16" xfId="49" applyFont="1" applyFill="1" applyBorder="1" applyAlignment="1">
      <alignment horizontal="left" wrapText="1"/>
      <protection/>
    </xf>
    <xf numFmtId="0" fontId="107" fillId="0" borderId="17" xfId="49" applyFont="1" applyFill="1" applyBorder="1" applyAlignment="1">
      <alignment horizontal="left" wrapText="1"/>
      <protection/>
    </xf>
    <xf numFmtId="0" fontId="107" fillId="0" borderId="18" xfId="49" applyFont="1" applyFill="1" applyBorder="1" applyAlignment="1">
      <alignment horizontal="left" wrapText="1"/>
      <protection/>
    </xf>
    <xf numFmtId="0" fontId="1" fillId="34" borderId="46" xfId="49" applyFont="1" applyFill="1" applyBorder="1" applyAlignment="1">
      <alignment horizontal="left" vertical="center" wrapText="1"/>
      <protection/>
    </xf>
    <xf numFmtId="0" fontId="1" fillId="34" borderId="36" xfId="49" applyFont="1" applyFill="1" applyBorder="1" applyAlignment="1">
      <alignment horizontal="left" vertical="center" wrapText="1"/>
      <protection/>
    </xf>
    <xf numFmtId="0" fontId="1" fillId="34" borderId="58" xfId="49" applyFont="1" applyFill="1" applyBorder="1" applyAlignment="1">
      <alignment horizontal="left" vertical="center" wrapText="1"/>
      <protection/>
    </xf>
    <xf numFmtId="0" fontId="0" fillId="35" borderId="19" xfId="49" applyFont="1" applyFill="1" applyBorder="1" applyAlignment="1">
      <alignment horizontal="left"/>
      <protection/>
    </xf>
    <xf numFmtId="0" fontId="0" fillId="35" borderId="21" xfId="49" applyFont="1" applyFill="1" applyBorder="1" applyAlignment="1">
      <alignment horizontal="left"/>
      <protection/>
    </xf>
    <xf numFmtId="0" fontId="1" fillId="34" borderId="38" xfId="49" applyFont="1" applyFill="1" applyBorder="1" applyAlignment="1">
      <alignment horizontal="left" vertical="center" wrapText="1"/>
      <protection/>
    </xf>
    <xf numFmtId="0" fontId="1" fillId="34" borderId="73" xfId="49" applyFont="1" applyFill="1" applyBorder="1" applyAlignment="1">
      <alignment horizontal="left" vertical="center" wrapText="1"/>
      <protection/>
    </xf>
    <xf numFmtId="0" fontId="85" fillId="35" borderId="19" xfId="49" applyFill="1" applyBorder="1" applyAlignment="1">
      <alignment horizontal="left"/>
      <protection/>
    </xf>
    <xf numFmtId="0" fontId="85" fillId="35" borderId="20" xfId="49" applyFill="1" applyBorder="1" applyAlignment="1">
      <alignment horizontal="left"/>
      <protection/>
    </xf>
    <xf numFmtId="0" fontId="85" fillId="35" borderId="21" xfId="49" applyFill="1" applyBorder="1" applyAlignment="1">
      <alignment horizontal="left"/>
      <protection/>
    </xf>
    <xf numFmtId="0" fontId="4" fillId="0" borderId="0" xfId="49" applyFont="1" applyBorder="1" applyAlignment="1">
      <alignment horizontal="center" vertical="center"/>
      <protection/>
    </xf>
    <xf numFmtId="0" fontId="0" fillId="0" borderId="0" xfId="49" applyFont="1" applyFill="1" applyAlignment="1">
      <alignment horizontal="left" vertical="center" wrapText="1"/>
      <protection/>
    </xf>
    <xf numFmtId="0" fontId="43" fillId="0" borderId="0" xfId="49" applyFont="1" applyAlignment="1">
      <alignment wrapText="1"/>
      <protection/>
    </xf>
    <xf numFmtId="0" fontId="0" fillId="0" borderId="0" xfId="49" applyFont="1" applyAlignment="1">
      <alignment wrapText="1"/>
      <protection/>
    </xf>
    <xf numFmtId="0" fontId="85" fillId="34" borderId="0" xfId="49" applyFill="1" applyAlignment="1">
      <alignment/>
      <protection/>
    </xf>
    <xf numFmtId="0" fontId="85" fillId="35" borderId="10" xfId="49" applyFill="1" applyBorder="1" applyAlignment="1">
      <alignment wrapText="1"/>
      <protection/>
    </xf>
    <xf numFmtId="0" fontId="85" fillId="35" borderId="54" xfId="49" applyFill="1" applyBorder="1" applyAlignment="1">
      <alignment wrapText="1"/>
      <protection/>
    </xf>
    <xf numFmtId="0" fontId="1" fillId="35" borderId="19" xfId="49" applyFont="1" applyFill="1" applyBorder="1" applyAlignment="1">
      <alignment wrapText="1"/>
      <protection/>
    </xf>
    <xf numFmtId="0" fontId="85" fillId="0" borderId="20" xfId="49" applyBorder="1" applyAlignment="1">
      <alignment wrapText="1"/>
      <protection/>
    </xf>
    <xf numFmtId="0" fontId="85" fillId="0" borderId="21" xfId="49" applyBorder="1" applyAlignment="1">
      <alignment/>
      <protection/>
    </xf>
    <xf numFmtId="0" fontId="85" fillId="0" borderId="16" xfId="49" applyBorder="1" applyAlignment="1">
      <alignment wrapText="1"/>
      <protection/>
    </xf>
    <xf numFmtId="0" fontId="85" fillId="0" borderId="17" xfId="49" applyBorder="1" applyAlignment="1">
      <alignment wrapText="1"/>
      <protection/>
    </xf>
    <xf numFmtId="0" fontId="85" fillId="0" borderId="18" xfId="49" applyBorder="1" applyAlignment="1">
      <alignment/>
      <protection/>
    </xf>
    <xf numFmtId="0" fontId="1" fillId="34" borderId="0" xfId="49" applyFont="1" applyFill="1" applyBorder="1" applyAlignment="1">
      <alignment wrapText="1"/>
      <protection/>
    </xf>
    <xf numFmtId="0" fontId="85" fillId="35" borderId="19" xfId="49" applyFill="1" applyBorder="1" applyAlignment="1">
      <alignment horizontal="center" wrapText="1"/>
      <protection/>
    </xf>
    <xf numFmtId="0" fontId="85" fillId="35" borderId="21" xfId="49" applyFill="1" applyBorder="1" applyAlignment="1">
      <alignment horizontal="center" wrapText="1"/>
      <protection/>
    </xf>
    <xf numFmtId="0" fontId="85" fillId="35" borderId="16" xfId="49" applyFill="1" applyBorder="1" applyAlignment="1">
      <alignment horizontal="center" wrapText="1"/>
      <protection/>
    </xf>
    <xf numFmtId="0" fontId="85" fillId="35" borderId="18" xfId="49" applyFill="1" applyBorder="1" applyAlignment="1">
      <alignment horizontal="center" wrapText="1"/>
      <protection/>
    </xf>
    <xf numFmtId="0" fontId="1" fillId="35" borderId="19" xfId="49" applyFont="1" applyFill="1" applyBorder="1" applyAlignment="1">
      <alignment horizontal="left" wrapText="1"/>
      <protection/>
    </xf>
    <xf numFmtId="0" fontId="85" fillId="0" borderId="20" xfId="49" applyBorder="1" applyAlignment="1">
      <alignment horizontal="left" wrapText="1"/>
      <protection/>
    </xf>
    <xf numFmtId="0" fontId="85" fillId="0" borderId="14" xfId="49" applyBorder="1" applyAlignment="1">
      <alignment horizontal="left" wrapText="1"/>
      <protection/>
    </xf>
    <xf numFmtId="0" fontId="85" fillId="0" borderId="0" xfId="49" applyBorder="1" applyAlignment="1">
      <alignment horizontal="left" wrapText="1"/>
      <protection/>
    </xf>
    <xf numFmtId="0" fontId="85" fillId="0" borderId="22" xfId="49" applyBorder="1" applyAlignment="1">
      <alignment/>
      <protection/>
    </xf>
    <xf numFmtId="0" fontId="85" fillId="0" borderId="16" xfId="49" applyBorder="1" applyAlignment="1">
      <alignment horizontal="left" wrapText="1"/>
      <protection/>
    </xf>
    <xf numFmtId="0" fontId="85" fillId="0" borderId="17" xfId="49" applyBorder="1" applyAlignment="1">
      <alignment horizontal="left" wrapText="1"/>
      <protection/>
    </xf>
    <xf numFmtId="0" fontId="0" fillId="0" borderId="0" xfId="49" applyFont="1" applyAlignment="1">
      <alignment horizontal="right"/>
      <protection/>
    </xf>
    <xf numFmtId="0" fontId="85" fillId="0" borderId="0" xfId="49" applyAlignment="1">
      <alignment horizontal="right"/>
      <protection/>
    </xf>
    <xf numFmtId="0" fontId="85" fillId="0" borderId="22" xfId="49" applyBorder="1" applyAlignment="1">
      <alignment horizontal="right"/>
      <protection/>
    </xf>
    <xf numFmtId="0" fontId="46" fillId="0" borderId="0" xfId="60" applyFont="1" applyAlignment="1">
      <alignment vertical="top" wrapText="1"/>
      <protection/>
    </xf>
    <xf numFmtId="0" fontId="48" fillId="46" borderId="0" xfId="60" applyFont="1" applyFill="1" applyAlignment="1">
      <alignment horizontal="center" vertical="center"/>
      <protection/>
    </xf>
    <xf numFmtId="0" fontId="49" fillId="46" borderId="0" xfId="60" applyFont="1" applyFill="1" applyAlignment="1">
      <alignment horizontal="center" vertical="center"/>
      <protection/>
    </xf>
    <xf numFmtId="0" fontId="2" fillId="46" borderId="0" xfId="60" applyFont="1" applyFill="1" applyAlignment="1">
      <alignment horizontal="center" vertical="center"/>
      <protection/>
    </xf>
    <xf numFmtId="0" fontId="108" fillId="0" borderId="0" xfId="60" applyFont="1" applyAlignment="1">
      <alignment horizontal="right" vertical="center"/>
      <protection/>
    </xf>
    <xf numFmtId="0" fontId="109" fillId="0" borderId="0" xfId="60" applyFont="1" applyAlignment="1">
      <alignment horizontal="right" vertical="center"/>
      <protection/>
    </xf>
    <xf numFmtId="0" fontId="37" fillId="37" borderId="41" xfId="60" applyFont="1" applyFill="1" applyBorder="1" applyAlignment="1">
      <alignment horizontal="left" vertical="center"/>
      <protection/>
    </xf>
    <xf numFmtId="0" fontId="37" fillId="37" borderId="43" xfId="60" applyFont="1" applyFill="1" applyBorder="1" applyAlignment="1">
      <alignment horizontal="left" vertical="center"/>
      <protection/>
    </xf>
    <xf numFmtId="0" fontId="37" fillId="37" borderId="62" xfId="60" applyFont="1" applyFill="1" applyBorder="1" applyAlignment="1">
      <alignment horizontal="left" vertical="center"/>
      <protection/>
    </xf>
    <xf numFmtId="0" fontId="37" fillId="37" borderId="46" xfId="60" applyFont="1" applyFill="1" applyBorder="1" applyAlignment="1">
      <alignment horizontal="left" vertical="center"/>
      <protection/>
    </xf>
    <xf numFmtId="0" fontId="37" fillId="37" borderId="36" xfId="60" applyFont="1" applyFill="1" applyBorder="1" applyAlignment="1">
      <alignment horizontal="left" vertical="center"/>
      <protection/>
    </xf>
    <xf numFmtId="0" fontId="37" fillId="37" borderId="58" xfId="60" applyFont="1" applyFill="1" applyBorder="1" applyAlignment="1">
      <alignment horizontal="left" vertical="center"/>
      <protection/>
    </xf>
    <xf numFmtId="0" fontId="3" fillId="49" borderId="10" xfId="60" applyFont="1" applyFill="1" applyBorder="1" applyAlignment="1">
      <alignment horizontal="center" vertical="center"/>
      <protection/>
    </xf>
    <xf numFmtId="0" fontId="3" fillId="49" borderId="23" xfId="60" applyFont="1" applyFill="1" applyBorder="1" applyAlignment="1">
      <alignment horizontal="center" vertical="center"/>
      <protection/>
    </xf>
    <xf numFmtId="0" fontId="3" fillId="49" borderId="54" xfId="60" applyFont="1" applyFill="1" applyBorder="1" applyAlignment="1">
      <alignment horizontal="center" vertical="center"/>
      <protection/>
    </xf>
    <xf numFmtId="0" fontId="4" fillId="46" borderId="10" xfId="60" applyFont="1" applyFill="1" applyBorder="1" applyAlignment="1">
      <alignment horizontal="center" vertical="center"/>
      <protection/>
    </xf>
    <xf numFmtId="0" fontId="4" fillId="46" borderId="23" xfId="60" applyFont="1" applyFill="1" applyBorder="1" applyAlignment="1">
      <alignment horizontal="center" vertical="center"/>
      <protection/>
    </xf>
    <xf numFmtId="0" fontId="4" fillId="46" borderId="54" xfId="60" applyFont="1" applyFill="1" applyBorder="1" applyAlignment="1">
      <alignment horizontal="center" vertical="center"/>
      <protection/>
    </xf>
    <xf numFmtId="0" fontId="37" fillId="37" borderId="68" xfId="60" applyFont="1" applyFill="1" applyBorder="1" applyAlignment="1">
      <alignment horizontal="left" vertical="center"/>
      <protection/>
    </xf>
    <xf numFmtId="0" fontId="37" fillId="37" borderId="70" xfId="60" applyFont="1" applyFill="1" applyBorder="1" applyAlignment="1">
      <alignment horizontal="left" vertical="center"/>
      <protection/>
    </xf>
    <xf numFmtId="0" fontId="37" fillId="37" borderId="71" xfId="60" applyFont="1" applyFill="1" applyBorder="1" applyAlignment="1">
      <alignment horizontal="left" vertical="center"/>
      <protection/>
    </xf>
    <xf numFmtId="0" fontId="37" fillId="37" borderId="55" xfId="60" applyFont="1" applyFill="1" applyBorder="1" applyAlignment="1">
      <alignment horizontal="left" vertical="center"/>
      <protection/>
    </xf>
    <xf numFmtId="0" fontId="37" fillId="37" borderId="23" xfId="60" applyFont="1" applyFill="1" applyBorder="1" applyAlignment="1">
      <alignment horizontal="left" vertical="center"/>
      <protection/>
    </xf>
    <xf numFmtId="0" fontId="37" fillId="37" borderId="54" xfId="60" applyFont="1" applyFill="1" applyBorder="1" applyAlignment="1">
      <alignment horizontal="left" vertical="center"/>
      <protection/>
    </xf>
    <xf numFmtId="0" fontId="2" fillId="46" borderId="10" xfId="60" applyFont="1" applyFill="1" applyBorder="1" applyAlignment="1">
      <alignment horizontal="right" vertical="center" wrapText="1"/>
      <protection/>
    </xf>
    <xf numFmtId="0" fontId="20" fillId="0" borderId="83" xfId="50" applyBorder="1" applyAlignment="1">
      <alignment vertical="center" wrapText="1"/>
      <protection/>
    </xf>
    <xf numFmtId="0" fontId="1" fillId="10" borderId="74" xfId="50" applyFont="1" applyFill="1" applyBorder="1" applyAlignment="1">
      <alignment horizontal="center" vertical="center" wrapText="1"/>
      <protection/>
    </xf>
    <xf numFmtId="0" fontId="1" fillId="10" borderId="35" xfId="50" applyFont="1" applyFill="1" applyBorder="1" applyAlignment="1">
      <alignment horizontal="center" vertical="center" wrapText="1"/>
      <protection/>
    </xf>
    <xf numFmtId="0" fontId="1" fillId="10" borderId="63" xfId="50" applyFont="1" applyFill="1" applyBorder="1" applyAlignment="1">
      <alignment horizontal="center" vertical="center" wrapText="1"/>
      <protection/>
    </xf>
    <xf numFmtId="0" fontId="1" fillId="16" borderId="35" xfId="50" applyFont="1" applyFill="1" applyBorder="1" applyAlignment="1">
      <alignment horizontal="center" vertical="center" wrapText="1"/>
      <protection/>
    </xf>
    <xf numFmtId="0" fontId="1" fillId="16" borderId="63" xfId="50" applyFont="1" applyFill="1" applyBorder="1" applyAlignment="1">
      <alignment horizontal="center" vertical="center" wrapText="1"/>
      <protection/>
    </xf>
    <xf numFmtId="49" fontId="20" fillId="0" borderId="0" xfId="50" applyNumberFormat="1" applyBorder="1" applyAlignment="1">
      <alignment horizontal="center" vertical="center" wrapText="1"/>
      <protection/>
    </xf>
    <xf numFmtId="0" fontId="1" fillId="34" borderId="0" xfId="50" applyFont="1" applyFill="1" applyAlignment="1">
      <alignment horizontal="left" vertical="center" wrapText="1"/>
      <protection/>
    </xf>
    <xf numFmtId="4" fontId="3" fillId="10" borderId="10" xfId="50" applyNumberFormat="1" applyFont="1" applyFill="1" applyBorder="1" applyAlignment="1">
      <alignment horizontal="right" vertical="center"/>
      <protection/>
    </xf>
    <xf numFmtId="4" fontId="3" fillId="10" borderId="54" xfId="50" applyNumberFormat="1" applyFont="1" applyFill="1" applyBorder="1" applyAlignment="1">
      <alignment horizontal="right" vertical="center"/>
      <protection/>
    </xf>
    <xf numFmtId="0" fontId="20" fillId="0" borderId="0" xfId="50" applyAlignment="1">
      <alignment vertical="center" wrapText="1"/>
      <protection/>
    </xf>
    <xf numFmtId="0" fontId="20" fillId="0" borderId="22" xfId="50" applyBorder="1" applyAlignment="1">
      <alignment vertical="center" wrapText="1"/>
      <protection/>
    </xf>
    <xf numFmtId="4" fontId="4" fillId="0" borderId="0" xfId="60" applyNumberFormat="1" applyFont="1" applyAlignment="1">
      <alignment horizontal="center" vertical="center" wrapText="1"/>
      <protection/>
    </xf>
    <xf numFmtId="0" fontId="20" fillId="45" borderId="0" xfId="60" applyFont="1" applyFill="1" applyAlignment="1">
      <alignment horizontal="left" wrapText="1"/>
      <protection/>
    </xf>
    <xf numFmtId="0" fontId="0" fillId="0" borderId="0" xfId="60" applyFont="1" applyAlignment="1">
      <alignment horizontal="left" vertical="center" wrapText="1"/>
      <protection/>
    </xf>
    <xf numFmtId="0" fontId="2" fillId="46" borderId="0" xfId="60" applyFont="1" applyFill="1" applyAlignment="1">
      <alignment horizontal="left" vertical="center" wrapText="1"/>
      <protection/>
    </xf>
    <xf numFmtId="0" fontId="0" fillId="37" borderId="10" xfId="60" applyFont="1" applyFill="1" applyBorder="1" applyAlignment="1">
      <alignment horizontal="left" vertical="center"/>
      <protection/>
    </xf>
    <xf numFmtId="0" fontId="0" fillId="37" borderId="23" xfId="60" applyFont="1" applyFill="1" applyBorder="1" applyAlignment="1">
      <alignment horizontal="left" vertical="center"/>
      <protection/>
    </xf>
    <xf numFmtId="0" fontId="0" fillId="37" borderId="54" xfId="60" applyFont="1" applyFill="1" applyBorder="1" applyAlignment="1">
      <alignment horizontal="left" vertical="center"/>
      <protection/>
    </xf>
    <xf numFmtId="0" fontId="2" fillId="46" borderId="0" xfId="60" applyFont="1" applyFill="1" applyAlignment="1">
      <alignment horizontal="left" vertical="center"/>
      <protection/>
    </xf>
    <xf numFmtId="0" fontId="0" fillId="37" borderId="16" xfId="60" applyFont="1" applyFill="1" applyBorder="1" applyAlignment="1">
      <alignment horizontal="left" vertical="center"/>
      <protection/>
    </xf>
    <xf numFmtId="0" fontId="0" fillId="37" borderId="17" xfId="60" applyFont="1" applyFill="1" applyBorder="1" applyAlignment="1">
      <alignment horizontal="left" vertical="center"/>
      <protection/>
    </xf>
    <xf numFmtId="0" fontId="0" fillId="37" borderId="18" xfId="60" applyFont="1" applyFill="1" applyBorder="1" applyAlignment="1">
      <alignment horizontal="left" vertical="center"/>
      <protection/>
    </xf>
    <xf numFmtId="0" fontId="0" fillId="37" borderId="16" xfId="60" applyFill="1" applyBorder="1" applyAlignment="1">
      <alignment horizontal="left" vertical="center" wrapText="1"/>
      <protection/>
    </xf>
    <xf numFmtId="0" fontId="0" fillId="37" borderId="17" xfId="60" applyFill="1" applyBorder="1" applyAlignment="1">
      <alignment horizontal="left" vertical="center" wrapText="1"/>
      <protection/>
    </xf>
    <xf numFmtId="0" fontId="0" fillId="37" borderId="18" xfId="60" applyFill="1" applyBorder="1" applyAlignment="1">
      <alignment horizontal="left" vertical="center" wrapText="1"/>
      <protection/>
    </xf>
    <xf numFmtId="0" fontId="0" fillId="37" borderId="16" xfId="60" applyFont="1" applyFill="1" applyBorder="1" applyAlignment="1">
      <alignment horizontal="left" vertical="center" wrapText="1"/>
      <protection/>
    </xf>
  </cellXfs>
  <cellStyles count="6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y 2" xfId="35"/>
    <cellStyle name="Comma [0]" xfId="36"/>
    <cellStyle name="Hyperlink" xfId="37"/>
    <cellStyle name="Chybně" xfId="38"/>
    <cellStyle name="Kontrolní buňka" xfId="39"/>
    <cellStyle name="Currency" xfId="40"/>
    <cellStyle name="Currency [0]" xfId="41"/>
    <cellStyle name="Nadpis 1" xfId="42"/>
    <cellStyle name="Nadpis 2" xfId="43"/>
    <cellStyle name="Nadpis 3" xfId="44"/>
    <cellStyle name="Nadpis 4" xfId="45"/>
    <cellStyle name="Název" xfId="46"/>
    <cellStyle name="Neutrální" xfId="47"/>
    <cellStyle name="normální 2" xfId="48"/>
    <cellStyle name="normální 3" xfId="49"/>
    <cellStyle name="normální 4" xfId="50"/>
    <cellStyle name="normální 5" xfId="51"/>
    <cellStyle name="normální_Vzor2 Návrh Záv.vyúčtování 2" xfId="52"/>
    <cellStyle name="Followed Hyperlink" xfId="53"/>
    <cellStyle name="Poznámka" xfId="54"/>
    <cellStyle name="procent 2" xfId="55"/>
    <cellStyle name="procent 3" xfId="56"/>
    <cellStyle name="Percent" xfId="57"/>
    <cellStyle name="Propojená buňka" xfId="58"/>
    <cellStyle name="Správně" xfId="59"/>
    <cellStyle name="Standard 2" xfId="60"/>
    <cellStyle name="Standard 2 2" xfId="61"/>
    <cellStyle name="Standard 2_Prüfbericht AT-CZ Korr 02022011" xfId="62"/>
    <cellStyle name="Text upozornění" xfId="63"/>
    <cellStyle name="Vstup" xfId="64"/>
    <cellStyle name="Výpočet" xfId="65"/>
    <cellStyle name="Výstup" xfId="66"/>
    <cellStyle name="Vysvětlující text" xfId="67"/>
    <cellStyle name="Zvýraznění 1" xfId="68"/>
    <cellStyle name="Zvýraznění 2" xfId="69"/>
    <cellStyle name="Zvýraznění 3" xfId="70"/>
    <cellStyle name="Zvýraznění 4" xfId="71"/>
    <cellStyle name="Zvýraznění 5" xfId="72"/>
    <cellStyle name="Zvýraznění 6" xfId="73"/>
  </cellStyles>
  <dxfs count="11">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strike/>
        <color auto="1"/>
      </font>
      <fill>
        <patternFill>
          <bgColor indexed="55"/>
        </patternFill>
      </fill>
      <border>
        <top style="thin"/>
        <bottom style="thin"/>
      </border>
    </dxf>
    <dxf>
      <fill>
        <patternFill>
          <bgColor indexed="55"/>
        </patternFill>
      </fill>
    </dxf>
    <dxf>
      <font>
        <u val="none"/>
        <strike val="0"/>
        <color auto="1"/>
      </font>
      <fill>
        <patternFill>
          <bgColor indexed="55"/>
        </patternFill>
      </fill>
      <border>
        <top style="thin"/>
        <bottom style="thin"/>
      </border>
    </dxf>
    <dxf>
      <font>
        <strike/>
        <color auto="1"/>
      </font>
      <fill>
        <patternFill>
          <bgColor indexed="55"/>
        </patternFill>
      </fill>
      <border>
        <top style="thin"/>
        <bottom style="thin"/>
      </border>
    </dxf>
    <dxf>
      <font>
        <strike/>
        <color auto="1"/>
      </font>
      <fill>
        <patternFill>
          <bgColor rgb="FF969696"/>
        </patternFill>
      </fill>
      <border>
        <top style="thin"/>
        <bottom style="thin">
          <color rgb="FF000000"/>
        </bottom>
      </border>
    </dxf>
    <dxf>
      <font>
        <u val="none"/>
        <strike val="0"/>
        <color auto="1"/>
      </font>
      <fill>
        <patternFill>
          <bgColor rgb="FF969696"/>
        </patternFill>
      </fill>
      <border>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_rels/drawing8.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628650</xdr:colOff>
      <xdr:row>0</xdr:row>
      <xdr:rowOff>885825</xdr:rowOff>
    </xdr:from>
    <xdr:to>
      <xdr:col>7</xdr:col>
      <xdr:colOff>619125</xdr:colOff>
      <xdr:row>0</xdr:row>
      <xdr:rowOff>1371600</xdr:rowOff>
    </xdr:to>
    <xdr:sp>
      <xdr:nvSpPr>
        <xdr:cNvPr id="1" name="Text Box 3"/>
        <xdr:cNvSpPr txBox="1">
          <a:spLocks noChangeArrowheads="1"/>
        </xdr:cNvSpPr>
      </xdr:nvSpPr>
      <xdr:spPr>
        <a:xfrm>
          <a:off x="4410075" y="885825"/>
          <a:ext cx="216217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twoCellAnchor editAs="oneCell">
    <xdr:from>
      <xdr:col>1</xdr:col>
      <xdr:colOff>238125</xdr:colOff>
      <xdr:row>0</xdr:row>
      <xdr:rowOff>123825</xdr:rowOff>
    </xdr:from>
    <xdr:to>
      <xdr:col>5</xdr:col>
      <xdr:colOff>504825</xdr:colOff>
      <xdr:row>0</xdr:row>
      <xdr:rowOff>1438275</xdr:rowOff>
    </xdr:to>
    <xdr:pic>
      <xdr:nvPicPr>
        <xdr:cNvPr id="2" name="Picture 4" descr="neu_LogoBasis_AT-CZ_4C"/>
        <xdr:cNvPicPr preferRelativeResize="1">
          <a:picLocks noChangeAspect="1"/>
        </xdr:cNvPicPr>
      </xdr:nvPicPr>
      <xdr:blipFill>
        <a:blip r:embed="rId1"/>
        <a:stretch>
          <a:fillRect/>
        </a:stretch>
      </xdr:blipFill>
      <xdr:spPr>
        <a:xfrm>
          <a:off x="342900" y="123825"/>
          <a:ext cx="3943350" cy="1314450"/>
        </a:xfrm>
        <a:prstGeom prst="rect">
          <a:avLst/>
        </a:prstGeom>
        <a:noFill/>
        <a:ln w="9525" cmpd="sng">
          <a:noFill/>
        </a:ln>
      </xdr:spPr>
    </xdr:pic>
    <xdr:clientData/>
  </xdr:twoCellAnchor>
  <xdr:twoCellAnchor editAs="oneCell">
    <xdr:from>
      <xdr:col>5</xdr:col>
      <xdr:colOff>619125</xdr:colOff>
      <xdr:row>0</xdr:row>
      <xdr:rowOff>57150</xdr:rowOff>
    </xdr:from>
    <xdr:to>
      <xdr:col>6</xdr:col>
      <xdr:colOff>714375</xdr:colOff>
      <xdr:row>0</xdr:row>
      <xdr:rowOff>838200</xdr:rowOff>
    </xdr:to>
    <xdr:pic>
      <xdr:nvPicPr>
        <xdr:cNvPr id="3" name="Picture 5" descr="Logo EU"/>
        <xdr:cNvPicPr preferRelativeResize="1">
          <a:picLocks noChangeAspect="1"/>
        </xdr:cNvPicPr>
      </xdr:nvPicPr>
      <xdr:blipFill>
        <a:blip r:embed="rId2"/>
        <a:stretch>
          <a:fillRect/>
        </a:stretch>
      </xdr:blipFill>
      <xdr:spPr>
        <a:xfrm>
          <a:off x="4400550" y="57150"/>
          <a:ext cx="1143000"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390525</xdr:rowOff>
    </xdr:from>
    <xdr:to>
      <xdr:col>6</xdr:col>
      <xdr:colOff>28575</xdr:colOff>
      <xdr:row>0</xdr:row>
      <xdr:rowOff>1552575</xdr:rowOff>
    </xdr:to>
    <xdr:pic>
      <xdr:nvPicPr>
        <xdr:cNvPr id="1" name="Picture 3" descr="neu_LogoBasis_AT-CZ_4C"/>
        <xdr:cNvPicPr preferRelativeResize="1">
          <a:picLocks noChangeAspect="1"/>
        </xdr:cNvPicPr>
      </xdr:nvPicPr>
      <xdr:blipFill>
        <a:blip r:embed="rId1"/>
        <a:stretch>
          <a:fillRect/>
        </a:stretch>
      </xdr:blipFill>
      <xdr:spPr>
        <a:xfrm>
          <a:off x="180975" y="390525"/>
          <a:ext cx="3476625" cy="1162050"/>
        </a:xfrm>
        <a:prstGeom prst="rect">
          <a:avLst/>
        </a:prstGeom>
        <a:noFill/>
        <a:ln w="9525" cmpd="sng">
          <a:noFill/>
        </a:ln>
      </xdr:spPr>
    </xdr:pic>
    <xdr:clientData/>
  </xdr:twoCellAnchor>
  <xdr:twoCellAnchor editAs="oneCell">
    <xdr:from>
      <xdr:col>8</xdr:col>
      <xdr:colOff>38100</xdr:colOff>
      <xdr:row>0</xdr:row>
      <xdr:rowOff>400050</xdr:rowOff>
    </xdr:from>
    <xdr:to>
      <xdr:col>8</xdr:col>
      <xdr:colOff>1181100</xdr:colOff>
      <xdr:row>0</xdr:row>
      <xdr:rowOff>1181100</xdr:rowOff>
    </xdr:to>
    <xdr:pic>
      <xdr:nvPicPr>
        <xdr:cNvPr id="2" name="Picture 4" descr="Logo EU"/>
        <xdr:cNvPicPr preferRelativeResize="1">
          <a:picLocks noChangeAspect="1"/>
        </xdr:cNvPicPr>
      </xdr:nvPicPr>
      <xdr:blipFill>
        <a:blip r:embed="rId2"/>
        <a:stretch>
          <a:fillRect/>
        </a:stretch>
      </xdr:blipFill>
      <xdr:spPr>
        <a:xfrm>
          <a:off x="4886325" y="400050"/>
          <a:ext cx="1143000" cy="781050"/>
        </a:xfrm>
        <a:prstGeom prst="rect">
          <a:avLst/>
        </a:prstGeom>
        <a:noFill/>
        <a:ln w="9525" cmpd="sng">
          <a:noFill/>
        </a:ln>
      </xdr:spPr>
    </xdr:pic>
    <xdr:clientData/>
  </xdr:twoCellAnchor>
  <xdr:twoCellAnchor>
    <xdr:from>
      <xdr:col>6</xdr:col>
      <xdr:colOff>152400</xdr:colOff>
      <xdr:row>0</xdr:row>
      <xdr:rowOff>1057275</xdr:rowOff>
    </xdr:from>
    <xdr:to>
      <xdr:col>9</xdr:col>
      <xdr:colOff>133350</xdr:colOff>
      <xdr:row>0</xdr:row>
      <xdr:rowOff>1533525</xdr:rowOff>
    </xdr:to>
    <xdr:sp>
      <xdr:nvSpPr>
        <xdr:cNvPr id="3" name="Text Box 5"/>
        <xdr:cNvSpPr txBox="1">
          <a:spLocks noChangeArrowheads="1"/>
        </xdr:cNvSpPr>
      </xdr:nvSpPr>
      <xdr:spPr>
        <a:xfrm>
          <a:off x="3781425" y="1057275"/>
          <a:ext cx="2562225" cy="476250"/>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133350</xdr:rowOff>
    </xdr:from>
    <xdr:to>
      <xdr:col>4</xdr:col>
      <xdr:colOff>209550</xdr:colOff>
      <xdr:row>0</xdr:row>
      <xdr:rowOff>1524000</xdr:rowOff>
    </xdr:to>
    <xdr:pic>
      <xdr:nvPicPr>
        <xdr:cNvPr id="1" name="Picture 17" descr="neu_LogoBasis_AT-CZ_4C"/>
        <xdr:cNvPicPr preferRelativeResize="1">
          <a:picLocks noChangeAspect="1"/>
        </xdr:cNvPicPr>
      </xdr:nvPicPr>
      <xdr:blipFill>
        <a:blip r:embed="rId1"/>
        <a:stretch>
          <a:fillRect/>
        </a:stretch>
      </xdr:blipFill>
      <xdr:spPr>
        <a:xfrm>
          <a:off x="114300" y="133350"/>
          <a:ext cx="4200525" cy="1390650"/>
        </a:xfrm>
        <a:prstGeom prst="rect">
          <a:avLst/>
        </a:prstGeom>
        <a:noFill/>
        <a:ln w="9525" cmpd="sng">
          <a:noFill/>
        </a:ln>
      </xdr:spPr>
    </xdr:pic>
    <xdr:clientData/>
  </xdr:twoCellAnchor>
  <xdr:twoCellAnchor editAs="oneCell">
    <xdr:from>
      <xdr:col>4</xdr:col>
      <xdr:colOff>114300</xdr:colOff>
      <xdr:row>0</xdr:row>
      <xdr:rowOff>514350</xdr:rowOff>
    </xdr:from>
    <xdr:to>
      <xdr:col>5</xdr:col>
      <xdr:colOff>190500</xdr:colOff>
      <xdr:row>0</xdr:row>
      <xdr:rowOff>1304925</xdr:rowOff>
    </xdr:to>
    <xdr:pic>
      <xdr:nvPicPr>
        <xdr:cNvPr id="2" name="Picture 18" descr="Logo EU"/>
        <xdr:cNvPicPr preferRelativeResize="1">
          <a:picLocks noChangeAspect="1"/>
        </xdr:cNvPicPr>
      </xdr:nvPicPr>
      <xdr:blipFill>
        <a:blip r:embed="rId2"/>
        <a:stretch>
          <a:fillRect/>
        </a:stretch>
      </xdr:blipFill>
      <xdr:spPr>
        <a:xfrm>
          <a:off x="4219575" y="514350"/>
          <a:ext cx="1143000" cy="790575"/>
        </a:xfrm>
        <a:prstGeom prst="rect">
          <a:avLst/>
        </a:prstGeom>
        <a:noFill/>
        <a:ln w="9525" cmpd="sng">
          <a:noFill/>
        </a:ln>
      </xdr:spPr>
    </xdr:pic>
    <xdr:clientData/>
  </xdr:twoCellAnchor>
  <xdr:twoCellAnchor>
    <xdr:from>
      <xdr:col>5</xdr:col>
      <xdr:colOff>228600</xdr:colOff>
      <xdr:row>0</xdr:row>
      <xdr:rowOff>771525</xdr:rowOff>
    </xdr:from>
    <xdr:to>
      <xdr:col>7</xdr:col>
      <xdr:colOff>219075</xdr:colOff>
      <xdr:row>0</xdr:row>
      <xdr:rowOff>1257300</xdr:rowOff>
    </xdr:to>
    <xdr:sp>
      <xdr:nvSpPr>
        <xdr:cNvPr id="3" name="Text Box 19"/>
        <xdr:cNvSpPr txBox="1">
          <a:spLocks noChangeArrowheads="1"/>
        </xdr:cNvSpPr>
      </xdr:nvSpPr>
      <xdr:spPr>
        <a:xfrm>
          <a:off x="5400675" y="771525"/>
          <a:ext cx="19812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7</xdr:col>
      <xdr:colOff>752475</xdr:colOff>
      <xdr:row>0</xdr:row>
      <xdr:rowOff>1428750</xdr:rowOff>
    </xdr:to>
    <xdr:pic>
      <xdr:nvPicPr>
        <xdr:cNvPr id="1" name="Picture 3" descr="neu_LogoBasis_AT-CZ_4C"/>
        <xdr:cNvPicPr preferRelativeResize="1">
          <a:picLocks noChangeAspect="1"/>
        </xdr:cNvPicPr>
      </xdr:nvPicPr>
      <xdr:blipFill>
        <a:blip r:embed="rId1"/>
        <a:stretch>
          <a:fillRect/>
        </a:stretch>
      </xdr:blipFill>
      <xdr:spPr>
        <a:xfrm>
          <a:off x="0" y="114300"/>
          <a:ext cx="3943350" cy="1314450"/>
        </a:xfrm>
        <a:prstGeom prst="rect">
          <a:avLst/>
        </a:prstGeom>
        <a:noFill/>
        <a:ln w="9525" cmpd="sng">
          <a:noFill/>
        </a:ln>
      </xdr:spPr>
    </xdr:pic>
    <xdr:clientData/>
  </xdr:twoCellAnchor>
  <xdr:twoCellAnchor editAs="oneCell">
    <xdr:from>
      <xdr:col>7</xdr:col>
      <xdr:colOff>657225</xdr:colOff>
      <xdr:row>0</xdr:row>
      <xdr:rowOff>47625</xdr:rowOff>
    </xdr:from>
    <xdr:to>
      <xdr:col>8</xdr:col>
      <xdr:colOff>390525</xdr:colOff>
      <xdr:row>0</xdr:row>
      <xdr:rowOff>838200</xdr:rowOff>
    </xdr:to>
    <xdr:pic>
      <xdr:nvPicPr>
        <xdr:cNvPr id="2" name="Picture 4" descr="Logo EU"/>
        <xdr:cNvPicPr preferRelativeResize="1">
          <a:picLocks noChangeAspect="1"/>
        </xdr:cNvPicPr>
      </xdr:nvPicPr>
      <xdr:blipFill>
        <a:blip r:embed="rId2"/>
        <a:stretch>
          <a:fillRect/>
        </a:stretch>
      </xdr:blipFill>
      <xdr:spPr>
        <a:xfrm>
          <a:off x="3848100" y="47625"/>
          <a:ext cx="1143000" cy="790575"/>
        </a:xfrm>
        <a:prstGeom prst="rect">
          <a:avLst/>
        </a:prstGeom>
        <a:noFill/>
        <a:ln w="9525" cmpd="sng">
          <a:noFill/>
        </a:ln>
      </xdr:spPr>
    </xdr:pic>
    <xdr:clientData/>
  </xdr:twoCellAnchor>
  <xdr:twoCellAnchor>
    <xdr:from>
      <xdr:col>7</xdr:col>
      <xdr:colOff>647700</xdr:colOff>
      <xdr:row>0</xdr:row>
      <xdr:rowOff>933450</xdr:rowOff>
    </xdr:from>
    <xdr:to>
      <xdr:col>10</xdr:col>
      <xdr:colOff>0</xdr:colOff>
      <xdr:row>0</xdr:row>
      <xdr:rowOff>1419225</xdr:rowOff>
    </xdr:to>
    <xdr:sp>
      <xdr:nvSpPr>
        <xdr:cNvPr id="3" name="Text Box 5"/>
        <xdr:cNvSpPr txBox="1">
          <a:spLocks noChangeArrowheads="1"/>
        </xdr:cNvSpPr>
      </xdr:nvSpPr>
      <xdr:spPr>
        <a:xfrm>
          <a:off x="3838575" y="933450"/>
          <a:ext cx="2600325"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133350</xdr:rowOff>
    </xdr:from>
    <xdr:to>
      <xdr:col>5</xdr:col>
      <xdr:colOff>190500</xdr:colOff>
      <xdr:row>0</xdr:row>
      <xdr:rowOff>1457325</xdr:rowOff>
    </xdr:to>
    <xdr:pic>
      <xdr:nvPicPr>
        <xdr:cNvPr id="1" name="Picture 1" descr="neu_LogoBasis_AT-CZ_4C"/>
        <xdr:cNvPicPr preferRelativeResize="1">
          <a:picLocks noChangeAspect="1"/>
        </xdr:cNvPicPr>
      </xdr:nvPicPr>
      <xdr:blipFill>
        <a:blip r:embed="rId1"/>
        <a:stretch>
          <a:fillRect/>
        </a:stretch>
      </xdr:blipFill>
      <xdr:spPr>
        <a:xfrm>
          <a:off x="0" y="133350"/>
          <a:ext cx="3943350" cy="1323975"/>
        </a:xfrm>
        <a:prstGeom prst="rect">
          <a:avLst/>
        </a:prstGeom>
        <a:noFill/>
        <a:ln w="9525" cmpd="sng">
          <a:noFill/>
        </a:ln>
      </xdr:spPr>
    </xdr:pic>
    <xdr:clientData/>
  </xdr:twoCellAnchor>
  <xdr:twoCellAnchor editAs="oneCell">
    <xdr:from>
      <xdr:col>4</xdr:col>
      <xdr:colOff>542925</xdr:colOff>
      <xdr:row>0</xdr:row>
      <xdr:rowOff>447675</xdr:rowOff>
    </xdr:from>
    <xdr:to>
      <xdr:col>6</xdr:col>
      <xdr:colOff>466725</xdr:colOff>
      <xdr:row>0</xdr:row>
      <xdr:rowOff>1247775</xdr:rowOff>
    </xdr:to>
    <xdr:pic>
      <xdr:nvPicPr>
        <xdr:cNvPr id="2" name="Picture 2" descr="Logo EU"/>
        <xdr:cNvPicPr preferRelativeResize="1">
          <a:picLocks noChangeAspect="1"/>
        </xdr:cNvPicPr>
      </xdr:nvPicPr>
      <xdr:blipFill>
        <a:blip r:embed="rId2"/>
        <a:stretch>
          <a:fillRect/>
        </a:stretch>
      </xdr:blipFill>
      <xdr:spPr>
        <a:xfrm>
          <a:off x="3686175" y="447675"/>
          <a:ext cx="1143000" cy="800100"/>
        </a:xfrm>
        <a:prstGeom prst="rect">
          <a:avLst/>
        </a:prstGeom>
        <a:noFill/>
        <a:ln w="9525" cmpd="sng">
          <a:noFill/>
        </a:ln>
      </xdr:spPr>
    </xdr:pic>
    <xdr:clientData/>
  </xdr:twoCellAnchor>
  <xdr:twoCellAnchor>
    <xdr:from>
      <xdr:col>6</xdr:col>
      <xdr:colOff>542925</xdr:colOff>
      <xdr:row>0</xdr:row>
      <xdr:rowOff>723900</xdr:rowOff>
    </xdr:from>
    <xdr:to>
      <xdr:col>7</xdr:col>
      <xdr:colOff>1190625</xdr:colOff>
      <xdr:row>0</xdr:row>
      <xdr:rowOff>1209675</xdr:rowOff>
    </xdr:to>
    <xdr:sp>
      <xdr:nvSpPr>
        <xdr:cNvPr id="3" name="Text Box 3"/>
        <xdr:cNvSpPr txBox="1">
          <a:spLocks noChangeArrowheads="1"/>
        </xdr:cNvSpPr>
      </xdr:nvSpPr>
      <xdr:spPr>
        <a:xfrm>
          <a:off x="4905375" y="723900"/>
          <a:ext cx="1257300" cy="48577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
</a:t>
          </a:r>
          <a:r>
            <a:rPr lang="en-US" cap="none" sz="900" b="1" i="0" u="none" baseline="0">
              <a:solidFill>
                <a:srgbClr val="000000"/>
              </a:solidFill>
              <a:latin typeface="Tahoma"/>
              <a:ea typeface="Tahoma"/>
              <a:cs typeface="Tahoma"/>
            </a:rPr>
            <a:t>Evropský fond 
</a:t>
          </a:r>
          <a:r>
            <a:rPr lang="en-US" cap="none" sz="900" b="1" i="0" u="none" baseline="0">
              <a:solidFill>
                <a:srgbClr val="000000"/>
              </a:solidFill>
              <a:latin typeface="Tahoma"/>
              <a:ea typeface="Tahoma"/>
              <a:cs typeface="Tahoma"/>
            </a:rPr>
            <a:t>pro regionální rozvoj</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800100</xdr:colOff>
      <xdr:row>0</xdr:row>
      <xdr:rowOff>809625</xdr:rowOff>
    </xdr:from>
    <xdr:to>
      <xdr:col>9</xdr:col>
      <xdr:colOff>371475</xdr:colOff>
      <xdr:row>0</xdr:row>
      <xdr:rowOff>1438275</xdr:rowOff>
    </xdr:to>
    <xdr:pic>
      <xdr:nvPicPr>
        <xdr:cNvPr id="1" name="Picture 1" descr="EUflag_ERDF"/>
        <xdr:cNvPicPr preferRelativeResize="1">
          <a:picLocks noChangeAspect="1"/>
        </xdr:cNvPicPr>
      </xdr:nvPicPr>
      <xdr:blipFill>
        <a:blip r:embed="rId1"/>
        <a:stretch>
          <a:fillRect/>
        </a:stretch>
      </xdr:blipFill>
      <xdr:spPr>
        <a:xfrm>
          <a:off x="5343525" y="809625"/>
          <a:ext cx="2743200" cy="628650"/>
        </a:xfrm>
        <a:prstGeom prst="rect">
          <a:avLst/>
        </a:prstGeom>
        <a:noFill/>
        <a:ln w="9525" cmpd="sng">
          <a:noFill/>
        </a:ln>
      </xdr:spPr>
    </xdr:pic>
    <xdr:clientData/>
  </xdr:twoCellAnchor>
  <xdr:twoCellAnchor editAs="oneCell">
    <xdr:from>
      <xdr:col>1</xdr:col>
      <xdr:colOff>76200</xdr:colOff>
      <xdr:row>0</xdr:row>
      <xdr:rowOff>0</xdr:rowOff>
    </xdr:from>
    <xdr:to>
      <xdr:col>6</xdr:col>
      <xdr:colOff>857250</xdr:colOff>
      <xdr:row>1</xdr:row>
      <xdr:rowOff>152400</xdr:rowOff>
    </xdr:to>
    <xdr:pic>
      <xdr:nvPicPr>
        <xdr:cNvPr id="2" name="Picture 2" descr="Programmlogo a Slogan"/>
        <xdr:cNvPicPr preferRelativeResize="1">
          <a:picLocks noChangeAspect="1"/>
        </xdr:cNvPicPr>
      </xdr:nvPicPr>
      <xdr:blipFill>
        <a:blip r:embed="rId2"/>
        <a:stretch>
          <a:fillRect/>
        </a:stretch>
      </xdr:blipFill>
      <xdr:spPr>
        <a:xfrm>
          <a:off x="295275" y="0"/>
          <a:ext cx="5105400" cy="1704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114300</xdr:rowOff>
    </xdr:from>
    <xdr:to>
      <xdr:col>5</xdr:col>
      <xdr:colOff>800100</xdr:colOff>
      <xdr:row>0</xdr:row>
      <xdr:rowOff>1914525</xdr:rowOff>
    </xdr:to>
    <xdr:pic>
      <xdr:nvPicPr>
        <xdr:cNvPr id="1" name="Picture 9" descr="neu_LogoBasis_AT-CZ_4C"/>
        <xdr:cNvPicPr preferRelativeResize="1">
          <a:picLocks noChangeAspect="1"/>
        </xdr:cNvPicPr>
      </xdr:nvPicPr>
      <xdr:blipFill>
        <a:blip r:embed="rId1"/>
        <a:stretch>
          <a:fillRect/>
        </a:stretch>
      </xdr:blipFill>
      <xdr:spPr>
        <a:xfrm>
          <a:off x="0" y="114300"/>
          <a:ext cx="5057775" cy="1800225"/>
        </a:xfrm>
        <a:prstGeom prst="rect">
          <a:avLst/>
        </a:prstGeom>
        <a:noFill/>
        <a:ln w="9525" cmpd="sng">
          <a:noFill/>
        </a:ln>
      </xdr:spPr>
    </xdr:pic>
    <xdr:clientData/>
  </xdr:twoCellAnchor>
  <xdr:twoCellAnchor editAs="oneCell">
    <xdr:from>
      <xdr:col>6</xdr:col>
      <xdr:colOff>600075</xdr:colOff>
      <xdr:row>0</xdr:row>
      <xdr:rowOff>247650</xdr:rowOff>
    </xdr:from>
    <xdr:to>
      <xdr:col>8</xdr:col>
      <xdr:colOff>247650</xdr:colOff>
      <xdr:row>0</xdr:row>
      <xdr:rowOff>1266825</xdr:rowOff>
    </xdr:to>
    <xdr:pic>
      <xdr:nvPicPr>
        <xdr:cNvPr id="2" name="Picture 11" descr="Logo EU"/>
        <xdr:cNvPicPr preferRelativeResize="1">
          <a:picLocks noChangeAspect="1"/>
        </xdr:cNvPicPr>
      </xdr:nvPicPr>
      <xdr:blipFill>
        <a:blip r:embed="rId2"/>
        <a:stretch>
          <a:fillRect/>
        </a:stretch>
      </xdr:blipFill>
      <xdr:spPr>
        <a:xfrm>
          <a:off x="6029325" y="247650"/>
          <a:ext cx="1552575" cy="1019175"/>
        </a:xfrm>
        <a:prstGeom prst="rect">
          <a:avLst/>
        </a:prstGeom>
        <a:noFill/>
        <a:ln w="9525" cmpd="sng">
          <a:noFill/>
        </a:ln>
      </xdr:spPr>
    </xdr:pic>
    <xdr:clientData/>
  </xdr:twoCellAnchor>
  <xdr:twoCellAnchor>
    <xdr:from>
      <xdr:col>6</xdr:col>
      <xdr:colOff>638175</xdr:colOff>
      <xdr:row>0</xdr:row>
      <xdr:rowOff>1333500</xdr:rowOff>
    </xdr:from>
    <xdr:to>
      <xdr:col>8</xdr:col>
      <xdr:colOff>66675</xdr:colOff>
      <xdr:row>0</xdr:row>
      <xdr:rowOff>1800225</xdr:rowOff>
    </xdr:to>
    <xdr:sp>
      <xdr:nvSpPr>
        <xdr:cNvPr id="3" name="Text Box 12"/>
        <xdr:cNvSpPr txBox="1">
          <a:spLocks noChangeArrowheads="1"/>
        </xdr:cNvSpPr>
      </xdr:nvSpPr>
      <xdr:spPr>
        <a:xfrm>
          <a:off x="6067425" y="1333500"/>
          <a:ext cx="1333500" cy="466725"/>
        </a:xfrm>
        <a:prstGeom prst="rect">
          <a:avLst/>
        </a:prstGeom>
        <a:noFill/>
        <a:ln w="9525" cmpd="sng">
          <a:noFill/>
        </a:ln>
      </xdr:spPr>
      <xdr:txBody>
        <a:bodyPr vertOverflow="clip" wrap="square" lIns="27432" tIns="18288" rIns="0" bIns="0"/>
        <a:p>
          <a:pPr algn="l">
            <a:defRPr/>
          </a:pPr>
          <a:r>
            <a:rPr lang="en-US" cap="none" sz="900" b="1" i="0" u="none" baseline="0">
              <a:solidFill>
                <a:srgbClr val="000000"/>
              </a:solidFill>
              <a:latin typeface="Tahoma"/>
              <a:ea typeface="Tahoma"/>
              <a:cs typeface="Tahoma"/>
            </a:rPr>
            <a:t>Evropská unie</a:t>
          </a:r>
          <a:r>
            <a:rPr lang="en-US" cap="none" sz="900" b="1" i="0" u="none" baseline="0">
              <a:solidFill>
                <a:srgbClr val="000000"/>
              </a:solidFill>
              <a:latin typeface="Tahoma"/>
              <a:ea typeface="Tahoma"/>
              <a:cs typeface="Tahoma"/>
            </a:rPr>
            <a:t>
</a:t>
          </a:r>
          <a:r>
            <a:rPr lang="en-US" cap="none" sz="900" b="1" i="0" u="none" baseline="0">
              <a:solidFill>
                <a:srgbClr val="000000"/>
              </a:solidFill>
              <a:latin typeface="Tahoma"/>
              <a:ea typeface="Tahoma"/>
              <a:cs typeface="Tahoma"/>
            </a:rPr>
            <a:t>Evropský fond pro regionální rozvoj</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1</xdr:row>
      <xdr:rowOff>38100</xdr:rowOff>
    </xdr:from>
    <xdr:to>
      <xdr:col>4</xdr:col>
      <xdr:colOff>238125</xdr:colOff>
      <xdr:row>6</xdr:row>
      <xdr:rowOff>85725</xdr:rowOff>
    </xdr:to>
    <xdr:pic>
      <xdr:nvPicPr>
        <xdr:cNvPr id="1" name="Picture 15" descr="_Pic2"/>
        <xdr:cNvPicPr preferRelativeResize="1">
          <a:picLocks noChangeAspect="1"/>
        </xdr:cNvPicPr>
      </xdr:nvPicPr>
      <xdr:blipFill>
        <a:blip r:embed="rId1"/>
        <a:stretch>
          <a:fillRect/>
        </a:stretch>
      </xdr:blipFill>
      <xdr:spPr>
        <a:xfrm>
          <a:off x="381000" y="180975"/>
          <a:ext cx="3390900" cy="895350"/>
        </a:xfrm>
        <a:prstGeom prst="rect">
          <a:avLst/>
        </a:prstGeom>
        <a:noFill/>
        <a:ln w="9525" cmpd="sng">
          <a:noFill/>
        </a:ln>
      </xdr:spPr>
    </xdr:pic>
    <xdr:clientData/>
  </xdr:twoCellAnchor>
  <xdr:twoCellAnchor editAs="oneCell">
    <xdr:from>
      <xdr:col>8</xdr:col>
      <xdr:colOff>66675</xdr:colOff>
      <xdr:row>2</xdr:row>
      <xdr:rowOff>133350</xdr:rowOff>
    </xdr:from>
    <xdr:to>
      <xdr:col>13</xdr:col>
      <xdr:colOff>9525</xdr:colOff>
      <xdr:row>7</xdr:row>
      <xdr:rowOff>19050</xdr:rowOff>
    </xdr:to>
    <xdr:pic>
      <xdr:nvPicPr>
        <xdr:cNvPr id="2" name="Obrázek 3" descr="EU_ERDF_EN.JPG"/>
        <xdr:cNvPicPr preferRelativeResize="1">
          <a:picLocks noChangeAspect="1"/>
        </xdr:cNvPicPr>
      </xdr:nvPicPr>
      <xdr:blipFill>
        <a:blip r:embed="rId2"/>
        <a:stretch>
          <a:fillRect/>
        </a:stretch>
      </xdr:blipFill>
      <xdr:spPr>
        <a:xfrm>
          <a:off x="6257925" y="476250"/>
          <a:ext cx="3171825"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seidl.l@kr-vysocina.cz"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O83"/>
  <sheetViews>
    <sheetView tabSelected="1" view="pageLayout" zoomScaleSheetLayoutView="100" workbookViewId="0" topLeftCell="A1">
      <selection activeCell="I15" sqref="I15"/>
    </sheetView>
  </sheetViews>
  <sheetFormatPr defaultColWidth="11.421875" defaultRowHeight="12.75"/>
  <cols>
    <col min="1" max="1" width="1.57421875" style="5" customWidth="1"/>
    <col min="2" max="2" width="14.7109375" style="17" customWidth="1"/>
    <col min="3" max="3" width="10.00390625" style="5" customWidth="1"/>
    <col min="4" max="4" width="15.57421875" style="5" customWidth="1"/>
    <col min="5" max="5" width="14.8515625" style="5" customWidth="1"/>
    <col min="6" max="6" width="15.7109375" style="5" customWidth="1"/>
    <col min="7" max="7" width="16.8515625" style="5" customWidth="1"/>
    <col min="8" max="8" width="17.28125" style="5" customWidth="1"/>
    <col min="9" max="9" width="14.8515625" style="5" customWidth="1"/>
    <col min="10" max="10" width="12.28125" style="5" customWidth="1"/>
    <col min="11" max="16384" width="11.421875" style="5" customWidth="1"/>
  </cols>
  <sheetData>
    <row r="1" spans="2:9" ht="117.75" customHeight="1">
      <c r="B1" s="720"/>
      <c r="C1" s="721"/>
      <c r="D1" s="721"/>
      <c r="E1" s="721"/>
      <c r="F1" s="721"/>
      <c r="G1" s="721"/>
      <c r="H1" s="721"/>
      <c r="I1" s="721"/>
    </row>
    <row r="2" spans="2:8" s="17" customFormat="1" ht="24.75" customHeight="1">
      <c r="B2" s="701" t="s">
        <v>110</v>
      </c>
      <c r="C2" s="702"/>
      <c r="D2" s="702"/>
      <c r="E2" s="702"/>
      <c r="F2" s="702"/>
      <c r="G2" s="702"/>
      <c r="H2" s="702"/>
    </row>
    <row r="3" spans="2:8" s="17" customFormat="1" ht="18.75" customHeight="1">
      <c r="B3" s="722" t="s">
        <v>6</v>
      </c>
      <c r="C3" s="723"/>
      <c r="D3" s="723"/>
      <c r="E3" s="723"/>
      <c r="F3" s="723"/>
      <c r="G3" s="723"/>
      <c r="H3" s="723"/>
    </row>
    <row r="4" spans="2:4" ht="18.75" customHeight="1">
      <c r="B4" s="16"/>
      <c r="D4" s="275" t="s">
        <v>245</v>
      </c>
    </row>
    <row r="5" spans="2:8" ht="5.25" customHeight="1" thickBot="1">
      <c r="B5" s="51"/>
      <c r="C5" s="22"/>
      <c r="D5" s="8"/>
      <c r="E5" s="8"/>
      <c r="F5" s="8"/>
      <c r="G5" s="8"/>
      <c r="H5" s="8"/>
    </row>
    <row r="6" spans="2:8" ht="19.5" customHeight="1" thickBot="1">
      <c r="B6" s="681" t="s">
        <v>9</v>
      </c>
      <c r="C6" s="683"/>
      <c r="D6" s="662" t="str">
        <f>'7. Finanční zpráva '!C6</f>
        <v>KID CZ-A</v>
      </c>
      <c r="E6" s="663"/>
      <c r="F6" s="663"/>
      <c r="G6" s="663"/>
      <c r="H6" s="664"/>
    </row>
    <row r="7" spans="2:8" ht="5.25" customHeight="1" thickBot="1">
      <c r="B7" s="51"/>
      <c r="C7" s="22"/>
      <c r="D7" s="12"/>
      <c r="E7" s="12"/>
      <c r="F7" s="12"/>
      <c r="G7" s="12"/>
      <c r="H7" s="12"/>
    </row>
    <row r="8" spans="2:8" ht="21" customHeight="1" thickBot="1">
      <c r="B8" s="724" t="s">
        <v>10</v>
      </c>
      <c r="C8" s="725"/>
      <c r="D8" s="662" t="str">
        <f>'7. Finanční zpráva '!C8</f>
        <v>M00188</v>
      </c>
      <c r="E8" s="663"/>
      <c r="F8" s="663"/>
      <c r="G8" s="663"/>
      <c r="H8" s="664"/>
    </row>
    <row r="9" spans="2:8" ht="6" customHeight="1" thickBot="1">
      <c r="B9" s="52"/>
      <c r="C9" s="53"/>
      <c r="D9" s="12"/>
      <c r="E9" s="12"/>
      <c r="F9" s="12"/>
      <c r="G9" s="12"/>
      <c r="H9" s="12"/>
    </row>
    <row r="10" spans="2:8" ht="21" customHeight="1" thickBot="1">
      <c r="B10" s="660" t="s">
        <v>11</v>
      </c>
      <c r="C10" s="728"/>
      <c r="D10" s="662" t="s">
        <v>653</v>
      </c>
      <c r="E10" s="663"/>
      <c r="F10" s="664" t="s">
        <v>264</v>
      </c>
      <c r="G10" s="12"/>
      <c r="H10" s="12"/>
    </row>
    <row r="11" spans="2:8" ht="15" customHeight="1" thickBot="1">
      <c r="B11" s="2"/>
      <c r="C11" s="1"/>
      <c r="D11" s="329"/>
      <c r="E11" s="329"/>
      <c r="F11" s="329"/>
      <c r="G11" s="12"/>
      <c r="H11" s="12"/>
    </row>
    <row r="12" spans="2:10" ht="21" customHeight="1" thickBot="1">
      <c r="B12" s="660" t="s">
        <v>12</v>
      </c>
      <c r="C12" s="725"/>
      <c r="D12" s="662" t="str">
        <f>'7. Finanční zpráva '!C12</f>
        <v>PP4</v>
      </c>
      <c r="E12" s="663"/>
      <c r="F12" s="663"/>
      <c r="G12" s="663"/>
      <c r="H12" s="664"/>
      <c r="I12"/>
      <c r="J12"/>
    </row>
    <row r="13" spans="2:10" ht="6" customHeight="1" thickBot="1">
      <c r="B13" s="50"/>
      <c r="C13" s="43"/>
      <c r="D13" s="330"/>
      <c r="E13" s="330"/>
      <c r="F13" s="330"/>
      <c r="G13" s="330"/>
      <c r="H13" s="330"/>
      <c r="I13"/>
      <c r="J13"/>
    </row>
    <row r="14" spans="2:10" ht="21" customHeight="1" thickBot="1">
      <c r="B14" s="32" t="s">
        <v>65</v>
      </c>
      <c r="C14" s="59"/>
      <c r="D14" s="662" t="str">
        <f>'7. Finanční zpráva '!C10</f>
        <v>Kraj Vysočina</v>
      </c>
      <c r="E14" s="663"/>
      <c r="F14" s="663"/>
      <c r="G14" s="663"/>
      <c r="H14" s="664"/>
      <c r="I14"/>
      <c r="J14"/>
    </row>
    <row r="15" spans="2:10" ht="6" customHeight="1" thickBot="1">
      <c r="B15" s="44"/>
      <c r="C15" s="45"/>
      <c r="D15" s="330"/>
      <c r="E15" s="330"/>
      <c r="F15" s="330"/>
      <c r="G15" s="13"/>
      <c r="H15" s="13"/>
      <c r="I15"/>
      <c r="J15"/>
    </row>
    <row r="16" spans="2:10" ht="21" customHeight="1" thickBot="1">
      <c r="B16" s="726" t="s">
        <v>13</v>
      </c>
      <c r="C16" s="727"/>
      <c r="D16" s="662" t="str">
        <f>'7. Finanční zpráva '!C14</f>
        <v>Žižkova 57, 587 33 Jihlava</v>
      </c>
      <c r="E16" s="663"/>
      <c r="F16" s="663"/>
      <c r="G16" s="663"/>
      <c r="H16" s="664"/>
      <c r="I16" s="8"/>
      <c r="J16" s="8"/>
    </row>
    <row r="17" spans="2:10" ht="6.75" customHeight="1" thickBot="1">
      <c r="B17" s="49"/>
      <c r="C17" s="54"/>
      <c r="D17" s="12"/>
      <c r="E17" s="12"/>
      <c r="F17" s="12"/>
      <c r="G17" s="12"/>
      <c r="H17" s="12"/>
      <c r="I17" s="8"/>
      <c r="J17" s="8"/>
    </row>
    <row r="18" spans="2:10" ht="21" customHeight="1" thickBot="1">
      <c r="B18" s="726" t="s">
        <v>64</v>
      </c>
      <c r="C18" s="727"/>
      <c r="D18" s="662" t="str">
        <f>'7. Finanční zpráva '!C16</f>
        <v>Ing. Ladislav Seidl</v>
      </c>
      <c r="E18" s="663"/>
      <c r="F18" s="663"/>
      <c r="G18" s="663"/>
      <c r="H18" s="664"/>
      <c r="I18" s="8"/>
      <c r="J18" s="8"/>
    </row>
    <row r="19" spans="2:10" ht="15" customHeight="1" thickBot="1">
      <c r="B19" s="40"/>
      <c r="C19" s="19"/>
      <c r="D19" s="330"/>
      <c r="E19" s="330"/>
      <c r="F19" s="330"/>
      <c r="G19" s="330"/>
      <c r="H19" s="12"/>
      <c r="I19" s="8"/>
      <c r="J19" s="8"/>
    </row>
    <row r="20" spans="2:10" ht="21" customHeight="1" thickBot="1">
      <c r="B20" s="726" t="s">
        <v>246</v>
      </c>
      <c r="C20" s="727"/>
      <c r="D20" s="729">
        <f>'7. Finanční zpráva '!C20</f>
        <v>2</v>
      </c>
      <c r="E20" s="730"/>
      <c r="F20" s="731"/>
      <c r="G20" s="331" t="s">
        <v>14</v>
      </c>
      <c r="H20" s="332" t="s">
        <v>441</v>
      </c>
      <c r="I20" s="8"/>
      <c r="J20" s="8"/>
    </row>
    <row r="21" spans="2:10" ht="6" customHeight="1" thickBot="1">
      <c r="B21" s="49"/>
      <c r="C21" s="54"/>
      <c r="D21" s="151"/>
      <c r="E21" s="151"/>
      <c r="F21" s="151"/>
      <c r="G21" s="8"/>
      <c r="H21" s="8"/>
      <c r="I21" s="8"/>
      <c r="J21" s="8"/>
    </row>
    <row r="22" spans="2:10" ht="38.25" customHeight="1" thickBot="1">
      <c r="B22" s="693" t="s">
        <v>247</v>
      </c>
      <c r="C22" s="694"/>
      <c r="D22" s="695" t="str">
        <f>'7. Finanční zpráva '!C22</f>
        <v>č. 2 od 01/10/2011 - 30/09/2012</v>
      </c>
      <c r="E22" s="696"/>
      <c r="F22" s="697"/>
      <c r="G22" s="8"/>
      <c r="H22" s="8"/>
      <c r="I22" s="8"/>
      <c r="J22" s="8"/>
    </row>
    <row r="23" spans="2:10" ht="18.75" customHeight="1">
      <c r="B23" s="5"/>
      <c r="C23" s="20"/>
      <c r="D23" s="20"/>
      <c r="E23" s="20"/>
      <c r="F23" s="20"/>
      <c r="G23" s="20"/>
      <c r="H23" s="20"/>
      <c r="I23" s="20"/>
      <c r="J23" s="20"/>
    </row>
    <row r="24" spans="2:8" ht="22.5" customHeight="1">
      <c r="B24" s="701" t="s">
        <v>15</v>
      </c>
      <c r="C24" s="702"/>
      <c r="D24" s="702"/>
      <c r="E24" s="702"/>
      <c r="F24" s="702"/>
      <c r="G24" s="702"/>
      <c r="H24" s="702"/>
    </row>
    <row r="25" spans="2:10" ht="16.5" thickBot="1">
      <c r="B25" s="20"/>
      <c r="C25" s="20"/>
      <c r="D25" s="20"/>
      <c r="E25" s="20"/>
      <c r="F25" s="20"/>
      <c r="G25" s="20"/>
      <c r="H25" s="20"/>
      <c r="I25" s="20"/>
      <c r="J25" s="20"/>
    </row>
    <row r="26" spans="2:15" s="8" customFormat="1" ht="51.75" thickBot="1">
      <c r="B26" s="703" t="s">
        <v>16</v>
      </c>
      <c r="C26" s="704"/>
      <c r="D26" s="705"/>
      <c r="E26" s="27" t="s">
        <v>17</v>
      </c>
      <c r="F26" s="27" t="s">
        <v>270</v>
      </c>
      <c r="G26" s="27" t="s">
        <v>18</v>
      </c>
      <c r="H26" s="27" t="s">
        <v>19</v>
      </c>
      <c r="I26" s="27" t="s">
        <v>55</v>
      </c>
      <c r="J26" s="10"/>
      <c r="K26" s="11"/>
      <c r="L26" s="11"/>
      <c r="M26" s="204"/>
      <c r="N26" s="204"/>
      <c r="O26" s="11"/>
    </row>
    <row r="27" spans="2:15" s="8" customFormat="1" ht="13.5" thickBot="1">
      <c r="B27" s="99"/>
      <c r="C27" s="68"/>
      <c r="D27" s="100"/>
      <c r="E27" s="101" t="s">
        <v>111</v>
      </c>
      <c r="F27" s="102" t="s">
        <v>112</v>
      </c>
      <c r="G27" s="102" t="s">
        <v>260</v>
      </c>
      <c r="H27" s="102" t="s">
        <v>114</v>
      </c>
      <c r="I27" s="280" t="s">
        <v>261</v>
      </c>
      <c r="J27" s="10"/>
      <c r="K27" s="11"/>
      <c r="L27" s="11"/>
      <c r="M27" s="204"/>
      <c r="N27" s="204"/>
      <c r="O27" s="11"/>
    </row>
    <row r="28" spans="2:9" s="8" customFormat="1" ht="21" customHeight="1">
      <c r="B28" s="706" t="s">
        <v>20</v>
      </c>
      <c r="C28" s="707"/>
      <c r="D28" s="707"/>
      <c r="E28" s="205">
        <v>9750</v>
      </c>
      <c r="F28" s="206">
        <v>3060.14</v>
      </c>
      <c r="G28" s="206">
        <f>'8.Soupiska výdajů'!V19</f>
        <v>2921.34</v>
      </c>
      <c r="H28" s="206"/>
      <c r="I28" s="295">
        <f>E28-F28-G28</f>
        <v>3768.5200000000004</v>
      </c>
    </row>
    <row r="29" spans="2:9" s="8" customFormat="1" ht="21" customHeight="1">
      <c r="B29" s="706" t="s">
        <v>66</v>
      </c>
      <c r="C29" s="710"/>
      <c r="D29" s="710"/>
      <c r="E29" s="207">
        <v>54120</v>
      </c>
      <c r="F29" s="208">
        <v>16644.01</v>
      </c>
      <c r="G29" s="208">
        <f>'8.Soupiska výdajů'!V34</f>
        <v>16024.02</v>
      </c>
      <c r="H29" s="208"/>
      <c r="I29" s="296">
        <f>E29-F29-G29</f>
        <v>21451.970000000005</v>
      </c>
    </row>
    <row r="30" spans="2:9" s="8" customFormat="1" ht="21" customHeight="1">
      <c r="B30" s="706" t="s">
        <v>21</v>
      </c>
      <c r="C30" s="710"/>
      <c r="D30" s="710"/>
      <c r="E30" s="207"/>
      <c r="F30" s="208"/>
      <c r="G30" s="208">
        <f>'8.Soupiska výdajů'!V37</f>
        <v>0</v>
      </c>
      <c r="H30" s="208"/>
      <c r="I30" s="296">
        <f>E30-F30-G30</f>
        <v>0</v>
      </c>
    </row>
    <row r="31" spans="2:9" s="8" customFormat="1" ht="21" customHeight="1" thickBot="1">
      <c r="B31" s="76" t="s">
        <v>279</v>
      </c>
      <c r="C31" s="77"/>
      <c r="D31" s="77"/>
      <c r="E31" s="209"/>
      <c r="F31" s="210"/>
      <c r="G31" s="210"/>
      <c r="H31" s="210"/>
      <c r="I31" s="297">
        <f>E31-F31-G31</f>
        <v>0</v>
      </c>
    </row>
    <row r="32" spans="2:9" s="8" customFormat="1" ht="21.75" customHeight="1" thickBot="1">
      <c r="B32" s="703" t="s">
        <v>22</v>
      </c>
      <c r="C32" s="708"/>
      <c r="D32" s="709"/>
      <c r="E32" s="302">
        <f>SUM(E28:E30)-E31</f>
        <v>63870</v>
      </c>
      <c r="F32" s="302">
        <f>SUM(F28:F30)-F31</f>
        <v>19704.149999999998</v>
      </c>
      <c r="G32" s="302">
        <f>SUM(G28:G30)-G31</f>
        <v>18945.36</v>
      </c>
      <c r="H32" s="302">
        <f>SUM(H28:H30)-H31</f>
        <v>0</v>
      </c>
      <c r="I32" s="294">
        <f>SUM(I28:I30)-I31</f>
        <v>25220.490000000005</v>
      </c>
    </row>
    <row r="33" spans="2:9" s="8" customFormat="1" ht="32.25" customHeight="1">
      <c r="B33" s="716" t="s">
        <v>282</v>
      </c>
      <c r="C33" s="717"/>
      <c r="D33" s="717"/>
      <c r="E33" s="717"/>
      <c r="F33" s="717"/>
      <c r="G33" s="717"/>
      <c r="H33" s="717"/>
      <c r="I33" s="717"/>
    </row>
    <row r="34" spans="2:8" s="8" customFormat="1" ht="21.75" customHeight="1" thickBot="1">
      <c r="B34" s="10" t="s">
        <v>23</v>
      </c>
      <c r="C34" s="326"/>
      <c r="D34" s="326"/>
      <c r="E34" s="327"/>
      <c r="F34" s="327"/>
      <c r="G34" s="327"/>
      <c r="H34" s="327"/>
    </row>
    <row r="35" spans="2:9" s="8" customFormat="1" ht="26.25" customHeight="1" thickBot="1">
      <c r="B35" s="711" t="s">
        <v>24</v>
      </c>
      <c r="C35" s="718"/>
      <c r="D35" s="719"/>
      <c r="E35" s="323"/>
      <c r="F35" s="323"/>
      <c r="G35" s="323"/>
      <c r="H35" s="323"/>
      <c r="I35"/>
    </row>
    <row r="36" spans="2:9" s="8" customFormat="1" ht="21.75" customHeight="1" thickBot="1">
      <c r="B36" s="698" t="s">
        <v>67</v>
      </c>
      <c r="C36" s="699"/>
      <c r="D36" s="700"/>
      <c r="E36" s="324">
        <f>E35/$E$32</f>
        <v>0</v>
      </c>
      <c r="F36" s="324">
        <f>F35/$E$32</f>
        <v>0</v>
      </c>
      <c r="G36" s="324">
        <f>G35/$E$32</f>
        <v>0</v>
      </c>
      <c r="H36" s="324">
        <f>H35/$E$32</f>
        <v>0</v>
      </c>
      <c r="I36"/>
    </row>
    <row r="37" spans="2:9" s="8" customFormat="1" ht="21.75" customHeight="1" thickBot="1">
      <c r="B37" s="711" t="s">
        <v>45</v>
      </c>
      <c r="C37" s="712"/>
      <c r="D37" s="713"/>
      <c r="E37" s="321"/>
      <c r="F37" s="321"/>
      <c r="G37" s="321">
        <f>'8.Soupiska výdajů'!V51</f>
        <v>0</v>
      </c>
      <c r="H37" s="321"/>
      <c r="I37"/>
    </row>
    <row r="38" spans="2:9" s="8" customFormat="1" ht="21.75" customHeight="1" thickBot="1">
      <c r="B38" s="698" t="s">
        <v>67</v>
      </c>
      <c r="C38" s="699"/>
      <c r="D38" s="700"/>
      <c r="E38" s="324">
        <f>E37/$E$32</f>
        <v>0</v>
      </c>
      <c r="F38" s="324">
        <f>F37/$E$32</f>
        <v>0</v>
      </c>
      <c r="G38" s="324">
        <f>G37/$E$32</f>
        <v>0</v>
      </c>
      <c r="H38" s="324">
        <f>H37/$E$32</f>
        <v>0</v>
      </c>
      <c r="I38"/>
    </row>
    <row r="39" spans="2:9" s="19" customFormat="1" ht="21.75" customHeight="1" thickBot="1">
      <c r="B39" s="711" t="s">
        <v>155</v>
      </c>
      <c r="C39" s="712"/>
      <c r="D39" s="713"/>
      <c r="E39" s="321"/>
      <c r="F39" s="321"/>
      <c r="G39" s="321"/>
      <c r="H39" s="321"/>
      <c r="I39"/>
    </row>
    <row r="40" spans="2:10" ht="20.25" customHeight="1" thickBot="1">
      <c r="B40" s="698" t="s">
        <v>67</v>
      </c>
      <c r="C40" s="699"/>
      <c r="D40" s="700"/>
      <c r="E40" s="324">
        <f>E39/$E$32</f>
        <v>0</v>
      </c>
      <c r="F40" s="324">
        <f>F39/$E$32</f>
        <v>0</v>
      </c>
      <c r="G40" s="324">
        <f>G39/$E$32</f>
        <v>0</v>
      </c>
      <c r="H40" s="324">
        <f>H39/$E$32</f>
        <v>0</v>
      </c>
      <c r="I40"/>
      <c r="J40" s="19"/>
    </row>
    <row r="41" spans="2:10" ht="19.5" customHeight="1" thickBot="1">
      <c r="B41" s="714" t="s">
        <v>25</v>
      </c>
      <c r="C41" s="715"/>
      <c r="D41" s="715"/>
      <c r="E41" s="321"/>
      <c r="F41" s="321"/>
      <c r="G41" s="321"/>
      <c r="H41" s="321"/>
      <c r="I41"/>
      <c r="J41" s="19"/>
    </row>
    <row r="42" spans="2:10" ht="19.5" customHeight="1" thickBot="1">
      <c r="B42" s="684" t="s">
        <v>67</v>
      </c>
      <c r="C42" s="685"/>
      <c r="D42" s="685"/>
      <c r="E42" s="324">
        <f>E41/$E$32</f>
        <v>0</v>
      </c>
      <c r="F42" s="324">
        <f>F41/$E$32</f>
        <v>0</v>
      </c>
      <c r="G42" s="324">
        <f>G41/$E$32</f>
        <v>0</v>
      </c>
      <c r="H42" s="324">
        <f>H41/$E$32</f>
        <v>0</v>
      </c>
      <c r="I42"/>
      <c r="J42" s="19"/>
    </row>
    <row r="43" spans="2:10" ht="19.5" customHeight="1" thickBot="1">
      <c r="B43" s="78"/>
      <c r="C43" s="66"/>
      <c r="D43" s="66"/>
      <c r="E43" s="66"/>
      <c r="F43" s="66"/>
      <c r="G43" s="46"/>
      <c r="H43" s="46"/>
      <c r="I43"/>
      <c r="J43" s="19"/>
    </row>
    <row r="44" spans="2:10" ht="62.25" customHeight="1" thickBot="1">
      <c r="B44" s="57"/>
      <c r="C44" s="211"/>
      <c r="D44" s="27" t="s">
        <v>262</v>
      </c>
      <c r="E44" s="27" t="s">
        <v>17</v>
      </c>
      <c r="F44" s="31" t="s">
        <v>26</v>
      </c>
      <c r="G44" s="31" t="s">
        <v>274</v>
      </c>
      <c r="H44" s="27" t="s">
        <v>27</v>
      </c>
      <c r="I44" s="27" t="s">
        <v>55</v>
      </c>
      <c r="J44" s="19"/>
    </row>
    <row r="45" spans="2:10" ht="24.75" customHeight="1" thickBot="1">
      <c r="B45" s="278" t="s">
        <v>68</v>
      </c>
      <c r="C45" s="279"/>
      <c r="D45" s="322">
        <f>'8.Soupiska výdajů'!V60</f>
        <v>0.85</v>
      </c>
      <c r="E45" s="321">
        <v>54289</v>
      </c>
      <c r="F45" s="321">
        <v>16748</v>
      </c>
      <c r="G45" s="315">
        <f>FLOOR(D45*G32,1)</f>
        <v>16103</v>
      </c>
      <c r="H45" s="298">
        <f>SUM(F45:G45)/E45</f>
        <v>0.6051133747167935</v>
      </c>
      <c r="I45" s="302">
        <f>E45-F45-G45</f>
        <v>21438</v>
      </c>
      <c r="J45" s="19"/>
    </row>
    <row r="46" spans="2:10" ht="24" customHeight="1" thickBot="1">
      <c r="B46" s="57"/>
      <c r="C46" s="211"/>
      <c r="D46" s="212"/>
      <c r="E46" s="213"/>
      <c r="F46" s="214"/>
      <c r="H46" s="43"/>
      <c r="I46" s="214"/>
      <c r="J46" s="8"/>
    </row>
    <row r="47" spans="2:10" ht="60" customHeight="1" thickBot="1">
      <c r="B47" s="57"/>
      <c r="C47" s="211"/>
      <c r="D47" s="212"/>
      <c r="E47" s="27" t="s">
        <v>265</v>
      </c>
      <c r="F47" s="27" t="s">
        <v>269</v>
      </c>
      <c r="G47" s="27" t="s">
        <v>266</v>
      </c>
      <c r="H47" s="104" t="s">
        <v>267</v>
      </c>
      <c r="I47" s="27" t="s">
        <v>268</v>
      </c>
      <c r="J47" s="8"/>
    </row>
    <row r="48" spans="2:10" ht="32.25" customHeight="1" thickBot="1">
      <c r="B48" s="689" t="s">
        <v>280</v>
      </c>
      <c r="C48" s="690"/>
      <c r="D48" s="691"/>
      <c r="E48" s="318"/>
      <c r="F48" s="318"/>
      <c r="G48" s="318"/>
      <c r="H48" s="325" t="e">
        <f>(F48+G48)/E48</f>
        <v>#DIV/0!</v>
      </c>
      <c r="I48" s="302">
        <f>E48-F48-G48</f>
        <v>0</v>
      </c>
      <c r="J48" s="8"/>
    </row>
    <row r="49" spans="2:10" ht="40.5" customHeight="1">
      <c r="B49" s="673" t="s">
        <v>285</v>
      </c>
      <c r="C49" s="674"/>
      <c r="D49" s="674"/>
      <c r="E49" s="674"/>
      <c r="F49" s="674"/>
      <c r="G49" s="674"/>
      <c r="H49" s="674"/>
      <c r="I49" s="674"/>
      <c r="J49" s="8"/>
    </row>
    <row r="50" spans="2:10" ht="23.25" customHeight="1" thickBot="1">
      <c r="B50" s="64"/>
      <c r="C50" s="65"/>
      <c r="D50" s="65"/>
      <c r="E50" s="66"/>
      <c r="F50" s="66"/>
      <c r="G50" s="66"/>
      <c r="H50" s="66"/>
      <c r="J50" s="38"/>
    </row>
    <row r="51" spans="2:10" s="151" customFormat="1" ht="24" customHeight="1" thickBot="1">
      <c r="B51" s="686" t="s">
        <v>69</v>
      </c>
      <c r="C51" s="687"/>
      <c r="D51" s="687"/>
      <c r="E51" s="687"/>
      <c r="F51" s="687"/>
      <c r="G51" s="688"/>
      <c r="H51" s="79" t="s">
        <v>29</v>
      </c>
      <c r="I51" s="5"/>
      <c r="J51" s="54"/>
    </row>
    <row r="52" spans="2:10" s="151" customFormat="1" ht="24" customHeight="1" thickBot="1">
      <c r="B52" s="675" t="s">
        <v>77</v>
      </c>
      <c r="C52" s="676"/>
      <c r="D52" s="676"/>
      <c r="E52" s="676"/>
      <c r="F52" s="676"/>
      <c r="G52" s="320"/>
      <c r="H52" s="67" t="s">
        <v>29</v>
      </c>
      <c r="I52" s="5"/>
      <c r="J52" s="54"/>
    </row>
    <row r="53" spans="2:10" s="151" customFormat="1" ht="24" customHeight="1" thickBot="1">
      <c r="B53" s="675" t="s">
        <v>281</v>
      </c>
      <c r="C53" s="676"/>
      <c r="D53" s="676"/>
      <c r="E53" s="676"/>
      <c r="F53" s="676"/>
      <c r="G53" s="677"/>
      <c r="H53" s="67" t="s">
        <v>29</v>
      </c>
      <c r="I53" s="5"/>
      <c r="J53" s="54"/>
    </row>
    <row r="54" spans="2:10" s="151" customFormat="1" ht="24" customHeight="1" thickBot="1">
      <c r="B54" s="692" t="s">
        <v>287</v>
      </c>
      <c r="C54" s="692"/>
      <c r="D54" s="692"/>
      <c r="E54" s="692"/>
      <c r="F54" s="692"/>
      <c r="G54" s="692"/>
      <c r="H54" s="67" t="s">
        <v>29</v>
      </c>
      <c r="I54" s="5"/>
      <c r="J54" s="54"/>
    </row>
    <row r="55" spans="2:10" s="151" customFormat="1" ht="48.75" customHeight="1" thickBot="1">
      <c r="B55" s="80" t="s">
        <v>70</v>
      </c>
      <c r="C55" s="670"/>
      <c r="D55" s="671"/>
      <c r="E55" s="671"/>
      <c r="F55" s="671"/>
      <c r="G55" s="671"/>
      <c r="H55" s="672"/>
      <c r="I55" s="8"/>
      <c r="J55" s="54"/>
    </row>
    <row r="56" spans="2:9" s="151" customFormat="1" ht="21" customHeight="1">
      <c r="B56" s="666" t="s">
        <v>28</v>
      </c>
      <c r="C56" s="667"/>
      <c r="D56" s="667"/>
      <c r="E56" s="667"/>
      <c r="F56" s="667"/>
      <c r="G56" s="667"/>
      <c r="H56" s="667"/>
      <c r="I56" s="8"/>
    </row>
    <row r="57" spans="2:9" s="211" customFormat="1" ht="54.75" customHeight="1">
      <c r="B57" s="668" t="s">
        <v>231</v>
      </c>
      <c r="C57" s="668"/>
      <c r="D57" s="668"/>
      <c r="E57" s="668"/>
      <c r="F57" s="668"/>
      <c r="G57" s="668"/>
      <c r="H57" s="668"/>
      <c r="I57" s="38"/>
    </row>
    <row r="58" spans="2:9" s="211" customFormat="1" ht="33" customHeight="1">
      <c r="B58" s="23"/>
      <c r="C58" s="669" t="s">
        <v>71</v>
      </c>
      <c r="D58" s="678"/>
      <c r="E58" s="678"/>
      <c r="F58" s="678"/>
      <c r="G58" s="678"/>
      <c r="H58" s="678"/>
      <c r="I58" s="81"/>
    </row>
    <row r="59" spans="2:9" s="211" customFormat="1" ht="15" customHeight="1">
      <c r="B59" s="23"/>
      <c r="C59" s="669" t="s">
        <v>72</v>
      </c>
      <c r="D59" s="669"/>
      <c r="E59" s="669"/>
      <c r="F59" s="669"/>
      <c r="G59" s="669"/>
      <c r="H59" s="669"/>
      <c r="I59" s="81"/>
    </row>
    <row r="60" spans="2:9" s="211" customFormat="1" ht="34.5" customHeight="1">
      <c r="B60" s="23"/>
      <c r="C60" s="669" t="s">
        <v>73</v>
      </c>
      <c r="D60" s="678"/>
      <c r="E60" s="678"/>
      <c r="F60" s="678"/>
      <c r="G60" s="678"/>
      <c r="H60" s="678"/>
      <c r="I60" s="81"/>
    </row>
    <row r="61" spans="2:9" s="211" customFormat="1" ht="28.5" customHeight="1">
      <c r="B61" s="23"/>
      <c r="C61" s="669" t="s">
        <v>74</v>
      </c>
      <c r="D61" s="678"/>
      <c r="E61" s="678"/>
      <c r="F61" s="678"/>
      <c r="G61" s="678"/>
      <c r="H61" s="678"/>
      <c r="I61" s="74"/>
    </row>
    <row r="62" spans="3:9" ht="29.25" customHeight="1">
      <c r="C62" s="669" t="s">
        <v>75</v>
      </c>
      <c r="D62" s="669"/>
      <c r="E62" s="669"/>
      <c r="F62" s="669"/>
      <c r="G62" s="669"/>
      <c r="H62" s="669"/>
      <c r="I62" s="82"/>
    </row>
    <row r="63" spans="3:9" ht="29.25" customHeight="1">
      <c r="C63" s="665" t="s">
        <v>76</v>
      </c>
      <c r="D63" s="665"/>
      <c r="E63" s="665"/>
      <c r="F63" s="665"/>
      <c r="G63" s="665"/>
      <c r="H63" s="665"/>
      <c r="I63" s="82"/>
    </row>
    <row r="64" spans="3:9" ht="19.5" customHeight="1">
      <c r="C64" s="665" t="s">
        <v>51</v>
      </c>
      <c r="D64" s="665"/>
      <c r="E64" s="665"/>
      <c r="F64" s="665"/>
      <c r="G64" s="665"/>
      <c r="H64" s="665"/>
      <c r="I64" s="82"/>
    </row>
    <row r="65" spans="3:9" ht="19.5" customHeight="1">
      <c r="C65" s="56"/>
      <c r="D65" s="56"/>
      <c r="E65" s="56"/>
      <c r="F65" s="56"/>
      <c r="G65" s="56"/>
      <c r="H65" s="56"/>
      <c r="I65" s="82"/>
    </row>
    <row r="66" spans="3:9" ht="13.5" customHeight="1">
      <c r="C66" s="56"/>
      <c r="D66" s="56"/>
      <c r="E66" s="56"/>
      <c r="F66" s="56"/>
      <c r="G66" s="56"/>
      <c r="H66" s="56"/>
      <c r="I66" s="82"/>
    </row>
    <row r="67" spans="2:9" s="8" customFormat="1" ht="14.25">
      <c r="B67" s="642" t="s">
        <v>232</v>
      </c>
      <c r="C67" s="643"/>
      <c r="D67" s="643"/>
      <c r="E67" s="149"/>
      <c r="F67" s="149"/>
      <c r="G67" s="149"/>
      <c r="H67" s="149"/>
      <c r="I67" s="82"/>
    </row>
    <row r="68" spans="2:9" s="8" customFormat="1" ht="15" thickBot="1">
      <c r="B68" s="17"/>
      <c r="C68" s="149"/>
      <c r="D68" s="150"/>
      <c r="E68" s="150"/>
      <c r="F68" s="150"/>
      <c r="G68" s="150"/>
      <c r="H68" s="150"/>
      <c r="I68" s="82"/>
    </row>
    <row r="69" spans="2:9" s="8" customFormat="1" ht="13.5" thickBot="1">
      <c r="B69" s="681" t="s">
        <v>233</v>
      </c>
      <c r="C69" s="682"/>
      <c r="D69" s="683"/>
      <c r="E69" s="658"/>
      <c r="F69" s="659"/>
      <c r="I69" s="82"/>
    </row>
    <row r="70" spans="2:8" ht="13.5" thickBot="1">
      <c r="B70" s="679"/>
      <c r="C70" s="680"/>
      <c r="D70" s="680"/>
      <c r="G70" s="8"/>
      <c r="H70" s="8"/>
    </row>
    <row r="71" spans="2:6" ht="13.5" thickBot="1">
      <c r="B71" s="660" t="s">
        <v>30</v>
      </c>
      <c r="C71" s="661"/>
      <c r="D71" s="661"/>
      <c r="E71" s="658"/>
      <c r="F71" s="659"/>
    </row>
    <row r="72" spans="2:9" ht="13.5" thickBot="1">
      <c r="B72" s="5"/>
      <c r="I72" s="21"/>
    </row>
    <row r="73" spans="2:9" ht="12.75" customHeight="1" thickBot="1">
      <c r="B73" s="660" t="s">
        <v>288</v>
      </c>
      <c r="C73" s="661"/>
      <c r="D73" s="661"/>
      <c r="E73" s="658"/>
      <c r="F73" s="659"/>
      <c r="G73" s="636" t="s">
        <v>61</v>
      </c>
      <c r="H73" s="637"/>
      <c r="I73" s="638"/>
    </row>
    <row r="74" spans="7:9" ht="13.5" thickBot="1">
      <c r="G74" s="639"/>
      <c r="H74" s="640"/>
      <c r="I74" s="641"/>
    </row>
    <row r="75" ht="17.25" customHeight="1"/>
    <row r="76" ht="13.5" thickBot="1"/>
    <row r="77" spans="2:9" ht="12.75">
      <c r="B77" s="642" t="s">
        <v>289</v>
      </c>
      <c r="C77" s="643"/>
      <c r="D77" s="643"/>
      <c r="E77" s="644"/>
      <c r="F77" s="645"/>
      <c r="G77" s="648" t="s">
        <v>33</v>
      </c>
      <c r="H77" s="649"/>
      <c r="I77" s="638"/>
    </row>
    <row r="78" spans="5:9" ht="13.5" thickBot="1">
      <c r="E78" s="646"/>
      <c r="F78" s="647"/>
      <c r="G78" s="650"/>
      <c r="H78" s="651"/>
      <c r="I78" s="652"/>
    </row>
    <row r="79" spans="3:9" ht="12.75">
      <c r="C79" s="655" t="s">
        <v>290</v>
      </c>
      <c r="D79" s="656"/>
      <c r="E79" s="656"/>
      <c r="F79" s="657"/>
      <c r="G79" s="650"/>
      <c r="H79" s="651"/>
      <c r="I79" s="652"/>
    </row>
    <row r="80" spans="7:9" ht="12.75">
      <c r="G80" s="650"/>
      <c r="H80" s="651"/>
      <c r="I80" s="652"/>
    </row>
    <row r="81" spans="7:9" ht="12.75">
      <c r="G81" s="650"/>
      <c r="H81" s="651"/>
      <c r="I81" s="652"/>
    </row>
    <row r="82" spans="7:9" ht="12.75">
      <c r="G82" s="650"/>
      <c r="H82" s="651"/>
      <c r="I82" s="652"/>
    </row>
    <row r="83" spans="7:9" ht="13.5" thickBot="1">
      <c r="G83" s="653"/>
      <c r="H83" s="654"/>
      <c r="I83" s="641"/>
    </row>
  </sheetData>
  <sheetProtection/>
  <mergeCells count="64">
    <mergeCell ref="D12:H12"/>
    <mergeCell ref="D14:H14"/>
    <mergeCell ref="B16:C16"/>
    <mergeCell ref="B20:C20"/>
    <mergeCell ref="D20:F20"/>
    <mergeCell ref="D16:H16"/>
    <mergeCell ref="B1:I1"/>
    <mergeCell ref="B2:H2"/>
    <mergeCell ref="B3:H3"/>
    <mergeCell ref="B6:C6"/>
    <mergeCell ref="B8:C8"/>
    <mergeCell ref="B18:C18"/>
    <mergeCell ref="D18:H18"/>
    <mergeCell ref="B10:C10"/>
    <mergeCell ref="D10:F10"/>
    <mergeCell ref="B12:C12"/>
    <mergeCell ref="B30:D30"/>
    <mergeCell ref="B39:D39"/>
    <mergeCell ref="B40:D40"/>
    <mergeCell ref="B41:D41"/>
    <mergeCell ref="B33:I33"/>
    <mergeCell ref="B38:D38"/>
    <mergeCell ref="B37:D37"/>
    <mergeCell ref="B35:D35"/>
    <mergeCell ref="B48:D48"/>
    <mergeCell ref="B54:G54"/>
    <mergeCell ref="B22:C22"/>
    <mergeCell ref="D22:F22"/>
    <mergeCell ref="B36:D36"/>
    <mergeCell ref="B24:H24"/>
    <mergeCell ref="B26:D26"/>
    <mergeCell ref="B28:D28"/>
    <mergeCell ref="B32:D32"/>
    <mergeCell ref="B29:D29"/>
    <mergeCell ref="D6:H6"/>
    <mergeCell ref="C58:H58"/>
    <mergeCell ref="C62:H62"/>
    <mergeCell ref="C61:H61"/>
    <mergeCell ref="B70:D70"/>
    <mergeCell ref="B69:D69"/>
    <mergeCell ref="C60:H60"/>
    <mergeCell ref="B42:D42"/>
    <mergeCell ref="B51:G51"/>
    <mergeCell ref="B52:F52"/>
    <mergeCell ref="D8:H8"/>
    <mergeCell ref="B67:D67"/>
    <mergeCell ref="C63:H63"/>
    <mergeCell ref="C64:H64"/>
    <mergeCell ref="B56:H56"/>
    <mergeCell ref="B57:H57"/>
    <mergeCell ref="C59:H59"/>
    <mergeCell ref="C55:H55"/>
    <mergeCell ref="B49:I49"/>
    <mergeCell ref="B53:G53"/>
    <mergeCell ref="G73:I74"/>
    <mergeCell ref="B77:D77"/>
    <mergeCell ref="E77:F78"/>
    <mergeCell ref="G77:I83"/>
    <mergeCell ref="C79:F79"/>
    <mergeCell ref="E69:F69"/>
    <mergeCell ref="B71:D71"/>
    <mergeCell ref="E71:F71"/>
    <mergeCell ref="B73:D73"/>
    <mergeCell ref="E73:F73"/>
  </mergeCells>
  <printOptions/>
  <pageMargins left="0.7874015748031497" right="0.7874015748031497" top="0.984251968503937" bottom="0.984251968503937" header="0.5118110236220472" footer="0.5118110236220472"/>
  <pageSetup horizontalDpi="600" verticalDpi="600" orientation="portrait" paperSize="9" scale="64" r:id="rId4"/>
  <headerFooter alignWithMargins="0">
    <oddHeader>&amp;CVerze: 4. května 2011&amp;RRK-34-2012-38, př. 1
Počet stran: 21</oddHeader>
  </headerFooter>
  <rowBreaks count="1" manualBreakCount="1">
    <brk id="46" max="9" man="1"/>
  </rowBreaks>
  <drawing r:id="rId3"/>
  <legacyDrawing r:id="rId2"/>
</worksheet>
</file>

<file path=xl/worksheets/sheet2.xml><?xml version="1.0" encoding="utf-8"?>
<worksheet xmlns="http://schemas.openxmlformats.org/spreadsheetml/2006/main" xmlns:r="http://schemas.openxmlformats.org/officeDocument/2006/relationships">
  <dimension ref="B1:J145"/>
  <sheetViews>
    <sheetView view="pageBreakPreview" zoomScaleSheetLayoutView="100" zoomScalePageLayoutView="0" workbookViewId="0" topLeftCell="B7">
      <selection activeCell="H138" sqref="H138"/>
    </sheetView>
  </sheetViews>
  <sheetFormatPr defaultColWidth="9.140625" defaultRowHeight="12.75"/>
  <cols>
    <col min="1" max="1" width="2.8515625" style="0" hidden="1" customWidth="1"/>
    <col min="2" max="2" width="14.140625" style="0" customWidth="1"/>
    <col min="3" max="3" width="10.00390625" style="0" customWidth="1"/>
    <col min="6" max="6" width="12.00390625" style="0" customWidth="1"/>
    <col min="9" max="9" width="20.421875" style="0" customWidth="1"/>
    <col min="11" max="11" width="10.8515625" style="0" customWidth="1"/>
  </cols>
  <sheetData>
    <row r="1" spans="2:10" s="5" customFormat="1" ht="125.25" customHeight="1">
      <c r="B1" s="720"/>
      <c r="C1" s="721"/>
      <c r="D1" s="721"/>
      <c r="E1" s="721"/>
      <c r="F1" s="721"/>
      <c r="G1" s="721"/>
      <c r="H1" s="721"/>
      <c r="I1" s="721"/>
      <c r="J1" s="721"/>
    </row>
    <row r="2" ht="9" customHeight="1"/>
    <row r="3" spans="2:9" ht="24" customHeight="1">
      <c r="B3" s="859" t="s">
        <v>107</v>
      </c>
      <c r="C3" s="860"/>
      <c r="D3" s="860"/>
      <c r="E3" s="860"/>
      <c r="F3" s="860"/>
      <c r="G3" s="860"/>
      <c r="H3" s="860"/>
      <c r="I3" s="860"/>
    </row>
    <row r="4" ht="8.25" customHeight="1"/>
    <row r="5" spans="2:9" ht="15">
      <c r="B5" s="722" t="s">
        <v>6</v>
      </c>
      <c r="C5" s="723"/>
      <c r="D5" s="723"/>
      <c r="E5" s="723"/>
      <c r="F5" s="723"/>
      <c r="G5" s="723"/>
      <c r="H5" s="723"/>
      <c r="I5" s="723"/>
    </row>
    <row r="6" spans="2:9" ht="19.5" customHeight="1" thickBot="1">
      <c r="B6" s="69"/>
      <c r="C6" s="70" t="s">
        <v>249</v>
      </c>
      <c r="D6" s="48"/>
      <c r="E6" s="48"/>
      <c r="F6" s="48"/>
      <c r="G6" s="48"/>
      <c r="H6" s="48"/>
      <c r="I6" s="48"/>
    </row>
    <row r="7" spans="2:9" ht="19.5" customHeight="1" thickBot="1">
      <c r="B7" s="726" t="s">
        <v>9</v>
      </c>
      <c r="C7" s="801"/>
      <c r="D7" s="815" t="s">
        <v>432</v>
      </c>
      <c r="E7" s="816"/>
      <c r="F7" s="816"/>
      <c r="G7" s="816"/>
      <c r="H7" s="816"/>
      <c r="I7" s="817"/>
    </row>
    <row r="8" spans="2:9" ht="6" customHeight="1" thickBot="1">
      <c r="B8" s="49"/>
      <c r="C8" s="46"/>
      <c r="D8" s="8"/>
      <c r="E8" s="8"/>
      <c r="F8" s="8"/>
      <c r="G8" s="8"/>
      <c r="H8" s="8"/>
      <c r="I8" s="8"/>
    </row>
    <row r="9" spans="2:9" ht="19.5" customHeight="1" thickBot="1">
      <c r="B9" s="726" t="s">
        <v>10</v>
      </c>
      <c r="C9" s="801"/>
      <c r="D9" s="815" t="s">
        <v>433</v>
      </c>
      <c r="E9" s="816"/>
      <c r="F9" s="816"/>
      <c r="G9" s="817"/>
      <c r="H9" s="8"/>
      <c r="I9" s="8"/>
    </row>
    <row r="10" spans="2:7" ht="15" customHeight="1" thickBot="1">
      <c r="B10" s="50"/>
      <c r="C10" s="43"/>
      <c r="D10" s="19"/>
      <c r="E10" s="19"/>
      <c r="F10" s="19"/>
      <c r="G10" s="19"/>
    </row>
    <row r="11" spans="2:9" ht="19.5" customHeight="1" thickBot="1">
      <c r="B11" s="660" t="s">
        <v>12</v>
      </c>
      <c r="C11" s="861"/>
      <c r="D11" s="815" t="s">
        <v>435</v>
      </c>
      <c r="E11" s="816"/>
      <c r="F11" s="816"/>
      <c r="G11" s="816"/>
      <c r="H11" s="816"/>
      <c r="I11" s="817"/>
    </row>
    <row r="12" ht="6" customHeight="1" thickBot="1"/>
    <row r="13" spans="2:9" ht="19.5" customHeight="1" thickBot="1">
      <c r="B13" s="726" t="s">
        <v>65</v>
      </c>
      <c r="C13" s="838"/>
      <c r="D13" s="815" t="s">
        <v>434</v>
      </c>
      <c r="E13" s="816"/>
      <c r="F13" s="816"/>
      <c r="G13" s="816"/>
      <c r="H13" s="816"/>
      <c r="I13" s="817"/>
    </row>
    <row r="14" spans="2:9" ht="6" customHeight="1" thickBot="1">
      <c r="B14" s="49"/>
      <c r="C14" s="46"/>
      <c r="D14" s="8"/>
      <c r="E14" s="8"/>
      <c r="F14" s="8"/>
      <c r="G14" s="8"/>
      <c r="H14" s="8"/>
      <c r="I14" s="8"/>
    </row>
    <row r="15" spans="2:9" ht="19.5" customHeight="1" thickBot="1">
      <c r="B15" s="726" t="s">
        <v>13</v>
      </c>
      <c r="C15" s="838"/>
      <c r="D15" s="815" t="s">
        <v>543</v>
      </c>
      <c r="E15" s="816"/>
      <c r="F15" s="816"/>
      <c r="G15" s="816"/>
      <c r="H15" s="816"/>
      <c r="I15" s="817"/>
    </row>
    <row r="16" spans="2:9" ht="6" customHeight="1" thickBot="1">
      <c r="B16" s="49"/>
      <c r="C16" s="46"/>
      <c r="D16" s="8"/>
      <c r="E16" s="8"/>
      <c r="F16" s="8"/>
      <c r="G16" s="8"/>
      <c r="H16" s="8"/>
      <c r="I16" s="8"/>
    </row>
    <row r="17" spans="2:9" ht="19.5" customHeight="1" thickBot="1">
      <c r="B17" s="726" t="s">
        <v>37</v>
      </c>
      <c r="C17" s="838"/>
      <c r="D17" s="815" t="s">
        <v>544</v>
      </c>
      <c r="E17" s="816"/>
      <c r="F17" s="816"/>
      <c r="G17" s="816"/>
      <c r="H17" s="816"/>
      <c r="I17" s="817"/>
    </row>
    <row r="18" spans="2:9" ht="6" customHeight="1" thickBot="1">
      <c r="B18" s="49"/>
      <c r="C18" s="46"/>
      <c r="D18" s="8"/>
      <c r="E18" s="8"/>
      <c r="F18" s="8"/>
      <c r="G18" s="8"/>
      <c r="H18" s="8"/>
      <c r="I18" s="8"/>
    </row>
    <row r="19" spans="2:9" ht="19.5" customHeight="1" thickBot="1">
      <c r="B19" s="726" t="s">
        <v>64</v>
      </c>
      <c r="C19" s="838"/>
      <c r="D19" s="815" t="s">
        <v>545</v>
      </c>
      <c r="E19" s="816"/>
      <c r="F19" s="816"/>
      <c r="G19" s="816"/>
      <c r="H19" s="816"/>
      <c r="I19" s="817"/>
    </row>
    <row r="20" spans="2:9" ht="6" customHeight="1" thickBot="1">
      <c r="B20" s="49"/>
      <c r="C20" s="46"/>
      <c r="D20" s="8"/>
      <c r="E20" s="8"/>
      <c r="F20" s="8"/>
      <c r="G20" s="8"/>
      <c r="H20" s="8"/>
      <c r="I20" s="8"/>
    </row>
    <row r="21" spans="2:9" ht="19.5" customHeight="1" thickBot="1">
      <c r="B21" s="726" t="s">
        <v>11</v>
      </c>
      <c r="C21" s="838"/>
      <c r="D21" s="815" t="s">
        <v>546</v>
      </c>
      <c r="E21" s="842"/>
      <c r="F21" s="842"/>
      <c r="G21" s="843"/>
      <c r="H21" s="8"/>
      <c r="I21" s="8"/>
    </row>
    <row r="22" spans="2:9" ht="19.5" customHeight="1" thickBot="1">
      <c r="B22" s="50"/>
      <c r="C22" s="43"/>
      <c r="D22" s="19"/>
      <c r="E22" s="19"/>
      <c r="F22" s="19"/>
      <c r="G22" s="19"/>
      <c r="H22" s="36"/>
      <c r="I22" s="36"/>
    </row>
    <row r="23" spans="2:5" ht="19.5" customHeight="1" thickBot="1">
      <c r="B23" s="839" t="s">
        <v>14</v>
      </c>
      <c r="C23" s="840"/>
      <c r="D23" s="815" t="s">
        <v>441</v>
      </c>
      <c r="E23" s="844"/>
    </row>
    <row r="24" ht="6" customHeight="1" thickBot="1">
      <c r="B24" s="2"/>
    </row>
    <row r="25" spans="2:9" ht="28.5" customHeight="1" thickBot="1">
      <c r="B25" s="693" t="s">
        <v>248</v>
      </c>
      <c r="C25" s="841"/>
      <c r="D25" s="845" t="s">
        <v>547</v>
      </c>
      <c r="E25" s="846"/>
      <c r="F25" s="846"/>
      <c r="G25" s="846"/>
      <c r="H25" s="846"/>
      <c r="I25" s="847"/>
    </row>
    <row r="26" spans="2:7" ht="6" customHeight="1">
      <c r="B26" s="49"/>
      <c r="C26" s="46"/>
      <c r="D26" s="8"/>
      <c r="E26" s="8"/>
      <c r="F26" s="8"/>
      <c r="G26" s="8"/>
    </row>
    <row r="27" ht="19.5" customHeight="1" thickBot="1"/>
    <row r="28" spans="2:9" ht="27.75" customHeight="1">
      <c r="B28" s="802" t="s">
        <v>250</v>
      </c>
      <c r="C28" s="803"/>
      <c r="D28" s="803"/>
      <c r="E28" s="803"/>
      <c r="F28" s="803"/>
      <c r="G28" s="803"/>
      <c r="H28" s="803"/>
      <c r="I28" s="804"/>
    </row>
    <row r="29" spans="2:9" ht="13.5" customHeight="1">
      <c r="B29" s="809" t="s">
        <v>251</v>
      </c>
      <c r="C29" s="810"/>
      <c r="D29" s="811"/>
      <c r="E29" s="779" t="s">
        <v>85</v>
      </c>
      <c r="F29" s="779"/>
      <c r="G29" s="779"/>
      <c r="H29" s="779"/>
      <c r="I29" s="780"/>
    </row>
    <row r="30" spans="2:9" ht="17.25" customHeight="1">
      <c r="B30" s="812"/>
      <c r="C30" s="813"/>
      <c r="D30" s="814"/>
      <c r="E30" s="779" t="s">
        <v>86</v>
      </c>
      <c r="F30" s="779"/>
      <c r="G30" s="779" t="s">
        <v>87</v>
      </c>
      <c r="H30" s="779"/>
      <c r="I30" s="780"/>
    </row>
    <row r="31" spans="2:9" ht="17.25" customHeight="1">
      <c r="B31" s="798" t="s">
        <v>201</v>
      </c>
      <c r="C31" s="799"/>
      <c r="D31" s="800"/>
      <c r="E31" s="793">
        <v>40641</v>
      </c>
      <c r="F31" s="794"/>
      <c r="G31" s="793">
        <v>40816</v>
      </c>
      <c r="H31" s="807"/>
      <c r="I31" s="808"/>
    </row>
    <row r="32" spans="2:9" ht="20.25" customHeight="1" thickBot="1">
      <c r="B32" s="783" t="s">
        <v>203</v>
      </c>
      <c r="C32" s="784"/>
      <c r="D32" s="785"/>
      <c r="E32" s="786">
        <v>40817</v>
      </c>
      <c r="F32" s="787"/>
      <c r="G32" s="786">
        <v>40999</v>
      </c>
      <c r="H32" s="788"/>
      <c r="I32" s="789"/>
    </row>
    <row r="33" spans="2:9" ht="13.5" thickBot="1">
      <c r="B33" s="49"/>
      <c r="C33" s="46"/>
      <c r="D33" s="8"/>
      <c r="E33" s="8"/>
      <c r="F33" s="8"/>
      <c r="G33" s="8"/>
      <c r="H33" s="19"/>
      <c r="I33" s="19"/>
    </row>
    <row r="34" spans="2:9" ht="69" customHeight="1" thickBot="1">
      <c r="B34" s="758" t="s">
        <v>647</v>
      </c>
      <c r="C34" s="781"/>
      <c r="D34" s="781"/>
      <c r="E34" s="781"/>
      <c r="F34" s="781"/>
      <c r="G34" s="781"/>
      <c r="H34" s="781"/>
      <c r="I34" s="782"/>
    </row>
    <row r="35" spans="2:9" ht="15.75" thickBot="1">
      <c r="B35" s="39"/>
      <c r="C35" s="42"/>
      <c r="D35" s="43"/>
      <c r="E35" s="8"/>
      <c r="F35" s="8"/>
      <c r="G35" s="8"/>
      <c r="H35" s="19"/>
      <c r="I35" s="19"/>
    </row>
    <row r="36" spans="2:9" ht="407.25" customHeight="1">
      <c r="B36" s="776" t="s">
        <v>648</v>
      </c>
      <c r="C36" s="777"/>
      <c r="D36" s="777"/>
      <c r="E36" s="777"/>
      <c r="F36" s="777"/>
      <c r="G36" s="777"/>
      <c r="H36" s="777"/>
      <c r="I36" s="778"/>
    </row>
    <row r="37" spans="2:9" ht="409.5" customHeight="1">
      <c r="B37" s="790" t="s">
        <v>649</v>
      </c>
      <c r="C37" s="791"/>
      <c r="D37" s="791"/>
      <c r="E37" s="791"/>
      <c r="F37" s="791"/>
      <c r="G37" s="791"/>
      <c r="H37" s="791"/>
      <c r="I37" s="792"/>
    </row>
    <row r="38" spans="2:9" ht="29.25" customHeight="1" thickBot="1">
      <c r="B38" s="795" t="s">
        <v>548</v>
      </c>
      <c r="C38" s="796"/>
      <c r="D38" s="796"/>
      <c r="E38" s="796"/>
      <c r="F38" s="796"/>
      <c r="G38" s="796"/>
      <c r="H38" s="796"/>
      <c r="I38" s="797"/>
    </row>
    <row r="39" spans="2:9" ht="15.75" thickBot="1">
      <c r="B39" s="39"/>
      <c r="C39" s="42"/>
      <c r="D39" s="43"/>
      <c r="E39" s="8"/>
      <c r="F39" s="8"/>
      <c r="G39" s="8"/>
      <c r="H39" s="19"/>
      <c r="I39" s="19"/>
    </row>
    <row r="40" spans="2:9" ht="45.75" customHeight="1" thickBot="1">
      <c r="B40" s="758" t="s">
        <v>586</v>
      </c>
      <c r="C40" s="781"/>
      <c r="D40" s="781"/>
      <c r="E40" s="781"/>
      <c r="F40" s="781"/>
      <c r="G40" s="781"/>
      <c r="H40" s="781"/>
      <c r="I40" s="782"/>
    </row>
    <row r="41" spans="2:9" ht="17.25" customHeight="1" thickBot="1">
      <c r="B41" s="98"/>
      <c r="C41" s="98"/>
      <c r="D41" s="98"/>
      <c r="E41" s="98"/>
      <c r="F41" s="98"/>
      <c r="G41" s="98"/>
      <c r="H41" s="98"/>
      <c r="I41" s="98"/>
    </row>
    <row r="42" spans="2:9" ht="17.25" customHeight="1">
      <c r="B42" s="755" t="s">
        <v>88</v>
      </c>
      <c r="C42" s="805"/>
      <c r="D42" s="805"/>
      <c r="E42" s="805"/>
      <c r="F42" s="805"/>
      <c r="G42" s="805"/>
      <c r="H42" s="805"/>
      <c r="I42" s="806"/>
    </row>
    <row r="43" spans="2:9" ht="17.25" customHeight="1">
      <c r="B43" s="752" t="s">
        <v>116</v>
      </c>
      <c r="C43" s="753"/>
      <c r="D43" s="753"/>
      <c r="E43" s="753"/>
      <c r="F43" s="753"/>
      <c r="G43" s="753"/>
      <c r="H43" s="753"/>
      <c r="I43" s="754"/>
    </row>
    <row r="44" spans="2:9" ht="26.25" customHeight="1">
      <c r="B44" s="820" t="s">
        <v>106</v>
      </c>
      <c r="C44" s="751"/>
      <c r="D44" s="751"/>
      <c r="E44" s="751"/>
      <c r="F44" s="751" t="s">
        <v>78</v>
      </c>
      <c r="G44" s="751"/>
      <c r="H44" s="751" t="s">
        <v>79</v>
      </c>
      <c r="I44" s="827"/>
    </row>
    <row r="45" spans="2:9" ht="17.25" customHeight="1">
      <c r="B45" s="741" t="s">
        <v>549</v>
      </c>
      <c r="C45" s="742"/>
      <c r="D45" s="742"/>
      <c r="E45" s="743"/>
      <c r="F45" s="770">
        <v>40693</v>
      </c>
      <c r="G45" s="743"/>
      <c r="H45" s="748" t="s">
        <v>550</v>
      </c>
      <c r="I45" s="749"/>
    </row>
    <row r="46" spans="2:9" ht="26.25" customHeight="1">
      <c r="B46" s="741" t="s">
        <v>551</v>
      </c>
      <c r="C46" s="768"/>
      <c r="D46" s="768"/>
      <c r="E46" s="769"/>
      <c r="F46" s="763">
        <v>40693</v>
      </c>
      <c r="G46" s="773"/>
      <c r="H46" s="774" t="s">
        <v>552</v>
      </c>
      <c r="I46" s="775"/>
    </row>
    <row r="47" spans="2:9" ht="28.5" customHeight="1">
      <c r="B47" s="741" t="s">
        <v>553</v>
      </c>
      <c r="C47" s="768"/>
      <c r="D47" s="768"/>
      <c r="E47" s="769"/>
      <c r="F47" s="770">
        <v>40908</v>
      </c>
      <c r="G47" s="743"/>
      <c r="H47" s="748" t="s">
        <v>552</v>
      </c>
      <c r="I47" s="771"/>
    </row>
    <row r="48" spans="2:9" ht="27" customHeight="1">
      <c r="B48" s="741" t="s">
        <v>554</v>
      </c>
      <c r="C48" s="768"/>
      <c r="D48" s="768"/>
      <c r="E48" s="769"/>
      <c r="F48" s="770" t="s">
        <v>555</v>
      </c>
      <c r="G48" s="743"/>
      <c r="H48" s="748" t="s">
        <v>556</v>
      </c>
      <c r="I48" s="771"/>
    </row>
    <row r="49" spans="2:9" ht="30" customHeight="1">
      <c r="B49" s="741" t="s">
        <v>557</v>
      </c>
      <c r="C49" s="768"/>
      <c r="D49" s="768"/>
      <c r="E49" s="769"/>
      <c r="F49" s="770">
        <v>40908</v>
      </c>
      <c r="G49" s="743"/>
      <c r="H49" s="748" t="s">
        <v>558</v>
      </c>
      <c r="I49" s="771"/>
    </row>
    <row r="50" spans="2:9" ht="27.75" customHeight="1">
      <c r="B50" s="741" t="s">
        <v>559</v>
      </c>
      <c r="C50" s="768"/>
      <c r="D50" s="768"/>
      <c r="E50" s="769"/>
      <c r="F50" s="770">
        <v>40908</v>
      </c>
      <c r="G50" s="743"/>
      <c r="H50" s="748" t="s">
        <v>560</v>
      </c>
      <c r="I50" s="771"/>
    </row>
    <row r="51" spans="2:9" ht="28.5" customHeight="1">
      <c r="B51" s="741" t="s">
        <v>561</v>
      </c>
      <c r="C51" s="768"/>
      <c r="D51" s="768"/>
      <c r="E51" s="769"/>
      <c r="F51" s="770">
        <v>40816</v>
      </c>
      <c r="G51" s="743"/>
      <c r="H51" s="748" t="s">
        <v>562</v>
      </c>
      <c r="I51" s="771"/>
    </row>
    <row r="52" spans="2:9" ht="16.5" customHeight="1">
      <c r="B52" s="741" t="s">
        <v>563</v>
      </c>
      <c r="C52" s="742"/>
      <c r="D52" s="742"/>
      <c r="E52" s="743"/>
      <c r="F52" s="770">
        <v>40908</v>
      </c>
      <c r="G52" s="772"/>
      <c r="H52" s="748" t="s">
        <v>564</v>
      </c>
      <c r="I52" s="749"/>
    </row>
    <row r="53" spans="2:9" ht="18.75" customHeight="1">
      <c r="B53" s="765" t="s">
        <v>565</v>
      </c>
      <c r="C53" s="766"/>
      <c r="D53" s="766"/>
      <c r="E53" s="767"/>
      <c r="F53" s="763">
        <v>41274</v>
      </c>
      <c r="G53" s="764"/>
      <c r="H53" s="761">
        <v>41173</v>
      </c>
      <c r="I53" s="762"/>
    </row>
    <row r="54" spans="2:9" ht="27" customHeight="1">
      <c r="B54" s="741" t="s">
        <v>566</v>
      </c>
      <c r="C54" s="742"/>
      <c r="D54" s="742"/>
      <c r="E54" s="743"/>
      <c r="F54" s="763">
        <v>41274</v>
      </c>
      <c r="G54" s="764"/>
      <c r="H54" s="761">
        <v>41173</v>
      </c>
      <c r="I54" s="762"/>
    </row>
    <row r="55" spans="2:9" ht="28.5" customHeight="1">
      <c r="B55" s="741" t="s">
        <v>567</v>
      </c>
      <c r="C55" s="742"/>
      <c r="D55" s="742"/>
      <c r="E55" s="743"/>
      <c r="F55" s="763">
        <v>41274</v>
      </c>
      <c r="G55" s="764"/>
      <c r="H55" s="761">
        <v>41173</v>
      </c>
      <c r="I55" s="762"/>
    </row>
    <row r="56" spans="2:9" ht="27.75" customHeight="1">
      <c r="B56" s="741" t="s">
        <v>568</v>
      </c>
      <c r="C56" s="742"/>
      <c r="D56" s="742"/>
      <c r="E56" s="743"/>
      <c r="F56" s="763">
        <v>41274</v>
      </c>
      <c r="G56" s="764"/>
      <c r="H56" s="761" t="s">
        <v>569</v>
      </c>
      <c r="I56" s="762"/>
    </row>
    <row r="57" spans="2:9" ht="28.5" customHeight="1">
      <c r="B57" s="741" t="s">
        <v>570</v>
      </c>
      <c r="C57" s="742"/>
      <c r="D57" s="742"/>
      <c r="E57" s="743"/>
      <c r="F57" s="763">
        <v>41274</v>
      </c>
      <c r="G57" s="764"/>
      <c r="H57" s="761"/>
      <c r="I57" s="762"/>
    </row>
    <row r="58" spans="2:9" ht="27.75" customHeight="1">
      <c r="B58" s="741" t="s">
        <v>571</v>
      </c>
      <c r="C58" s="742"/>
      <c r="D58" s="742"/>
      <c r="E58" s="743"/>
      <c r="F58" s="763">
        <v>41274</v>
      </c>
      <c r="G58" s="764"/>
      <c r="H58" s="761" t="s">
        <v>572</v>
      </c>
      <c r="I58" s="762"/>
    </row>
    <row r="59" spans="2:9" ht="27.75" customHeight="1">
      <c r="B59" s="741" t="s">
        <v>573</v>
      </c>
      <c r="C59" s="742"/>
      <c r="D59" s="742"/>
      <c r="E59" s="743"/>
      <c r="F59" s="763">
        <v>41274</v>
      </c>
      <c r="G59" s="764"/>
      <c r="H59" s="761" t="s">
        <v>574</v>
      </c>
      <c r="I59" s="762"/>
    </row>
    <row r="60" spans="2:9" ht="27" customHeight="1">
      <c r="B60" s="741" t="s">
        <v>575</v>
      </c>
      <c r="C60" s="742"/>
      <c r="D60" s="742"/>
      <c r="E60" s="743"/>
      <c r="F60" s="763">
        <v>41274</v>
      </c>
      <c r="G60" s="764"/>
      <c r="H60" s="761" t="s">
        <v>576</v>
      </c>
      <c r="I60" s="762"/>
    </row>
    <row r="61" spans="2:9" s="36" customFormat="1" ht="27.75" customHeight="1">
      <c r="B61" s="741" t="s">
        <v>575</v>
      </c>
      <c r="C61" s="742"/>
      <c r="D61" s="742"/>
      <c r="E61" s="743"/>
      <c r="F61" s="630">
        <v>41518</v>
      </c>
      <c r="G61" s="631"/>
      <c r="H61" s="761"/>
      <c r="I61" s="762"/>
    </row>
    <row r="62" spans="2:9" s="36" customFormat="1" ht="15" customHeight="1">
      <c r="B62" s="741" t="s">
        <v>577</v>
      </c>
      <c r="C62" s="742"/>
      <c r="D62" s="742"/>
      <c r="E62" s="743"/>
      <c r="F62" s="630">
        <v>41518</v>
      </c>
      <c r="G62" s="631"/>
      <c r="H62" s="761"/>
      <c r="I62" s="762"/>
    </row>
    <row r="63" spans="2:9" s="36" customFormat="1" ht="27.75" customHeight="1">
      <c r="B63" s="741" t="s">
        <v>578</v>
      </c>
      <c r="C63" s="742"/>
      <c r="D63" s="742"/>
      <c r="E63" s="743"/>
      <c r="F63" s="630">
        <v>41518</v>
      </c>
      <c r="G63" s="631"/>
      <c r="H63" s="761"/>
      <c r="I63" s="762"/>
    </row>
    <row r="64" spans="2:9" ht="29.25" customHeight="1">
      <c r="B64" s="741" t="s">
        <v>579</v>
      </c>
      <c r="C64" s="742"/>
      <c r="D64" s="742"/>
      <c r="E64" s="743"/>
      <c r="F64" s="630">
        <v>41518</v>
      </c>
      <c r="G64" s="631"/>
      <c r="H64" s="761"/>
      <c r="I64" s="762"/>
    </row>
    <row r="65" spans="2:9" ht="27.75" customHeight="1">
      <c r="B65" s="741" t="s">
        <v>580</v>
      </c>
      <c r="C65" s="742"/>
      <c r="D65" s="742"/>
      <c r="E65" s="743"/>
      <c r="F65" s="630">
        <v>41518</v>
      </c>
      <c r="G65" s="631"/>
      <c r="H65" s="761"/>
      <c r="I65" s="762"/>
    </row>
    <row r="66" spans="2:9" ht="28.5" customHeight="1">
      <c r="B66" s="741" t="s">
        <v>581</v>
      </c>
      <c r="C66" s="742"/>
      <c r="D66" s="742"/>
      <c r="E66" s="743"/>
      <c r="F66" s="630">
        <v>41518</v>
      </c>
      <c r="G66" s="631"/>
      <c r="H66" s="761"/>
      <c r="I66" s="762"/>
    </row>
    <row r="67" spans="2:9" ht="15" customHeight="1">
      <c r="B67" s="741" t="s">
        <v>582</v>
      </c>
      <c r="C67" s="742"/>
      <c r="D67" s="742"/>
      <c r="E67" s="743"/>
      <c r="F67" s="630">
        <v>41518</v>
      </c>
      <c r="G67" s="631"/>
      <c r="H67" s="761"/>
      <c r="I67" s="762"/>
    </row>
    <row r="68" spans="2:9" ht="28.5" customHeight="1">
      <c r="B68" s="741" t="s">
        <v>583</v>
      </c>
      <c r="C68" s="742"/>
      <c r="D68" s="742"/>
      <c r="E68" s="743"/>
      <c r="F68" s="630">
        <v>41639</v>
      </c>
      <c r="G68" s="631"/>
      <c r="H68" s="761"/>
      <c r="I68" s="762"/>
    </row>
    <row r="69" spans="2:9" ht="18" customHeight="1">
      <c r="B69" s="741" t="s">
        <v>584</v>
      </c>
      <c r="C69" s="742"/>
      <c r="D69" s="742"/>
      <c r="E69" s="743"/>
      <c r="F69" s="630">
        <v>41639</v>
      </c>
      <c r="G69" s="631"/>
      <c r="H69" s="761"/>
      <c r="I69" s="762"/>
    </row>
    <row r="70" spans="2:9" ht="12.75">
      <c r="B70" s="741"/>
      <c r="C70" s="742"/>
      <c r="D70" s="742"/>
      <c r="E70" s="743"/>
      <c r="F70" s="748"/>
      <c r="G70" s="743"/>
      <c r="H70" s="748"/>
      <c r="I70" s="749"/>
    </row>
    <row r="71" spans="2:9" ht="59.25" customHeight="1" thickBot="1">
      <c r="B71" s="828" t="s">
        <v>585</v>
      </c>
      <c r="C71" s="829"/>
      <c r="D71" s="829"/>
      <c r="E71" s="829"/>
      <c r="F71" s="829"/>
      <c r="G71" s="829"/>
      <c r="H71" s="829"/>
      <c r="I71" s="830"/>
    </row>
    <row r="72" ht="13.5" customHeight="1" thickBot="1"/>
    <row r="73" spans="2:9" ht="320.25" customHeight="1" thickBot="1">
      <c r="B73" s="758" t="s">
        <v>650</v>
      </c>
      <c r="C73" s="759"/>
      <c r="D73" s="759"/>
      <c r="E73" s="759"/>
      <c r="F73" s="759"/>
      <c r="G73" s="759"/>
      <c r="H73" s="759"/>
      <c r="I73" s="760"/>
    </row>
    <row r="74" spans="2:9" ht="13.5" customHeight="1" thickBot="1">
      <c r="B74" s="83"/>
      <c r="C74" s="84"/>
      <c r="D74" s="84"/>
      <c r="E74" s="84"/>
      <c r="F74" s="84"/>
      <c r="G74" s="84"/>
      <c r="H74" s="84"/>
      <c r="I74" s="84"/>
    </row>
    <row r="75" spans="2:9" ht="12.75">
      <c r="B75" s="755" t="s">
        <v>89</v>
      </c>
      <c r="C75" s="756"/>
      <c r="D75" s="756"/>
      <c r="E75" s="756"/>
      <c r="F75" s="756"/>
      <c r="G75" s="756"/>
      <c r="H75" s="756"/>
      <c r="I75" s="757"/>
    </row>
    <row r="76" spans="2:9" ht="12.75">
      <c r="B76" s="752" t="s">
        <v>90</v>
      </c>
      <c r="C76" s="753"/>
      <c r="D76" s="753"/>
      <c r="E76" s="753"/>
      <c r="F76" s="753"/>
      <c r="G76" s="753"/>
      <c r="H76" s="753"/>
      <c r="I76" s="754"/>
    </row>
    <row r="77" spans="2:9" ht="12.75">
      <c r="B77" s="820" t="s">
        <v>80</v>
      </c>
      <c r="C77" s="751"/>
      <c r="D77" s="751"/>
      <c r="E77" s="751" t="s">
        <v>81</v>
      </c>
      <c r="F77" s="751"/>
      <c r="G77" s="751" t="s">
        <v>82</v>
      </c>
      <c r="H77" s="751"/>
      <c r="I77" s="827"/>
    </row>
    <row r="78" spans="2:9" ht="27.75" customHeight="1">
      <c r="B78" s="741" t="s">
        <v>587</v>
      </c>
      <c r="C78" s="742"/>
      <c r="D78" s="743"/>
      <c r="E78" s="744">
        <v>3</v>
      </c>
      <c r="F78" s="745"/>
      <c r="G78" s="744">
        <v>2</v>
      </c>
      <c r="H78" s="746"/>
      <c r="I78" s="747"/>
    </row>
    <row r="79" spans="2:9" ht="15.75" customHeight="1">
      <c r="B79" s="741" t="s">
        <v>588</v>
      </c>
      <c r="C79" s="742"/>
      <c r="D79" s="743"/>
      <c r="E79" s="744">
        <v>8</v>
      </c>
      <c r="F79" s="745"/>
      <c r="G79" s="744">
        <v>6</v>
      </c>
      <c r="H79" s="746"/>
      <c r="I79" s="747"/>
    </row>
    <row r="80" spans="2:9" ht="27" customHeight="1">
      <c r="B80" s="741" t="s">
        <v>589</v>
      </c>
      <c r="C80" s="742"/>
      <c r="D80" s="743"/>
      <c r="E80" s="744">
        <v>4</v>
      </c>
      <c r="F80" s="745"/>
      <c r="G80" s="744">
        <v>3</v>
      </c>
      <c r="H80" s="746"/>
      <c r="I80" s="747"/>
    </row>
    <row r="81" spans="2:9" ht="27.75" customHeight="1">
      <c r="B81" s="741" t="s">
        <v>590</v>
      </c>
      <c r="C81" s="742"/>
      <c r="D81" s="743"/>
      <c r="E81" s="744">
        <v>4</v>
      </c>
      <c r="F81" s="745"/>
      <c r="G81" s="744">
        <v>4</v>
      </c>
      <c r="H81" s="746"/>
      <c r="I81" s="747"/>
    </row>
    <row r="82" spans="2:9" ht="13.5" customHeight="1" thickBot="1">
      <c r="B82" s="828" t="s">
        <v>591</v>
      </c>
      <c r="C82" s="829"/>
      <c r="D82" s="829"/>
      <c r="E82" s="829"/>
      <c r="F82" s="829"/>
      <c r="G82" s="829"/>
      <c r="H82" s="829"/>
      <c r="I82" s="830"/>
    </row>
    <row r="83" ht="13.5" customHeight="1" thickBot="1"/>
    <row r="84" spans="2:9" ht="68.25" customHeight="1" thickBot="1">
      <c r="B84" s="853" t="s">
        <v>592</v>
      </c>
      <c r="C84" s="854"/>
      <c r="D84" s="854"/>
      <c r="E84" s="854"/>
      <c r="F84" s="854"/>
      <c r="G84" s="854"/>
      <c r="H84" s="854"/>
      <c r="I84" s="855"/>
    </row>
    <row r="85" spans="2:9" ht="13.5" thickBot="1">
      <c r="B85" s="83"/>
      <c r="C85" s="84"/>
      <c r="D85" s="84"/>
      <c r="E85" s="84"/>
      <c r="F85" s="84"/>
      <c r="G85" s="84"/>
      <c r="H85" s="84"/>
      <c r="I85" s="84"/>
    </row>
    <row r="86" spans="2:9" ht="66.75" customHeight="1" thickBot="1">
      <c r="B86" s="758" t="s">
        <v>593</v>
      </c>
      <c r="C86" s="759"/>
      <c r="D86" s="759"/>
      <c r="E86" s="759"/>
      <c r="F86" s="759"/>
      <c r="G86" s="759"/>
      <c r="H86" s="759"/>
      <c r="I86" s="760"/>
    </row>
    <row r="87" spans="2:9" s="36" customFormat="1" ht="18.75" customHeight="1">
      <c r="B87" s="83"/>
      <c r="C87" s="84"/>
      <c r="D87" s="84"/>
      <c r="E87" s="84"/>
      <c r="F87" s="84"/>
      <c r="G87" s="84"/>
      <c r="H87" s="84"/>
      <c r="I87" s="84"/>
    </row>
    <row r="88" spans="2:9" s="36" customFormat="1" ht="30" customHeight="1">
      <c r="B88" s="857" t="s">
        <v>594</v>
      </c>
      <c r="C88" s="851"/>
      <c r="D88" s="851"/>
      <c r="E88" s="851"/>
      <c r="F88" s="851"/>
      <c r="G88" s="851"/>
      <c r="H88" s="851"/>
      <c r="I88" s="858"/>
    </row>
    <row r="89" spans="2:9" s="36" customFormat="1" ht="18.75" customHeight="1">
      <c r="B89" s="83"/>
      <c r="C89" s="84"/>
      <c r="D89" s="84"/>
      <c r="E89" s="84"/>
      <c r="F89" s="84"/>
      <c r="G89" s="84"/>
      <c r="H89" s="84"/>
      <c r="I89" s="84"/>
    </row>
    <row r="90" spans="2:9" ht="13.5" thickBot="1">
      <c r="B90" s="86" t="s">
        <v>91</v>
      </c>
      <c r="C90" s="85"/>
      <c r="D90" s="85"/>
      <c r="E90" s="85"/>
      <c r="F90" s="85"/>
      <c r="G90" s="85"/>
      <c r="H90" s="85"/>
      <c r="I90" s="85"/>
    </row>
    <row r="91" spans="2:9" ht="55.5" customHeight="1" thickBot="1">
      <c r="B91" s="758" t="s">
        <v>595</v>
      </c>
      <c r="C91" s="759"/>
      <c r="D91" s="759"/>
      <c r="E91" s="759"/>
      <c r="F91" s="759"/>
      <c r="G91" s="759"/>
      <c r="H91" s="759"/>
      <c r="I91" s="760"/>
    </row>
    <row r="93" ht="12.75">
      <c r="B93" t="s">
        <v>92</v>
      </c>
    </row>
    <row r="94" ht="13.5" thickBot="1"/>
    <row r="95" spans="2:9" ht="21.75" customHeight="1">
      <c r="B95" s="850" t="s">
        <v>117</v>
      </c>
      <c r="C95" s="756"/>
      <c r="D95" s="756"/>
      <c r="E95" s="756"/>
      <c r="F95" s="756"/>
      <c r="G95" s="756"/>
      <c r="H95" s="756"/>
      <c r="I95" s="757"/>
    </row>
    <row r="96" spans="2:9" ht="40.5" customHeight="1">
      <c r="B96" s="741" t="s">
        <v>118</v>
      </c>
      <c r="C96" s="851"/>
      <c r="D96" s="851"/>
      <c r="E96" s="851"/>
      <c r="F96" s="851"/>
      <c r="G96" s="851"/>
      <c r="H96" s="851"/>
      <c r="I96" s="852"/>
    </row>
    <row r="97" spans="2:9" ht="44.25" customHeight="1" thickBot="1">
      <c r="B97" s="824" t="s">
        <v>119</v>
      </c>
      <c r="C97" s="825"/>
      <c r="D97" s="825"/>
      <c r="E97" s="825"/>
      <c r="F97" s="825"/>
      <c r="G97" s="825"/>
      <c r="H97" s="825"/>
      <c r="I97" s="826"/>
    </row>
    <row r="98" ht="13.5" thickBot="1"/>
    <row r="99" spans="2:9" ht="12.75">
      <c r="B99" s="835" t="s">
        <v>120</v>
      </c>
      <c r="C99" s="836"/>
      <c r="D99" s="836"/>
      <c r="E99" s="836"/>
      <c r="F99" s="836"/>
      <c r="G99" s="836"/>
      <c r="H99" s="836"/>
      <c r="I99" s="837"/>
    </row>
    <row r="100" spans="2:9" ht="12.75">
      <c r="B100" s="856" t="s">
        <v>83</v>
      </c>
      <c r="C100" s="848"/>
      <c r="D100" s="848" t="s">
        <v>84</v>
      </c>
      <c r="E100" s="848"/>
      <c r="F100" s="848"/>
      <c r="G100" s="848"/>
      <c r="H100" s="848"/>
      <c r="I100" s="849"/>
    </row>
    <row r="101" spans="2:9" ht="24.75" customHeight="1">
      <c r="B101" s="632" t="s">
        <v>201</v>
      </c>
      <c r="C101" s="633"/>
      <c r="D101" s="750" t="s">
        <v>596</v>
      </c>
      <c r="E101" s="735"/>
      <c r="F101" s="735"/>
      <c r="G101" s="735"/>
      <c r="H101" s="735"/>
      <c r="I101" s="736"/>
    </row>
    <row r="102" spans="2:9" ht="38.25" customHeight="1">
      <c r="B102" s="632" t="s">
        <v>597</v>
      </c>
      <c r="C102" s="633"/>
      <c r="D102" s="750" t="s">
        <v>598</v>
      </c>
      <c r="E102" s="735"/>
      <c r="F102" s="735"/>
      <c r="G102" s="735"/>
      <c r="H102" s="735"/>
      <c r="I102" s="736"/>
    </row>
    <row r="103" spans="2:9" ht="27.75" customHeight="1">
      <c r="B103" s="632" t="s">
        <v>205</v>
      </c>
      <c r="C103" s="633"/>
      <c r="D103" s="750" t="s">
        <v>599</v>
      </c>
      <c r="E103" s="735"/>
      <c r="F103" s="735"/>
      <c r="G103" s="735"/>
      <c r="H103" s="735"/>
      <c r="I103" s="736"/>
    </row>
    <row r="104" spans="2:9" ht="26.25" customHeight="1">
      <c r="B104" s="632" t="s">
        <v>208</v>
      </c>
      <c r="C104" s="633"/>
      <c r="D104" s="750" t="s">
        <v>600</v>
      </c>
      <c r="E104" s="735"/>
      <c r="F104" s="735"/>
      <c r="G104" s="735"/>
      <c r="H104" s="735"/>
      <c r="I104" s="736"/>
    </row>
    <row r="105" spans="2:9" ht="26.25" customHeight="1">
      <c r="B105" s="632" t="s">
        <v>211</v>
      </c>
      <c r="C105" s="633"/>
      <c r="D105" s="750" t="s">
        <v>601</v>
      </c>
      <c r="E105" s="735"/>
      <c r="F105" s="735"/>
      <c r="G105" s="735"/>
      <c r="H105" s="735"/>
      <c r="I105" s="736"/>
    </row>
    <row r="106" spans="2:9" ht="27" customHeight="1">
      <c r="B106" s="632" t="s">
        <v>215</v>
      </c>
      <c r="C106" s="633"/>
      <c r="D106" s="750" t="s">
        <v>602</v>
      </c>
      <c r="E106" s="735"/>
      <c r="F106" s="735"/>
      <c r="G106" s="735"/>
      <c r="H106" s="735"/>
      <c r="I106" s="736"/>
    </row>
    <row r="107" spans="2:9" ht="26.25" customHeight="1">
      <c r="B107" s="632" t="s">
        <v>603</v>
      </c>
      <c r="C107" s="633"/>
      <c r="D107" s="750" t="s">
        <v>604</v>
      </c>
      <c r="E107" s="735"/>
      <c r="F107" s="735"/>
      <c r="G107" s="735"/>
      <c r="H107" s="735"/>
      <c r="I107" s="736"/>
    </row>
    <row r="108" spans="2:9" ht="26.25" customHeight="1">
      <c r="B108" s="632" t="s">
        <v>605</v>
      </c>
      <c r="C108" s="633"/>
      <c r="D108" s="734" t="s">
        <v>606</v>
      </c>
      <c r="E108" s="735"/>
      <c r="F108" s="735"/>
      <c r="G108" s="735"/>
      <c r="H108" s="735"/>
      <c r="I108" s="736"/>
    </row>
    <row r="109" spans="2:9" ht="26.25" customHeight="1">
      <c r="B109" s="632" t="s">
        <v>607</v>
      </c>
      <c r="C109" s="633"/>
      <c r="D109" s="750" t="s">
        <v>608</v>
      </c>
      <c r="E109" s="735"/>
      <c r="F109" s="735"/>
      <c r="G109" s="735"/>
      <c r="H109" s="735"/>
      <c r="I109" s="736"/>
    </row>
    <row r="110" spans="2:9" ht="40.5" customHeight="1">
      <c r="B110" s="732" t="s">
        <v>609</v>
      </c>
      <c r="C110" s="738"/>
      <c r="D110" s="734" t="s">
        <v>610</v>
      </c>
      <c r="E110" s="739"/>
      <c r="F110" s="739"/>
      <c r="G110" s="739"/>
      <c r="H110" s="739"/>
      <c r="I110" s="740"/>
    </row>
    <row r="111" spans="2:9" ht="26.25" customHeight="1">
      <c r="B111" s="732" t="s">
        <v>611</v>
      </c>
      <c r="C111" s="738"/>
      <c r="D111" s="734" t="s">
        <v>612</v>
      </c>
      <c r="E111" s="739"/>
      <c r="F111" s="739"/>
      <c r="G111" s="739"/>
      <c r="H111" s="739"/>
      <c r="I111" s="740"/>
    </row>
    <row r="112" spans="2:9" ht="26.25" customHeight="1">
      <c r="B112" s="732" t="s">
        <v>292</v>
      </c>
      <c r="C112" s="738"/>
      <c r="D112" s="734" t="s">
        <v>613</v>
      </c>
      <c r="E112" s="735"/>
      <c r="F112" s="735"/>
      <c r="G112" s="735"/>
      <c r="H112" s="735"/>
      <c r="I112" s="736"/>
    </row>
    <row r="113" spans="2:9" ht="65.25" customHeight="1">
      <c r="B113" s="732" t="s">
        <v>343</v>
      </c>
      <c r="C113" s="738"/>
      <c r="D113" s="734" t="s">
        <v>614</v>
      </c>
      <c r="E113" s="739"/>
      <c r="F113" s="739"/>
      <c r="G113" s="739"/>
      <c r="H113" s="739"/>
      <c r="I113" s="740"/>
    </row>
    <row r="114" spans="2:9" ht="105.75" customHeight="1">
      <c r="B114" s="732" t="s">
        <v>615</v>
      </c>
      <c r="C114" s="738"/>
      <c r="D114" s="734" t="s">
        <v>616</v>
      </c>
      <c r="E114" s="735"/>
      <c r="F114" s="735"/>
      <c r="G114" s="735"/>
      <c r="H114" s="735"/>
      <c r="I114" s="736"/>
    </row>
    <row r="115" spans="2:9" ht="27.75" customHeight="1">
      <c r="B115" s="632" t="s">
        <v>617</v>
      </c>
      <c r="C115" s="633"/>
      <c r="D115" s="734" t="s">
        <v>618</v>
      </c>
      <c r="E115" s="735"/>
      <c r="F115" s="735"/>
      <c r="G115" s="735"/>
      <c r="H115" s="735"/>
      <c r="I115" s="736"/>
    </row>
    <row r="116" spans="2:9" ht="27.75" customHeight="1">
      <c r="B116" s="732" t="s">
        <v>619</v>
      </c>
      <c r="C116" s="733"/>
      <c r="D116" s="734" t="s">
        <v>620</v>
      </c>
      <c r="E116" s="735"/>
      <c r="F116" s="735"/>
      <c r="G116" s="735"/>
      <c r="H116" s="735"/>
      <c r="I116" s="736"/>
    </row>
    <row r="117" spans="2:9" ht="41.25" customHeight="1">
      <c r="B117" s="737" t="s">
        <v>621</v>
      </c>
      <c r="C117" s="733"/>
      <c r="D117" s="734" t="s">
        <v>622</v>
      </c>
      <c r="E117" s="735"/>
      <c r="F117" s="735"/>
      <c r="G117" s="735"/>
      <c r="H117" s="735"/>
      <c r="I117" s="736"/>
    </row>
    <row r="118" spans="2:9" ht="26.25" customHeight="1">
      <c r="B118" s="732" t="s">
        <v>623</v>
      </c>
      <c r="C118" s="733"/>
      <c r="D118" s="734" t="s">
        <v>624</v>
      </c>
      <c r="E118" s="735"/>
      <c r="F118" s="735"/>
      <c r="G118" s="735"/>
      <c r="H118" s="735"/>
      <c r="I118" s="736"/>
    </row>
    <row r="119" spans="2:9" ht="15" customHeight="1">
      <c r="B119" s="732" t="s">
        <v>625</v>
      </c>
      <c r="C119" s="733"/>
      <c r="D119" s="734" t="s">
        <v>626</v>
      </c>
      <c r="E119" s="735"/>
      <c r="F119" s="735"/>
      <c r="G119" s="735"/>
      <c r="H119" s="735"/>
      <c r="I119" s="736"/>
    </row>
    <row r="120" spans="2:9" ht="15.75" customHeight="1">
      <c r="B120" s="732" t="s">
        <v>627</v>
      </c>
      <c r="C120" s="733"/>
      <c r="D120" s="734" t="s">
        <v>628</v>
      </c>
      <c r="E120" s="735"/>
      <c r="F120" s="735"/>
      <c r="G120" s="735"/>
      <c r="H120" s="735"/>
      <c r="I120" s="736"/>
    </row>
    <row r="121" spans="2:9" ht="26.25" customHeight="1">
      <c r="B121" s="732" t="s">
        <v>629</v>
      </c>
      <c r="C121" s="733"/>
      <c r="D121" s="734" t="s">
        <v>630</v>
      </c>
      <c r="E121" s="735"/>
      <c r="F121" s="735"/>
      <c r="G121" s="735"/>
      <c r="H121" s="735"/>
      <c r="I121" s="736"/>
    </row>
    <row r="122" spans="2:9" ht="26.25" customHeight="1">
      <c r="B122" s="732" t="s">
        <v>631</v>
      </c>
      <c r="C122" s="733"/>
      <c r="D122" s="734" t="s">
        <v>632</v>
      </c>
      <c r="E122" s="735"/>
      <c r="F122" s="735"/>
      <c r="G122" s="735"/>
      <c r="H122" s="735"/>
      <c r="I122" s="736"/>
    </row>
    <row r="123" spans="2:9" ht="26.25" customHeight="1">
      <c r="B123" s="732" t="s">
        <v>633</v>
      </c>
      <c r="C123" s="733"/>
      <c r="D123" s="734" t="s">
        <v>634</v>
      </c>
      <c r="E123" s="735"/>
      <c r="F123" s="735"/>
      <c r="G123" s="735"/>
      <c r="H123" s="735"/>
      <c r="I123" s="736"/>
    </row>
    <row r="124" spans="2:9" ht="15.75" customHeight="1">
      <c r="B124" s="732" t="s">
        <v>635</v>
      </c>
      <c r="C124" s="733"/>
      <c r="D124" s="734" t="s">
        <v>636</v>
      </c>
      <c r="E124" s="735"/>
      <c r="F124" s="735"/>
      <c r="G124" s="735"/>
      <c r="H124" s="735"/>
      <c r="I124" s="736"/>
    </row>
    <row r="125" spans="2:9" ht="27" customHeight="1">
      <c r="B125" s="732" t="s">
        <v>637</v>
      </c>
      <c r="C125" s="733"/>
      <c r="D125" s="734" t="s">
        <v>638</v>
      </c>
      <c r="E125" s="735"/>
      <c r="F125" s="735"/>
      <c r="G125" s="735"/>
      <c r="H125" s="735"/>
      <c r="I125" s="736"/>
    </row>
    <row r="126" spans="2:9" ht="54" customHeight="1">
      <c r="B126" s="732" t="s">
        <v>639</v>
      </c>
      <c r="C126" s="733"/>
      <c r="D126" s="734" t="s">
        <v>640</v>
      </c>
      <c r="E126" s="735"/>
      <c r="F126" s="735"/>
      <c r="G126" s="735"/>
      <c r="H126" s="735"/>
      <c r="I126" s="736"/>
    </row>
    <row r="127" spans="2:9" ht="26.25" customHeight="1">
      <c r="B127" s="732" t="s">
        <v>641</v>
      </c>
      <c r="C127" s="733"/>
      <c r="D127" s="734" t="s">
        <v>642</v>
      </c>
      <c r="E127" s="735"/>
      <c r="F127" s="735"/>
      <c r="G127" s="735"/>
      <c r="H127" s="735"/>
      <c r="I127" s="736"/>
    </row>
    <row r="128" spans="2:9" ht="27.75" customHeight="1">
      <c r="B128" s="732" t="s">
        <v>643</v>
      </c>
      <c r="C128" s="733"/>
      <c r="D128" s="734" t="s">
        <v>644</v>
      </c>
      <c r="E128" s="735"/>
      <c r="F128" s="735"/>
      <c r="G128" s="735"/>
      <c r="H128" s="735"/>
      <c r="I128" s="736"/>
    </row>
    <row r="129" spans="2:9" ht="27" customHeight="1" thickBot="1">
      <c r="B129" s="831" t="s">
        <v>651</v>
      </c>
      <c r="C129" s="832"/>
      <c r="D129" s="833" t="s">
        <v>652</v>
      </c>
      <c r="E129" s="833"/>
      <c r="F129" s="833"/>
      <c r="G129" s="833"/>
      <c r="H129" s="833"/>
      <c r="I129" s="834"/>
    </row>
    <row r="130" spans="2:9" ht="13.5" thickBot="1">
      <c r="B130" s="19"/>
      <c r="C130" s="19"/>
      <c r="D130" s="276"/>
      <c r="E130" s="276"/>
      <c r="F130" s="276"/>
      <c r="G130" s="276"/>
      <c r="H130" s="276"/>
      <c r="I130" s="276"/>
    </row>
    <row r="131" spans="2:9" ht="12.75">
      <c r="B131" s="821" t="s">
        <v>253</v>
      </c>
      <c r="C131" s="822"/>
      <c r="D131" s="822"/>
      <c r="E131" s="822"/>
      <c r="F131" s="822"/>
      <c r="G131" s="822"/>
      <c r="H131" s="822"/>
      <c r="I131" s="823"/>
    </row>
    <row r="132" spans="2:9" ht="13.5" thickBot="1">
      <c r="B132" s="281"/>
      <c r="C132" s="282"/>
      <c r="D132" s="634" t="s">
        <v>171</v>
      </c>
      <c r="E132" s="283"/>
      <c r="F132" s="284"/>
      <c r="G132" s="283"/>
      <c r="H132" s="283"/>
      <c r="I132" s="285"/>
    </row>
    <row r="133" spans="2:9" ht="12.75">
      <c r="B133" s="19"/>
      <c r="C133" s="19"/>
      <c r="D133" s="276"/>
      <c r="E133" s="276"/>
      <c r="F133" s="276"/>
      <c r="G133" s="276"/>
      <c r="H133" s="276"/>
      <c r="I133" s="276"/>
    </row>
    <row r="134" spans="2:9" ht="12.75">
      <c r="B134" s="83"/>
      <c r="C134" s="84"/>
      <c r="D134" s="84"/>
      <c r="E134" s="84"/>
      <c r="F134" s="84"/>
      <c r="G134" s="84"/>
      <c r="H134" s="84"/>
      <c r="I134" s="84"/>
    </row>
    <row r="135" spans="2:6" ht="12.75">
      <c r="B135" s="32" t="s">
        <v>31</v>
      </c>
      <c r="C135" s="635" t="s">
        <v>544</v>
      </c>
      <c r="D135" s="15"/>
      <c r="E135" s="15"/>
      <c r="F135" s="15"/>
    </row>
    <row r="136" ht="9" customHeight="1"/>
    <row r="137" spans="2:6" ht="12.75">
      <c r="B137" s="32" t="s">
        <v>61</v>
      </c>
      <c r="C137" s="15" t="s">
        <v>2</v>
      </c>
      <c r="D137" s="15"/>
      <c r="E137" s="15"/>
      <c r="F137" s="15"/>
    </row>
    <row r="138" ht="8.25" customHeight="1"/>
    <row r="139" spans="2:6" ht="12.75">
      <c r="B139" s="32" t="s">
        <v>32</v>
      </c>
      <c r="C139" s="818" t="s">
        <v>645</v>
      </c>
      <c r="D139" s="819"/>
      <c r="E139" s="819"/>
      <c r="F139" s="819"/>
    </row>
    <row r="141" spans="2:7" ht="12.75">
      <c r="B141" s="32" t="s">
        <v>158</v>
      </c>
      <c r="C141" s="32"/>
      <c r="D141" s="818" t="s">
        <v>646</v>
      </c>
      <c r="E141" s="819"/>
      <c r="F141" s="819"/>
      <c r="G141" s="819"/>
    </row>
    <row r="143" spans="2:6" ht="25.5">
      <c r="B143" s="47" t="s">
        <v>33</v>
      </c>
      <c r="C143" s="15" t="s">
        <v>3</v>
      </c>
      <c r="D143" s="15"/>
      <c r="E143" s="15"/>
      <c r="F143" s="15"/>
    </row>
    <row r="145" spans="2:4" ht="12.75">
      <c r="B145" s="32" t="s">
        <v>7</v>
      </c>
      <c r="C145" s="15" t="s">
        <v>4</v>
      </c>
      <c r="D145" s="15"/>
    </row>
  </sheetData>
  <sheetProtection/>
  <mergeCells count="194">
    <mergeCell ref="B1:J1"/>
    <mergeCell ref="D100:I100"/>
    <mergeCell ref="B95:I95"/>
    <mergeCell ref="B96:I96"/>
    <mergeCell ref="B84:I84"/>
    <mergeCell ref="B100:C100"/>
    <mergeCell ref="B88:I88"/>
    <mergeCell ref="B86:I86"/>
    <mergeCell ref="B3:I3"/>
    <mergeCell ref="B11:C11"/>
    <mergeCell ref="B23:C23"/>
    <mergeCell ref="B25:C25"/>
    <mergeCell ref="D21:G21"/>
    <mergeCell ref="B21:C21"/>
    <mergeCell ref="D23:E23"/>
    <mergeCell ref="B17:C17"/>
    <mergeCell ref="B19:C19"/>
    <mergeCell ref="D19:I19"/>
    <mergeCell ref="D25:I25"/>
    <mergeCell ref="B99:I99"/>
    <mergeCell ref="B5:I5"/>
    <mergeCell ref="D13:I13"/>
    <mergeCell ref="D15:I15"/>
    <mergeCell ref="D9:G9"/>
    <mergeCell ref="D7:I7"/>
    <mergeCell ref="B15:C15"/>
    <mergeCell ref="B13:C13"/>
    <mergeCell ref="D11:I11"/>
    <mergeCell ref="B71:I71"/>
    <mergeCell ref="C139:F139"/>
    <mergeCell ref="B82:I82"/>
    <mergeCell ref="B129:C129"/>
    <mergeCell ref="D129:I129"/>
    <mergeCell ref="B77:D77"/>
    <mergeCell ref="B91:I91"/>
    <mergeCell ref="G77:I77"/>
    <mergeCell ref="D107:I107"/>
    <mergeCell ref="D108:I108"/>
    <mergeCell ref="D109:I109"/>
    <mergeCell ref="D141:G141"/>
    <mergeCell ref="B44:E44"/>
    <mergeCell ref="F44:G44"/>
    <mergeCell ref="B131:I131"/>
    <mergeCell ref="B97:I97"/>
    <mergeCell ref="H44:I44"/>
    <mergeCell ref="D104:I104"/>
    <mergeCell ref="D105:I105"/>
    <mergeCell ref="D106:I106"/>
    <mergeCell ref="B45:E45"/>
    <mergeCell ref="B7:C7"/>
    <mergeCell ref="B9:C9"/>
    <mergeCell ref="B28:I28"/>
    <mergeCell ref="B34:I34"/>
    <mergeCell ref="B42:I42"/>
    <mergeCell ref="G31:I31"/>
    <mergeCell ref="B29:D30"/>
    <mergeCell ref="G30:I30"/>
    <mergeCell ref="E30:F30"/>
    <mergeCell ref="D17:I17"/>
    <mergeCell ref="B36:I36"/>
    <mergeCell ref="E29:I29"/>
    <mergeCell ref="B40:I40"/>
    <mergeCell ref="B32:D32"/>
    <mergeCell ref="E32:F32"/>
    <mergeCell ref="G32:I32"/>
    <mergeCell ref="B37:I37"/>
    <mergeCell ref="E31:F31"/>
    <mergeCell ref="B38:I38"/>
    <mergeCell ref="B31:D31"/>
    <mergeCell ref="F45:G45"/>
    <mergeCell ref="H45:I45"/>
    <mergeCell ref="B46:E46"/>
    <mergeCell ref="F46:G46"/>
    <mergeCell ref="H46:I46"/>
    <mergeCell ref="B43:I43"/>
    <mergeCell ref="B47:E47"/>
    <mergeCell ref="F47:G47"/>
    <mergeCell ref="H47:I47"/>
    <mergeCell ref="B48:E48"/>
    <mergeCell ref="F48:G48"/>
    <mergeCell ref="H48:I48"/>
    <mergeCell ref="B49:E49"/>
    <mergeCell ref="F49:G49"/>
    <mergeCell ref="H49:I49"/>
    <mergeCell ref="B50:E50"/>
    <mergeCell ref="F50:G50"/>
    <mergeCell ref="H50:I50"/>
    <mergeCell ref="B51:E51"/>
    <mergeCell ref="F51:G51"/>
    <mergeCell ref="H51:I51"/>
    <mergeCell ref="B52:E52"/>
    <mergeCell ref="F52:G52"/>
    <mergeCell ref="H52:I52"/>
    <mergeCell ref="B53:E53"/>
    <mergeCell ref="F53:G53"/>
    <mergeCell ref="H53:I53"/>
    <mergeCell ref="B54:E54"/>
    <mergeCell ref="F54:G54"/>
    <mergeCell ref="H54:I54"/>
    <mergeCell ref="B55:E55"/>
    <mergeCell ref="F55:G55"/>
    <mergeCell ref="H55:I55"/>
    <mergeCell ref="B56:E56"/>
    <mergeCell ref="F56:G56"/>
    <mergeCell ref="H56:I56"/>
    <mergeCell ref="B57:E57"/>
    <mergeCell ref="F57:G57"/>
    <mergeCell ref="H57:I57"/>
    <mergeCell ref="B58:E58"/>
    <mergeCell ref="F58:G58"/>
    <mergeCell ref="H58:I58"/>
    <mergeCell ref="B59:E59"/>
    <mergeCell ref="F59:G59"/>
    <mergeCell ref="H59:I59"/>
    <mergeCell ref="B60:E60"/>
    <mergeCell ref="F60:G60"/>
    <mergeCell ref="H60:I60"/>
    <mergeCell ref="B61:E61"/>
    <mergeCell ref="H61:I61"/>
    <mergeCell ref="B62:E62"/>
    <mergeCell ref="H62:I62"/>
    <mergeCell ref="B63:E63"/>
    <mergeCell ref="H63:I63"/>
    <mergeCell ref="B64:E64"/>
    <mergeCell ref="H64:I64"/>
    <mergeCell ref="B65:E65"/>
    <mergeCell ref="H65:I65"/>
    <mergeCell ref="B66:E66"/>
    <mergeCell ref="H66:I66"/>
    <mergeCell ref="B67:E67"/>
    <mergeCell ref="H67:I67"/>
    <mergeCell ref="B68:E68"/>
    <mergeCell ref="H68:I68"/>
    <mergeCell ref="B69:E69"/>
    <mergeCell ref="H69:I69"/>
    <mergeCell ref="B70:E70"/>
    <mergeCell ref="F70:G70"/>
    <mergeCell ref="H70:I70"/>
    <mergeCell ref="D101:I101"/>
    <mergeCell ref="D102:I102"/>
    <mergeCell ref="D103:I103"/>
    <mergeCell ref="E77:F77"/>
    <mergeCell ref="B76:I76"/>
    <mergeCell ref="B75:I75"/>
    <mergeCell ref="B73:I73"/>
    <mergeCell ref="B78:D78"/>
    <mergeCell ref="E78:F78"/>
    <mergeCell ref="G78:I78"/>
    <mergeCell ref="B79:D79"/>
    <mergeCell ref="E79:F79"/>
    <mergeCell ref="G79:I79"/>
    <mergeCell ref="B80:D80"/>
    <mergeCell ref="E80:F80"/>
    <mergeCell ref="G80:I80"/>
    <mergeCell ref="B81:D81"/>
    <mergeCell ref="E81:F81"/>
    <mergeCell ref="G81:I81"/>
    <mergeCell ref="B110:C110"/>
    <mergeCell ref="D110:I110"/>
    <mergeCell ref="B111:C111"/>
    <mergeCell ref="D111:I111"/>
    <mergeCell ref="B112:C112"/>
    <mergeCell ref="D112:I112"/>
    <mergeCell ref="B113:C113"/>
    <mergeCell ref="D113:I113"/>
    <mergeCell ref="B114:C114"/>
    <mergeCell ref="D114:I114"/>
    <mergeCell ref="D115:I115"/>
    <mergeCell ref="B116:C116"/>
    <mergeCell ref="D116:I116"/>
    <mergeCell ref="B117:C117"/>
    <mergeCell ref="D117:I117"/>
    <mergeCell ref="B118:C118"/>
    <mergeCell ref="D118:I118"/>
    <mergeCell ref="B119:C119"/>
    <mergeCell ref="D119:I119"/>
    <mergeCell ref="B120:C120"/>
    <mergeCell ref="D120:I120"/>
    <mergeCell ref="B121:C121"/>
    <mergeCell ref="D121:I121"/>
    <mergeCell ref="B122:C122"/>
    <mergeCell ref="D122:I122"/>
    <mergeCell ref="B123:C123"/>
    <mergeCell ref="D123:I123"/>
    <mergeCell ref="B124:C124"/>
    <mergeCell ref="D124:I124"/>
    <mergeCell ref="B125:C125"/>
    <mergeCell ref="D125:I125"/>
    <mergeCell ref="B126:C126"/>
    <mergeCell ref="D126:I126"/>
    <mergeCell ref="B127:C127"/>
    <mergeCell ref="D127:I127"/>
    <mergeCell ref="B128:C128"/>
    <mergeCell ref="D128:I128"/>
  </mergeCells>
  <printOptions horizontalCentered="1"/>
  <pageMargins left="0.4330708661417323" right="0.3937007874015748" top="0.5118110236220472" bottom="0.984251968503937" header="0.5118110236220472" footer="0.5118110236220472"/>
  <pageSetup cellComments="asDisplayed" fitToHeight="3" horizontalDpi="600" verticalDpi="600" orientation="portrait" paperSize="9" scale="84" r:id="rId4"/>
  <headerFooter alignWithMargins="0">
    <oddHeader>&amp;CVerze: 4. května 2011&amp;R
</oddHeader>
  </headerFooter>
  <rowBreaks count="2" manualBreakCount="2">
    <brk id="35" max="10" man="1"/>
    <brk id="85" max="10" man="1"/>
  </rowBreaks>
  <drawing r:id="rId3"/>
  <legacyDrawing r:id="rId2"/>
</worksheet>
</file>

<file path=xl/worksheets/sheet3.xml><?xml version="1.0" encoding="utf-8"?>
<worksheet xmlns="http://schemas.openxmlformats.org/spreadsheetml/2006/main" xmlns:r="http://schemas.openxmlformats.org/officeDocument/2006/relationships">
  <dimension ref="A1:P98"/>
  <sheetViews>
    <sheetView view="pageBreakPreview" zoomScaleSheetLayoutView="100" zoomScalePageLayoutView="0" workbookViewId="0" topLeftCell="A1">
      <selection activeCell="E38" sqref="E38"/>
    </sheetView>
  </sheetViews>
  <sheetFormatPr defaultColWidth="9.140625" defaultRowHeight="12.75"/>
  <cols>
    <col min="1" max="1" width="2.57421875" style="0" customWidth="1"/>
    <col min="2" max="2" width="27.57421875" style="0" customWidth="1"/>
    <col min="3" max="3" width="15.8515625" style="0" customWidth="1"/>
    <col min="4" max="4" width="15.57421875" style="0" customWidth="1"/>
    <col min="5" max="5" width="16.00390625" style="0" customWidth="1"/>
    <col min="6" max="6" width="15.00390625" style="0" customWidth="1"/>
    <col min="7" max="7" width="14.8515625" style="0" customWidth="1"/>
    <col min="8" max="8" width="18.7109375" style="0" customWidth="1"/>
    <col min="9" max="9" width="11.7109375" style="0" customWidth="1"/>
    <col min="10" max="10" width="14.421875" style="0" customWidth="1"/>
    <col min="11" max="11" width="16.00390625" style="0" customWidth="1"/>
  </cols>
  <sheetData>
    <row r="1" spans="2:10" s="5" customFormat="1" ht="125.25" customHeight="1">
      <c r="B1" s="720"/>
      <c r="C1" s="721"/>
      <c r="D1" s="721"/>
      <c r="E1" s="721"/>
      <c r="F1" s="721"/>
      <c r="G1" s="721"/>
      <c r="H1" s="721"/>
      <c r="I1" s="721"/>
      <c r="J1" s="721"/>
    </row>
    <row r="2" spans="1:11" ht="24.75" customHeight="1">
      <c r="A2" s="863" t="s">
        <v>108</v>
      </c>
      <c r="B2" s="863"/>
      <c r="C2" s="863"/>
      <c r="D2" s="863"/>
      <c r="E2" s="863"/>
      <c r="F2" s="863"/>
      <c r="G2" s="863"/>
      <c r="H2" s="13"/>
      <c r="I2" s="13"/>
      <c r="J2" s="13"/>
      <c r="K2" s="13"/>
    </row>
    <row r="3" ht="11.25" customHeight="1"/>
    <row r="4" spans="2:16" ht="19.5" customHeight="1">
      <c r="B4" s="25"/>
      <c r="C4" s="839" t="s">
        <v>6</v>
      </c>
      <c r="D4" s="839"/>
      <c r="E4" s="839"/>
      <c r="F4" s="839"/>
      <c r="G4" s="839"/>
      <c r="I4" s="883"/>
      <c r="J4" s="884"/>
      <c r="K4" s="884"/>
      <c r="L4" s="884"/>
      <c r="M4" s="884"/>
      <c r="N4" s="884"/>
      <c r="O4" s="884"/>
      <c r="P4" s="884"/>
    </row>
    <row r="5" spans="2:7" ht="15" customHeight="1" thickBot="1">
      <c r="B5" s="39"/>
      <c r="C5" s="40"/>
      <c r="D5" s="5"/>
      <c r="E5" s="5"/>
      <c r="F5" s="5"/>
      <c r="G5" s="5"/>
    </row>
    <row r="6" spans="2:7" ht="19.5" customHeight="1" thickBot="1">
      <c r="B6" s="32" t="s">
        <v>9</v>
      </c>
      <c r="C6" s="885" t="s">
        <v>432</v>
      </c>
      <c r="D6" s="886"/>
      <c r="E6" s="886"/>
      <c r="F6" s="886"/>
      <c r="G6" s="887"/>
    </row>
    <row r="7" spans="2:7" ht="6" customHeight="1" thickBot="1">
      <c r="B7" s="41"/>
      <c r="C7" s="333"/>
      <c r="D7" s="333"/>
      <c r="E7" s="333"/>
      <c r="F7" s="333"/>
      <c r="G7" s="333"/>
    </row>
    <row r="8" spans="2:7" ht="19.5" customHeight="1" thickBot="1">
      <c r="B8" s="32" t="s">
        <v>34</v>
      </c>
      <c r="C8" s="864" t="s">
        <v>433</v>
      </c>
      <c r="D8" s="866"/>
      <c r="E8" s="866"/>
      <c r="F8" s="866"/>
      <c r="G8" s="865"/>
    </row>
    <row r="9" spans="2:7" ht="11.25" customHeight="1" thickBot="1">
      <c r="B9" s="41"/>
      <c r="C9" s="334"/>
      <c r="D9" s="334"/>
      <c r="E9" s="334"/>
      <c r="F9" s="334"/>
      <c r="G9" s="334"/>
    </row>
    <row r="10" spans="2:7" ht="19.5" customHeight="1" thickBot="1">
      <c r="B10" s="62" t="s">
        <v>93</v>
      </c>
      <c r="C10" s="864" t="s">
        <v>434</v>
      </c>
      <c r="D10" s="866"/>
      <c r="E10" s="866"/>
      <c r="F10" s="866"/>
      <c r="G10" s="865"/>
    </row>
    <row r="11" spans="3:7" s="58" customFormat="1" ht="6" customHeight="1" thickBot="1">
      <c r="C11" s="888"/>
      <c r="D11" s="888"/>
      <c r="E11" s="888"/>
      <c r="F11" s="888"/>
      <c r="G11" s="888"/>
    </row>
    <row r="12" spans="2:7" ht="19.5" customHeight="1" thickBot="1">
      <c r="B12" s="63" t="s">
        <v>12</v>
      </c>
      <c r="C12" s="864" t="s">
        <v>435</v>
      </c>
      <c r="D12" s="865"/>
      <c r="E12" s="32" t="s">
        <v>35</v>
      </c>
      <c r="F12" s="815" t="s">
        <v>438</v>
      </c>
      <c r="G12" s="843"/>
    </row>
    <row r="13" spans="2:7" ht="6" customHeight="1" thickBot="1">
      <c r="B13" s="41"/>
      <c r="C13" s="333"/>
      <c r="D13" s="333"/>
      <c r="E13" s="44"/>
      <c r="F13" s="44"/>
      <c r="G13" s="42"/>
    </row>
    <row r="14" spans="2:7" ht="19.5" customHeight="1" thickBot="1">
      <c r="B14" s="32" t="s">
        <v>13</v>
      </c>
      <c r="C14" s="864" t="s">
        <v>436</v>
      </c>
      <c r="D14" s="865"/>
      <c r="E14" s="71" t="s">
        <v>36</v>
      </c>
      <c r="F14" s="815" t="s">
        <v>439</v>
      </c>
      <c r="G14" s="843"/>
    </row>
    <row r="15" spans="2:7" ht="6" customHeight="1" thickBot="1">
      <c r="B15" s="41"/>
      <c r="C15" s="333"/>
      <c r="D15" s="333"/>
      <c r="E15" s="44"/>
      <c r="F15" s="44"/>
      <c r="G15" s="42"/>
    </row>
    <row r="16" spans="2:7" ht="19.5" customHeight="1" thickBot="1">
      <c r="B16" s="32" t="s">
        <v>37</v>
      </c>
      <c r="C16" s="864" t="s">
        <v>437</v>
      </c>
      <c r="D16" s="865"/>
      <c r="E16" s="32" t="s">
        <v>38</v>
      </c>
      <c r="F16" s="878" t="s">
        <v>440</v>
      </c>
      <c r="G16" s="843"/>
    </row>
    <row r="17" spans="2:7" ht="6" customHeight="1" thickBot="1">
      <c r="B17" s="41"/>
      <c r="C17" s="43"/>
      <c r="D17" s="43"/>
      <c r="E17" s="41"/>
      <c r="F17" s="43"/>
      <c r="G17" s="43"/>
    </row>
    <row r="18" spans="2:7" ht="19.5" customHeight="1" thickBot="1">
      <c r="B18" s="32" t="s">
        <v>11</v>
      </c>
      <c r="C18" s="815" t="str">
        <f>'6.Zpráva o pokroku'!D21</f>
        <v>Projektový partner</v>
      </c>
      <c r="D18" s="843"/>
      <c r="E18" s="32" t="s">
        <v>8</v>
      </c>
      <c r="F18" s="868">
        <v>724650201</v>
      </c>
      <c r="G18" s="843"/>
    </row>
    <row r="19" spans="2:7" ht="19.5" customHeight="1" thickBot="1">
      <c r="B19" s="41"/>
      <c r="C19" s="43"/>
      <c r="D19" s="43"/>
      <c r="E19" s="43"/>
      <c r="F19" s="43"/>
      <c r="G19" s="43"/>
    </row>
    <row r="20" spans="2:14" ht="19.5" customHeight="1" thickBot="1">
      <c r="B20" s="287" t="s">
        <v>246</v>
      </c>
      <c r="C20" s="815">
        <v>2</v>
      </c>
      <c r="D20" s="843"/>
      <c r="E20" s="328" t="s">
        <v>14</v>
      </c>
      <c r="F20" s="815" t="s">
        <v>441</v>
      </c>
      <c r="G20" s="867"/>
      <c r="J20" s="862"/>
      <c r="K20" s="862"/>
      <c r="L20" s="862"/>
      <c r="M20" s="862"/>
      <c r="N20" s="862"/>
    </row>
    <row r="21" spans="2:7" ht="6" customHeight="1" thickBot="1">
      <c r="B21" s="41"/>
      <c r="C21" s="43"/>
      <c r="D21" s="43"/>
      <c r="E21" s="288"/>
      <c r="F21" s="289"/>
      <c r="G21" s="289"/>
    </row>
    <row r="22" spans="2:7" ht="40.5" customHeight="1" thickBot="1">
      <c r="B22" s="47" t="s">
        <v>247</v>
      </c>
      <c r="C22" s="845" t="s">
        <v>455</v>
      </c>
      <c r="D22" s="890"/>
      <c r="E22" s="890"/>
      <c r="F22" s="890"/>
      <c r="G22" s="891"/>
    </row>
    <row r="23" ht="20.25" customHeight="1" thickBot="1">
      <c r="A23" s="2"/>
    </row>
    <row r="24" spans="2:7" ht="19.5" customHeight="1" thickBot="1">
      <c r="B24" s="32" t="s">
        <v>39</v>
      </c>
      <c r="C24" s="815" t="s">
        <v>442</v>
      </c>
      <c r="D24" s="843"/>
      <c r="E24" s="32" t="s">
        <v>40</v>
      </c>
      <c r="F24" s="815" t="s">
        <v>446</v>
      </c>
      <c r="G24" s="843"/>
    </row>
    <row r="25" spans="2:7" ht="6" customHeight="1" thickBot="1">
      <c r="B25" s="41"/>
      <c r="C25" s="45"/>
      <c r="D25" s="42"/>
      <c r="E25" s="41"/>
      <c r="F25" s="41"/>
      <c r="G25" s="42"/>
    </row>
    <row r="26" spans="2:7" ht="19.5" customHeight="1" thickBot="1">
      <c r="B26" s="32" t="s">
        <v>41</v>
      </c>
      <c r="C26" s="815" t="s">
        <v>443</v>
      </c>
      <c r="D26" s="843"/>
      <c r="E26" s="32" t="s">
        <v>1</v>
      </c>
      <c r="F26" s="815" t="s">
        <v>447</v>
      </c>
      <c r="G26" s="843"/>
    </row>
    <row r="27" spans="2:7" ht="6" customHeight="1" thickBot="1">
      <c r="B27" s="41"/>
      <c r="C27" s="42"/>
      <c r="D27" s="42"/>
      <c r="E27" s="46"/>
      <c r="F27" s="46"/>
      <c r="G27" s="46"/>
    </row>
    <row r="28" spans="2:7" ht="19.5" customHeight="1" thickBot="1">
      <c r="B28" s="32" t="s">
        <v>42</v>
      </c>
      <c r="C28" s="815" t="s">
        <v>444</v>
      </c>
      <c r="D28" s="843"/>
      <c r="E28" s="32" t="s">
        <v>63</v>
      </c>
      <c r="F28" s="815"/>
      <c r="G28" s="843"/>
    </row>
    <row r="29" spans="2:7" ht="6" customHeight="1" thickBot="1">
      <c r="B29" s="41"/>
      <c r="C29" s="42"/>
      <c r="D29" s="42"/>
      <c r="E29" s="41"/>
      <c r="F29" s="41"/>
      <c r="G29" s="42"/>
    </row>
    <row r="30" spans="2:7" ht="19.5" customHeight="1" thickBot="1">
      <c r="B30" s="32" t="s">
        <v>43</v>
      </c>
      <c r="C30" s="815" t="s">
        <v>445</v>
      </c>
      <c r="D30" s="843"/>
      <c r="E30" s="46"/>
      <c r="F30" s="46"/>
      <c r="G30" s="46"/>
    </row>
    <row r="31" spans="2:7" ht="6" customHeight="1">
      <c r="B31" s="39"/>
      <c r="C31" s="36"/>
      <c r="D31" s="36"/>
      <c r="E31" s="39"/>
      <c r="F31" s="39"/>
      <c r="G31" s="36"/>
    </row>
    <row r="32" spans="2:7" ht="19.5" customHeight="1">
      <c r="B32" s="39"/>
      <c r="C32" s="36"/>
      <c r="D32" s="36"/>
      <c r="E32" s="39"/>
      <c r="F32" s="39"/>
      <c r="G32" s="36"/>
    </row>
    <row r="33" spans="2:7" ht="19.5" customHeight="1">
      <c r="B33" s="892" t="s">
        <v>54</v>
      </c>
      <c r="C33" s="892"/>
      <c r="D33" s="892"/>
      <c r="E33" s="892"/>
      <c r="F33" s="892"/>
      <c r="G33" s="892"/>
    </row>
    <row r="34" spans="2:6" ht="15" customHeight="1">
      <c r="B34" s="2"/>
      <c r="E34" s="2"/>
      <c r="F34" s="2"/>
    </row>
    <row r="35" spans="1:11" ht="15" customHeight="1" thickBot="1">
      <c r="A35" s="1"/>
      <c r="B35" s="1"/>
      <c r="C35" s="1"/>
      <c r="D35" s="1"/>
      <c r="E35" s="1"/>
      <c r="F35" s="1"/>
      <c r="G35" s="1"/>
      <c r="H35" s="1"/>
      <c r="I35" s="1"/>
      <c r="J35" s="1"/>
      <c r="K35" s="1"/>
    </row>
    <row r="36" spans="1:12" ht="38.25" customHeight="1" thickBot="1">
      <c r="A36" s="10"/>
      <c r="B36" s="26" t="s">
        <v>16</v>
      </c>
      <c r="C36" s="27" t="s">
        <v>17</v>
      </c>
      <c r="D36" s="27" t="s">
        <v>270</v>
      </c>
      <c r="E36" s="103" t="s">
        <v>271</v>
      </c>
      <c r="F36" s="104" t="s">
        <v>44</v>
      </c>
      <c r="G36" s="27" t="s">
        <v>55</v>
      </c>
      <c r="H36" s="11"/>
      <c r="I36" s="11"/>
      <c r="J36" s="11"/>
      <c r="K36" s="11"/>
      <c r="L36" s="9"/>
    </row>
    <row r="37" spans="1:12" ht="18.75" customHeight="1" thickBot="1">
      <c r="A37" s="10"/>
      <c r="B37" s="35"/>
      <c r="C37" s="27" t="s">
        <v>111</v>
      </c>
      <c r="D37" s="27" t="s">
        <v>112</v>
      </c>
      <c r="E37" s="27" t="s">
        <v>113</v>
      </c>
      <c r="F37" s="105" t="s">
        <v>272</v>
      </c>
      <c r="G37" s="105" t="s">
        <v>115</v>
      </c>
      <c r="H37" s="11"/>
      <c r="I37" s="11"/>
      <c r="J37" s="11"/>
      <c r="K37" s="11"/>
      <c r="L37" s="9"/>
    </row>
    <row r="38" spans="1:11" ht="20.25" customHeight="1">
      <c r="A38" s="12"/>
      <c r="B38" s="28" t="s">
        <v>20</v>
      </c>
      <c r="C38" s="598">
        <v>9750</v>
      </c>
      <c r="D38" s="291">
        <v>3060.14</v>
      </c>
      <c r="E38" s="291">
        <f>'8.Soupiska výdajů'!R19</f>
        <v>2921.34</v>
      </c>
      <c r="F38" s="303">
        <f>(D38+E38)/C38</f>
        <v>0.6134851282051281</v>
      </c>
      <c r="G38" s="304">
        <f>C38-D38-E38</f>
        <v>3768.5200000000004</v>
      </c>
      <c r="H38" s="1"/>
      <c r="I38" s="1"/>
      <c r="J38" s="1"/>
      <c r="K38" s="1"/>
    </row>
    <row r="39" spans="1:11" ht="20.25" customHeight="1">
      <c r="A39" s="12"/>
      <c r="B39" s="29" t="s">
        <v>66</v>
      </c>
      <c r="C39" s="291">
        <v>54120</v>
      </c>
      <c r="D39" s="291">
        <v>16644.01</v>
      </c>
      <c r="E39" s="291">
        <f>'8.Soupiska výdajů'!R34</f>
        <v>16024.02</v>
      </c>
      <c r="F39" s="303">
        <f>(D39+E39)/C39</f>
        <v>0.6036221359940872</v>
      </c>
      <c r="G39" s="304">
        <f>C39-D39-E39</f>
        <v>21451.970000000005</v>
      </c>
      <c r="H39" s="1"/>
      <c r="I39" s="1"/>
      <c r="J39" s="1"/>
      <c r="K39" s="1"/>
    </row>
    <row r="40" spans="1:11" ht="20.25" customHeight="1">
      <c r="A40" s="12"/>
      <c r="B40" s="29" t="s">
        <v>21</v>
      </c>
      <c r="C40" s="291">
        <v>0</v>
      </c>
      <c r="D40" s="291">
        <v>0</v>
      </c>
      <c r="E40" s="291">
        <f>'8.Soupiska výdajů'!R37</f>
        <v>0</v>
      </c>
      <c r="F40" s="303">
        <v>0</v>
      </c>
      <c r="G40" s="304">
        <f>C40-D40-E40</f>
        <v>0</v>
      </c>
      <c r="H40" s="1"/>
      <c r="I40" s="1"/>
      <c r="J40" s="1"/>
      <c r="K40" s="1"/>
    </row>
    <row r="41" spans="1:11" ht="20.25" customHeight="1" thickBot="1">
      <c r="A41" s="12"/>
      <c r="B41" s="72" t="s">
        <v>283</v>
      </c>
      <c r="C41" s="599">
        <v>0</v>
      </c>
      <c r="D41" s="291">
        <v>0</v>
      </c>
      <c r="E41" s="291">
        <v>0</v>
      </c>
      <c r="F41" s="303">
        <v>0</v>
      </c>
      <c r="G41" s="304">
        <f>C41-D41-E41</f>
        <v>0</v>
      </c>
      <c r="H41" s="1"/>
      <c r="I41" s="1"/>
      <c r="J41" s="1"/>
      <c r="K41" s="1"/>
    </row>
    <row r="42" spans="1:11" ht="20.25" customHeight="1" thickBot="1">
      <c r="A42" s="12"/>
      <c r="B42" s="30" t="s">
        <v>22</v>
      </c>
      <c r="C42" s="302">
        <f>SUM(C38:C40)-C41</f>
        <v>63870</v>
      </c>
      <c r="D42" s="302">
        <f>SUM(D38:D40)-D41</f>
        <v>19704.149999999998</v>
      </c>
      <c r="E42" s="302">
        <f>SUM(E38:E40)-E41</f>
        <v>18945.36</v>
      </c>
      <c r="F42" s="293">
        <f>(D42+E42)/C42</f>
        <v>0.6051277595115077</v>
      </c>
      <c r="G42" s="299">
        <f>SUM(G38:G40)-G41</f>
        <v>25220.490000000005</v>
      </c>
      <c r="H42" s="1"/>
      <c r="I42" s="1"/>
      <c r="J42" s="1"/>
      <c r="K42" s="1"/>
    </row>
    <row r="43" spans="1:11" ht="41.25" customHeight="1">
      <c r="A43" s="12"/>
      <c r="B43" s="880" t="s">
        <v>282</v>
      </c>
      <c r="C43" s="717"/>
      <c r="D43" s="717"/>
      <c r="E43" s="717"/>
      <c r="F43" s="717"/>
      <c r="G43" s="717"/>
      <c r="H43" s="1"/>
      <c r="I43" s="1"/>
      <c r="J43" s="1"/>
      <c r="K43" s="1"/>
    </row>
    <row r="44" spans="1:11" ht="18.75" customHeight="1" thickBot="1">
      <c r="A44" s="12"/>
      <c r="B44" t="s">
        <v>23</v>
      </c>
      <c r="C44" s="18"/>
      <c r="D44" s="18"/>
      <c r="E44" s="18"/>
      <c r="F44" s="18"/>
      <c r="G44" s="18"/>
      <c r="H44" s="1"/>
      <c r="I44" s="1"/>
      <c r="J44" s="1"/>
      <c r="K44" s="1"/>
    </row>
    <row r="45" spans="1:11" ht="18" customHeight="1" thickBot="1">
      <c r="A45" s="12"/>
      <c r="B45" s="893" t="s">
        <v>24</v>
      </c>
      <c r="C45" s="894"/>
      <c r="D45" s="895"/>
      <c r="E45" s="290">
        <v>0</v>
      </c>
      <c r="F45" s="18"/>
      <c r="G45" s="18"/>
      <c r="H45" s="1"/>
      <c r="I45" s="1"/>
      <c r="J45" s="1"/>
      <c r="K45" s="1"/>
    </row>
    <row r="46" spans="1:11" ht="18" customHeight="1" thickBot="1">
      <c r="A46" s="12"/>
      <c r="B46" s="88" t="s">
        <v>67</v>
      </c>
      <c r="C46" s="89"/>
      <c r="D46" s="90"/>
      <c r="E46" s="305">
        <f>E45/$C$42</f>
        <v>0</v>
      </c>
      <c r="F46" s="18"/>
      <c r="G46" s="18"/>
      <c r="H46" s="1"/>
      <c r="I46" s="1"/>
      <c r="J46" s="1"/>
      <c r="K46" s="1"/>
    </row>
    <row r="47" spans="1:11" ht="18" customHeight="1" thickBot="1">
      <c r="A47" s="12"/>
      <c r="B47" s="91" t="s">
        <v>56</v>
      </c>
      <c r="C47" s="92"/>
      <c r="D47" s="93"/>
      <c r="E47" s="290">
        <v>0</v>
      </c>
      <c r="F47" s="18"/>
      <c r="G47" s="18"/>
      <c r="H47" s="1"/>
      <c r="I47" s="1"/>
      <c r="J47" s="1"/>
      <c r="K47" s="1"/>
    </row>
    <row r="48" spans="1:11" ht="18" customHeight="1" thickBot="1">
      <c r="A48" s="12"/>
      <c r="B48" s="88" t="s">
        <v>67</v>
      </c>
      <c r="C48" s="89"/>
      <c r="D48" s="90"/>
      <c r="E48" s="305">
        <f>E47/$C$42</f>
        <v>0</v>
      </c>
      <c r="F48" s="18"/>
      <c r="G48" s="18"/>
      <c r="H48" s="1"/>
      <c r="I48" s="1"/>
      <c r="J48" s="1"/>
      <c r="K48" s="1"/>
    </row>
    <row r="49" spans="1:11" ht="18" customHeight="1" thickBot="1">
      <c r="A49" s="12"/>
      <c r="B49" s="91" t="s">
        <v>156</v>
      </c>
      <c r="C49" s="92"/>
      <c r="D49" s="93"/>
      <c r="E49" s="290">
        <v>0</v>
      </c>
      <c r="F49" s="18"/>
      <c r="G49" s="18"/>
      <c r="H49" s="1"/>
      <c r="I49" s="1"/>
      <c r="J49" s="1"/>
      <c r="K49" s="1"/>
    </row>
    <row r="50" spans="1:11" ht="18" customHeight="1" thickBot="1">
      <c r="A50" s="12"/>
      <c r="B50" s="88" t="s">
        <v>67</v>
      </c>
      <c r="C50" s="89"/>
      <c r="D50" s="90"/>
      <c r="E50" s="305">
        <f>E49/$C$42</f>
        <v>0</v>
      </c>
      <c r="F50" s="18"/>
      <c r="G50" s="18"/>
      <c r="H50" s="1"/>
      <c r="I50" s="1"/>
      <c r="J50" s="1"/>
      <c r="K50" s="1"/>
    </row>
    <row r="51" spans="1:11" ht="18" customHeight="1" thickBot="1">
      <c r="A51" s="12"/>
      <c r="B51" s="87" t="s">
        <v>57</v>
      </c>
      <c r="C51" s="60"/>
      <c r="D51" s="60"/>
      <c r="E51" s="290">
        <v>0</v>
      </c>
      <c r="F51" s="18"/>
      <c r="G51" s="18"/>
      <c r="H51" s="1"/>
      <c r="I51" s="1"/>
      <c r="J51" s="1"/>
      <c r="K51" s="1"/>
    </row>
    <row r="52" spans="1:11" ht="18" customHeight="1" thickBot="1">
      <c r="A52" s="12"/>
      <c r="B52" s="88" t="s">
        <v>67</v>
      </c>
      <c r="C52" s="89"/>
      <c r="D52" s="89"/>
      <c r="E52" s="305">
        <f>E51/$C$42</f>
        <v>0</v>
      </c>
      <c r="F52" s="18"/>
      <c r="G52" s="18"/>
      <c r="H52" s="1"/>
      <c r="I52" s="1"/>
      <c r="J52" s="1"/>
      <c r="K52" s="1"/>
    </row>
    <row r="53" spans="1:11" ht="19.5" customHeight="1">
      <c r="A53" s="12"/>
      <c r="B53" s="3"/>
      <c r="C53" s="1"/>
      <c r="D53" s="1"/>
      <c r="E53" s="1"/>
      <c r="F53" s="1"/>
      <c r="G53" s="1"/>
      <c r="H53" s="1"/>
      <c r="I53" s="1"/>
      <c r="J53" s="1"/>
      <c r="K53" s="1"/>
    </row>
    <row r="54" spans="1:11" ht="20.25" customHeight="1" thickBot="1">
      <c r="A54" s="12"/>
      <c r="B54" s="879" t="s">
        <v>52</v>
      </c>
      <c r="C54" s="879"/>
      <c r="D54" s="879"/>
      <c r="E54" s="34"/>
      <c r="F54" s="148"/>
      <c r="G54" s="18"/>
      <c r="H54" s="1"/>
      <c r="I54" s="1"/>
      <c r="J54" s="1"/>
      <c r="K54" s="1"/>
    </row>
    <row r="55" spans="1:11" ht="56.25" customHeight="1" thickBot="1">
      <c r="A55" s="12"/>
      <c r="B55" s="27" t="s">
        <v>273</v>
      </c>
      <c r="C55" s="31" t="s">
        <v>26</v>
      </c>
      <c r="D55" s="73" t="s">
        <v>274</v>
      </c>
      <c r="E55" s="75" t="s">
        <v>27</v>
      </c>
      <c r="F55" s="31" t="s">
        <v>58</v>
      </c>
      <c r="G55" s="146"/>
      <c r="H55" s="1"/>
      <c r="I55" s="1"/>
      <c r="J55" s="1"/>
      <c r="K55" s="1"/>
    </row>
    <row r="56" spans="1:11" ht="27.75" customHeight="1" thickBot="1">
      <c r="A56" s="12"/>
      <c r="B56" s="292">
        <v>54289</v>
      </c>
      <c r="C56" s="292">
        <v>16748</v>
      </c>
      <c r="D56" s="292">
        <v>16103</v>
      </c>
      <c r="E56" s="300">
        <f>SUM(C56:D56)/B56</f>
        <v>0.6051133747167935</v>
      </c>
      <c r="F56" s="301">
        <f>B56-C56-D56</f>
        <v>21438</v>
      </c>
      <c r="G56" s="147"/>
      <c r="H56" s="1"/>
      <c r="I56" s="1"/>
      <c r="J56" s="1"/>
      <c r="K56" s="1"/>
    </row>
    <row r="57" spans="1:11" ht="19.5" customHeight="1">
      <c r="A57" s="12"/>
      <c r="B57" s="1"/>
      <c r="C57" s="1"/>
      <c r="D57" s="1"/>
      <c r="E57" s="1"/>
      <c r="F57" s="1"/>
      <c r="G57" s="1"/>
      <c r="H57" s="1"/>
      <c r="I57" s="1"/>
      <c r="J57" s="1"/>
      <c r="K57" s="1"/>
    </row>
    <row r="58" spans="1:11" ht="19.5" customHeight="1" thickBot="1">
      <c r="A58" s="12"/>
      <c r="B58" s="879" t="s">
        <v>284</v>
      </c>
      <c r="C58" s="879"/>
      <c r="D58" s="879"/>
      <c r="E58" s="34"/>
      <c r="F58" s="148"/>
      <c r="G58" s="1"/>
      <c r="H58" s="1"/>
      <c r="I58" s="1"/>
      <c r="J58" s="1"/>
      <c r="K58" s="1"/>
    </row>
    <row r="59" spans="1:11" ht="61.5" customHeight="1" thickBot="1">
      <c r="A59" s="12"/>
      <c r="B59" s="27" t="s">
        <v>265</v>
      </c>
      <c r="C59" s="31" t="s">
        <v>269</v>
      </c>
      <c r="D59" s="73" t="s">
        <v>266</v>
      </c>
      <c r="E59" s="75" t="s">
        <v>267</v>
      </c>
      <c r="F59" s="27" t="s">
        <v>268</v>
      </c>
      <c r="G59" s="1"/>
      <c r="H59" s="1"/>
      <c r="I59" s="1"/>
      <c r="J59" s="1"/>
      <c r="K59" s="1"/>
    </row>
    <row r="60" spans="1:11" ht="28.5" customHeight="1" thickBot="1">
      <c r="A60" s="12"/>
      <c r="B60" s="292"/>
      <c r="C60" s="292">
        <v>0</v>
      </c>
      <c r="D60" s="292"/>
      <c r="E60" s="300">
        <v>0</v>
      </c>
      <c r="F60" s="319">
        <f>B60-C60-D60</f>
        <v>0</v>
      </c>
      <c r="G60" s="1"/>
      <c r="H60" s="1"/>
      <c r="I60" s="1"/>
      <c r="J60" s="1"/>
      <c r="K60" s="1"/>
    </row>
    <row r="61" spans="1:11" ht="44.25" customHeight="1">
      <c r="A61" s="12"/>
      <c r="B61" s="881" t="s">
        <v>286</v>
      </c>
      <c r="C61" s="882"/>
      <c r="D61" s="882"/>
      <c r="E61" s="882"/>
      <c r="F61" s="882"/>
      <c r="G61" s="1"/>
      <c r="H61" s="1"/>
      <c r="I61" s="1"/>
      <c r="J61" s="1"/>
      <c r="K61" s="1"/>
    </row>
    <row r="62" spans="1:11" ht="14.25" customHeight="1">
      <c r="A62" s="12"/>
      <c r="B62" s="14"/>
      <c r="C62" s="24"/>
      <c r="D62" s="24"/>
      <c r="E62" s="24"/>
      <c r="F62" s="24"/>
      <c r="G62" s="24"/>
      <c r="H62" s="1"/>
      <c r="I62" s="1"/>
      <c r="J62" s="1"/>
      <c r="K62" s="1"/>
    </row>
    <row r="63" spans="1:11" ht="20.25" customHeight="1">
      <c r="A63" s="12"/>
      <c r="B63" s="286" t="s">
        <v>254</v>
      </c>
      <c r="D63" s="24"/>
      <c r="E63" s="24"/>
      <c r="F63" s="24"/>
      <c r="G63" s="24"/>
      <c r="H63" s="1"/>
      <c r="I63" s="1"/>
      <c r="J63" s="1"/>
      <c r="K63" s="1"/>
    </row>
    <row r="64" spans="1:11" ht="15" customHeight="1">
      <c r="A64" s="1"/>
      <c r="B64" s="32" t="s">
        <v>31</v>
      </c>
      <c r="C64" s="15" t="s">
        <v>437</v>
      </c>
      <c r="D64" s="15"/>
      <c r="E64" s="36"/>
      <c r="F64" s="36"/>
      <c r="H64" s="1"/>
      <c r="I64" s="1"/>
      <c r="J64" s="1"/>
      <c r="K64" s="1"/>
    </row>
    <row r="65" spans="1:11" ht="9.75" customHeight="1">
      <c r="A65" s="10"/>
      <c r="E65" s="36"/>
      <c r="F65" s="36"/>
      <c r="H65" s="11"/>
      <c r="I65" s="11"/>
      <c r="J65" s="11"/>
      <c r="K65" s="11"/>
    </row>
    <row r="66" spans="1:11" ht="16.5" customHeight="1">
      <c r="A66" s="10"/>
      <c r="B66" s="32" t="s">
        <v>61</v>
      </c>
      <c r="C66" s="15" t="s">
        <v>159</v>
      </c>
      <c r="D66" s="15"/>
      <c r="E66" s="36"/>
      <c r="F66" s="36"/>
      <c r="H66" s="11"/>
      <c r="I66" s="11"/>
      <c r="J66" s="11"/>
      <c r="K66" s="11"/>
    </row>
    <row r="67" spans="1:11" ht="9.75" customHeight="1">
      <c r="A67" s="10"/>
      <c r="E67" s="36"/>
      <c r="F67" s="36"/>
      <c r="H67" s="11"/>
      <c r="I67" s="11"/>
      <c r="J67" s="11"/>
      <c r="K67" s="11"/>
    </row>
    <row r="68" spans="1:11" ht="16.5" customHeight="1">
      <c r="A68" s="10"/>
      <c r="B68" s="32" t="s">
        <v>32</v>
      </c>
      <c r="C68" s="143" t="s">
        <v>448</v>
      </c>
      <c r="D68" s="143"/>
      <c r="E68" s="5"/>
      <c r="F68" s="5"/>
      <c r="H68" s="11"/>
      <c r="I68" s="11"/>
      <c r="J68" s="11"/>
      <c r="K68" s="11"/>
    </row>
    <row r="69" spans="1:11" ht="9.75" customHeight="1">
      <c r="A69" s="10"/>
      <c r="H69" s="11"/>
      <c r="I69" s="11"/>
      <c r="J69" s="11"/>
      <c r="K69" s="11"/>
    </row>
    <row r="70" spans="1:11" ht="15" customHeight="1">
      <c r="A70" s="10"/>
      <c r="B70" s="32" t="s">
        <v>158</v>
      </c>
      <c r="C70" s="32"/>
      <c r="D70" s="143" t="s">
        <v>449</v>
      </c>
      <c r="E70" s="143"/>
      <c r="F70" s="5"/>
      <c r="G70" s="5"/>
      <c r="H70" s="11"/>
      <c r="I70" s="11"/>
      <c r="J70" s="11"/>
      <c r="K70" s="11"/>
    </row>
    <row r="71" spans="1:11" ht="7.5" customHeight="1" thickBot="1">
      <c r="A71" s="10"/>
      <c r="H71" s="11"/>
      <c r="I71" s="11"/>
      <c r="J71" s="11"/>
      <c r="K71" s="11"/>
    </row>
    <row r="72" spans="1:11" ht="36.75" customHeight="1">
      <c r="A72" s="12"/>
      <c r="B72" s="801" t="s">
        <v>33</v>
      </c>
      <c r="C72" s="869"/>
      <c r="D72" s="870"/>
      <c r="E72" s="871"/>
      <c r="F72" s="19"/>
      <c r="G72" s="1"/>
      <c r="H72" s="1"/>
      <c r="I72" s="1"/>
      <c r="J72" s="1"/>
      <c r="K72" s="1"/>
    </row>
    <row r="73" spans="1:11" ht="19.5" customHeight="1">
      <c r="A73" s="12"/>
      <c r="B73" s="801"/>
      <c r="C73" s="872"/>
      <c r="D73" s="873"/>
      <c r="E73" s="874"/>
      <c r="F73" s="19"/>
      <c r="G73" s="1"/>
      <c r="H73" s="1"/>
      <c r="I73" s="1"/>
      <c r="J73" s="1"/>
      <c r="K73" s="1"/>
    </row>
    <row r="74" spans="1:11" ht="21.75" customHeight="1" thickBot="1">
      <c r="A74" s="12"/>
      <c r="B74" s="801"/>
      <c r="C74" s="875"/>
      <c r="D74" s="876"/>
      <c r="E74" s="877"/>
      <c r="F74" s="19"/>
      <c r="G74" s="1"/>
      <c r="H74" s="1"/>
      <c r="I74" s="1"/>
      <c r="J74" s="1"/>
      <c r="K74" s="1"/>
    </row>
    <row r="75" spans="1:11" ht="12.75">
      <c r="A75" s="12"/>
      <c r="C75" s="1"/>
      <c r="D75" s="1"/>
      <c r="E75" s="1"/>
      <c r="F75" s="1"/>
      <c r="G75" s="1"/>
      <c r="H75" s="1"/>
      <c r="I75" s="1"/>
      <c r="J75" s="1"/>
      <c r="K75" s="1"/>
    </row>
    <row r="76" spans="1:11" ht="17.25" customHeight="1">
      <c r="A76" s="12"/>
      <c r="B76" s="32" t="s">
        <v>7</v>
      </c>
      <c r="C76" s="33" t="s">
        <v>5</v>
      </c>
      <c r="D76" s="1"/>
      <c r="E76" s="1"/>
      <c r="F76" s="1"/>
      <c r="G76" s="1"/>
      <c r="H76" s="1"/>
      <c r="I76" s="1"/>
      <c r="J76" s="1"/>
      <c r="K76" s="1"/>
    </row>
    <row r="77" spans="1:11" ht="12.75">
      <c r="A77" s="12"/>
      <c r="B77" s="1"/>
      <c r="C77" s="1"/>
      <c r="D77" s="1"/>
      <c r="E77" s="1"/>
      <c r="F77" s="1"/>
      <c r="G77" s="1"/>
      <c r="H77" s="1"/>
      <c r="I77" s="1"/>
      <c r="J77" s="1"/>
      <c r="K77" s="1"/>
    </row>
    <row r="78" spans="1:11" ht="12.75">
      <c r="A78" s="12"/>
      <c r="B78" s="1"/>
      <c r="C78" s="1"/>
      <c r="D78" s="1"/>
      <c r="E78" s="1"/>
      <c r="F78" s="1"/>
      <c r="G78" s="1"/>
      <c r="H78" s="1"/>
      <c r="I78" s="1"/>
      <c r="J78" s="1"/>
      <c r="K78" s="1"/>
    </row>
    <row r="79" spans="1:11" ht="12.75">
      <c r="A79" s="12"/>
      <c r="B79" s="1"/>
      <c r="C79" s="1"/>
      <c r="D79" s="1"/>
      <c r="E79" s="1"/>
      <c r="F79" s="1"/>
      <c r="G79" s="1"/>
      <c r="H79" s="1"/>
      <c r="I79" s="1"/>
      <c r="J79" s="1"/>
      <c r="K79" s="1"/>
    </row>
    <row r="80" spans="1:11" ht="12.75">
      <c r="A80" s="12"/>
      <c r="B80" s="1"/>
      <c r="C80" s="1"/>
      <c r="D80" s="1"/>
      <c r="E80" s="1"/>
      <c r="F80" s="1"/>
      <c r="G80" s="1"/>
      <c r="H80" s="1"/>
      <c r="I80" s="1"/>
      <c r="J80" s="1"/>
      <c r="K80" s="1"/>
    </row>
    <row r="81" spans="1:11" ht="12.75">
      <c r="A81" s="12"/>
      <c r="B81" s="1"/>
      <c r="C81" s="1"/>
      <c r="D81" s="1"/>
      <c r="E81" s="1"/>
      <c r="F81" s="1"/>
      <c r="G81" s="1"/>
      <c r="H81" s="1"/>
      <c r="I81" s="1"/>
      <c r="J81" s="1"/>
      <c r="K81" s="1"/>
    </row>
    <row r="82" spans="1:11" ht="15">
      <c r="A82" s="889"/>
      <c r="B82" s="889"/>
      <c r="C82" s="889"/>
      <c r="D82" s="889"/>
      <c r="E82" s="889"/>
      <c r="F82" s="889"/>
      <c r="G82" s="889"/>
      <c r="H82" s="889"/>
      <c r="I82" s="4"/>
      <c r="J82" s="4"/>
      <c r="K82" s="4"/>
    </row>
    <row r="83" spans="1:11" ht="12.75">
      <c r="A83" s="1"/>
      <c r="B83" s="1"/>
      <c r="C83" s="1"/>
      <c r="D83" s="1"/>
      <c r="E83" s="1"/>
      <c r="F83" s="1"/>
      <c r="G83" s="1"/>
      <c r="H83" s="1"/>
      <c r="I83" s="1"/>
      <c r="J83" s="1"/>
      <c r="K83" s="1"/>
    </row>
    <row r="84" spans="1:11" ht="12.75">
      <c r="A84" s="1"/>
      <c r="B84" s="1"/>
      <c r="C84" s="1"/>
      <c r="D84" s="1"/>
      <c r="E84" s="1"/>
      <c r="F84" s="1"/>
      <c r="G84" s="1"/>
      <c r="H84" s="1"/>
      <c r="I84" s="1"/>
      <c r="J84" s="1"/>
      <c r="K84" s="1"/>
    </row>
    <row r="85" spans="1:11" ht="15">
      <c r="A85" s="3"/>
      <c r="B85" s="4"/>
      <c r="C85" s="1"/>
      <c r="D85" s="1"/>
      <c r="E85" s="1"/>
      <c r="F85" s="1"/>
      <c r="G85" s="1"/>
      <c r="H85" s="1"/>
      <c r="I85" s="1"/>
      <c r="J85" s="1"/>
      <c r="K85" s="1"/>
    </row>
    <row r="86" spans="1:11" ht="8.25" customHeight="1">
      <c r="A86" s="1"/>
      <c r="B86" s="1"/>
      <c r="C86" s="1"/>
      <c r="D86" s="1"/>
      <c r="E86" s="1"/>
      <c r="F86" s="1"/>
      <c r="G86" s="1"/>
      <c r="H86" s="1"/>
      <c r="I86" s="1"/>
      <c r="J86" s="1"/>
      <c r="K86" s="1"/>
    </row>
    <row r="87" spans="1:11" ht="12.75">
      <c r="A87" s="10"/>
      <c r="B87" s="10"/>
      <c r="C87" s="11"/>
      <c r="D87" s="11"/>
      <c r="E87" s="11"/>
      <c r="F87" s="11"/>
      <c r="G87" s="11"/>
      <c r="H87" s="11"/>
      <c r="I87" s="11"/>
      <c r="J87" s="11"/>
      <c r="K87" s="11"/>
    </row>
    <row r="88" spans="1:11" ht="12.75">
      <c r="A88" s="12"/>
      <c r="B88" s="1"/>
      <c r="C88" s="1"/>
      <c r="D88" s="1"/>
      <c r="E88" s="1"/>
      <c r="F88" s="1"/>
      <c r="G88" s="1"/>
      <c r="H88" s="1"/>
      <c r="I88" s="1"/>
      <c r="J88" s="1"/>
      <c r="K88" s="1"/>
    </row>
    <row r="89" spans="1:11" ht="12.75">
      <c r="A89" s="12"/>
      <c r="B89" s="1"/>
      <c r="C89" s="1"/>
      <c r="D89" s="1"/>
      <c r="E89" s="1"/>
      <c r="F89" s="1"/>
      <c r="G89" s="1"/>
      <c r="H89" s="1"/>
      <c r="I89" s="1"/>
      <c r="J89" s="1"/>
      <c r="K89" s="1"/>
    </row>
    <row r="90" spans="1:11" ht="12.75">
      <c r="A90" s="12"/>
      <c r="B90" s="1"/>
      <c r="C90" s="1"/>
      <c r="D90" s="1"/>
      <c r="E90" s="1"/>
      <c r="F90" s="1"/>
      <c r="G90" s="1"/>
      <c r="H90" s="1"/>
      <c r="I90" s="1"/>
      <c r="J90" s="1"/>
      <c r="K90" s="1"/>
    </row>
    <row r="91" spans="1:11" ht="12.75">
      <c r="A91" s="12"/>
      <c r="B91" s="1"/>
      <c r="C91" s="1"/>
      <c r="D91" s="1"/>
      <c r="E91" s="1"/>
      <c r="F91" s="1"/>
      <c r="G91" s="1"/>
      <c r="H91" s="1"/>
      <c r="I91" s="1"/>
      <c r="J91" s="1"/>
      <c r="K91" s="1"/>
    </row>
    <row r="92" spans="1:11" ht="12.75">
      <c r="A92" s="12"/>
      <c r="B92" s="1"/>
      <c r="C92" s="1"/>
      <c r="D92" s="1"/>
      <c r="E92" s="1"/>
      <c r="F92" s="1"/>
      <c r="G92" s="1"/>
      <c r="H92" s="1"/>
      <c r="I92" s="1"/>
      <c r="J92" s="1"/>
      <c r="K92" s="1"/>
    </row>
    <row r="93" spans="1:11" ht="12.75">
      <c r="A93" s="12"/>
      <c r="B93" s="1"/>
      <c r="C93" s="1"/>
      <c r="D93" s="1"/>
      <c r="E93" s="1"/>
      <c r="F93" s="1"/>
      <c r="G93" s="1"/>
      <c r="H93" s="1"/>
      <c r="I93" s="1"/>
      <c r="J93" s="1"/>
      <c r="K93" s="1"/>
    </row>
    <row r="94" spans="1:11" ht="12.75">
      <c r="A94" s="12"/>
      <c r="B94" s="1"/>
      <c r="C94" s="1"/>
      <c r="D94" s="1"/>
      <c r="E94" s="1"/>
      <c r="F94" s="1"/>
      <c r="G94" s="1"/>
      <c r="H94" s="1"/>
      <c r="I94" s="1"/>
      <c r="J94" s="1"/>
      <c r="K94" s="1"/>
    </row>
    <row r="95" spans="1:11" ht="12.75">
      <c r="A95" s="12"/>
      <c r="B95" s="1"/>
      <c r="C95" s="1"/>
      <c r="D95" s="1"/>
      <c r="E95" s="1"/>
      <c r="F95" s="1"/>
      <c r="G95" s="1"/>
      <c r="H95" s="1"/>
      <c r="I95" s="1"/>
      <c r="J95" s="1"/>
      <c r="K95" s="1"/>
    </row>
    <row r="96" spans="1:11" ht="12.75">
      <c r="A96" s="12"/>
      <c r="B96" s="1"/>
      <c r="C96" s="1"/>
      <c r="D96" s="1"/>
      <c r="E96" s="1"/>
      <c r="F96" s="1"/>
      <c r="G96" s="1"/>
      <c r="H96" s="1"/>
      <c r="I96" s="1"/>
      <c r="J96" s="1"/>
      <c r="K96" s="1"/>
    </row>
    <row r="97" spans="1:11" ht="12.75">
      <c r="A97" s="12"/>
      <c r="B97" s="1"/>
      <c r="C97" s="1"/>
      <c r="D97" s="1"/>
      <c r="E97" s="1"/>
      <c r="F97" s="1"/>
      <c r="G97" s="1"/>
      <c r="H97" s="1"/>
      <c r="I97" s="1"/>
      <c r="J97" s="1"/>
      <c r="K97" s="1"/>
    </row>
    <row r="98" spans="1:11" ht="15">
      <c r="A98" s="889"/>
      <c r="B98" s="889"/>
      <c r="C98" s="889"/>
      <c r="D98" s="889"/>
      <c r="E98" s="889"/>
      <c r="F98" s="889"/>
      <c r="G98" s="889"/>
      <c r="H98" s="889"/>
      <c r="I98" s="4"/>
      <c r="J98" s="4"/>
      <c r="K98" s="4"/>
    </row>
  </sheetData>
  <sheetProtection/>
  <mergeCells count="37">
    <mergeCell ref="A98:H98"/>
    <mergeCell ref="A82:H82"/>
    <mergeCell ref="C22:G22"/>
    <mergeCell ref="B72:B74"/>
    <mergeCell ref="B33:G33"/>
    <mergeCell ref="B45:D45"/>
    <mergeCell ref="F24:G24"/>
    <mergeCell ref="C26:D26"/>
    <mergeCell ref="B54:D54"/>
    <mergeCell ref="F28:G28"/>
    <mergeCell ref="I4:P4"/>
    <mergeCell ref="C6:G6"/>
    <mergeCell ref="C11:G11"/>
    <mergeCell ref="F14:G14"/>
    <mergeCell ref="C14:D14"/>
    <mergeCell ref="C4:G4"/>
    <mergeCell ref="C8:G8"/>
    <mergeCell ref="C12:D12"/>
    <mergeCell ref="F18:G18"/>
    <mergeCell ref="C72:E74"/>
    <mergeCell ref="F16:G16"/>
    <mergeCell ref="B58:D58"/>
    <mergeCell ref="C30:D30"/>
    <mergeCell ref="C28:D28"/>
    <mergeCell ref="B43:G43"/>
    <mergeCell ref="B61:F61"/>
    <mergeCell ref="C24:D24"/>
    <mergeCell ref="J20:N20"/>
    <mergeCell ref="B1:J1"/>
    <mergeCell ref="A2:G2"/>
    <mergeCell ref="F26:G26"/>
    <mergeCell ref="C16:D16"/>
    <mergeCell ref="C10:G10"/>
    <mergeCell ref="C20:D20"/>
    <mergeCell ref="F20:G20"/>
    <mergeCell ref="F12:G12"/>
    <mergeCell ref="C18:D18"/>
  </mergeCells>
  <hyperlinks>
    <hyperlink ref="F16" r:id="rId1" display="seidl.l@kr-vysocina.cz"/>
  </hyperlinks>
  <printOptions horizontalCentered="1"/>
  <pageMargins left="0.5118110236220472" right="0.4330708661417323" top="0.5511811023622047" bottom="0.5905511811023623" header="0.5118110236220472" footer="0.5118110236220472"/>
  <pageSetup cellComments="asDisplayed" horizontalDpi="600" verticalDpi="600" orientation="portrait" paperSize="9" scale="68" r:id="rId5"/>
  <headerFooter alignWithMargins="0">
    <oddHeader>&amp;CVerze: 4. května 2011</oddHeader>
  </headerFooter>
  <rowBreaks count="2" manualBreakCount="2">
    <brk id="53" max="7" man="1"/>
    <brk id="78" max="5" man="1"/>
  </rowBreaks>
  <drawing r:id="rId4"/>
  <legacyDrawing r:id="rId3"/>
</worksheet>
</file>

<file path=xl/worksheets/sheet4.xml><?xml version="1.0" encoding="utf-8"?>
<worksheet xmlns="http://schemas.openxmlformats.org/spreadsheetml/2006/main" xmlns:r="http://schemas.openxmlformats.org/officeDocument/2006/relationships">
  <dimension ref="A1:AQ72"/>
  <sheetViews>
    <sheetView view="pageBreakPreview" zoomScale="78" zoomScaleSheetLayoutView="78" zoomScalePageLayoutView="0" workbookViewId="0" topLeftCell="A1">
      <selection activeCell="W60" sqref="W60"/>
    </sheetView>
  </sheetViews>
  <sheetFormatPr defaultColWidth="9.140625" defaultRowHeight="12.75"/>
  <cols>
    <col min="1" max="1" width="7.140625" style="46" customWidth="1"/>
    <col min="2" max="2" width="12.57421875" style="46" customWidth="1"/>
    <col min="3" max="3" width="48.421875" style="46" customWidth="1"/>
    <col min="4" max="4" width="22.7109375" style="46" customWidth="1"/>
    <col min="5" max="5" width="69.57421875" style="46" customWidth="1"/>
    <col min="6" max="6" width="11.57421875" style="46" customWidth="1"/>
    <col min="7" max="7" width="15.28125" style="46" customWidth="1"/>
    <col min="8" max="8" width="13.7109375" style="46" customWidth="1"/>
    <col min="9" max="9" width="39.140625" style="46" customWidth="1"/>
    <col min="10" max="10" width="15.00390625" style="46" customWidth="1"/>
    <col min="11" max="11" width="13.7109375" style="46" customWidth="1"/>
    <col min="12" max="13" width="11.421875" style="46" customWidth="1"/>
    <col min="14" max="14" width="12.140625" style="46" customWidth="1"/>
    <col min="15" max="15" width="11.421875" style="46" customWidth="1"/>
    <col min="16" max="16" width="14.28125" style="46" customWidth="1"/>
    <col min="17" max="17" width="11.8515625" style="46" customWidth="1"/>
    <col min="18" max="18" width="14.57421875" style="46" customWidth="1"/>
    <col min="19" max="19" width="10.421875" style="46" customWidth="1"/>
    <col min="20" max="20" width="16.421875" style="46" customWidth="1"/>
    <col min="21" max="21" width="14.421875" style="46" bestFit="1" customWidth="1"/>
    <col min="22" max="22" width="16.00390625" style="46" bestFit="1" customWidth="1"/>
    <col min="23" max="23" width="25.7109375" style="46" customWidth="1"/>
    <col min="24" max="24" width="14.28125" style="46" bestFit="1" customWidth="1"/>
    <col min="25" max="26" width="9.28125" style="46" bestFit="1" customWidth="1"/>
    <col min="27" max="16384" width="9.140625" style="46" customWidth="1"/>
  </cols>
  <sheetData>
    <row r="1" spans="1:43" ht="24" customHeight="1" thickBot="1">
      <c r="A1" s="106" t="s">
        <v>461</v>
      </c>
      <c r="B1" s="215"/>
      <c r="C1" s="215"/>
      <c r="D1" s="215"/>
      <c r="E1" s="107"/>
      <c r="F1" s="216"/>
      <c r="G1" s="216"/>
      <c r="H1" s="216"/>
      <c r="I1" s="1017" t="str">
        <f>'7. Finanční zpráva '!C22</f>
        <v>č. 2 od 01/10/2011 - 30/09/2012</v>
      </c>
      <c r="J1" s="1018"/>
      <c r="K1" s="316"/>
      <c r="L1" s="317"/>
      <c r="M1" s="216"/>
      <c r="N1" s="216"/>
      <c r="O1" s="216"/>
      <c r="P1" s="216"/>
      <c r="Q1" s="216"/>
      <c r="R1" s="217"/>
      <c r="S1" s="217"/>
      <c r="AP1" t="s">
        <v>162</v>
      </c>
      <c r="AQ1" s="152" t="s">
        <v>163</v>
      </c>
    </row>
    <row r="2" spans="1:43" s="42" customFormat="1" ht="15.75" thickBot="1">
      <c r="A2" s="108"/>
      <c r="B2" s="108"/>
      <c r="C2" s="108"/>
      <c r="D2" s="108"/>
      <c r="E2" s="108"/>
      <c r="F2" s="109"/>
      <c r="G2" s="109"/>
      <c r="H2" s="109"/>
      <c r="I2" s="108"/>
      <c r="J2" s="108"/>
      <c r="K2" s="108"/>
      <c r="L2" s="110"/>
      <c r="M2" s="110"/>
      <c r="N2" s="110"/>
      <c r="O2" s="110"/>
      <c r="P2" s="110"/>
      <c r="Q2" s="110"/>
      <c r="R2" s="110"/>
      <c r="S2" s="110"/>
      <c r="T2" s="110"/>
      <c r="U2" s="110"/>
      <c r="V2" s="218"/>
      <c r="AP2"/>
      <c r="AQ2" s="152" t="s">
        <v>164</v>
      </c>
    </row>
    <row r="3" spans="1:43" s="42" customFormat="1" ht="15">
      <c r="A3" s="111"/>
      <c r="B3" s="896" t="s">
        <v>122</v>
      </c>
      <c r="C3" s="897"/>
      <c r="D3" s="897"/>
      <c r="E3" s="897"/>
      <c r="F3" s="898">
        <v>2</v>
      </c>
      <c r="G3" s="899"/>
      <c r="H3" s="900" t="s">
        <v>65</v>
      </c>
      <c r="I3" s="901"/>
      <c r="J3" s="902" t="str">
        <f>'7. Finanční zpráva '!C10</f>
        <v>Kraj Vysočina</v>
      </c>
      <c r="K3" s="903"/>
      <c r="L3" s="903"/>
      <c r="M3" s="903"/>
      <c r="N3" s="903"/>
      <c r="O3" s="903"/>
      <c r="P3" s="903"/>
      <c r="Q3" s="904"/>
      <c r="R3" s="110"/>
      <c r="S3" s="110"/>
      <c r="T3" s="110"/>
      <c r="U3" s="110"/>
      <c r="V3" s="218"/>
      <c r="AP3" t="s">
        <v>165</v>
      </c>
      <c r="AQ3" s="152" t="s">
        <v>166</v>
      </c>
    </row>
    <row r="4" spans="1:43" s="42" customFormat="1" ht="15.75" thickBot="1">
      <c r="A4" s="108"/>
      <c r="B4" s="905" t="s">
        <v>123</v>
      </c>
      <c r="C4" s="906"/>
      <c r="D4" s="906"/>
      <c r="E4" s="906"/>
      <c r="F4" s="907" t="str">
        <f>'7. Finanční zpráva '!C8</f>
        <v>M00188</v>
      </c>
      <c r="G4" s="908"/>
      <c r="H4" s="909" t="s">
        <v>9</v>
      </c>
      <c r="I4" s="910"/>
      <c r="J4" s="911" t="s">
        <v>432</v>
      </c>
      <c r="K4" s="912"/>
      <c r="L4" s="912"/>
      <c r="M4" s="912"/>
      <c r="N4" s="912"/>
      <c r="O4" s="912"/>
      <c r="P4" s="912"/>
      <c r="Q4" s="913"/>
      <c r="R4" s="110"/>
      <c r="S4" s="110"/>
      <c r="T4" s="110"/>
      <c r="U4" s="110"/>
      <c r="V4" s="218"/>
      <c r="AP4" t="s">
        <v>167</v>
      </c>
      <c r="AQ4" s="152" t="s">
        <v>168</v>
      </c>
    </row>
    <row r="5" spans="1:43" s="42" customFormat="1" ht="15.75" thickBot="1">
      <c r="A5" s="111"/>
      <c r="B5" s="111"/>
      <c r="C5" s="111"/>
      <c r="D5" s="111"/>
      <c r="E5" s="111"/>
      <c r="F5" s="109"/>
      <c r="G5" s="109"/>
      <c r="K5" s="108"/>
      <c r="L5" s="110"/>
      <c r="M5" s="110"/>
      <c r="N5" s="110"/>
      <c r="O5" s="110"/>
      <c r="P5" s="110"/>
      <c r="Q5" s="110"/>
      <c r="R5" s="110"/>
      <c r="S5" s="110"/>
      <c r="T5" s="110"/>
      <c r="U5" s="110"/>
      <c r="V5" s="218"/>
      <c r="AP5" t="s">
        <v>169</v>
      </c>
      <c r="AQ5" s="152" t="s">
        <v>170</v>
      </c>
    </row>
    <row r="6" spans="1:43" s="42" customFormat="1" ht="15.75" thickBot="1">
      <c r="A6" s="111"/>
      <c r="B6" s="917" t="s">
        <v>124</v>
      </c>
      <c r="C6" s="918"/>
      <c r="D6" s="153" t="s">
        <v>171</v>
      </c>
      <c r="E6" s="109"/>
      <c r="F6" s="109"/>
      <c r="G6" s="109"/>
      <c r="H6" s="110"/>
      <c r="I6" s="110"/>
      <c r="J6" s="110"/>
      <c r="K6" s="110"/>
      <c r="L6" s="110"/>
      <c r="M6" s="110"/>
      <c r="N6" s="110"/>
      <c r="O6" s="110"/>
      <c r="P6" s="110"/>
      <c r="Q6" s="110"/>
      <c r="R6" s="110"/>
      <c r="S6" s="110"/>
      <c r="T6" s="110"/>
      <c r="U6" s="110"/>
      <c r="V6" s="219"/>
      <c r="AP6" t="s">
        <v>172</v>
      </c>
      <c r="AQ6" s="152" t="s">
        <v>173</v>
      </c>
    </row>
    <row r="7" spans="1:43" s="42" customFormat="1" ht="15.75" customHeight="1">
      <c r="A7" s="111"/>
      <c r="B7" s="919" t="s">
        <v>174</v>
      </c>
      <c r="C7" s="920"/>
      <c r="D7" s="925" t="s">
        <v>252</v>
      </c>
      <c r="E7" s="109"/>
      <c r="F7" s="109"/>
      <c r="G7" s="109"/>
      <c r="H7" s="220" t="s">
        <v>125</v>
      </c>
      <c r="I7" s="928">
        <v>24.917</v>
      </c>
      <c r="J7" s="929"/>
      <c r="K7" s="930"/>
      <c r="L7" s="110"/>
      <c r="M7" s="110"/>
      <c r="N7" s="110"/>
      <c r="O7" s="110"/>
      <c r="P7" s="110"/>
      <c r="Q7" s="110"/>
      <c r="R7" s="110"/>
      <c r="S7" s="110"/>
      <c r="T7" s="110"/>
      <c r="U7" s="110"/>
      <c r="V7" s="218"/>
      <c r="AP7" t="s">
        <v>175</v>
      </c>
      <c r="AQ7" s="152" t="s">
        <v>176</v>
      </c>
    </row>
    <row r="8" spans="1:43" s="42" customFormat="1" ht="15.75" thickBot="1">
      <c r="A8" s="108"/>
      <c r="B8" s="921"/>
      <c r="C8" s="922"/>
      <c r="D8" s="926"/>
      <c r="E8" s="109"/>
      <c r="F8" s="109"/>
      <c r="G8" s="109"/>
      <c r="H8" s="221" t="s">
        <v>126</v>
      </c>
      <c r="I8" s="931">
        <v>41159</v>
      </c>
      <c r="J8" s="932"/>
      <c r="K8" s="933"/>
      <c r="L8" s="110"/>
      <c r="M8" s="110"/>
      <c r="N8" s="110"/>
      <c r="O8" s="110"/>
      <c r="P8" s="110"/>
      <c r="Q8" s="110"/>
      <c r="R8" s="110"/>
      <c r="S8" s="110"/>
      <c r="T8" s="110"/>
      <c r="U8" s="110"/>
      <c r="V8" s="218"/>
      <c r="AP8" t="s">
        <v>177</v>
      </c>
      <c r="AQ8" s="152" t="s">
        <v>178</v>
      </c>
    </row>
    <row r="9" spans="1:43" s="42" customFormat="1" ht="15.75" thickBot="1">
      <c r="A9" s="108"/>
      <c r="B9" s="923"/>
      <c r="C9" s="924"/>
      <c r="D9" s="927"/>
      <c r="E9" s="109"/>
      <c r="F9" s="109"/>
      <c r="G9" s="109"/>
      <c r="H9" s="109"/>
      <c r="I9" s="108"/>
      <c r="J9" s="108"/>
      <c r="K9" s="108"/>
      <c r="L9" s="110"/>
      <c r="M9" s="110"/>
      <c r="N9" s="110"/>
      <c r="O9" s="110"/>
      <c r="P9" s="110"/>
      <c r="Q9" s="110"/>
      <c r="R9" s="110"/>
      <c r="S9" s="110"/>
      <c r="T9" s="110"/>
      <c r="U9" s="110"/>
      <c r="V9" s="218"/>
      <c r="AP9" t="s">
        <v>179</v>
      </c>
      <c r="AQ9" s="152" t="s">
        <v>180</v>
      </c>
    </row>
    <row r="10" spans="1:43" s="223" customFormat="1" ht="15.75" thickBot="1">
      <c r="A10" s="222"/>
      <c r="B10" s="222"/>
      <c r="C10" s="222"/>
      <c r="D10" s="222"/>
      <c r="E10" s="112"/>
      <c r="F10" s="113"/>
      <c r="G10" s="113"/>
      <c r="H10" s="113"/>
      <c r="I10" s="113"/>
      <c r="J10" s="112"/>
      <c r="K10" s="114"/>
      <c r="L10" s="115"/>
      <c r="M10" s="115"/>
      <c r="N10" s="115"/>
      <c r="O10" s="115"/>
      <c r="P10" s="115"/>
      <c r="Q10" s="115"/>
      <c r="R10" s="116"/>
      <c r="S10" s="116"/>
      <c r="T10" s="116"/>
      <c r="U10" s="116"/>
      <c r="AP10" t="s">
        <v>181</v>
      </c>
      <c r="AQ10" s="152" t="s">
        <v>182</v>
      </c>
    </row>
    <row r="11" spans="1:43" ht="13.5" customHeight="1" thickBot="1">
      <c r="A11" s="224"/>
      <c r="B11" s="938" t="s">
        <v>127</v>
      </c>
      <c r="C11" s="939"/>
      <c r="D11" s="939"/>
      <c r="E11" s="939"/>
      <c r="F11" s="939"/>
      <c r="G11" s="939"/>
      <c r="H11" s="939"/>
      <c r="I11" s="939"/>
      <c r="J11" s="939"/>
      <c r="K11" s="939"/>
      <c r="L11" s="939"/>
      <c r="M11" s="939"/>
      <c r="N11" s="939"/>
      <c r="O11" s="939"/>
      <c r="P11" s="939"/>
      <c r="Q11" s="939"/>
      <c r="R11" s="939"/>
      <c r="S11" s="940"/>
      <c r="T11" s="944" t="s">
        <v>128</v>
      </c>
      <c r="U11" s="945"/>
      <c r="V11" s="945"/>
      <c r="W11" s="946"/>
      <c r="AP11" t="s">
        <v>183</v>
      </c>
      <c r="AQ11" s="152" t="s">
        <v>145</v>
      </c>
    </row>
    <row r="12" spans="1:43" ht="12.75" customHeight="1">
      <c r="A12" s="971"/>
      <c r="B12" s="973" t="s">
        <v>184</v>
      </c>
      <c r="C12" s="949" t="s">
        <v>129</v>
      </c>
      <c r="D12" s="976"/>
      <c r="E12" s="976"/>
      <c r="F12" s="950"/>
      <c r="G12" s="977" t="s">
        <v>130</v>
      </c>
      <c r="H12" s="947" t="s">
        <v>131</v>
      </c>
      <c r="I12" s="949" t="s">
        <v>132</v>
      </c>
      <c r="J12" s="950"/>
      <c r="K12" s="947" t="s">
        <v>133</v>
      </c>
      <c r="L12" s="947" t="s">
        <v>134</v>
      </c>
      <c r="M12" s="914" t="s">
        <v>185</v>
      </c>
      <c r="N12" s="951" t="s">
        <v>186</v>
      </c>
      <c r="O12" s="952"/>
      <c r="P12" s="952"/>
      <c r="Q12" s="953"/>
      <c r="R12" s="968" t="s">
        <v>187</v>
      </c>
      <c r="S12" s="959" t="s">
        <v>135</v>
      </c>
      <c r="T12" s="941" t="s">
        <v>234</v>
      </c>
      <c r="U12" s="942"/>
      <c r="V12" s="941" t="s">
        <v>146</v>
      </c>
      <c r="W12" s="957" t="s">
        <v>188</v>
      </c>
      <c r="AQ12" s="152" t="s">
        <v>189</v>
      </c>
    </row>
    <row r="13" spans="1:23" ht="12.75" customHeight="1">
      <c r="A13" s="972"/>
      <c r="B13" s="974"/>
      <c r="C13" s="934" t="s">
        <v>136</v>
      </c>
      <c r="D13" s="936" t="s">
        <v>190</v>
      </c>
      <c r="E13" s="934" t="s">
        <v>137</v>
      </c>
      <c r="F13" s="934" t="s">
        <v>138</v>
      </c>
      <c r="G13" s="978"/>
      <c r="H13" s="948"/>
      <c r="I13" s="934" t="s">
        <v>139</v>
      </c>
      <c r="J13" s="934" t="s">
        <v>140</v>
      </c>
      <c r="K13" s="948"/>
      <c r="L13" s="948"/>
      <c r="M13" s="915"/>
      <c r="N13" s="954"/>
      <c r="O13" s="955"/>
      <c r="P13" s="955"/>
      <c r="Q13" s="956"/>
      <c r="R13" s="969"/>
      <c r="S13" s="960"/>
      <c r="T13" s="943"/>
      <c r="U13" s="943"/>
      <c r="V13" s="962"/>
      <c r="W13" s="958"/>
    </row>
    <row r="14" spans="1:23" ht="51.75" customHeight="1" thickBot="1">
      <c r="A14" s="972"/>
      <c r="B14" s="975"/>
      <c r="C14" s="935"/>
      <c r="D14" s="937"/>
      <c r="E14" s="935"/>
      <c r="F14" s="935"/>
      <c r="G14" s="979"/>
      <c r="H14" s="935"/>
      <c r="I14" s="935"/>
      <c r="J14" s="935"/>
      <c r="K14" s="935"/>
      <c r="L14" s="935"/>
      <c r="M14" s="916"/>
      <c r="N14" s="226" t="s">
        <v>142</v>
      </c>
      <c r="O14" s="227" t="s">
        <v>143</v>
      </c>
      <c r="P14" s="228" t="s">
        <v>144</v>
      </c>
      <c r="Q14" s="228" t="s">
        <v>141</v>
      </c>
      <c r="R14" s="970"/>
      <c r="S14" s="961"/>
      <c r="T14" s="225" t="s">
        <v>149</v>
      </c>
      <c r="U14" s="225" t="s">
        <v>191</v>
      </c>
      <c r="V14" s="962"/>
      <c r="W14" s="958"/>
    </row>
    <row r="15" spans="1:23" ht="21" customHeight="1" thickBot="1">
      <c r="A15" s="229"/>
      <c r="B15" s="230">
        <v>1</v>
      </c>
      <c r="C15" s="231">
        <v>2</v>
      </c>
      <c r="D15" s="231">
        <v>3</v>
      </c>
      <c r="E15" s="230">
        <v>4</v>
      </c>
      <c r="F15" s="231">
        <v>5</v>
      </c>
      <c r="G15" s="231">
        <v>6</v>
      </c>
      <c r="H15" s="230">
        <v>7</v>
      </c>
      <c r="I15" s="231">
        <v>8</v>
      </c>
      <c r="J15" s="231">
        <v>9</v>
      </c>
      <c r="K15" s="230">
        <v>10</v>
      </c>
      <c r="L15" s="231">
        <v>11</v>
      </c>
      <c r="M15" s="232">
        <v>12</v>
      </c>
      <c r="N15" s="230">
        <v>13</v>
      </c>
      <c r="O15" s="231">
        <v>14</v>
      </c>
      <c r="P15" s="231">
        <v>15</v>
      </c>
      <c r="Q15" s="233" t="s">
        <v>147</v>
      </c>
      <c r="R15" s="231">
        <v>16</v>
      </c>
      <c r="S15" s="230">
        <v>17</v>
      </c>
      <c r="T15" s="231">
        <v>18</v>
      </c>
      <c r="U15" s="231">
        <v>19</v>
      </c>
      <c r="V15" s="230">
        <v>20</v>
      </c>
      <c r="W15" s="234">
        <v>21</v>
      </c>
    </row>
    <row r="16" spans="1:43" s="42" customFormat="1" ht="15" customHeight="1">
      <c r="A16" s="991" t="s">
        <v>229</v>
      </c>
      <c r="B16" s="600" t="s">
        <v>450</v>
      </c>
      <c r="C16" s="601" t="s">
        <v>451</v>
      </c>
      <c r="D16" s="154" t="s">
        <v>163</v>
      </c>
      <c r="E16" s="601" t="s">
        <v>452</v>
      </c>
      <c r="F16" s="155" t="s">
        <v>148</v>
      </c>
      <c r="G16" s="156"/>
      <c r="H16" s="614" t="s">
        <v>465</v>
      </c>
      <c r="I16" s="611" t="s">
        <v>444</v>
      </c>
      <c r="J16" s="612">
        <v>70890749</v>
      </c>
      <c r="K16" s="613">
        <v>41163</v>
      </c>
      <c r="L16" s="613">
        <v>41164</v>
      </c>
      <c r="M16" s="157" t="s">
        <v>149</v>
      </c>
      <c r="N16" s="158">
        <v>21000</v>
      </c>
      <c r="O16" s="159">
        <v>0</v>
      </c>
      <c r="P16" s="235">
        <f>IF($D$6="ANO",IF($D$7="NE",SUM(N16:O16),N16),SUM(N16:O16))</f>
        <v>21000</v>
      </c>
      <c r="Q16" s="159">
        <v>0</v>
      </c>
      <c r="R16" s="235">
        <f>ROUND(IF(M16="EUR",P16,(P16/$I$7)),2)</f>
        <v>842.8</v>
      </c>
      <c r="S16" s="160"/>
      <c r="T16" s="161"/>
      <c r="U16" s="161"/>
      <c r="V16" s="236">
        <f>ROUND(IF(M16="CZK",R16-(T16/$I$7),R16-U16),2)</f>
        <v>842.8</v>
      </c>
      <c r="W16" s="127"/>
      <c r="AQ16" s="46"/>
    </row>
    <row r="17" spans="1:43" ht="15.75" customHeight="1">
      <c r="A17" s="992"/>
      <c r="B17" s="602" t="s">
        <v>460</v>
      </c>
      <c r="C17" s="601" t="s">
        <v>459</v>
      </c>
      <c r="D17" s="601" t="s">
        <v>168</v>
      </c>
      <c r="E17" s="601" t="s">
        <v>463</v>
      </c>
      <c r="F17" s="155" t="s">
        <v>148</v>
      </c>
      <c r="G17" s="156"/>
      <c r="H17" s="614" t="s">
        <v>464</v>
      </c>
      <c r="I17" s="611" t="s">
        <v>444</v>
      </c>
      <c r="J17" s="612">
        <v>70890749</v>
      </c>
      <c r="K17" s="627">
        <v>41169</v>
      </c>
      <c r="L17" s="627">
        <v>41172</v>
      </c>
      <c r="M17" s="157" t="s">
        <v>149</v>
      </c>
      <c r="N17" s="158">
        <v>10478.56</v>
      </c>
      <c r="O17" s="159">
        <v>0</v>
      </c>
      <c r="P17" s="235">
        <f>IF($D$6="ANO",IF($D$7="NE",SUM(N17:O17),N17),SUM(N17:O17))</f>
        <v>10478.56</v>
      </c>
      <c r="Q17" s="159">
        <v>0</v>
      </c>
      <c r="R17" s="235">
        <f>ROUND(IF(M17="EUR",P17,(P17/$I$7)),2)</f>
        <v>420.54</v>
      </c>
      <c r="S17" s="160"/>
      <c r="T17" s="161"/>
      <c r="U17" s="161"/>
      <c r="V17" s="236">
        <f>ROUND(IF(M17="CZK",R17-(T17/$I$7),R17-U17),2)</f>
        <v>420.54</v>
      </c>
      <c r="W17" s="117"/>
      <c r="AQ17" s="42"/>
    </row>
    <row r="18" spans="1:23" ht="15.75" thickBot="1">
      <c r="A18" s="992"/>
      <c r="B18" s="602" t="s">
        <v>460</v>
      </c>
      <c r="C18" s="601" t="s">
        <v>459</v>
      </c>
      <c r="D18" s="601" t="s">
        <v>168</v>
      </c>
      <c r="E18" s="601" t="s">
        <v>462</v>
      </c>
      <c r="F18" s="155" t="s">
        <v>148</v>
      </c>
      <c r="G18" s="119"/>
      <c r="H18" s="629" t="s">
        <v>464</v>
      </c>
      <c r="I18" s="611" t="s">
        <v>444</v>
      </c>
      <c r="J18" s="612">
        <v>70890749</v>
      </c>
      <c r="K18" s="628">
        <v>41169</v>
      </c>
      <c r="L18" s="628">
        <v>41172</v>
      </c>
      <c r="M18" s="157" t="s">
        <v>191</v>
      </c>
      <c r="N18" s="162">
        <v>1658</v>
      </c>
      <c r="O18" s="159">
        <v>0</v>
      </c>
      <c r="P18" s="235">
        <f>IF($D$6="ANO",IF($D$7="NE",SUM(N18:O18),N18),SUM(N18:O18))</f>
        <v>1658</v>
      </c>
      <c r="Q18" s="159">
        <v>0</v>
      </c>
      <c r="R18" s="235">
        <f>ROUND(IF(M18="EUR",P18,(P18/$I$7)),2)</f>
        <v>1658</v>
      </c>
      <c r="S18" s="164"/>
      <c r="T18" s="161"/>
      <c r="U18" s="161"/>
      <c r="V18" s="236">
        <f>ROUND(IF(M18="CZK",R18-(T18/$I$7),R18-U18),2)</f>
        <v>1658</v>
      </c>
      <c r="W18" s="117"/>
    </row>
    <row r="19" spans="1:23" ht="13.5" thickBot="1">
      <c r="A19" s="993"/>
      <c r="B19" s="965" t="s">
        <v>192</v>
      </c>
      <c r="C19" s="966"/>
      <c r="D19" s="966"/>
      <c r="E19" s="966"/>
      <c r="F19" s="966"/>
      <c r="G19" s="966"/>
      <c r="H19" s="966"/>
      <c r="I19" s="966"/>
      <c r="J19" s="966"/>
      <c r="K19" s="966"/>
      <c r="L19" s="966"/>
      <c r="M19" s="966"/>
      <c r="N19" s="966"/>
      <c r="O19" s="966"/>
      <c r="P19" s="967"/>
      <c r="Q19" s="237">
        <f aca="true" t="shared" si="0" ref="Q19:V19">SUM(Q16:Q18)</f>
        <v>0</v>
      </c>
      <c r="R19" s="238">
        <f t="shared" si="0"/>
        <v>2921.34</v>
      </c>
      <c r="S19" s="239">
        <f t="shared" si="0"/>
        <v>0</v>
      </c>
      <c r="T19" s="238">
        <f t="shared" si="0"/>
        <v>0</v>
      </c>
      <c r="U19" s="238">
        <f t="shared" si="0"/>
        <v>0</v>
      </c>
      <c r="V19" s="238">
        <f t="shared" si="0"/>
        <v>2921.34</v>
      </c>
      <c r="W19" s="240"/>
    </row>
    <row r="20" spans="1:23" ht="15.75">
      <c r="A20" s="994" t="s">
        <v>230</v>
      </c>
      <c r="B20" s="602" t="s">
        <v>453</v>
      </c>
      <c r="C20" s="603" t="s">
        <v>454</v>
      </c>
      <c r="D20" s="604" t="s">
        <v>170</v>
      </c>
      <c r="E20" s="605" t="s">
        <v>487</v>
      </c>
      <c r="F20" s="618" t="s">
        <v>148</v>
      </c>
      <c r="G20" s="615" t="s">
        <v>456</v>
      </c>
      <c r="H20" s="619" t="s">
        <v>466</v>
      </c>
      <c r="I20" s="615" t="s">
        <v>457</v>
      </c>
      <c r="J20" s="607" t="s">
        <v>467</v>
      </c>
      <c r="K20" s="608">
        <v>41135</v>
      </c>
      <c r="L20" s="608">
        <v>41142</v>
      </c>
      <c r="M20" s="157" t="s">
        <v>149</v>
      </c>
      <c r="N20" s="609">
        <v>9985</v>
      </c>
      <c r="O20" s="610">
        <v>0</v>
      </c>
      <c r="P20" s="269">
        <v>9985</v>
      </c>
      <c r="Q20" s="159">
        <v>0</v>
      </c>
      <c r="R20" s="235">
        <f>ROUND(IF(M20="EUR",P20,(P20/$I$7)),2)</f>
        <v>400.73</v>
      </c>
      <c r="S20" s="164">
        <v>0</v>
      </c>
      <c r="T20" s="161"/>
      <c r="U20" s="161"/>
      <c r="V20" s="236">
        <f>ROUND(IF(M20="CZK",R20-(T20/$I$7),R20-U20),2)</f>
        <v>400.73</v>
      </c>
      <c r="W20" s="117"/>
    </row>
    <row r="21" spans="1:23" ht="15.75" customHeight="1">
      <c r="A21" s="963"/>
      <c r="B21" s="602" t="s">
        <v>458</v>
      </c>
      <c r="C21" s="615" t="s">
        <v>454</v>
      </c>
      <c r="D21" s="604" t="s">
        <v>170</v>
      </c>
      <c r="E21" s="616" t="s">
        <v>468</v>
      </c>
      <c r="F21" s="618" t="s">
        <v>148</v>
      </c>
      <c r="G21" s="620" t="s">
        <v>469</v>
      </c>
      <c r="H21" s="620" t="s">
        <v>470</v>
      </c>
      <c r="I21" s="615" t="s">
        <v>471</v>
      </c>
      <c r="J21" s="606" t="s">
        <v>472</v>
      </c>
      <c r="K21" s="617">
        <v>41131</v>
      </c>
      <c r="L21" s="617">
        <v>41150</v>
      </c>
      <c r="M21" s="157" t="s">
        <v>149</v>
      </c>
      <c r="N21" s="158">
        <v>7946</v>
      </c>
      <c r="O21" s="159">
        <v>0</v>
      </c>
      <c r="P21" s="235">
        <f>IF($D$6="ANO",IF($D$7="NE",SUM(N21:O21),N21),SUM(N21:O21))</f>
        <v>7946</v>
      </c>
      <c r="Q21" s="159">
        <v>0</v>
      </c>
      <c r="R21" s="235">
        <f aca="true" t="shared" si="1" ref="R21:R33">ROUND(IF(M21="EUR",P21,(P21/$I$7)),2)</f>
        <v>318.9</v>
      </c>
      <c r="S21" s="164">
        <v>0</v>
      </c>
      <c r="T21" s="161"/>
      <c r="U21" s="161"/>
      <c r="V21" s="236">
        <f aca="true" t="shared" si="2" ref="V21:V33">ROUND(IF(M21="CZK",R21-(T21/$I$7),R21-U21),2)</f>
        <v>318.9</v>
      </c>
      <c r="W21" s="117"/>
    </row>
    <row r="22" spans="1:23" ht="15.75">
      <c r="A22" s="963"/>
      <c r="B22" s="172" t="s">
        <v>473</v>
      </c>
      <c r="C22" s="615" t="s">
        <v>454</v>
      </c>
      <c r="D22" s="621" t="s">
        <v>170</v>
      </c>
      <c r="E22" s="616" t="s">
        <v>474</v>
      </c>
      <c r="F22" s="618" t="s">
        <v>148</v>
      </c>
      <c r="G22" s="620" t="s">
        <v>475</v>
      </c>
      <c r="H22" s="620" t="s">
        <v>476</v>
      </c>
      <c r="I22" s="615" t="s">
        <v>477</v>
      </c>
      <c r="J22" s="606" t="s">
        <v>475</v>
      </c>
      <c r="K22" s="617">
        <v>41134</v>
      </c>
      <c r="L22" s="617">
        <v>41148</v>
      </c>
      <c r="M22" s="157" t="s">
        <v>149</v>
      </c>
      <c r="N22" s="162">
        <v>2748</v>
      </c>
      <c r="O22" s="163">
        <v>549.6</v>
      </c>
      <c r="P22" s="235">
        <f>IF($D$6="ANO",IF($D$7="NE",SUM(N22:O22),N22),SUM(N22:O22))</f>
        <v>3297.6</v>
      </c>
      <c r="Q22" s="163">
        <v>0</v>
      </c>
      <c r="R22" s="235">
        <f t="shared" si="1"/>
        <v>132.34</v>
      </c>
      <c r="S22" s="164">
        <v>0</v>
      </c>
      <c r="T22" s="161"/>
      <c r="U22" s="161"/>
      <c r="V22" s="236">
        <f t="shared" si="2"/>
        <v>132.34</v>
      </c>
      <c r="W22" s="117"/>
    </row>
    <row r="23" spans="1:23" ht="15.75">
      <c r="A23" s="963"/>
      <c r="B23" s="172" t="s">
        <v>478</v>
      </c>
      <c r="C23" s="615" t="s">
        <v>454</v>
      </c>
      <c r="D23" s="621" t="s">
        <v>170</v>
      </c>
      <c r="E23" s="616" t="s">
        <v>479</v>
      </c>
      <c r="F23" s="618" t="s">
        <v>148</v>
      </c>
      <c r="G23" s="620" t="s">
        <v>480</v>
      </c>
      <c r="H23" s="620" t="s">
        <v>480</v>
      </c>
      <c r="I23" s="615" t="s">
        <v>471</v>
      </c>
      <c r="J23" s="606" t="s">
        <v>472</v>
      </c>
      <c r="K23" s="617">
        <v>41131</v>
      </c>
      <c r="L23" s="617">
        <v>41148</v>
      </c>
      <c r="M23" s="157" t="s">
        <v>149</v>
      </c>
      <c r="N23" s="162">
        <v>2964</v>
      </c>
      <c r="O23" s="163">
        <v>0</v>
      </c>
      <c r="P23" s="235">
        <f aca="true" t="shared" si="3" ref="P23:P28">IF($D$6="ANO",IF($D$7="NE",SUM(N23:O23),N23),SUM(N23:O23))</f>
        <v>2964</v>
      </c>
      <c r="Q23" s="163">
        <v>0</v>
      </c>
      <c r="R23" s="235">
        <f>ROUND(IF(M23="EUR",P23,(P23/$I$7)),2)</f>
        <v>118.95</v>
      </c>
      <c r="S23" s="164">
        <v>0</v>
      </c>
      <c r="T23" s="161"/>
      <c r="U23" s="161"/>
      <c r="V23" s="236">
        <f>ROUND(IF(M23="CZK",R23-(T23/$I$7),R23-U23),2)</f>
        <v>118.95</v>
      </c>
      <c r="W23" s="117"/>
    </row>
    <row r="24" spans="1:23" ht="15.75">
      <c r="A24" s="963"/>
      <c r="B24" s="172" t="s">
        <v>481</v>
      </c>
      <c r="C24" s="615" t="s">
        <v>454</v>
      </c>
      <c r="D24" s="621" t="s">
        <v>170</v>
      </c>
      <c r="E24" s="616" t="s">
        <v>482</v>
      </c>
      <c r="F24" s="618" t="s">
        <v>148</v>
      </c>
      <c r="G24" s="620" t="s">
        <v>483</v>
      </c>
      <c r="H24" s="620" t="s">
        <v>484</v>
      </c>
      <c r="I24" s="615" t="s">
        <v>485</v>
      </c>
      <c r="J24" s="606" t="s">
        <v>486</v>
      </c>
      <c r="K24" s="617">
        <v>41129</v>
      </c>
      <c r="L24" s="617">
        <v>41142</v>
      </c>
      <c r="M24" s="157" t="s">
        <v>149</v>
      </c>
      <c r="N24" s="166">
        <v>5833.1</v>
      </c>
      <c r="O24" s="167">
        <v>1166.9</v>
      </c>
      <c r="P24" s="235">
        <f t="shared" si="3"/>
        <v>7000</v>
      </c>
      <c r="Q24" s="167">
        <v>0</v>
      </c>
      <c r="R24" s="235">
        <f>ROUND(IF(M24="EUR",P24,(P24/$I$7)),2)</f>
        <v>280.93</v>
      </c>
      <c r="S24" s="164">
        <v>0</v>
      </c>
      <c r="T24" s="161"/>
      <c r="U24" s="161"/>
      <c r="V24" s="236">
        <f>ROUND(IF(M24="CZK",R24-(T24/$I$7),R24-U24),2)</f>
        <v>280.93</v>
      </c>
      <c r="W24" s="117"/>
    </row>
    <row r="25" spans="1:23" ht="15">
      <c r="A25" s="963"/>
      <c r="B25" s="172" t="s">
        <v>488</v>
      </c>
      <c r="C25" s="615" t="s">
        <v>454</v>
      </c>
      <c r="D25" s="621" t="s">
        <v>170</v>
      </c>
      <c r="E25" s="623" t="s">
        <v>496</v>
      </c>
      <c r="F25" s="155" t="s">
        <v>148</v>
      </c>
      <c r="G25" s="120" t="s">
        <v>497</v>
      </c>
      <c r="H25" s="120" t="s">
        <v>498</v>
      </c>
      <c r="I25" s="606" t="s">
        <v>499</v>
      </c>
      <c r="J25" s="606" t="s">
        <v>500</v>
      </c>
      <c r="K25" s="617">
        <v>41148</v>
      </c>
      <c r="L25" s="617">
        <v>41170</v>
      </c>
      <c r="M25" s="157" t="s">
        <v>149</v>
      </c>
      <c r="N25" s="166">
        <v>5833.33</v>
      </c>
      <c r="O25" s="168">
        <v>1166.67</v>
      </c>
      <c r="P25" s="235">
        <f t="shared" si="3"/>
        <v>7000</v>
      </c>
      <c r="Q25" s="168">
        <v>0</v>
      </c>
      <c r="R25" s="235">
        <f>ROUND(IF(M25="EUR",P25,(P25/$I$7)),2)</f>
        <v>280.93</v>
      </c>
      <c r="S25" s="164">
        <v>0</v>
      </c>
      <c r="T25" s="161"/>
      <c r="U25" s="161"/>
      <c r="V25" s="236">
        <f>ROUND(IF(M25="CZK",R25-(T25/$I$7),R25-U25),2)</f>
        <v>280.93</v>
      </c>
      <c r="W25" s="117"/>
    </row>
    <row r="26" spans="1:23" ht="15">
      <c r="A26" s="963"/>
      <c r="B26" s="172" t="s">
        <v>489</v>
      </c>
      <c r="C26" s="615" t="s">
        <v>454</v>
      </c>
      <c r="D26" s="621" t="s">
        <v>170</v>
      </c>
      <c r="E26" s="622" t="s">
        <v>536</v>
      </c>
      <c r="F26" s="155" t="s">
        <v>148</v>
      </c>
      <c r="G26" s="120" t="s">
        <v>537</v>
      </c>
      <c r="H26" s="624"/>
      <c r="I26" s="606" t="s">
        <v>538</v>
      </c>
      <c r="J26" s="606" t="s">
        <v>539</v>
      </c>
      <c r="K26" s="617">
        <v>41179</v>
      </c>
      <c r="L26" s="625"/>
      <c r="M26" s="157" t="s">
        <v>149</v>
      </c>
      <c r="N26" s="162">
        <v>6000</v>
      </c>
      <c r="O26" s="163">
        <v>0</v>
      </c>
      <c r="P26" s="235">
        <f t="shared" si="3"/>
        <v>6000</v>
      </c>
      <c r="Q26" s="163">
        <v>0</v>
      </c>
      <c r="R26" s="235">
        <f t="shared" si="1"/>
        <v>240.8</v>
      </c>
      <c r="S26" s="164">
        <v>0</v>
      </c>
      <c r="T26" s="161"/>
      <c r="U26" s="161"/>
      <c r="V26" s="236">
        <f t="shared" si="2"/>
        <v>240.8</v>
      </c>
      <c r="W26" s="117"/>
    </row>
    <row r="27" spans="1:23" ht="15">
      <c r="A27" s="963"/>
      <c r="B27" s="172" t="s">
        <v>490</v>
      </c>
      <c r="C27" s="606" t="s">
        <v>491</v>
      </c>
      <c r="D27" s="154" t="s">
        <v>170</v>
      </c>
      <c r="E27" s="122" t="s">
        <v>502</v>
      </c>
      <c r="F27" s="155" t="s">
        <v>148</v>
      </c>
      <c r="G27" s="120" t="s">
        <v>492</v>
      </c>
      <c r="H27" s="120" t="s">
        <v>493</v>
      </c>
      <c r="I27" s="121" t="s">
        <v>494</v>
      </c>
      <c r="J27" s="606" t="s">
        <v>495</v>
      </c>
      <c r="K27" s="617">
        <v>41051</v>
      </c>
      <c r="L27" s="617">
        <v>41061</v>
      </c>
      <c r="M27" s="157" t="s">
        <v>149</v>
      </c>
      <c r="N27" s="166">
        <v>7533.34</v>
      </c>
      <c r="O27" s="167">
        <v>1506.66</v>
      </c>
      <c r="P27" s="235">
        <f t="shared" si="3"/>
        <v>9040</v>
      </c>
      <c r="Q27" s="167">
        <v>0</v>
      </c>
      <c r="R27" s="235">
        <f>ROUND(IF(M27="EUR",P27,(P27/$I$7)),2)</f>
        <v>362.8</v>
      </c>
      <c r="S27" s="164">
        <v>0</v>
      </c>
      <c r="T27" s="161"/>
      <c r="U27" s="161"/>
      <c r="V27" s="236">
        <f>ROUND(IF(M27="CZK",R27-(T27/$I$7),R27-U27),2)</f>
        <v>362.8</v>
      </c>
      <c r="W27" s="117"/>
    </row>
    <row r="28" spans="1:23" ht="15">
      <c r="A28" s="963"/>
      <c r="B28" s="172" t="s">
        <v>501</v>
      </c>
      <c r="C28" s="606" t="s">
        <v>491</v>
      </c>
      <c r="D28" s="154" t="s">
        <v>170</v>
      </c>
      <c r="E28" s="122" t="s">
        <v>502</v>
      </c>
      <c r="F28" s="155" t="s">
        <v>148</v>
      </c>
      <c r="G28" s="120" t="s">
        <v>503</v>
      </c>
      <c r="H28" s="120" t="s">
        <v>504</v>
      </c>
      <c r="I28" s="121" t="s">
        <v>494</v>
      </c>
      <c r="J28" s="606" t="s">
        <v>495</v>
      </c>
      <c r="K28" s="617">
        <v>41139</v>
      </c>
      <c r="L28" s="617">
        <v>41148</v>
      </c>
      <c r="M28" s="157" t="s">
        <v>149</v>
      </c>
      <c r="N28" s="166">
        <v>166573.04</v>
      </c>
      <c r="O28" s="168">
        <v>33314.61</v>
      </c>
      <c r="P28" s="235">
        <f t="shared" si="3"/>
        <v>199887.65000000002</v>
      </c>
      <c r="Q28" s="168">
        <v>0</v>
      </c>
      <c r="R28" s="235">
        <f>ROUND(IF(M28="EUR",P28,(P28/$I$7)),2)</f>
        <v>8022.14</v>
      </c>
      <c r="S28" s="164">
        <v>0</v>
      </c>
      <c r="T28" s="161"/>
      <c r="U28" s="161"/>
      <c r="V28" s="236">
        <f>ROUND(IF(M28="CZK",R28-(T28/$I$7),R28-U28),2)</f>
        <v>8022.14</v>
      </c>
      <c r="W28" s="117"/>
    </row>
    <row r="29" spans="1:23" ht="15">
      <c r="A29" s="963"/>
      <c r="B29" s="172" t="s">
        <v>505</v>
      </c>
      <c r="C29" s="606" t="s">
        <v>506</v>
      </c>
      <c r="D29" s="154" t="s">
        <v>170</v>
      </c>
      <c r="E29" s="122" t="s">
        <v>507</v>
      </c>
      <c r="F29" s="155" t="s">
        <v>148</v>
      </c>
      <c r="G29" s="120" t="s">
        <v>508</v>
      </c>
      <c r="H29" s="120" t="s">
        <v>509</v>
      </c>
      <c r="I29" s="606" t="s">
        <v>510</v>
      </c>
      <c r="J29" s="606" t="s">
        <v>540</v>
      </c>
      <c r="K29" s="617">
        <v>41129</v>
      </c>
      <c r="L29" s="617">
        <v>41142</v>
      </c>
      <c r="M29" s="157" t="s">
        <v>149</v>
      </c>
      <c r="N29" s="166">
        <v>23811.55</v>
      </c>
      <c r="O29" s="167">
        <v>4763.45</v>
      </c>
      <c r="P29" s="235">
        <f>IF($D$6="ANO",IF($D$7="NE",SUM(N29:O29),N29),SUM(N29:O29))</f>
        <v>28575</v>
      </c>
      <c r="Q29" s="167">
        <v>0</v>
      </c>
      <c r="R29" s="235">
        <f t="shared" si="1"/>
        <v>1146.81</v>
      </c>
      <c r="S29" s="164">
        <v>0</v>
      </c>
      <c r="T29" s="161"/>
      <c r="U29" s="161"/>
      <c r="V29" s="236">
        <f t="shared" si="2"/>
        <v>1146.81</v>
      </c>
      <c r="W29" s="117"/>
    </row>
    <row r="30" spans="1:23" ht="15">
      <c r="A30" s="963"/>
      <c r="B30" s="172" t="s">
        <v>511</v>
      </c>
      <c r="C30" s="606" t="s">
        <v>512</v>
      </c>
      <c r="D30" s="154" t="s">
        <v>170</v>
      </c>
      <c r="E30" s="122" t="s">
        <v>513</v>
      </c>
      <c r="F30" s="155" t="s">
        <v>148</v>
      </c>
      <c r="G30" s="120" t="s">
        <v>514</v>
      </c>
      <c r="H30" s="626" t="s">
        <v>515</v>
      </c>
      <c r="I30" s="606" t="s">
        <v>516</v>
      </c>
      <c r="J30" s="606" t="s">
        <v>517</v>
      </c>
      <c r="K30" s="617">
        <v>40834</v>
      </c>
      <c r="L30" s="617">
        <v>40834</v>
      </c>
      <c r="M30" s="157" t="s">
        <v>149</v>
      </c>
      <c r="N30" s="166">
        <v>688</v>
      </c>
      <c r="O30" s="167">
        <v>170</v>
      </c>
      <c r="P30" s="235">
        <f>IF($D$6="ANO",IF($D$7="NE",SUM(N30:O30),N30),SUM(N30:O30))</f>
        <v>858</v>
      </c>
      <c r="Q30" s="167">
        <v>0</v>
      </c>
      <c r="R30" s="235">
        <f t="shared" si="1"/>
        <v>34.43</v>
      </c>
      <c r="S30" s="164">
        <v>0</v>
      </c>
      <c r="T30" s="161"/>
      <c r="U30" s="161"/>
      <c r="V30" s="236">
        <f t="shared" si="2"/>
        <v>34.43</v>
      </c>
      <c r="W30" s="117"/>
    </row>
    <row r="31" spans="1:23" ht="15">
      <c r="A31" s="963"/>
      <c r="B31" s="172" t="s">
        <v>518</v>
      </c>
      <c r="C31" s="606" t="s">
        <v>519</v>
      </c>
      <c r="D31" s="154" t="s">
        <v>170</v>
      </c>
      <c r="E31" s="122" t="s">
        <v>520</v>
      </c>
      <c r="F31" s="155" t="s">
        <v>148</v>
      </c>
      <c r="G31" s="120" t="s">
        <v>521</v>
      </c>
      <c r="H31" s="120" t="s">
        <v>522</v>
      </c>
      <c r="I31" s="606" t="s">
        <v>523</v>
      </c>
      <c r="J31" s="606" t="s">
        <v>524</v>
      </c>
      <c r="K31" s="617">
        <v>41128</v>
      </c>
      <c r="L31" s="617">
        <v>41155</v>
      </c>
      <c r="M31" s="157" t="s">
        <v>191</v>
      </c>
      <c r="N31" s="166">
        <v>1895</v>
      </c>
      <c r="O31" s="167">
        <v>0</v>
      </c>
      <c r="P31" s="235">
        <f>IF($D$6="ANO",IF($D$7="NE",SUM(N31:O31),N31),SUM(N31:O31))</f>
        <v>1895</v>
      </c>
      <c r="Q31" s="167">
        <v>0</v>
      </c>
      <c r="R31" s="235">
        <f t="shared" si="1"/>
        <v>1895</v>
      </c>
      <c r="S31" s="164">
        <v>0</v>
      </c>
      <c r="T31" s="161"/>
      <c r="U31" s="161"/>
      <c r="V31" s="236">
        <f t="shared" si="2"/>
        <v>1895</v>
      </c>
      <c r="W31" s="117"/>
    </row>
    <row r="32" spans="1:23" ht="15">
      <c r="A32" s="963"/>
      <c r="B32" s="172" t="s">
        <v>525</v>
      </c>
      <c r="C32" s="606" t="s">
        <v>526</v>
      </c>
      <c r="D32" s="154" t="s">
        <v>170</v>
      </c>
      <c r="E32" s="122" t="s">
        <v>527</v>
      </c>
      <c r="F32" s="155" t="s">
        <v>148</v>
      </c>
      <c r="G32" s="120" t="s">
        <v>528</v>
      </c>
      <c r="H32" s="120" t="s">
        <v>529</v>
      </c>
      <c r="I32" s="606" t="s">
        <v>530</v>
      </c>
      <c r="J32" s="606" t="s">
        <v>542</v>
      </c>
      <c r="K32" s="617">
        <v>40977</v>
      </c>
      <c r="L32" s="617">
        <v>40991</v>
      </c>
      <c r="M32" s="157" t="s">
        <v>149</v>
      </c>
      <c r="N32" s="166">
        <v>10500</v>
      </c>
      <c r="O32" s="167">
        <v>0</v>
      </c>
      <c r="P32" s="235">
        <f>IF($D$6="ANO",IF($D$7="NE",SUM(N32:O32),N32),SUM(N32:O32))</f>
        <v>10500</v>
      </c>
      <c r="Q32" s="167">
        <v>0</v>
      </c>
      <c r="R32" s="235">
        <f t="shared" si="1"/>
        <v>421.4</v>
      </c>
      <c r="S32" s="164">
        <v>0</v>
      </c>
      <c r="T32" s="161"/>
      <c r="U32" s="161"/>
      <c r="V32" s="236">
        <f t="shared" si="2"/>
        <v>421.4</v>
      </c>
      <c r="W32" s="117"/>
    </row>
    <row r="33" spans="1:23" ht="15.75" thickBot="1">
      <c r="A33" s="963"/>
      <c r="B33" s="172" t="s">
        <v>531</v>
      </c>
      <c r="C33" s="606" t="s">
        <v>532</v>
      </c>
      <c r="D33" s="154" t="s">
        <v>170</v>
      </c>
      <c r="E33" s="122" t="s">
        <v>533</v>
      </c>
      <c r="F33" s="155" t="s">
        <v>148</v>
      </c>
      <c r="G33" s="120" t="s">
        <v>534</v>
      </c>
      <c r="H33" s="120" t="s">
        <v>535</v>
      </c>
      <c r="I33" s="121" t="s">
        <v>499</v>
      </c>
      <c r="J33" s="606" t="s">
        <v>541</v>
      </c>
      <c r="K33" s="617">
        <v>41148</v>
      </c>
      <c r="L33" s="617">
        <v>41164</v>
      </c>
      <c r="M33" s="157" t="s">
        <v>149</v>
      </c>
      <c r="N33" s="166">
        <v>49166.7</v>
      </c>
      <c r="O33" s="168">
        <v>9833.34</v>
      </c>
      <c r="P33" s="235">
        <f>IF($D$6="ANO",IF($D$7="NE",SUM(N33:O33),N33),SUM(N33:O33))</f>
        <v>59000.03999999999</v>
      </c>
      <c r="Q33" s="168">
        <v>0</v>
      </c>
      <c r="R33" s="235">
        <f t="shared" si="1"/>
        <v>2367.86</v>
      </c>
      <c r="S33" s="164">
        <v>0</v>
      </c>
      <c r="T33" s="161"/>
      <c r="U33" s="161"/>
      <c r="V33" s="236">
        <f t="shared" si="2"/>
        <v>2367.86</v>
      </c>
      <c r="W33" s="117"/>
    </row>
    <row r="34" spans="1:23" ht="13.5" thickBot="1">
      <c r="A34" s="964"/>
      <c r="B34" s="965" t="s">
        <v>193</v>
      </c>
      <c r="C34" s="966"/>
      <c r="D34" s="966"/>
      <c r="E34" s="966"/>
      <c r="F34" s="966"/>
      <c r="G34" s="966"/>
      <c r="H34" s="966"/>
      <c r="I34" s="966"/>
      <c r="J34" s="966"/>
      <c r="K34" s="966"/>
      <c r="L34" s="966"/>
      <c r="M34" s="966"/>
      <c r="N34" s="966">
        <f aca="true" t="shared" si="4" ref="N34:V34">SUM(N20:N33)</f>
        <v>301477.06</v>
      </c>
      <c r="O34" s="966">
        <f t="shared" si="4"/>
        <v>52471.229999999996</v>
      </c>
      <c r="P34" s="967">
        <f t="shared" si="4"/>
        <v>353948.29</v>
      </c>
      <c r="Q34" s="237">
        <f t="shared" si="4"/>
        <v>0</v>
      </c>
      <c r="R34" s="238">
        <f t="shared" si="4"/>
        <v>16024.02</v>
      </c>
      <c r="S34" s="239">
        <f t="shared" si="4"/>
        <v>0</v>
      </c>
      <c r="T34" s="238">
        <f t="shared" si="4"/>
        <v>0</v>
      </c>
      <c r="U34" s="238">
        <f t="shared" si="4"/>
        <v>0</v>
      </c>
      <c r="V34" s="238">
        <f t="shared" si="4"/>
        <v>16024.02</v>
      </c>
      <c r="W34" s="240"/>
    </row>
    <row r="35" spans="1:23" ht="15">
      <c r="A35" s="963"/>
      <c r="B35" s="172"/>
      <c r="C35" s="121"/>
      <c r="D35" s="154"/>
      <c r="E35" s="122"/>
      <c r="F35" s="155" t="s">
        <v>148</v>
      </c>
      <c r="G35" s="120"/>
      <c r="H35" s="120"/>
      <c r="I35" s="121"/>
      <c r="J35" s="121"/>
      <c r="K35" s="165"/>
      <c r="L35" s="165"/>
      <c r="M35" s="157" t="s">
        <v>149</v>
      </c>
      <c r="N35" s="166">
        <v>0</v>
      </c>
      <c r="O35" s="168"/>
      <c r="P35" s="235">
        <f>IF($D$6="ANO",IF($D$7="NE",SUM(N35:O35),N35),SUM(N35:O35))</f>
        <v>0</v>
      </c>
      <c r="Q35" s="168"/>
      <c r="R35" s="235">
        <f>ROUND(IF(M35="EUR",P35,(P35/$I$7)),2)</f>
        <v>0</v>
      </c>
      <c r="S35" s="164"/>
      <c r="T35" s="161"/>
      <c r="U35" s="161"/>
      <c r="V35" s="236">
        <f>ROUND(IF(M35="CZK",R35-(T35/$I$7),R35-U35),2)</f>
        <v>0</v>
      </c>
      <c r="W35" s="117"/>
    </row>
    <row r="36" spans="1:23" ht="15.75" thickBot="1">
      <c r="A36" s="963"/>
      <c r="B36" s="172"/>
      <c r="C36" s="123"/>
      <c r="D36" s="154"/>
      <c r="E36" s="124"/>
      <c r="F36" s="155" t="s">
        <v>148</v>
      </c>
      <c r="G36" s="125"/>
      <c r="H36" s="125"/>
      <c r="I36" s="123"/>
      <c r="J36" s="123"/>
      <c r="K36" s="165"/>
      <c r="L36" s="165"/>
      <c r="M36" s="157" t="s">
        <v>149</v>
      </c>
      <c r="N36" s="169"/>
      <c r="O36" s="170"/>
      <c r="P36" s="235">
        <f>IF($D$6="ANO",IF($D$7="NE",SUM(N36:O36),N36),SUM(N36:O36))</f>
        <v>0</v>
      </c>
      <c r="Q36" s="170"/>
      <c r="R36" s="235">
        <f>ROUND(IF(M36="EUR",P36,(P36/$I$7)),2)</f>
        <v>0</v>
      </c>
      <c r="S36" s="171"/>
      <c r="T36" s="161"/>
      <c r="U36" s="161"/>
      <c r="V36" s="236">
        <f>ROUND(IF(M36="CZK",R36-(T36/$I$7),R36-U36),2)</f>
        <v>0</v>
      </c>
      <c r="W36" s="126"/>
    </row>
    <row r="37" spans="1:23" ht="13.5" thickBot="1">
      <c r="A37" s="964"/>
      <c r="B37" s="965" t="s">
        <v>195</v>
      </c>
      <c r="C37" s="966"/>
      <c r="D37" s="966"/>
      <c r="E37" s="966"/>
      <c r="F37" s="966"/>
      <c r="G37" s="966"/>
      <c r="H37" s="966"/>
      <c r="I37" s="966"/>
      <c r="J37" s="966"/>
      <c r="K37" s="966"/>
      <c r="L37" s="966"/>
      <c r="M37" s="966"/>
      <c r="N37" s="966">
        <f aca="true" t="shared" si="5" ref="N37:V37">SUM(N35:N36)</f>
        <v>0</v>
      </c>
      <c r="O37" s="966">
        <f t="shared" si="5"/>
        <v>0</v>
      </c>
      <c r="P37" s="967">
        <f t="shared" si="5"/>
        <v>0</v>
      </c>
      <c r="Q37" s="237">
        <f t="shared" si="5"/>
        <v>0</v>
      </c>
      <c r="R37" s="238">
        <f t="shared" si="5"/>
        <v>0</v>
      </c>
      <c r="S37" s="239">
        <f t="shared" si="5"/>
        <v>0</v>
      </c>
      <c r="T37" s="238">
        <f t="shared" si="5"/>
        <v>0</v>
      </c>
      <c r="U37" s="238">
        <f t="shared" si="5"/>
        <v>0</v>
      </c>
      <c r="V37" s="238">
        <f t="shared" si="5"/>
        <v>0</v>
      </c>
      <c r="W37" s="240"/>
    </row>
    <row r="38" spans="1:43" s="242" customFormat="1" ht="23.25" customHeight="1" thickBot="1">
      <c r="A38" s="999"/>
      <c r="B38" s="1000"/>
      <c r="C38" s="1000"/>
      <c r="D38" s="1000"/>
      <c r="E38" s="1000"/>
      <c r="F38" s="1000"/>
      <c r="G38" s="1000"/>
      <c r="H38" s="1000"/>
      <c r="I38" s="1000"/>
      <c r="J38" s="1000"/>
      <c r="K38" s="1000"/>
      <c r="L38" s="132"/>
      <c r="M38" s="132"/>
      <c r="N38" s="132"/>
      <c r="O38" s="132"/>
      <c r="P38" s="132"/>
      <c r="Q38" s="132"/>
      <c r="R38" s="995"/>
      <c r="S38" s="995"/>
      <c r="T38" s="995"/>
      <c r="U38" s="995"/>
      <c r="V38" s="264"/>
      <c r="W38" s="265"/>
      <c r="AQ38" s="46"/>
    </row>
    <row r="39" spans="1:43" ht="26.25" customHeight="1" thickBot="1">
      <c r="A39" s="243" t="s">
        <v>236</v>
      </c>
      <c r="B39" s="980" t="s">
        <v>196</v>
      </c>
      <c r="C39" s="981"/>
      <c r="D39" s="981"/>
      <c r="E39" s="981"/>
      <c r="F39" s="981"/>
      <c r="G39" s="981"/>
      <c r="H39" s="981"/>
      <c r="I39" s="981"/>
      <c r="J39" s="981"/>
      <c r="K39" s="981"/>
      <c r="L39" s="981"/>
      <c r="M39" s="981"/>
      <c r="N39" s="982"/>
      <c r="O39" s="996" t="s">
        <v>191</v>
      </c>
      <c r="P39" s="997"/>
      <c r="Q39" s="998"/>
      <c r="R39" s="244">
        <f>R37+R34+R19</f>
        <v>18945.36</v>
      </c>
      <c r="S39" s="245">
        <f>S37+S34+S19</f>
        <v>0</v>
      </c>
      <c r="T39" s="246">
        <f>T37+T34+T19</f>
        <v>0</v>
      </c>
      <c r="U39" s="246">
        <f>U37+U34+U19</f>
        <v>0</v>
      </c>
      <c r="V39" s="244">
        <f>V37+V34+V19</f>
        <v>18945.36</v>
      </c>
      <c r="W39" s="265"/>
      <c r="AQ39" s="242"/>
    </row>
    <row r="40" spans="1:43" ht="26.25" customHeight="1" thickBot="1">
      <c r="A40" s="266" t="s">
        <v>237</v>
      </c>
      <c r="B40" s="980" t="s">
        <v>238</v>
      </c>
      <c r="C40" s="981"/>
      <c r="D40" s="981"/>
      <c r="E40" s="981"/>
      <c r="F40" s="981"/>
      <c r="G40" s="981"/>
      <c r="H40" s="981"/>
      <c r="I40" s="981"/>
      <c r="J40" s="981"/>
      <c r="K40" s="981"/>
      <c r="L40" s="981"/>
      <c r="M40" s="981"/>
      <c r="N40" s="982"/>
      <c r="O40" s="244" t="s">
        <v>149</v>
      </c>
      <c r="P40" s="267">
        <v>0</v>
      </c>
      <c r="Q40" s="983"/>
      <c r="R40" s="984"/>
      <c r="S40" s="984"/>
      <c r="T40" s="985"/>
      <c r="U40" s="246" t="s">
        <v>191</v>
      </c>
      <c r="V40" s="246">
        <f>ROUND((P40/$I$7),2)</f>
        <v>0</v>
      </c>
      <c r="W40" s="265"/>
      <c r="AQ40" s="242"/>
    </row>
    <row r="41" spans="1:43" ht="26.25" customHeight="1" thickBot="1">
      <c r="A41" s="266" t="s">
        <v>239</v>
      </c>
      <c r="B41" s="980" t="s">
        <v>240</v>
      </c>
      <c r="C41" s="981"/>
      <c r="D41" s="981"/>
      <c r="E41" s="981"/>
      <c r="F41" s="981"/>
      <c r="G41" s="981"/>
      <c r="H41" s="981"/>
      <c r="I41" s="981"/>
      <c r="J41" s="981"/>
      <c r="K41" s="981"/>
      <c r="L41" s="981"/>
      <c r="M41" s="981"/>
      <c r="N41" s="982"/>
      <c r="O41" s="983"/>
      <c r="P41" s="984"/>
      <c r="Q41" s="984"/>
      <c r="R41" s="984"/>
      <c r="S41" s="984"/>
      <c r="T41" s="985"/>
      <c r="U41" s="246" t="s">
        <v>191</v>
      </c>
      <c r="V41" s="246">
        <f>$V39-$V40</f>
        <v>18945.36</v>
      </c>
      <c r="W41" s="265"/>
      <c r="AQ41" s="242"/>
    </row>
    <row r="42" spans="1:43" s="42" customFormat="1" ht="12.75">
      <c r="A42" s="247"/>
      <c r="B42" s="109"/>
      <c r="C42" s="109"/>
      <c r="D42" s="109"/>
      <c r="E42" s="109"/>
      <c r="F42" s="109"/>
      <c r="G42" s="109"/>
      <c r="H42" s="109"/>
      <c r="I42" s="109"/>
      <c r="J42" s="109"/>
      <c r="K42" s="109"/>
      <c r="L42" s="133"/>
      <c r="M42" s="133"/>
      <c r="N42" s="133"/>
      <c r="O42" s="133"/>
      <c r="P42" s="133"/>
      <c r="Q42" s="133"/>
      <c r="R42" s="986"/>
      <c r="S42" s="987"/>
      <c r="T42" s="268"/>
      <c r="U42" s="133"/>
      <c r="V42" s="133"/>
      <c r="W42" s="265"/>
      <c r="AQ42" s="46"/>
    </row>
    <row r="43" spans="1:23" s="42" customFormat="1" ht="22.5" customHeight="1" thickBot="1">
      <c r="A43" s="173" t="s">
        <v>197</v>
      </c>
      <c r="B43" s="109"/>
      <c r="C43" s="109"/>
      <c r="D43" s="109"/>
      <c r="E43" s="109"/>
      <c r="F43" s="109"/>
      <c r="G43" s="109"/>
      <c r="H43" s="109"/>
      <c r="I43" s="109"/>
      <c r="J43" s="109"/>
      <c r="K43" s="109"/>
      <c r="L43" s="133"/>
      <c r="M43" s="133"/>
      <c r="N43" s="133"/>
      <c r="O43" s="133"/>
      <c r="P43" s="133"/>
      <c r="Q43" s="133"/>
      <c r="R43" s="174"/>
      <c r="S43" s="174"/>
      <c r="T43" s="174"/>
      <c r="U43" s="174"/>
      <c r="V43" s="174"/>
      <c r="W43" s="174"/>
    </row>
    <row r="44" spans="1:23" s="42" customFormat="1" ht="15" customHeight="1">
      <c r="A44" s="988" t="s">
        <v>198</v>
      </c>
      <c r="B44" s="248"/>
      <c r="C44" s="175"/>
      <c r="D44" s="176"/>
      <c r="E44" s="177"/>
      <c r="F44" s="178" t="s">
        <v>148</v>
      </c>
      <c r="G44" s="179"/>
      <c r="H44" s="179"/>
      <c r="I44" s="175"/>
      <c r="J44" s="175"/>
      <c r="K44" s="180"/>
      <c r="L44" s="180"/>
      <c r="M44" s="181" t="s">
        <v>149</v>
      </c>
      <c r="N44" s="182">
        <v>0</v>
      </c>
      <c r="O44" s="183"/>
      <c r="P44" s="269">
        <f aca="true" t="shared" si="6" ref="P44:P50">IF($D$6="ANO",IF($D$7="NE",SUM(N44:O44),N44),SUM(N44:O44))</f>
        <v>0</v>
      </c>
      <c r="Q44" s="183">
        <v>0</v>
      </c>
      <c r="R44" s="269">
        <f aca="true" t="shared" si="7" ref="R44:R50">ROUND(IF(M44="EUR",P44,(P44/$I$7)),2)</f>
        <v>0</v>
      </c>
      <c r="S44" s="184">
        <v>0</v>
      </c>
      <c r="T44" s="185"/>
      <c r="U44" s="185"/>
      <c r="V44" s="249">
        <f>ROUND(IF(M44="CZK",R44-(T44/$I$7),R44-U44),2)</f>
        <v>0</v>
      </c>
      <c r="W44" s="186"/>
    </row>
    <row r="45" spans="1:23" s="42" customFormat="1" ht="15">
      <c r="A45" s="989"/>
      <c r="B45" s="118"/>
      <c r="C45" s="121"/>
      <c r="D45" s="154"/>
      <c r="E45" s="122"/>
      <c r="F45" s="155" t="s">
        <v>148</v>
      </c>
      <c r="G45" s="120"/>
      <c r="H45" s="120"/>
      <c r="I45" s="121"/>
      <c r="J45" s="121"/>
      <c r="K45" s="165"/>
      <c r="L45" s="165"/>
      <c r="M45" s="157" t="s">
        <v>149</v>
      </c>
      <c r="N45" s="158"/>
      <c r="O45" s="159"/>
      <c r="P45" s="235">
        <f t="shared" si="6"/>
        <v>0</v>
      </c>
      <c r="Q45" s="159"/>
      <c r="R45" s="235">
        <f t="shared" si="7"/>
        <v>0</v>
      </c>
      <c r="S45" s="164"/>
      <c r="T45" s="161"/>
      <c r="U45" s="161"/>
      <c r="V45" s="250">
        <f aca="true" t="shared" si="8" ref="V45:V50">ROUND(IF(M45="CZK",R45-(T45/$I$7),R45-U45),2)</f>
        <v>0</v>
      </c>
      <c r="W45" s="117"/>
    </row>
    <row r="46" spans="1:23" s="42" customFormat="1" ht="15">
      <c r="A46" s="989"/>
      <c r="B46" s="118"/>
      <c r="C46" s="121"/>
      <c r="D46" s="154"/>
      <c r="E46" s="122"/>
      <c r="F46" s="155" t="s">
        <v>148</v>
      </c>
      <c r="G46" s="120"/>
      <c r="H46" s="120"/>
      <c r="I46" s="121"/>
      <c r="J46" s="121"/>
      <c r="K46" s="165"/>
      <c r="L46" s="165"/>
      <c r="M46" s="157" t="s">
        <v>191</v>
      </c>
      <c r="N46" s="162"/>
      <c r="O46" s="163"/>
      <c r="P46" s="235">
        <f t="shared" si="6"/>
        <v>0</v>
      </c>
      <c r="Q46" s="163"/>
      <c r="R46" s="235">
        <f t="shared" si="7"/>
        <v>0</v>
      </c>
      <c r="S46" s="164"/>
      <c r="T46" s="161"/>
      <c r="U46" s="161"/>
      <c r="V46" s="250">
        <f t="shared" si="8"/>
        <v>0</v>
      </c>
      <c r="W46" s="117"/>
    </row>
    <row r="47" spans="1:23" s="42" customFormat="1" ht="15">
      <c r="A47" s="989"/>
      <c r="B47" s="118"/>
      <c r="C47" s="121"/>
      <c r="D47" s="154"/>
      <c r="E47" s="122"/>
      <c r="F47" s="155" t="s">
        <v>148</v>
      </c>
      <c r="G47" s="120"/>
      <c r="H47" s="120"/>
      <c r="I47" s="121"/>
      <c r="J47" s="121"/>
      <c r="K47" s="165"/>
      <c r="L47" s="165"/>
      <c r="M47" s="157" t="s">
        <v>149</v>
      </c>
      <c r="N47" s="162"/>
      <c r="O47" s="163"/>
      <c r="P47" s="235">
        <f t="shared" si="6"/>
        <v>0</v>
      </c>
      <c r="Q47" s="163"/>
      <c r="R47" s="235">
        <f t="shared" si="7"/>
        <v>0</v>
      </c>
      <c r="S47" s="164"/>
      <c r="T47" s="161"/>
      <c r="U47" s="161"/>
      <c r="V47" s="250">
        <f t="shared" si="8"/>
        <v>0</v>
      </c>
      <c r="W47" s="117"/>
    </row>
    <row r="48" spans="1:23" s="42" customFormat="1" ht="15">
      <c r="A48" s="989"/>
      <c r="B48" s="118"/>
      <c r="C48" s="121"/>
      <c r="D48" s="154"/>
      <c r="E48" s="122"/>
      <c r="F48" s="155" t="s">
        <v>148</v>
      </c>
      <c r="G48" s="120"/>
      <c r="H48" s="120"/>
      <c r="I48" s="121"/>
      <c r="J48" s="121"/>
      <c r="K48" s="165"/>
      <c r="L48" s="165"/>
      <c r="M48" s="157" t="s">
        <v>149</v>
      </c>
      <c r="N48" s="166">
        <v>0</v>
      </c>
      <c r="O48" s="167"/>
      <c r="P48" s="235">
        <f t="shared" si="6"/>
        <v>0</v>
      </c>
      <c r="Q48" s="167"/>
      <c r="R48" s="235">
        <f t="shared" si="7"/>
        <v>0</v>
      </c>
      <c r="S48" s="164"/>
      <c r="T48" s="161"/>
      <c r="U48" s="161"/>
      <c r="V48" s="250">
        <f t="shared" si="8"/>
        <v>0</v>
      </c>
      <c r="W48" s="117"/>
    </row>
    <row r="49" spans="1:23" s="42" customFormat="1" ht="15">
      <c r="A49" s="989"/>
      <c r="B49" s="118"/>
      <c r="C49" s="121"/>
      <c r="D49" s="154"/>
      <c r="E49" s="122"/>
      <c r="F49" s="155" t="s">
        <v>148</v>
      </c>
      <c r="G49" s="120"/>
      <c r="H49" s="120"/>
      <c r="I49" s="121"/>
      <c r="J49" s="121"/>
      <c r="K49" s="165"/>
      <c r="L49" s="165"/>
      <c r="M49" s="157" t="s">
        <v>149</v>
      </c>
      <c r="N49" s="166"/>
      <c r="O49" s="168"/>
      <c r="P49" s="235">
        <f t="shared" si="6"/>
        <v>0</v>
      </c>
      <c r="Q49" s="168"/>
      <c r="R49" s="235">
        <f t="shared" si="7"/>
        <v>0</v>
      </c>
      <c r="S49" s="164"/>
      <c r="T49" s="161"/>
      <c r="U49" s="161"/>
      <c r="V49" s="250">
        <f t="shared" si="8"/>
        <v>0</v>
      </c>
      <c r="W49" s="117"/>
    </row>
    <row r="50" spans="1:23" s="42" customFormat="1" ht="15.75" thickBot="1">
      <c r="A50" s="989"/>
      <c r="B50" s="241"/>
      <c r="C50" s="123"/>
      <c r="D50" s="154"/>
      <c r="E50" s="124"/>
      <c r="F50" s="155" t="s">
        <v>148</v>
      </c>
      <c r="G50" s="125"/>
      <c r="H50" s="125"/>
      <c r="I50" s="123"/>
      <c r="J50" s="123"/>
      <c r="K50" s="165"/>
      <c r="L50" s="165"/>
      <c r="M50" s="157" t="s">
        <v>149</v>
      </c>
      <c r="N50" s="169"/>
      <c r="O50" s="170"/>
      <c r="P50" s="235">
        <f t="shared" si="6"/>
        <v>0</v>
      </c>
      <c r="Q50" s="170"/>
      <c r="R50" s="235">
        <f t="shared" si="7"/>
        <v>0</v>
      </c>
      <c r="S50" s="171"/>
      <c r="T50" s="161"/>
      <c r="U50" s="161"/>
      <c r="V50" s="250">
        <f t="shared" si="8"/>
        <v>0</v>
      </c>
      <c r="W50" s="126"/>
    </row>
    <row r="51" spans="1:23" s="42" customFormat="1" ht="13.5" thickBot="1">
      <c r="A51" s="990"/>
      <c r="B51" s="965" t="s">
        <v>199</v>
      </c>
      <c r="C51" s="966"/>
      <c r="D51" s="966"/>
      <c r="E51" s="966"/>
      <c r="F51" s="966"/>
      <c r="G51" s="966"/>
      <c r="H51" s="966"/>
      <c r="I51" s="966"/>
      <c r="J51" s="966"/>
      <c r="K51" s="966"/>
      <c r="L51" s="966"/>
      <c r="M51" s="966"/>
      <c r="N51" s="966"/>
      <c r="O51" s="966"/>
      <c r="P51" s="967"/>
      <c r="Q51" s="237">
        <f aca="true" t="shared" si="9" ref="Q51:V51">SUM(Q44:Q50)</f>
        <v>0</v>
      </c>
      <c r="R51" s="238">
        <f t="shared" si="9"/>
        <v>0</v>
      </c>
      <c r="S51" s="239">
        <f t="shared" si="9"/>
        <v>0</v>
      </c>
      <c r="T51" s="238">
        <f t="shared" si="9"/>
        <v>0</v>
      </c>
      <c r="U51" s="238">
        <f t="shared" si="9"/>
        <v>0</v>
      </c>
      <c r="V51" s="238">
        <f t="shared" si="9"/>
        <v>0</v>
      </c>
      <c r="W51" s="240"/>
    </row>
    <row r="52" spans="1:23" s="42" customFormat="1" ht="13.5" thickBot="1">
      <c r="A52" s="247"/>
      <c r="B52" s="109"/>
      <c r="C52" s="109"/>
      <c r="D52" s="109"/>
      <c r="E52" s="109"/>
      <c r="F52" s="109"/>
      <c r="G52" s="109"/>
      <c r="H52" s="109"/>
      <c r="I52" s="109"/>
      <c r="J52" s="109"/>
      <c r="K52" s="109"/>
      <c r="L52" s="133"/>
      <c r="M52" s="133"/>
      <c r="N52" s="133"/>
      <c r="O52" s="133"/>
      <c r="P52" s="133"/>
      <c r="Q52" s="133"/>
      <c r="R52" s="174"/>
      <c r="S52" s="174"/>
      <c r="T52" s="174"/>
      <c r="U52" s="174"/>
      <c r="V52" s="174"/>
      <c r="W52" s="174"/>
    </row>
    <row r="53" spans="1:43" s="54" customFormat="1" ht="15.75" customHeight="1" thickBot="1">
      <c r="A53" s="134"/>
      <c r="B53" s="251"/>
      <c r="C53" s="135"/>
      <c r="D53" s="135"/>
      <c r="E53" s="136"/>
      <c r="F53" s="136"/>
      <c r="G53" s="136"/>
      <c r="H53" s="136"/>
      <c r="I53" s="135"/>
      <c r="J53" s="135"/>
      <c r="K53" s="128"/>
      <c r="T53" s="1001" t="s">
        <v>150</v>
      </c>
      <c r="U53" s="1002"/>
      <c r="V53" s="1003"/>
      <c r="W53" s="187">
        <f>V41</f>
        <v>18945.36</v>
      </c>
      <c r="X53" s="128"/>
      <c r="Y53" s="54" t="s">
        <v>207</v>
      </c>
      <c r="AC53" s="128"/>
      <c r="AD53" s="128"/>
      <c r="AE53" s="128"/>
      <c r="AF53" s="128"/>
      <c r="AG53" s="128"/>
      <c r="AH53" s="128"/>
      <c r="AI53" s="128"/>
      <c r="AQ53" s="42"/>
    </row>
    <row r="54" spans="1:43" ht="16.5" customHeight="1" thickBot="1">
      <c r="A54" s="188" t="s">
        <v>200</v>
      </c>
      <c r="B54" s="189"/>
      <c r="C54" s="190"/>
      <c r="D54" s="190"/>
      <c r="E54" s="191"/>
      <c r="F54" s="190"/>
      <c r="G54" s="192"/>
      <c r="H54" s="144"/>
      <c r="I54" s="144"/>
      <c r="J54" s="145"/>
      <c r="K54" s="1"/>
      <c r="L54" s="54"/>
      <c r="R54" s="1007" t="s">
        <v>235</v>
      </c>
      <c r="S54" s="1008"/>
      <c r="T54" s="1009" t="s">
        <v>151</v>
      </c>
      <c r="U54" s="1009"/>
      <c r="V54" s="1010"/>
      <c r="W54" s="187">
        <f>R39-V39</f>
        <v>0</v>
      </c>
      <c r="X54" s="306" t="s">
        <v>241</v>
      </c>
      <c r="Y54" s="270" t="s">
        <v>243</v>
      </c>
      <c r="Z54" s="271" t="s">
        <v>244</v>
      </c>
      <c r="AC54" s="130"/>
      <c r="AD54" s="130"/>
      <c r="AE54" s="130"/>
      <c r="AF54" s="130"/>
      <c r="AG54" s="130"/>
      <c r="AH54" s="130"/>
      <c r="AI54" s="130"/>
      <c r="AQ54" s="54"/>
    </row>
    <row r="55" spans="1:43" s="42" customFormat="1" ht="13.5" customHeight="1" thickBot="1">
      <c r="A55" s="193" t="s">
        <v>201</v>
      </c>
      <c r="B55" s="45" t="s">
        <v>202</v>
      </c>
      <c r="C55" s="18"/>
      <c r="D55" s="18"/>
      <c r="E55" s="18"/>
      <c r="F55" s="137"/>
      <c r="G55" s="130"/>
      <c r="H55" s="1"/>
      <c r="I55" s="1"/>
      <c r="J55" s="194"/>
      <c r="K55" s="1"/>
      <c r="L55" s="45"/>
      <c r="R55" s="307">
        <f>FLOOR(($V61*W55),1)</f>
        <v>0</v>
      </c>
      <c r="S55" s="252" t="s">
        <v>194</v>
      </c>
      <c r="T55" s="1011" t="s">
        <v>152</v>
      </c>
      <c r="U55" s="1011"/>
      <c r="V55" s="1012"/>
      <c r="W55" s="195">
        <f>$X55-($X55/$V39*$V40)</f>
        <v>0</v>
      </c>
      <c r="X55" s="308">
        <f>SUMIF(F16:F37,"IV",V16:V37)</f>
        <v>0</v>
      </c>
      <c r="Y55" s="272">
        <f>W55/V41</f>
        <v>0</v>
      </c>
      <c r="Z55" s="272">
        <f>R55/W61</f>
        <v>0</v>
      </c>
      <c r="AC55" s="128"/>
      <c r="AD55" s="128"/>
      <c r="AE55" s="128"/>
      <c r="AF55" s="128"/>
      <c r="AG55" s="128"/>
      <c r="AH55" s="128"/>
      <c r="AI55" s="128"/>
      <c r="AQ55" s="46"/>
    </row>
    <row r="56" spans="1:35" s="42" customFormat="1" ht="13.5" customHeight="1" thickBot="1">
      <c r="A56" s="193" t="s">
        <v>203</v>
      </c>
      <c r="B56" s="45" t="s">
        <v>204</v>
      </c>
      <c r="C56" s="18"/>
      <c r="D56" s="18"/>
      <c r="E56" s="18"/>
      <c r="F56" s="135"/>
      <c r="G56" s="128"/>
      <c r="H56" s="18"/>
      <c r="I56" s="18"/>
      <c r="J56" s="196"/>
      <c r="K56" s="18"/>
      <c r="L56" s="45"/>
      <c r="R56" s="309">
        <f>W61-R55</f>
        <v>947</v>
      </c>
      <c r="S56" s="253" t="s">
        <v>148</v>
      </c>
      <c r="T56" s="1011" t="s">
        <v>153</v>
      </c>
      <c r="U56" s="1011"/>
      <c r="V56" s="1012"/>
      <c r="W56" s="195">
        <f>$X56-($X56/$V39*$V40)</f>
        <v>18945.36</v>
      </c>
      <c r="X56" s="308">
        <f>SUMIF(F16:F37,"NIV",V16:V37)</f>
        <v>18945.36</v>
      </c>
      <c r="Y56" s="272">
        <f>W56/V41</f>
        <v>1</v>
      </c>
      <c r="Z56" s="272">
        <f>R56/W61</f>
        <v>1</v>
      </c>
      <c r="AC56" s="128"/>
      <c r="AD56" s="128"/>
      <c r="AE56" s="128"/>
      <c r="AF56" s="128"/>
      <c r="AG56" s="128"/>
      <c r="AH56" s="128"/>
      <c r="AI56" s="128"/>
    </row>
    <row r="57" spans="1:35" s="42" customFormat="1" ht="13.5" customHeight="1" thickBot="1">
      <c r="A57" s="193" t="s">
        <v>205</v>
      </c>
      <c r="B57" s="45" t="s">
        <v>206</v>
      </c>
      <c r="C57" s="18"/>
      <c r="D57" s="18"/>
      <c r="E57" s="18"/>
      <c r="F57" s="135"/>
      <c r="G57" s="128"/>
      <c r="H57" s="18"/>
      <c r="I57" s="18"/>
      <c r="J57" s="196"/>
      <c r="K57" s="18"/>
      <c r="L57" s="45"/>
      <c r="Q57" s="310" t="s">
        <v>242</v>
      </c>
      <c r="R57" s="311">
        <f>SUM(R55:R56)</f>
        <v>947</v>
      </c>
      <c r="S57" s="128"/>
      <c r="T57" s="128"/>
      <c r="U57" s="129" t="s">
        <v>207</v>
      </c>
      <c r="V57" s="1013" t="str">
        <f>IF((W55+W56)=V41,"OK","ZKONTROLUJ     NIV/IV ")</f>
        <v>OK</v>
      </c>
      <c r="W57" s="1013"/>
      <c r="Y57" s="273">
        <f>SUM(Y55:Y56)</f>
        <v>1</v>
      </c>
      <c r="Z57" s="273">
        <f>SUM(Z55:Z56)</f>
        <v>1</v>
      </c>
      <c r="AC57" s="128"/>
      <c r="AD57" s="128"/>
      <c r="AE57" s="128"/>
      <c r="AF57" s="128"/>
      <c r="AG57" s="128"/>
      <c r="AH57" s="128"/>
      <c r="AI57" s="128"/>
    </row>
    <row r="58" spans="1:43" ht="12.75">
      <c r="A58" s="193" t="s">
        <v>208</v>
      </c>
      <c r="B58" s="45" t="s">
        <v>209</v>
      </c>
      <c r="C58" s="1"/>
      <c r="D58" s="1"/>
      <c r="E58" s="1"/>
      <c r="F58" s="135"/>
      <c r="G58" s="128"/>
      <c r="H58" s="18"/>
      <c r="I58" s="18"/>
      <c r="J58" s="196"/>
      <c r="K58" s="18"/>
      <c r="L58" s="54"/>
      <c r="O58" s="42"/>
      <c r="P58" s="42"/>
      <c r="Q58" s="42"/>
      <c r="R58" s="42"/>
      <c r="S58" s="128"/>
      <c r="T58" s="1014" t="s">
        <v>210</v>
      </c>
      <c r="U58" s="1015"/>
      <c r="V58" s="1015"/>
      <c r="W58" s="1016"/>
      <c r="X58" s="131"/>
      <c r="AC58" s="131"/>
      <c r="AD58" s="131"/>
      <c r="AE58" s="131"/>
      <c r="AF58" s="131"/>
      <c r="AG58" s="131"/>
      <c r="AH58" s="131"/>
      <c r="AI58" s="131"/>
      <c r="AQ58" s="42"/>
    </row>
    <row r="59" spans="1:35" ht="12.75">
      <c r="A59" s="193" t="s">
        <v>211</v>
      </c>
      <c r="B59" s="45" t="s">
        <v>212</v>
      </c>
      <c r="C59" s="1"/>
      <c r="D59" s="1"/>
      <c r="E59" s="1"/>
      <c r="F59" s="1"/>
      <c r="G59" s="1"/>
      <c r="H59" s="1"/>
      <c r="I59" s="1"/>
      <c r="J59" s="194"/>
      <c r="K59" s="254"/>
      <c r="L59" s="254"/>
      <c r="M59" s="254"/>
      <c r="O59" s="42"/>
      <c r="P59" s="42"/>
      <c r="Q59" s="42"/>
      <c r="R59" s="42"/>
      <c r="S59" s="255"/>
      <c r="T59" s="1037" t="s">
        <v>213</v>
      </c>
      <c r="U59" s="1038"/>
      <c r="V59" s="197" t="s">
        <v>214</v>
      </c>
      <c r="W59" s="256" t="s">
        <v>210</v>
      </c>
      <c r="X59" s="54"/>
      <c r="Y59" s="54"/>
      <c r="Z59" s="54"/>
      <c r="AA59" s="54"/>
      <c r="AB59" s="54"/>
      <c r="AC59" s="54"/>
      <c r="AD59" s="54"/>
      <c r="AE59" s="54"/>
      <c r="AF59" s="54"/>
      <c r="AG59" s="54"/>
      <c r="AH59" s="54"/>
      <c r="AI59" s="54"/>
    </row>
    <row r="60" spans="1:35" ht="12.75">
      <c r="A60" s="193" t="s">
        <v>215</v>
      </c>
      <c r="B60" s="45" t="s">
        <v>216</v>
      </c>
      <c r="C60" s="1"/>
      <c r="D60" s="1"/>
      <c r="E60" s="1"/>
      <c r="F60" s="1"/>
      <c r="G60" s="1"/>
      <c r="H60" s="1"/>
      <c r="I60" s="1"/>
      <c r="J60" s="194"/>
      <c r="K60" s="254"/>
      <c r="L60" s="254"/>
      <c r="M60" s="254"/>
      <c r="O60" s="42"/>
      <c r="P60" s="42"/>
      <c r="Q60" s="42"/>
      <c r="R60" s="128"/>
      <c r="S60" s="312"/>
      <c r="T60" s="1039" t="s">
        <v>217</v>
      </c>
      <c r="U60" s="1040"/>
      <c r="V60" s="198">
        <v>0.85</v>
      </c>
      <c r="W60" s="257">
        <f>FLOOR(($V60*$V41),1)</f>
        <v>16103</v>
      </c>
      <c r="X60" s="258"/>
      <c r="Y60" s="258"/>
      <c r="Z60" s="258"/>
      <c r="AA60" s="258"/>
      <c r="AB60" s="258"/>
      <c r="AC60" s="258"/>
      <c r="AD60" s="258"/>
      <c r="AE60" s="258"/>
      <c r="AF60" s="258"/>
      <c r="AG60" s="258"/>
      <c r="AH60" s="258"/>
      <c r="AI60" s="258"/>
    </row>
    <row r="61" spans="1:35" ht="12.75">
      <c r="A61" s="193" t="s">
        <v>218</v>
      </c>
      <c r="B61" s="45" t="s">
        <v>219</v>
      </c>
      <c r="C61" s="1"/>
      <c r="D61" s="1"/>
      <c r="E61" s="1"/>
      <c r="F61" s="1"/>
      <c r="G61" s="1"/>
      <c r="H61" s="1"/>
      <c r="I61" s="1"/>
      <c r="J61" s="194"/>
      <c r="K61" s="254"/>
      <c r="L61" s="254"/>
      <c r="M61" s="254"/>
      <c r="R61" s="128"/>
      <c r="S61" s="312"/>
      <c r="T61" s="1037" t="s">
        <v>220</v>
      </c>
      <c r="U61" s="1038"/>
      <c r="V61" s="259">
        <v>0.05</v>
      </c>
      <c r="W61" s="257">
        <f>IF(V62=0%,V41-W60,FLOOR(($V61*$V41),1))</f>
        <v>947</v>
      </c>
      <c r="X61" s="260"/>
      <c r="Y61" s="260"/>
      <c r="Z61" s="260"/>
      <c r="AA61" s="260"/>
      <c r="AB61" s="260"/>
      <c r="AC61" s="260"/>
      <c r="AD61" s="260"/>
      <c r="AE61" s="260"/>
      <c r="AF61" s="260"/>
      <c r="AG61" s="260"/>
      <c r="AH61" s="260"/>
      <c r="AI61" s="260"/>
    </row>
    <row r="62" spans="1:35" ht="12.75">
      <c r="A62" s="193"/>
      <c r="B62" s="45" t="s">
        <v>221</v>
      </c>
      <c r="C62" s="1"/>
      <c r="D62" s="1"/>
      <c r="E62" s="1"/>
      <c r="F62" s="1"/>
      <c r="G62" s="1"/>
      <c r="H62" s="1"/>
      <c r="I62" s="1"/>
      <c r="J62" s="194"/>
      <c r="K62" s="254"/>
      <c r="L62" s="254"/>
      <c r="M62" s="254"/>
      <c r="R62" s="128"/>
      <c r="S62" s="313"/>
      <c r="T62" s="1039" t="s">
        <v>222</v>
      </c>
      <c r="U62" s="1040"/>
      <c r="V62" s="314">
        <f>V63-V60-V61</f>
        <v>0.10000000000000002</v>
      </c>
      <c r="W62" s="257">
        <f>V41-W60-W61</f>
        <v>1895.3600000000006</v>
      </c>
      <c r="X62" s="260"/>
      <c r="Y62" s="260"/>
      <c r="Z62" s="260"/>
      <c r="AA62" s="260"/>
      <c r="AB62" s="260"/>
      <c r="AC62" s="260"/>
      <c r="AD62" s="260"/>
      <c r="AE62" s="260"/>
      <c r="AF62" s="260"/>
      <c r="AG62" s="260"/>
      <c r="AH62" s="260"/>
      <c r="AI62" s="260"/>
    </row>
    <row r="63" spans="1:35" ht="13.5" thickBot="1">
      <c r="A63" s="199"/>
      <c r="B63" s="45" t="s">
        <v>223</v>
      </c>
      <c r="C63" s="1"/>
      <c r="D63" s="1"/>
      <c r="E63" s="1"/>
      <c r="F63" s="1"/>
      <c r="G63" s="1"/>
      <c r="H63" s="1"/>
      <c r="I63" s="1"/>
      <c r="J63" s="194"/>
      <c r="K63" s="254"/>
      <c r="L63" s="254"/>
      <c r="M63" s="254"/>
      <c r="R63" s="128"/>
      <c r="S63" s="313"/>
      <c r="T63" s="1041" t="s">
        <v>224</v>
      </c>
      <c r="U63" s="1042"/>
      <c r="V63" s="261">
        <v>1</v>
      </c>
      <c r="W63" s="262">
        <f>SUM(W60:W62)</f>
        <v>18945.36</v>
      </c>
      <c r="X63" s="260"/>
      <c r="Y63" s="260"/>
      <c r="Z63" s="260"/>
      <c r="AA63" s="260"/>
      <c r="AB63" s="260"/>
      <c r="AC63" s="260"/>
      <c r="AD63" s="260"/>
      <c r="AE63" s="260"/>
      <c r="AF63" s="260"/>
      <c r="AG63" s="260"/>
      <c r="AH63" s="260"/>
      <c r="AI63" s="260"/>
    </row>
    <row r="64" spans="1:35" ht="13.5" thickBot="1">
      <c r="A64" s="200" t="s">
        <v>277</v>
      </c>
      <c r="B64" s="201" t="s">
        <v>278</v>
      </c>
      <c r="C64" s="201"/>
      <c r="D64" s="201"/>
      <c r="E64" s="201"/>
      <c r="F64" s="201"/>
      <c r="G64" s="201"/>
      <c r="H64" s="201"/>
      <c r="I64" s="201"/>
      <c r="J64" s="202"/>
      <c r="K64" s="254"/>
      <c r="L64" s="254"/>
      <c r="M64" s="254"/>
      <c r="R64" s="255"/>
      <c r="S64" s="313"/>
      <c r="W64" s="255"/>
      <c r="X64" s="260"/>
      <c r="Y64" s="260"/>
      <c r="Z64" s="260"/>
      <c r="AA64" s="260"/>
      <c r="AB64" s="260"/>
      <c r="AC64" s="260"/>
      <c r="AD64" s="260"/>
      <c r="AE64" s="260"/>
      <c r="AF64" s="260"/>
      <c r="AG64" s="260"/>
      <c r="AH64" s="260"/>
      <c r="AI64" s="260"/>
    </row>
    <row r="65" spans="1:35" ht="15" customHeight="1">
      <c r="A65" s="254"/>
      <c r="B65" s="254"/>
      <c r="C65" s="254"/>
      <c r="D65" s="254"/>
      <c r="E65" s="254"/>
      <c r="F65" s="254"/>
      <c r="G65" s="254"/>
      <c r="H65" s="254"/>
      <c r="I65" s="254"/>
      <c r="J65" s="254"/>
      <c r="K65" s="254"/>
      <c r="L65" s="254"/>
      <c r="M65" s="254"/>
      <c r="O65" s="1004" t="s">
        <v>225</v>
      </c>
      <c r="P65" s="1005"/>
      <c r="Q65" s="1005"/>
      <c r="R65" s="1006"/>
      <c r="S65" s="312"/>
      <c r="T65" s="1004" t="s">
        <v>154</v>
      </c>
      <c r="U65" s="1005"/>
      <c r="V65" s="1005"/>
      <c r="W65" s="1006"/>
      <c r="X65" s="263"/>
      <c r="Y65" s="263"/>
      <c r="Z65" s="263"/>
      <c r="AA65" s="263"/>
      <c r="AB65" s="263"/>
      <c r="AC65" s="263"/>
      <c r="AD65" s="263"/>
      <c r="AE65" s="263"/>
      <c r="AF65" s="263"/>
      <c r="AG65" s="263"/>
      <c r="AH65" s="263"/>
      <c r="AI65" s="263"/>
    </row>
    <row r="66" spans="3:35" ht="12.75">
      <c r="C66" s="254"/>
      <c r="D66" s="254"/>
      <c r="E66" s="138"/>
      <c r="F66" s="138"/>
      <c r="G66" s="138"/>
      <c r="H66" s="138"/>
      <c r="I66" s="139"/>
      <c r="J66" s="140"/>
      <c r="K66" s="139"/>
      <c r="L66" s="139"/>
      <c r="M66" s="139"/>
      <c r="N66" s="139"/>
      <c r="O66" s="1019" t="s">
        <v>226</v>
      </c>
      <c r="P66" s="1020"/>
      <c r="Q66" s="1020"/>
      <c r="R66" s="1021"/>
      <c r="S66" s="203"/>
      <c r="T66" s="1019" t="s">
        <v>227</v>
      </c>
      <c r="U66" s="1020"/>
      <c r="V66" s="1020"/>
      <c r="W66" s="1021"/>
      <c r="X66" s="263"/>
      <c r="Y66" s="263"/>
      <c r="Z66" s="263"/>
      <c r="AA66" s="263"/>
      <c r="AB66" s="263"/>
      <c r="AC66" s="263"/>
      <c r="AD66" s="263"/>
      <c r="AE66" s="263"/>
      <c r="AF66" s="263"/>
      <c r="AG66" s="263"/>
      <c r="AH66" s="263"/>
      <c r="AI66" s="263"/>
    </row>
    <row r="67" spans="3:35" ht="33.75" customHeight="1">
      <c r="C67" s="45"/>
      <c r="D67" s="45"/>
      <c r="E67" s="138"/>
      <c r="F67" s="138"/>
      <c r="G67" s="138"/>
      <c r="H67" s="138"/>
      <c r="I67" s="139"/>
      <c r="J67" s="140"/>
      <c r="K67" s="139"/>
      <c r="L67" s="139"/>
      <c r="M67" s="139"/>
      <c r="N67" s="139"/>
      <c r="O67" s="1022"/>
      <c r="P67" s="1023"/>
      <c r="Q67" s="1023"/>
      <c r="R67" s="1024"/>
      <c r="S67" s="203"/>
      <c r="T67" s="1022"/>
      <c r="U67" s="1023"/>
      <c r="V67" s="1023"/>
      <c r="W67" s="1024"/>
      <c r="X67" s="54"/>
      <c r="Y67" s="54"/>
      <c r="Z67" s="54"/>
      <c r="AA67" s="54"/>
      <c r="AB67" s="54"/>
      <c r="AC67" s="54"/>
      <c r="AD67" s="54"/>
      <c r="AE67" s="54"/>
      <c r="AF67" s="54"/>
      <c r="AG67" s="54"/>
      <c r="AH67" s="54"/>
      <c r="AI67" s="54"/>
    </row>
    <row r="68" spans="15:23" ht="12.75">
      <c r="O68" s="1022"/>
      <c r="P68" s="1023"/>
      <c r="Q68" s="1023"/>
      <c r="R68" s="1024"/>
      <c r="T68" s="1022"/>
      <c r="U68" s="1023"/>
      <c r="V68" s="1023"/>
      <c r="W68" s="1024"/>
    </row>
    <row r="69" spans="15:23" ht="12.75">
      <c r="O69" s="1025"/>
      <c r="P69" s="1026"/>
      <c r="Q69" s="1026"/>
      <c r="R69" s="1027"/>
      <c r="T69" s="1025"/>
      <c r="U69" s="1026"/>
      <c r="V69" s="1026"/>
      <c r="W69" s="1027"/>
    </row>
    <row r="70" spans="15:23" ht="12.75">
      <c r="O70" s="1028" t="s">
        <v>228</v>
      </c>
      <c r="P70" s="1029"/>
      <c r="Q70" s="1029"/>
      <c r="R70" s="1030"/>
      <c r="T70" s="1028" t="s">
        <v>228</v>
      </c>
      <c r="U70" s="1029"/>
      <c r="V70" s="1029"/>
      <c r="W70" s="1030"/>
    </row>
    <row r="71" spans="15:23" ht="12.75">
      <c r="O71" s="1031"/>
      <c r="P71" s="1032"/>
      <c r="Q71" s="1032"/>
      <c r="R71" s="1033"/>
      <c r="T71" s="1031"/>
      <c r="U71" s="1032"/>
      <c r="V71" s="1032"/>
      <c r="W71" s="1033"/>
    </row>
    <row r="72" spans="15:23" ht="13.5" thickBot="1">
      <c r="O72" s="1034"/>
      <c r="P72" s="1035"/>
      <c r="Q72" s="1035"/>
      <c r="R72" s="1036"/>
      <c r="T72" s="1034"/>
      <c r="U72" s="1035"/>
      <c r="V72" s="1035"/>
      <c r="W72" s="1036"/>
    </row>
  </sheetData>
  <sheetProtection/>
  <mergeCells count="73">
    <mergeCell ref="I1:J1"/>
    <mergeCell ref="O66:R69"/>
    <mergeCell ref="T66:W69"/>
    <mergeCell ref="O70:R72"/>
    <mergeCell ref="T70:W72"/>
    <mergeCell ref="T59:U59"/>
    <mergeCell ref="T60:U60"/>
    <mergeCell ref="T61:U61"/>
    <mergeCell ref="T62:U62"/>
    <mergeCell ref="T63:U63"/>
    <mergeCell ref="T53:V53"/>
    <mergeCell ref="O65:R65"/>
    <mergeCell ref="T65:W65"/>
    <mergeCell ref="R54:S54"/>
    <mergeCell ref="T54:V54"/>
    <mergeCell ref="T55:V55"/>
    <mergeCell ref="T56:V56"/>
    <mergeCell ref="V57:W57"/>
    <mergeCell ref="T58:W58"/>
    <mergeCell ref="B39:N39"/>
    <mergeCell ref="O39:Q39"/>
    <mergeCell ref="B40:N40"/>
    <mergeCell ref="Q40:T40"/>
    <mergeCell ref="A38:K38"/>
    <mergeCell ref="R38:S38"/>
    <mergeCell ref="B41:N41"/>
    <mergeCell ref="O41:T41"/>
    <mergeCell ref="R42:S42"/>
    <mergeCell ref="A44:A51"/>
    <mergeCell ref="B51:P51"/>
    <mergeCell ref="A16:A19"/>
    <mergeCell ref="B19:P19"/>
    <mergeCell ref="A20:A34"/>
    <mergeCell ref="B34:P34"/>
    <mergeCell ref="T38:U38"/>
    <mergeCell ref="S12:S14"/>
    <mergeCell ref="I13:I14"/>
    <mergeCell ref="V12:V14"/>
    <mergeCell ref="A35:A37"/>
    <mergeCell ref="B37:P37"/>
    <mergeCell ref="R12:R14"/>
    <mergeCell ref="A12:A14"/>
    <mergeCell ref="B12:B14"/>
    <mergeCell ref="C12:F12"/>
    <mergeCell ref="G12:G14"/>
    <mergeCell ref="B11:S11"/>
    <mergeCell ref="J13:J14"/>
    <mergeCell ref="T12:U13"/>
    <mergeCell ref="T11:W11"/>
    <mergeCell ref="H12:H14"/>
    <mergeCell ref="I12:J12"/>
    <mergeCell ref="K12:K14"/>
    <mergeCell ref="L12:L14"/>
    <mergeCell ref="N12:Q13"/>
    <mergeCell ref="W12:W14"/>
    <mergeCell ref="M12:M14"/>
    <mergeCell ref="B6:C6"/>
    <mergeCell ref="B7:C9"/>
    <mergeCell ref="D7:D9"/>
    <mergeCell ref="I7:K7"/>
    <mergeCell ref="I8:K8"/>
    <mergeCell ref="C13:C14"/>
    <mergeCell ref="D13:D14"/>
    <mergeCell ref="E13:E14"/>
    <mergeCell ref="F13:F14"/>
    <mergeCell ref="B3:E3"/>
    <mergeCell ref="F3:G3"/>
    <mergeCell ref="H3:I3"/>
    <mergeCell ref="J3:Q3"/>
    <mergeCell ref="B4:E4"/>
    <mergeCell ref="F4:G4"/>
    <mergeCell ref="H4:I4"/>
    <mergeCell ref="J4:Q4"/>
  </mergeCells>
  <conditionalFormatting sqref="T21:T22 T44:T50 T26 T17:T18 T29:T33 T35:T36">
    <cfRule type="expression" priority="9" dxfId="9" stopIfTrue="1">
      <formula>M17="EUR"</formula>
    </cfRule>
  </conditionalFormatting>
  <conditionalFormatting sqref="T16">
    <cfRule type="expression" priority="8" dxfId="10" stopIfTrue="1">
      <formula>M16="EUR"</formula>
    </cfRule>
  </conditionalFormatting>
  <conditionalFormatting sqref="U21:U22 U44:U50 U26 U16:U18 U29:U33 U35:U36">
    <cfRule type="expression" priority="7" dxfId="0" stopIfTrue="1">
      <formula>M16="CZK"</formula>
    </cfRule>
  </conditionalFormatting>
  <conditionalFormatting sqref="T20">
    <cfRule type="expression" priority="6" dxfId="9" stopIfTrue="1">
      <formula>M20="EUR"</formula>
    </cfRule>
  </conditionalFormatting>
  <conditionalFormatting sqref="U20">
    <cfRule type="expression" priority="5" dxfId="0" stopIfTrue="1">
      <formula>M20="CZK"</formula>
    </cfRule>
  </conditionalFormatting>
  <conditionalFormatting sqref="T23:T25">
    <cfRule type="expression" priority="4" dxfId="9" stopIfTrue="1">
      <formula>M23="EUR"</formula>
    </cfRule>
  </conditionalFormatting>
  <conditionalFormatting sqref="U23:U25">
    <cfRule type="expression" priority="3" dxfId="0" stopIfTrue="1">
      <formula>M23="CZK"</formula>
    </cfRule>
  </conditionalFormatting>
  <conditionalFormatting sqref="T27:T28">
    <cfRule type="expression" priority="2" dxfId="9" stopIfTrue="1">
      <formula>M27="EUR"</formula>
    </cfRule>
  </conditionalFormatting>
  <conditionalFormatting sqref="U27:U28">
    <cfRule type="expression" priority="1" dxfId="0" stopIfTrue="1">
      <formula>M27="CZK"</formula>
    </cfRule>
  </conditionalFormatting>
  <dataValidations count="5">
    <dataValidation type="list" allowBlank="1" showInputMessage="1" showErrorMessage="1" sqref="D44:D50 D16:D18 D20:D33 D35:D36">
      <formula1>$AQ$1:$AQ$12</formula1>
    </dataValidation>
    <dataValidation type="list" allowBlank="1" showInputMessage="1" showErrorMessage="1" sqref="E6:E7 D6:D9">
      <formula1>"ANO, NE"</formula1>
    </dataValidation>
    <dataValidation type="list" allowBlank="1" showInputMessage="1" showErrorMessage="1" sqref="F44:F50 F16:F18 F20:F33 F35:F36">
      <formula1>"IV, NIV"</formula1>
    </dataValidation>
    <dataValidation type="list" allowBlank="1" showInputMessage="1" showErrorMessage="1" sqref="M16:M18 M44:M50 M20:M33 M35:M36">
      <formula1>"CZK,EUR"</formula1>
    </dataValidation>
    <dataValidation type="custom" allowBlank="1" showInputMessage="1" showErrorMessage="1" sqref="V44:V50 R44:R50 V63:W63 R55:S56 W55:X56 W53:W54 R39:V39 P44:P50 Q51:V51 S37:U37 Q37 S34:U34 Q34 S19:U19 Q19 V40:V41 A54:J64 P16:P18 Y53:Z57 W60:W62 P20:P33 R16:R37 V16:V37 P35:P36">
      <formula1>V44</formula1>
    </dataValidation>
  </dataValidations>
  <printOptions horizontalCentered="1"/>
  <pageMargins left="0.7874015748031497" right="0.7874015748031497" top="0.7874015748031497" bottom="0.7874015748031497" header="0.31496062992125984" footer="0.31496062992125984"/>
  <pageSetup horizontalDpi="600" verticalDpi="600" orientation="landscape" paperSize="9" scale="34" r:id="rId3"/>
  <headerFooter alignWithMargins="0">
    <oddHeader>&amp;LPříručka pro příjemce dotace Cíl 3 ČR-Rakousko
&amp;RSoupiska výdajů
</oddHeader>
    <oddFooter>&amp;CStránka &amp;P z &amp;N&amp;RSoupiska výdajů  verze  č. 5, aktualizace z 07/05/2010
</oddFooter>
  </headerFooter>
  <legacyDrawing r:id="rId2"/>
</worksheet>
</file>

<file path=xl/worksheets/sheet5.xml><?xml version="1.0" encoding="utf-8"?>
<worksheet xmlns="http://schemas.openxmlformats.org/spreadsheetml/2006/main" xmlns:r="http://schemas.openxmlformats.org/officeDocument/2006/relationships">
  <dimension ref="A1:L43"/>
  <sheetViews>
    <sheetView view="pageBreakPreview" zoomScale="115" zoomScaleSheetLayoutView="115" zoomScalePageLayoutView="0" workbookViewId="0" topLeftCell="A1">
      <selection activeCell="J12" sqref="J12"/>
    </sheetView>
  </sheetViews>
  <sheetFormatPr defaultColWidth="9.140625" defaultRowHeight="12.75"/>
  <cols>
    <col min="1" max="1" width="2.28125" style="0" customWidth="1"/>
    <col min="2" max="2" width="13.00390625" style="0" customWidth="1"/>
    <col min="4" max="4" width="5.57421875" style="0" customWidth="1"/>
    <col min="5" max="5" width="4.421875" style="0" customWidth="1"/>
    <col min="6" max="6" width="4.28125" style="0" customWidth="1"/>
    <col min="8" max="8" width="21.140625" style="0" customWidth="1"/>
    <col min="9" max="9" width="12.57421875" style="0" customWidth="1"/>
    <col min="10" max="10" width="15.00390625" style="0" customWidth="1"/>
    <col min="11" max="11" width="14.57421875" style="0" customWidth="1"/>
  </cols>
  <sheetData>
    <row r="1" spans="2:10" s="5" customFormat="1" ht="117.75" customHeight="1">
      <c r="B1" s="720"/>
      <c r="C1" s="721"/>
      <c r="D1" s="721"/>
      <c r="E1" s="721"/>
      <c r="F1" s="721"/>
      <c r="G1" s="721"/>
      <c r="H1" s="721"/>
      <c r="I1" s="721"/>
      <c r="J1" s="721"/>
    </row>
    <row r="2" ht="9" customHeight="1"/>
    <row r="3" spans="1:10" ht="31.5" customHeight="1">
      <c r="A3" s="1057" t="s">
        <v>95</v>
      </c>
      <c r="B3" s="1057"/>
      <c r="C3" s="1057"/>
      <c r="D3" s="1057"/>
      <c r="E3" s="1057"/>
      <c r="F3" s="1057"/>
      <c r="G3" s="1057"/>
      <c r="H3" s="1057"/>
      <c r="I3" s="1057"/>
      <c r="J3" s="1057"/>
    </row>
    <row r="4" spans="1:10" ht="19.5" customHeight="1" thickBot="1">
      <c r="A4" s="55"/>
      <c r="C4" s="277"/>
      <c r="D4" s="277"/>
      <c r="E4" s="277"/>
      <c r="F4" s="277"/>
      <c r="G4" s="277" t="s">
        <v>263</v>
      </c>
      <c r="H4" s="277"/>
      <c r="I4" s="277"/>
      <c r="J4" s="277"/>
    </row>
    <row r="5" spans="1:10" ht="20.25" customHeight="1" thickBot="1">
      <c r="A5" s="55"/>
      <c r="B5" s="839" t="s">
        <v>53</v>
      </c>
      <c r="C5" s="839"/>
      <c r="D5" s="839"/>
      <c r="E5" s="839"/>
      <c r="F5" s="839"/>
      <c r="G5" s="1053"/>
      <c r="H5" s="1054"/>
      <c r="I5" s="1054"/>
      <c r="J5" s="1055"/>
    </row>
    <row r="6" spans="1:10" s="36" customFormat="1" ht="19.5" customHeight="1" thickBot="1">
      <c r="A6" s="55"/>
      <c r="B6" s="50"/>
      <c r="C6" s="50"/>
      <c r="D6" s="50"/>
      <c r="E6" s="50"/>
      <c r="F6" s="50"/>
      <c r="G6" s="50"/>
      <c r="H6" s="50"/>
      <c r="I6" s="50"/>
      <c r="J6" s="50"/>
    </row>
    <row r="7" spans="2:10" ht="21.75" customHeight="1" thickBot="1">
      <c r="B7" s="839" t="s">
        <v>46</v>
      </c>
      <c r="C7" s="839"/>
      <c r="D7" s="839"/>
      <c r="E7" s="839"/>
      <c r="F7" s="839"/>
      <c r="G7" s="1061" t="s">
        <v>6</v>
      </c>
      <c r="H7" s="1062"/>
      <c r="I7" s="1062"/>
      <c r="J7" s="1063"/>
    </row>
    <row r="8" spans="2:8" s="36" customFormat="1" ht="6" customHeight="1" thickBot="1">
      <c r="B8" s="40"/>
      <c r="C8" s="37"/>
      <c r="D8" s="37"/>
      <c r="E8" s="37"/>
      <c r="F8" s="18"/>
      <c r="G8" s="18"/>
      <c r="H8" s="18"/>
    </row>
    <row r="9" spans="2:10" ht="21" customHeight="1" thickBot="1">
      <c r="B9" s="839" t="s">
        <v>9</v>
      </c>
      <c r="C9" s="839"/>
      <c r="D9" s="839"/>
      <c r="E9" s="839"/>
      <c r="F9" s="839"/>
      <c r="G9" s="1053"/>
      <c r="H9" s="1054"/>
      <c r="I9" s="1054"/>
      <c r="J9" s="1055"/>
    </row>
    <row r="10" spans="2:10" ht="6" customHeight="1" thickBot="1">
      <c r="B10" s="6"/>
      <c r="C10" s="5"/>
      <c r="D10" s="5"/>
      <c r="E10" s="5"/>
      <c r="F10" s="1"/>
      <c r="G10" s="8"/>
      <c r="H10" s="8"/>
      <c r="I10" s="8"/>
      <c r="J10" s="8"/>
    </row>
    <row r="11" spans="2:10" ht="21" customHeight="1" thickBot="1">
      <c r="B11" s="839" t="s">
        <v>10</v>
      </c>
      <c r="C11" s="839"/>
      <c r="D11" s="839"/>
      <c r="E11" s="839"/>
      <c r="F11" s="839"/>
      <c r="G11" s="1053"/>
      <c r="H11" s="1054"/>
      <c r="I11" s="1055"/>
      <c r="J11" s="1"/>
    </row>
    <row r="12" spans="2:10" ht="21" customHeight="1" thickBot="1">
      <c r="B12" s="40"/>
      <c r="C12" s="37"/>
      <c r="D12" s="37"/>
      <c r="E12" s="37"/>
      <c r="F12" s="19"/>
      <c r="G12" s="19"/>
      <c r="H12" s="19"/>
      <c r="I12" s="19"/>
      <c r="J12" s="1"/>
    </row>
    <row r="13" spans="2:10" ht="21" customHeight="1" thickBot="1">
      <c r="B13" s="839" t="s">
        <v>94</v>
      </c>
      <c r="C13" s="839"/>
      <c r="D13" s="839"/>
      <c r="E13" s="839"/>
      <c r="F13" s="839"/>
      <c r="G13" s="1053"/>
      <c r="H13" s="1054"/>
      <c r="I13" s="1054"/>
      <c r="J13" s="1055"/>
    </row>
    <row r="14" spans="2:10" ht="6" customHeight="1" thickBot="1">
      <c r="B14" s="6"/>
      <c r="C14" s="5"/>
      <c r="D14" s="5"/>
      <c r="E14" s="5"/>
      <c r="F14" s="1"/>
      <c r="G14" s="8"/>
      <c r="H14" s="8"/>
      <c r="I14" s="8"/>
      <c r="J14" s="8"/>
    </row>
    <row r="15" spans="2:12" ht="21" customHeight="1" thickBot="1">
      <c r="B15" s="839" t="s">
        <v>47</v>
      </c>
      <c r="C15" s="839"/>
      <c r="D15" s="839"/>
      <c r="E15" s="839"/>
      <c r="F15" s="839"/>
      <c r="G15" s="1058" t="s">
        <v>0</v>
      </c>
      <c r="H15" s="1059"/>
      <c r="I15" s="1060"/>
      <c r="J15" s="1"/>
      <c r="K15" s="1"/>
      <c r="L15" s="1"/>
    </row>
    <row r="16" spans="2:12" ht="6" customHeight="1" thickBot="1">
      <c r="B16" s="7"/>
      <c r="C16" s="5"/>
      <c r="D16" s="5"/>
      <c r="E16" s="5"/>
      <c r="F16" s="1"/>
      <c r="G16" s="1"/>
      <c r="H16" s="1"/>
      <c r="I16" s="1"/>
      <c r="J16" s="1"/>
      <c r="K16" s="1"/>
      <c r="L16" s="1"/>
    </row>
    <row r="17" spans="2:12" ht="21" customHeight="1" thickBot="1">
      <c r="B17" s="839" t="s">
        <v>59</v>
      </c>
      <c r="C17" s="839"/>
      <c r="D17" s="839"/>
      <c r="E17" s="839"/>
      <c r="F17" s="839"/>
      <c r="G17" s="1053"/>
      <c r="H17" s="1054"/>
      <c r="I17" s="1055"/>
      <c r="J17" s="1"/>
      <c r="K17" s="1"/>
      <c r="L17" s="1"/>
    </row>
    <row r="18" spans="2:12" ht="6" customHeight="1" thickBot="1">
      <c r="B18" s="6"/>
      <c r="C18" s="5"/>
      <c r="D18" s="5"/>
      <c r="E18" s="5"/>
      <c r="F18" s="1"/>
      <c r="G18" s="1"/>
      <c r="H18" s="1"/>
      <c r="I18" s="1"/>
      <c r="J18" s="1"/>
      <c r="K18" s="1"/>
      <c r="L18" s="1"/>
    </row>
    <row r="19" spans="2:9" ht="21" customHeight="1" thickBot="1">
      <c r="B19" s="839" t="s">
        <v>60</v>
      </c>
      <c r="C19" s="839"/>
      <c r="D19" s="839"/>
      <c r="E19" s="839"/>
      <c r="F19" s="839"/>
      <c r="G19" s="1053" t="s">
        <v>48</v>
      </c>
      <c r="H19" s="1054"/>
      <c r="I19" s="1055"/>
    </row>
    <row r="20" spans="2:10" ht="6" customHeight="1">
      <c r="B20" s="6"/>
      <c r="C20" s="5"/>
      <c r="D20" s="5"/>
      <c r="E20" s="5"/>
      <c r="F20" s="1"/>
      <c r="G20" s="8"/>
      <c r="H20" s="8"/>
      <c r="I20" s="8"/>
      <c r="J20" s="8"/>
    </row>
    <row r="21" spans="3:8" ht="51.75" customHeight="1" thickBot="1">
      <c r="C21" s="1"/>
      <c r="D21" s="1"/>
      <c r="E21" s="1"/>
      <c r="F21" s="1"/>
      <c r="G21" s="1"/>
      <c r="H21" s="1"/>
    </row>
    <row r="22" spans="2:10" ht="30.75" customHeight="1" thickBot="1">
      <c r="B22" s="1046" t="s">
        <v>49</v>
      </c>
      <c r="C22" s="1046"/>
      <c r="D22" s="1046"/>
      <c r="E22" s="1046"/>
      <c r="F22" s="1046"/>
      <c r="G22" s="1053"/>
      <c r="H22" s="1054"/>
      <c r="I22" s="1054"/>
      <c r="J22" s="1055"/>
    </row>
    <row r="23" spans="2:9" ht="10.5" customHeight="1" thickBot="1">
      <c r="B23" s="6"/>
      <c r="C23" s="6"/>
      <c r="D23" s="6"/>
      <c r="E23" s="6"/>
      <c r="F23" s="1"/>
      <c r="G23" s="8"/>
      <c r="H23" s="8"/>
      <c r="I23" s="8"/>
    </row>
    <row r="24" spans="2:10" ht="27.75" customHeight="1" thickBot="1">
      <c r="B24" s="726" t="s">
        <v>7</v>
      </c>
      <c r="C24" s="726"/>
      <c r="D24" s="1047"/>
      <c r="E24" s="1048"/>
      <c r="F24" s="1049"/>
      <c r="G24" s="1056" t="s">
        <v>50</v>
      </c>
      <c r="H24" s="681"/>
      <c r="I24" s="681"/>
      <c r="J24" s="61"/>
    </row>
    <row r="25" spans="2:9" ht="13.5" customHeight="1" thickBot="1">
      <c r="B25" s="2"/>
      <c r="C25" s="6"/>
      <c r="D25" s="6"/>
      <c r="E25" s="6"/>
      <c r="F25" s="1"/>
      <c r="G25" s="8"/>
      <c r="H25" s="8"/>
      <c r="I25" s="8"/>
    </row>
    <row r="26" spans="2:10" ht="92.25" customHeight="1" thickBot="1">
      <c r="B26" s="1043" t="s">
        <v>61</v>
      </c>
      <c r="C26" s="1044"/>
      <c r="D26" s="1044"/>
      <c r="E26" s="1045"/>
      <c r="F26" s="1"/>
      <c r="G26" s="1050" t="s">
        <v>62</v>
      </c>
      <c r="H26" s="1051"/>
      <c r="I26" s="1051"/>
      <c r="J26" s="1052"/>
    </row>
    <row r="27" spans="2:8" ht="12.75">
      <c r="B27" s="1"/>
      <c r="C27" s="1"/>
      <c r="D27" s="1"/>
      <c r="E27" s="1"/>
      <c r="F27" s="1"/>
      <c r="G27" s="1"/>
      <c r="H27" s="1"/>
    </row>
    <row r="28" spans="2:8" ht="12.75">
      <c r="B28" s="1"/>
      <c r="C28" s="1"/>
      <c r="D28" s="1"/>
      <c r="E28" s="1"/>
      <c r="F28" s="1"/>
      <c r="G28" s="1"/>
      <c r="H28" s="1"/>
    </row>
    <row r="29" spans="2:8" ht="12.75">
      <c r="B29" s="1"/>
      <c r="C29" s="1"/>
      <c r="D29" s="1"/>
      <c r="E29" s="1"/>
      <c r="F29" s="1"/>
      <c r="G29" s="1"/>
      <c r="H29" s="1"/>
    </row>
    <row r="30" spans="2:8" ht="12.75">
      <c r="B30" s="1"/>
      <c r="C30" s="1"/>
      <c r="D30" s="1"/>
      <c r="E30" s="1"/>
      <c r="F30" s="1"/>
      <c r="G30" s="1"/>
      <c r="H30" s="1"/>
    </row>
    <row r="31" spans="2:8" ht="12.75">
      <c r="B31" s="1"/>
      <c r="C31" s="1"/>
      <c r="D31" s="1"/>
      <c r="E31" s="1"/>
      <c r="F31" s="1"/>
      <c r="G31" s="1"/>
      <c r="H31" s="1"/>
    </row>
    <row r="32" spans="2:8" ht="12.75">
      <c r="B32" s="1"/>
      <c r="C32" s="1"/>
      <c r="D32" s="1"/>
      <c r="E32" s="1"/>
      <c r="F32" s="1"/>
      <c r="G32" s="1"/>
      <c r="H32" s="1"/>
    </row>
    <row r="33" spans="2:8" ht="12.75">
      <c r="B33" s="1"/>
      <c r="C33" s="1"/>
      <c r="D33" s="1"/>
      <c r="E33" s="1"/>
      <c r="F33" s="1"/>
      <c r="G33" s="1"/>
      <c r="H33" s="1"/>
    </row>
    <row r="34" spans="2:7" ht="12.75">
      <c r="B34" s="1"/>
      <c r="C34" s="1"/>
      <c r="D34" s="1"/>
      <c r="E34" s="1"/>
      <c r="F34" s="1"/>
      <c r="G34" s="1"/>
    </row>
    <row r="35" spans="2:7" ht="12.75">
      <c r="B35" s="1"/>
      <c r="C35" s="1"/>
      <c r="D35" s="1"/>
      <c r="E35" s="1"/>
      <c r="F35" s="1"/>
      <c r="G35" s="1"/>
    </row>
    <row r="36" spans="2:7" ht="12.75">
      <c r="B36" s="1"/>
      <c r="C36" s="1"/>
      <c r="D36" s="1"/>
      <c r="E36" s="1"/>
      <c r="F36" s="1"/>
      <c r="G36" s="1"/>
    </row>
    <row r="37" spans="2:7" ht="12.75">
      <c r="B37" s="1"/>
      <c r="C37" s="1"/>
      <c r="D37" s="1"/>
      <c r="E37" s="1"/>
      <c r="F37" s="1"/>
      <c r="G37" s="1"/>
    </row>
    <row r="38" spans="2:7" ht="12.75">
      <c r="B38" s="1"/>
      <c r="C38" s="1"/>
      <c r="D38" s="1"/>
      <c r="E38" s="1"/>
      <c r="F38" s="1"/>
      <c r="G38" s="1"/>
    </row>
    <row r="39" spans="2:7" ht="12.75">
      <c r="B39" s="1"/>
      <c r="C39" s="1"/>
      <c r="D39" s="1"/>
      <c r="E39" s="1"/>
      <c r="F39" s="1"/>
      <c r="G39" s="1"/>
    </row>
    <row r="40" spans="2:7" ht="12.75">
      <c r="B40" s="1"/>
      <c r="C40" s="1"/>
      <c r="D40" s="1"/>
      <c r="E40" s="1"/>
      <c r="F40" s="1"/>
      <c r="G40" s="1"/>
    </row>
    <row r="41" spans="2:7" ht="12.75">
      <c r="B41" s="1"/>
      <c r="C41" s="1"/>
      <c r="D41" s="1"/>
      <c r="E41" s="1"/>
      <c r="F41" s="1"/>
      <c r="G41" s="1"/>
    </row>
    <row r="42" spans="2:7" ht="12.75">
      <c r="B42" s="1"/>
      <c r="C42" s="1"/>
      <c r="D42" s="1"/>
      <c r="E42" s="1"/>
      <c r="F42" s="1"/>
      <c r="G42" s="1"/>
    </row>
    <row r="43" spans="2:7" ht="12.75">
      <c r="B43" s="1"/>
      <c r="C43" s="1"/>
      <c r="D43" s="1"/>
      <c r="E43" s="1"/>
      <c r="F43" s="1"/>
      <c r="G43" s="1"/>
    </row>
  </sheetData>
  <sheetProtection/>
  <mergeCells count="25">
    <mergeCell ref="A3:J3"/>
    <mergeCell ref="G9:J9"/>
    <mergeCell ref="G11:I11"/>
    <mergeCell ref="G15:I15"/>
    <mergeCell ref="G13:J13"/>
    <mergeCell ref="B5:F5"/>
    <mergeCell ref="G7:J7"/>
    <mergeCell ref="B7:F7"/>
    <mergeCell ref="B9:F9"/>
    <mergeCell ref="G26:J26"/>
    <mergeCell ref="G22:J22"/>
    <mergeCell ref="G5:J5"/>
    <mergeCell ref="G24:I24"/>
    <mergeCell ref="G17:I17"/>
    <mergeCell ref="G19:I19"/>
    <mergeCell ref="B1:J1"/>
    <mergeCell ref="B26:E26"/>
    <mergeCell ref="B24:C24"/>
    <mergeCell ref="B11:F11"/>
    <mergeCell ref="B15:F15"/>
    <mergeCell ref="B13:F13"/>
    <mergeCell ref="B22:F22"/>
    <mergeCell ref="D24:F24"/>
    <mergeCell ref="B17:F17"/>
    <mergeCell ref="B19:F19"/>
  </mergeCells>
  <printOptions/>
  <pageMargins left="0.3937007874015748" right="0.4330708661417323" top="0.984251968503937" bottom="0.984251968503937" header="0.5118110236220472" footer="0.5118110236220472"/>
  <pageSetup cellComments="asDisplayed" horizontalDpi="600" verticalDpi="600" orientation="portrait" paperSize="9" scale="85" r:id="rId4"/>
  <headerFooter alignWithMargins="0">
    <oddHeader>&amp;CVerze: 4. května 2011</oddHeader>
  </headerFooter>
  <drawing r:id="rId3"/>
  <legacyDrawing r:id="rId2"/>
</worksheet>
</file>

<file path=xl/worksheets/sheet6.xml><?xml version="1.0" encoding="utf-8"?>
<worksheet xmlns="http://schemas.openxmlformats.org/spreadsheetml/2006/main" xmlns:r="http://schemas.openxmlformats.org/officeDocument/2006/relationships">
  <dimension ref="A1:J60"/>
  <sheetViews>
    <sheetView view="pageBreakPreview" zoomScaleSheetLayoutView="100" zoomScalePageLayoutView="0" workbookViewId="0" topLeftCell="A1">
      <selection activeCell="H6" sqref="H6"/>
    </sheetView>
  </sheetViews>
  <sheetFormatPr defaultColWidth="9.140625" defaultRowHeight="12.75"/>
  <cols>
    <col min="1" max="1" width="12.421875" style="0" customWidth="1"/>
    <col min="2" max="2" width="16.421875" style="0" customWidth="1"/>
    <col min="8" max="8" width="18.421875" style="0" customWidth="1"/>
    <col min="9" max="9" width="23.140625" style="0" customWidth="1"/>
  </cols>
  <sheetData>
    <row r="1" spans="2:10" s="5" customFormat="1" ht="117.75" customHeight="1">
      <c r="B1" s="1094"/>
      <c r="C1" s="840"/>
      <c r="D1" s="840"/>
      <c r="E1" s="840"/>
      <c r="F1" s="840"/>
      <c r="G1" s="840"/>
      <c r="H1" s="840"/>
      <c r="I1" s="840"/>
      <c r="J1" s="840"/>
    </row>
    <row r="2" spans="1:8" ht="27.75">
      <c r="A2" s="1095" t="s">
        <v>109</v>
      </c>
      <c r="B2" s="1096"/>
      <c r="C2" s="1096"/>
      <c r="D2" s="1096"/>
      <c r="E2" s="1096"/>
      <c r="F2" s="1096"/>
      <c r="G2" s="1096"/>
      <c r="H2" s="1096"/>
    </row>
    <row r="4" spans="1:8" ht="15">
      <c r="A4" s="722" t="s">
        <v>6</v>
      </c>
      <c r="B4" s="723"/>
      <c r="C4" s="723"/>
      <c r="D4" s="723"/>
      <c r="E4" s="723"/>
      <c r="F4" s="723"/>
      <c r="G4" s="723"/>
      <c r="H4" s="723"/>
    </row>
    <row r="5" spans="1:8" ht="21.75" customHeight="1">
      <c r="A5" s="69"/>
      <c r="B5" s="70" t="s">
        <v>249</v>
      </c>
      <c r="C5" s="48"/>
      <c r="D5" s="48"/>
      <c r="E5" s="48"/>
      <c r="F5" s="48"/>
      <c r="G5" s="48"/>
      <c r="H5" s="48"/>
    </row>
    <row r="6" spans="1:9" ht="27.75" customHeight="1" thickBot="1">
      <c r="A6" s="141" t="s">
        <v>157</v>
      </c>
      <c r="B6" s="141"/>
      <c r="C6" s="142"/>
      <c r="D6" s="142"/>
      <c r="E6" s="142"/>
      <c r="F6" s="142"/>
      <c r="G6" s="142"/>
      <c r="H6" s="142"/>
      <c r="I6" s="46"/>
    </row>
    <row r="7" spans="1:8" ht="21.75" customHeight="1" thickBot="1">
      <c r="A7" s="1081" t="s">
        <v>9</v>
      </c>
      <c r="B7" s="1097"/>
      <c r="C7" s="1078" t="str">
        <f>'6.Zpráva o pokroku'!D7</f>
        <v>KID CZ-A</v>
      </c>
      <c r="D7" s="1079"/>
      <c r="E7" s="1079"/>
      <c r="F7" s="1079"/>
      <c r="G7" s="1079"/>
      <c r="H7" s="1080"/>
    </row>
    <row r="8" spans="1:8" ht="8.25" customHeight="1" thickBot="1">
      <c r="A8" s="335"/>
      <c r="B8" s="336"/>
      <c r="C8" s="12"/>
      <c r="D8" s="12"/>
      <c r="E8" s="12"/>
      <c r="F8" s="12"/>
      <c r="G8" s="12"/>
      <c r="H8" s="12"/>
    </row>
    <row r="9" spans="1:8" ht="21.75" customHeight="1" thickBot="1">
      <c r="A9" s="1081" t="s">
        <v>10</v>
      </c>
      <c r="B9" s="1097"/>
      <c r="C9" s="1078" t="str">
        <f>'6.Zpráva o pokroku'!D9</f>
        <v>M00188</v>
      </c>
      <c r="D9" s="1079"/>
      <c r="E9" s="1079"/>
      <c r="F9" s="1080"/>
      <c r="G9" s="12"/>
      <c r="H9" s="12"/>
    </row>
    <row r="10" spans="1:8" ht="15" customHeight="1" thickBot="1">
      <c r="A10" s="1082"/>
      <c r="B10" s="1083"/>
      <c r="C10" s="1083"/>
      <c r="D10" s="1083"/>
      <c r="E10" s="1083"/>
      <c r="F10" s="338"/>
      <c r="G10" s="339"/>
      <c r="H10" s="339"/>
    </row>
    <row r="11" spans="1:8" ht="21.75" customHeight="1" thickBot="1">
      <c r="A11" s="1089" t="s">
        <v>12</v>
      </c>
      <c r="B11" s="1090"/>
      <c r="C11" s="1078" t="str">
        <f>'6.Zpráva o pokroku'!D11</f>
        <v>PP4</v>
      </c>
      <c r="D11" s="1079"/>
      <c r="E11" s="1079"/>
      <c r="F11" s="1079"/>
      <c r="G11" s="1079"/>
      <c r="H11" s="1080"/>
    </row>
    <row r="12" spans="1:8" ht="9.75" customHeight="1" thickBot="1">
      <c r="A12" s="337"/>
      <c r="B12" s="337"/>
      <c r="C12" s="337"/>
      <c r="D12" s="337"/>
      <c r="E12" s="337"/>
      <c r="F12" s="337"/>
      <c r="G12" s="337"/>
      <c r="H12" s="337"/>
    </row>
    <row r="13" spans="1:8" ht="21.75" customHeight="1" thickBot="1">
      <c r="A13" s="1081" t="s">
        <v>65</v>
      </c>
      <c r="B13" s="1024"/>
      <c r="C13" s="1078" t="str">
        <f>'6.Zpráva o pokroku'!D13</f>
        <v>Kraj Vysočina</v>
      </c>
      <c r="D13" s="1079"/>
      <c r="E13" s="1079"/>
      <c r="F13" s="1079"/>
      <c r="G13" s="1079"/>
      <c r="H13" s="1080"/>
    </row>
    <row r="14" spans="1:8" ht="10.5" customHeight="1" thickBot="1">
      <c r="A14" s="335"/>
      <c r="B14" s="336"/>
      <c r="C14" s="12"/>
      <c r="D14" s="12"/>
      <c r="E14" s="12"/>
      <c r="F14" s="12"/>
      <c r="G14" s="12"/>
      <c r="H14" s="12"/>
    </row>
    <row r="15" spans="1:8" ht="21.75" customHeight="1" thickBot="1">
      <c r="A15" s="1081" t="s">
        <v>13</v>
      </c>
      <c r="B15" s="1024"/>
      <c r="C15" s="1078" t="str">
        <f>'6.Zpráva o pokroku'!D15</f>
        <v>Žižkova 57, 587 33  Jihlava</v>
      </c>
      <c r="D15" s="1079"/>
      <c r="E15" s="1079"/>
      <c r="F15" s="1079"/>
      <c r="G15" s="1079"/>
      <c r="H15" s="1080"/>
    </row>
    <row r="16" spans="1:8" ht="9" customHeight="1" thickBot="1">
      <c r="A16" s="335"/>
      <c r="B16" s="336"/>
      <c r="C16" s="12"/>
      <c r="D16" s="12"/>
      <c r="E16" s="12"/>
      <c r="F16" s="12"/>
      <c r="G16" s="12"/>
      <c r="H16" s="12"/>
    </row>
    <row r="17" spans="1:8" ht="21.75" customHeight="1" thickBot="1">
      <c r="A17" s="1081" t="s">
        <v>37</v>
      </c>
      <c r="B17" s="1024"/>
      <c r="C17" s="1078" t="str">
        <f>'6.Zpráva o pokroku'!D17</f>
        <v>Ing. Ladislav Seidl, MBA</v>
      </c>
      <c r="D17" s="1079"/>
      <c r="E17" s="1079"/>
      <c r="F17" s="1079"/>
      <c r="G17" s="1079"/>
      <c r="H17" s="1080"/>
    </row>
    <row r="18" spans="1:8" ht="8.25" customHeight="1" thickBot="1">
      <c r="A18" s="335"/>
      <c r="B18" s="336"/>
      <c r="C18" s="12"/>
      <c r="D18" s="12"/>
      <c r="E18" s="12"/>
      <c r="F18" s="12"/>
      <c r="G18" s="12"/>
      <c r="H18" s="12"/>
    </row>
    <row r="19" spans="1:8" ht="21.75" customHeight="1" thickBot="1">
      <c r="A19" s="1087" t="s">
        <v>64</v>
      </c>
      <c r="B19" s="1088"/>
      <c r="C19" s="1078" t="str">
        <f>'6.Zpráva o pokroku'!D19</f>
        <v>724 650 201, seidl.l@kr-vysocina.cz</v>
      </c>
      <c r="D19" s="1079"/>
      <c r="E19" s="1079"/>
      <c r="F19" s="1079"/>
      <c r="G19" s="1079"/>
      <c r="H19" s="1080"/>
    </row>
    <row r="20" spans="1:8" ht="8.25" customHeight="1" thickBot="1">
      <c r="A20" s="49"/>
      <c r="B20" s="46"/>
      <c r="C20" s="8"/>
      <c r="D20" s="8"/>
      <c r="E20" s="8"/>
      <c r="F20" s="8"/>
      <c r="G20" s="8"/>
      <c r="H20" s="8"/>
    </row>
    <row r="21" spans="1:8" ht="21.75" customHeight="1" thickBot="1">
      <c r="A21" s="726" t="s">
        <v>11</v>
      </c>
      <c r="B21" s="838"/>
      <c r="C21" s="815" t="str">
        <f>'6.Zpráva o pokroku'!D21</f>
        <v>Projektový partner</v>
      </c>
      <c r="D21" s="842"/>
      <c r="E21" s="842"/>
      <c r="F21" s="843"/>
      <c r="G21" s="8"/>
      <c r="H21" s="8"/>
    </row>
    <row r="22" spans="1:8" ht="12.75" customHeight="1">
      <c r="A22" s="50"/>
      <c r="B22" s="43"/>
      <c r="C22" s="19"/>
      <c r="D22" s="19"/>
      <c r="E22" s="19"/>
      <c r="F22" s="19"/>
      <c r="G22" s="36"/>
      <c r="H22" s="36"/>
    </row>
    <row r="23" ht="12" customHeight="1" thickBot="1">
      <c r="A23" s="2"/>
    </row>
    <row r="24" spans="1:8" ht="22.5" customHeight="1" thickBot="1">
      <c r="A24" s="693" t="s">
        <v>248</v>
      </c>
      <c r="B24" s="841"/>
      <c r="C24" s="1091" t="str">
        <f>'6.Zpráva o pokroku'!D25</f>
        <v>č. 3 od 01/04/2012 - 30/09/2012</v>
      </c>
      <c r="D24" s="1092"/>
      <c r="E24" s="1092"/>
      <c r="F24" s="1092"/>
      <c r="G24" s="1092"/>
      <c r="H24" s="1093"/>
    </row>
    <row r="25" spans="1:6" ht="12.75">
      <c r="A25" s="49"/>
      <c r="B25" s="46"/>
      <c r="C25" s="8"/>
      <c r="D25" s="8"/>
      <c r="E25" s="8"/>
      <c r="F25" s="8"/>
    </row>
    <row r="26" spans="1:8" ht="18">
      <c r="A26" s="1085" t="s">
        <v>97</v>
      </c>
      <c r="B26" s="1086"/>
      <c r="C26" s="1086"/>
      <c r="D26" s="1086"/>
      <c r="E26" s="1086"/>
      <c r="F26" s="1086"/>
      <c r="G26" s="94"/>
      <c r="H26" s="94"/>
    </row>
    <row r="27" spans="1:8" ht="18">
      <c r="A27" s="95"/>
      <c r="B27" s="96"/>
      <c r="C27" s="96"/>
      <c r="D27" s="96"/>
      <c r="E27" s="96"/>
      <c r="F27" s="96"/>
      <c r="G27" s="97"/>
      <c r="H27" s="97"/>
    </row>
    <row r="28" ht="13.5" thickBot="1">
      <c r="A28" t="s">
        <v>96</v>
      </c>
    </row>
    <row r="29" spans="1:8" ht="12.75">
      <c r="A29" s="835" t="s">
        <v>121</v>
      </c>
      <c r="B29" s="836"/>
      <c r="C29" s="836"/>
      <c r="D29" s="836"/>
      <c r="E29" s="836"/>
      <c r="F29" s="836"/>
      <c r="G29" s="836"/>
      <c r="H29" s="837"/>
    </row>
    <row r="30" spans="1:8" ht="22.5" customHeight="1">
      <c r="A30" s="1064" t="s">
        <v>99</v>
      </c>
      <c r="B30" s="1065"/>
      <c r="C30" s="1065"/>
      <c r="D30" s="848"/>
      <c r="E30" s="848"/>
      <c r="F30" s="848"/>
      <c r="G30" s="848"/>
      <c r="H30" s="849"/>
    </row>
    <row r="31" spans="1:8" ht="22.5" customHeight="1">
      <c r="A31" s="1064" t="s">
        <v>257</v>
      </c>
      <c r="B31" s="1065"/>
      <c r="C31" s="1065"/>
      <c r="D31" s="848"/>
      <c r="E31" s="848"/>
      <c r="F31" s="848"/>
      <c r="G31" s="848"/>
      <c r="H31" s="849"/>
    </row>
    <row r="32" spans="1:8" ht="22.5" customHeight="1">
      <c r="A32" s="1064" t="s">
        <v>258</v>
      </c>
      <c r="B32" s="1065"/>
      <c r="C32" s="1065"/>
      <c r="D32" s="848"/>
      <c r="E32" s="848"/>
      <c r="F32" s="848"/>
      <c r="G32" s="848"/>
      <c r="H32" s="849"/>
    </row>
    <row r="33" spans="1:8" ht="22.5" customHeight="1">
      <c r="A33" s="1068" t="s">
        <v>259</v>
      </c>
      <c r="B33" s="1069"/>
      <c r="C33" s="1070"/>
      <c r="D33" s="848"/>
      <c r="E33" s="848"/>
      <c r="F33" s="848"/>
      <c r="G33" s="848"/>
      <c r="H33" s="849"/>
    </row>
    <row r="34" spans="1:8" ht="22.5" customHeight="1">
      <c r="A34" s="1068" t="s">
        <v>100</v>
      </c>
      <c r="B34" s="1069"/>
      <c r="C34" s="1070"/>
      <c r="D34" s="848"/>
      <c r="E34" s="848"/>
      <c r="F34" s="848"/>
      <c r="G34" s="848"/>
      <c r="H34" s="849"/>
    </row>
    <row r="35" spans="1:8" ht="22.5" customHeight="1">
      <c r="A35" s="1064" t="s">
        <v>101</v>
      </c>
      <c r="B35" s="1065"/>
      <c r="C35" s="1065"/>
      <c r="D35" s="848"/>
      <c r="E35" s="848"/>
      <c r="F35" s="848"/>
      <c r="G35" s="848"/>
      <c r="H35" s="849"/>
    </row>
    <row r="36" spans="1:8" ht="22.5" customHeight="1">
      <c r="A36" s="1064" t="s">
        <v>98</v>
      </c>
      <c r="B36" s="1065"/>
      <c r="C36" s="1065"/>
      <c r="D36" s="848"/>
      <c r="E36" s="848"/>
      <c r="F36" s="848"/>
      <c r="G36" s="848"/>
      <c r="H36" s="849"/>
    </row>
    <row r="37" spans="1:8" ht="22.5" customHeight="1">
      <c r="A37" s="1064" t="s">
        <v>102</v>
      </c>
      <c r="B37" s="1065"/>
      <c r="C37" s="1065"/>
      <c r="D37" s="848"/>
      <c r="E37" s="848"/>
      <c r="F37" s="848"/>
      <c r="G37" s="848"/>
      <c r="H37" s="849"/>
    </row>
    <row r="38" spans="1:8" ht="22.5" customHeight="1">
      <c r="A38" s="1073" t="s">
        <v>103</v>
      </c>
      <c r="B38" s="1074"/>
      <c r="C38" s="1075"/>
      <c r="D38" s="848"/>
      <c r="E38" s="848"/>
      <c r="F38" s="848"/>
      <c r="G38" s="848"/>
      <c r="H38" s="849"/>
    </row>
    <row r="39" spans="1:8" ht="22.5" customHeight="1">
      <c r="A39" s="1076" t="s">
        <v>104</v>
      </c>
      <c r="B39" s="735"/>
      <c r="C39" s="1077"/>
      <c r="D39" s="848"/>
      <c r="E39" s="848"/>
      <c r="F39" s="848"/>
      <c r="G39" s="848"/>
      <c r="H39" s="849"/>
    </row>
    <row r="40" spans="1:8" ht="22.5" customHeight="1" thickBot="1">
      <c r="A40" s="831" t="s">
        <v>105</v>
      </c>
      <c r="B40" s="832"/>
      <c r="C40" s="832"/>
      <c r="D40" s="832"/>
      <c r="E40" s="832"/>
      <c r="F40" s="832"/>
      <c r="G40" s="832"/>
      <c r="H40" s="1066"/>
    </row>
    <row r="41" spans="1:8" ht="12.75">
      <c r="A41" s="19"/>
      <c r="B41" s="19"/>
      <c r="C41" s="19"/>
      <c r="D41" s="19"/>
      <c r="E41" s="19"/>
      <c r="F41" s="19"/>
      <c r="G41" s="19"/>
      <c r="H41" s="19"/>
    </row>
    <row r="43" spans="1:5" ht="12.75">
      <c r="A43" s="32" t="s">
        <v>31</v>
      </c>
      <c r="B43" s="15" t="s">
        <v>159</v>
      </c>
      <c r="C43" s="15"/>
      <c r="D43" s="15"/>
      <c r="E43" s="37"/>
    </row>
    <row r="44" spans="4:5" ht="9.75" customHeight="1">
      <c r="D44" s="36"/>
      <c r="E44" s="37"/>
    </row>
    <row r="45" spans="1:5" ht="18.75" customHeight="1">
      <c r="A45" s="32" t="s">
        <v>61</v>
      </c>
      <c r="B45" s="15" t="s">
        <v>159</v>
      </c>
      <c r="C45" s="15"/>
      <c r="D45" s="15"/>
      <c r="E45" s="37"/>
    </row>
    <row r="46" spans="4:5" ht="9" customHeight="1">
      <c r="D46" s="36"/>
      <c r="E46" s="37"/>
    </row>
    <row r="47" spans="1:5" ht="12.75">
      <c r="A47" s="32" t="s">
        <v>32</v>
      </c>
      <c r="B47" s="143" t="s">
        <v>160</v>
      </c>
      <c r="C47" s="143"/>
      <c r="D47" s="143"/>
      <c r="E47" s="37"/>
    </row>
    <row r="48" ht="10.5" customHeight="1">
      <c r="E48" s="37"/>
    </row>
    <row r="49" spans="1:6" ht="16.5" customHeight="1">
      <c r="A49" s="32" t="s">
        <v>158</v>
      </c>
      <c r="B49" s="32"/>
      <c r="C49" s="143" t="s">
        <v>161</v>
      </c>
      <c r="D49" s="143"/>
      <c r="E49" s="143"/>
      <c r="F49" s="15"/>
    </row>
    <row r="50" ht="12" customHeight="1">
      <c r="E50" s="5"/>
    </row>
    <row r="51" spans="1:5" ht="31.5" customHeight="1">
      <c r="A51" s="47" t="s">
        <v>33</v>
      </c>
      <c r="B51" s="15" t="s">
        <v>3</v>
      </c>
      <c r="C51" s="15"/>
      <c r="D51" s="15"/>
      <c r="E51" s="15"/>
    </row>
    <row r="52" ht="9.75" customHeight="1"/>
    <row r="53" spans="1:3" ht="20.25" customHeight="1">
      <c r="A53" s="32" t="s">
        <v>7</v>
      </c>
      <c r="B53" s="15" t="s">
        <v>4</v>
      </c>
      <c r="C53" s="15"/>
    </row>
    <row r="54" spans="1:8" ht="29.25" customHeight="1">
      <c r="A54" s="1067" t="s">
        <v>275</v>
      </c>
      <c r="B54" s="1067"/>
      <c r="C54" s="1067"/>
      <c r="D54" s="1067"/>
      <c r="E54" s="1067"/>
      <c r="F54" s="1067"/>
      <c r="G54" s="1067"/>
      <c r="H54" s="1067"/>
    </row>
    <row r="55" spans="1:5" ht="42" customHeight="1">
      <c r="A55" s="1084" t="s">
        <v>276</v>
      </c>
      <c r="B55" s="1084"/>
      <c r="C55" s="1084"/>
      <c r="D55" s="1084"/>
      <c r="E55" s="1084"/>
    </row>
    <row r="56" spans="1:5" ht="28.5" customHeight="1">
      <c r="A56" s="274" t="s">
        <v>255</v>
      </c>
      <c r="B56" s="1071" t="s">
        <v>256</v>
      </c>
      <c r="C56" s="1072"/>
      <c r="D56" s="1072"/>
      <c r="E56" s="1072"/>
    </row>
    <row r="57" ht="12.75">
      <c r="A57" s="49"/>
    </row>
    <row r="58" spans="1:5" ht="37.5" customHeight="1">
      <c r="A58" s="47" t="s">
        <v>33</v>
      </c>
      <c r="B58" s="15" t="s">
        <v>3</v>
      </c>
      <c r="C58" s="15"/>
      <c r="D58" s="15"/>
      <c r="E58" s="15"/>
    </row>
    <row r="60" spans="1:3" ht="12.75">
      <c r="A60" s="32" t="s">
        <v>7</v>
      </c>
      <c r="B60" s="15" t="s">
        <v>4</v>
      </c>
      <c r="C60" s="15"/>
    </row>
  </sheetData>
  <sheetProtection/>
  <mergeCells count="49">
    <mergeCell ref="A15:B15"/>
    <mergeCell ref="B1:J1"/>
    <mergeCell ref="A13:B13"/>
    <mergeCell ref="C13:H13"/>
    <mergeCell ref="A2:H2"/>
    <mergeCell ref="A4:H4"/>
    <mergeCell ref="A7:B7"/>
    <mergeCell ref="C7:H7"/>
    <mergeCell ref="A9:B9"/>
    <mergeCell ref="D31:H31"/>
    <mergeCell ref="A30:C30"/>
    <mergeCell ref="A19:B19"/>
    <mergeCell ref="C19:H19"/>
    <mergeCell ref="A11:B11"/>
    <mergeCell ref="C17:H17"/>
    <mergeCell ref="C21:F21"/>
    <mergeCell ref="A24:B24"/>
    <mergeCell ref="A21:B21"/>
    <mergeCell ref="C24:H24"/>
    <mergeCell ref="A40:C40"/>
    <mergeCell ref="C15:H15"/>
    <mergeCell ref="A17:B17"/>
    <mergeCell ref="A10:E10"/>
    <mergeCell ref="A55:E55"/>
    <mergeCell ref="C9:F9"/>
    <mergeCell ref="C11:H11"/>
    <mergeCell ref="A26:F26"/>
    <mergeCell ref="A32:C32"/>
    <mergeCell ref="A31:C31"/>
    <mergeCell ref="A35:C35"/>
    <mergeCell ref="A29:H29"/>
    <mergeCell ref="D36:H36"/>
    <mergeCell ref="D30:H30"/>
    <mergeCell ref="D32:H32"/>
    <mergeCell ref="B56:E56"/>
    <mergeCell ref="A38:C38"/>
    <mergeCell ref="D38:H38"/>
    <mergeCell ref="A39:C39"/>
    <mergeCell ref="D39:H39"/>
    <mergeCell ref="A36:C36"/>
    <mergeCell ref="D40:H40"/>
    <mergeCell ref="D35:H35"/>
    <mergeCell ref="A54:H54"/>
    <mergeCell ref="D33:H33"/>
    <mergeCell ref="A37:C37"/>
    <mergeCell ref="A34:C34"/>
    <mergeCell ref="D34:H34"/>
    <mergeCell ref="A33:C33"/>
    <mergeCell ref="D37:H37"/>
  </mergeCells>
  <printOptions/>
  <pageMargins left="0.7874015748031497" right="0.7874015748031497" top="0.5118110236220472" bottom="0.984251968503937" header="0.5118110236220472" footer="0.5118110236220472"/>
  <pageSetup cellComments="asDisplayed" horizontalDpi="600" verticalDpi="600" orientation="portrait" paperSize="9" scale="75" r:id="rId4"/>
  <headerFooter alignWithMargins="0">
    <oddHeader>&amp;CVerze: 4. května 2011</oddHeader>
  </headerFooter>
  <rowBreaks count="1" manualBreakCount="1">
    <brk id="42" max="7" man="1"/>
  </rowBreaks>
  <drawing r:id="rId3"/>
  <legacyDrawing r:id="rId2"/>
</worksheet>
</file>

<file path=xl/worksheets/sheet7.xml><?xml version="1.0" encoding="utf-8"?>
<worksheet xmlns="http://schemas.openxmlformats.org/spreadsheetml/2006/main" xmlns:r="http://schemas.openxmlformats.org/officeDocument/2006/relationships">
  <dimension ref="A2:L92"/>
  <sheetViews>
    <sheetView view="pageBreakPreview" zoomScaleSheetLayoutView="100" zoomScalePageLayoutView="0" workbookViewId="0" topLeftCell="A1">
      <selection activeCell="J9" sqref="J9"/>
    </sheetView>
  </sheetViews>
  <sheetFormatPr defaultColWidth="11.421875" defaultRowHeight="12.75"/>
  <cols>
    <col min="1" max="1" width="3.28125" style="539" customWidth="1"/>
    <col min="2" max="2" width="11.421875" style="539" customWidth="1"/>
    <col min="3" max="3" width="19.140625" style="539" customWidth="1"/>
    <col min="4" max="6" width="11.421875" style="539" customWidth="1"/>
    <col min="7" max="7" width="24.7109375" style="539" customWidth="1"/>
    <col min="8" max="9" width="11.421875" style="539" customWidth="1"/>
    <col min="10" max="10" width="15.421875" style="539" customWidth="1"/>
    <col min="11" max="16384" width="11.421875" style="539" customWidth="1"/>
  </cols>
  <sheetData>
    <row r="1" ht="122.25" customHeight="1"/>
    <row r="2" spans="1:10" ht="12.75">
      <c r="A2" s="540"/>
      <c r="B2" s="540"/>
      <c r="C2" s="540"/>
      <c r="D2" s="540"/>
      <c r="E2" s="540"/>
      <c r="F2" s="540"/>
      <c r="G2" s="540"/>
      <c r="H2" s="541"/>
      <c r="I2" s="542"/>
      <c r="J2" s="543"/>
    </row>
    <row r="3" spans="1:10" s="545" customFormat="1" ht="15.75">
      <c r="A3" s="544"/>
      <c r="B3" s="1098" t="s">
        <v>431</v>
      </c>
      <c r="C3" s="1098"/>
      <c r="D3" s="1098"/>
      <c r="E3" s="1098"/>
      <c r="F3" s="1098"/>
      <c r="G3" s="1098"/>
      <c r="H3" s="1098"/>
      <c r="I3" s="1098"/>
      <c r="J3" s="1098"/>
    </row>
    <row r="4" spans="1:10" ht="15.75" thickBot="1">
      <c r="A4" s="540"/>
      <c r="B4" s="546"/>
      <c r="C4" s="547"/>
      <c r="D4" s="547"/>
      <c r="E4" s="547"/>
      <c r="F4" s="547"/>
      <c r="G4" s="547"/>
      <c r="H4" s="548"/>
      <c r="I4" s="548"/>
      <c r="J4" s="548"/>
    </row>
    <row r="5" spans="2:12" s="540" customFormat="1" ht="21" customHeight="1" thickBot="1">
      <c r="B5" s="1099" t="s">
        <v>9</v>
      </c>
      <c r="C5" s="1100"/>
      <c r="D5" s="1101"/>
      <c r="E5" s="1102"/>
      <c r="F5" s="1102"/>
      <c r="G5" s="1102"/>
      <c r="H5" s="1102"/>
      <c r="I5" s="1103"/>
      <c r="L5" s="551"/>
    </row>
    <row r="6" spans="2:9" s="540" customFormat="1" ht="5.25" customHeight="1" thickBot="1">
      <c r="B6" s="552"/>
      <c r="C6" s="553"/>
      <c r="D6" s="543"/>
      <c r="E6" s="543"/>
      <c r="F6" s="543"/>
      <c r="G6" s="543"/>
      <c r="H6" s="543"/>
      <c r="I6" s="543"/>
    </row>
    <row r="7" spans="2:9" s="540" customFormat="1" ht="19.5" customHeight="1" thickBot="1">
      <c r="B7" s="1099" t="s">
        <v>10</v>
      </c>
      <c r="C7" s="1104"/>
      <c r="D7" s="1101"/>
      <c r="E7" s="1102"/>
      <c r="F7" s="1102"/>
      <c r="G7" s="1103"/>
      <c r="H7" s="542"/>
      <c r="I7" s="542"/>
    </row>
    <row r="8" spans="2:9" s="540" customFormat="1" ht="5.25" customHeight="1" thickBot="1">
      <c r="B8" s="552"/>
      <c r="C8" s="553"/>
      <c r="D8" s="543"/>
      <c r="E8" s="543"/>
      <c r="F8" s="543"/>
      <c r="G8" s="543"/>
      <c r="H8" s="543"/>
      <c r="I8" s="543"/>
    </row>
    <row r="9" spans="2:11" s="540" customFormat="1" ht="21" customHeight="1" thickBot="1">
      <c r="B9" s="1105" t="s">
        <v>397</v>
      </c>
      <c r="C9" s="1106"/>
      <c r="D9" s="1101"/>
      <c r="E9" s="1107"/>
      <c r="F9" s="1107"/>
      <c r="G9" s="1108"/>
      <c r="H9" s="542"/>
      <c r="I9" s="542"/>
      <c r="J9" s="539"/>
      <c r="K9" s="539"/>
    </row>
    <row r="10" spans="2:11" s="540" customFormat="1" ht="6" customHeight="1" thickBot="1">
      <c r="B10" s="554"/>
      <c r="C10" s="555"/>
      <c r="D10" s="542"/>
      <c r="E10" s="542"/>
      <c r="F10" s="542"/>
      <c r="G10" s="542"/>
      <c r="H10" s="556"/>
      <c r="I10" s="556"/>
      <c r="J10" s="539"/>
      <c r="K10" s="539"/>
    </row>
    <row r="11" spans="2:11" s="540" customFormat="1" ht="27" customHeight="1" thickBot="1">
      <c r="B11" s="1109" t="s">
        <v>398</v>
      </c>
      <c r="C11" s="1110"/>
      <c r="D11" s="1101"/>
      <c r="E11" s="1102"/>
      <c r="F11" s="1102"/>
      <c r="G11" s="1102"/>
      <c r="H11" s="1102"/>
      <c r="I11" s="1103"/>
      <c r="J11" s="539"/>
      <c r="K11" s="539"/>
    </row>
    <row r="12" spans="2:9" s="540" customFormat="1" ht="9" customHeight="1" thickBot="1">
      <c r="B12" s="557"/>
      <c r="C12" s="558"/>
      <c r="D12" s="543"/>
      <c r="E12" s="543"/>
      <c r="F12" s="543"/>
      <c r="G12" s="543"/>
      <c r="H12" s="543"/>
      <c r="I12" s="543"/>
    </row>
    <row r="13" spans="1:9" s="540" customFormat="1" ht="27" customHeight="1" thickBot="1">
      <c r="A13" s="559"/>
      <c r="B13" s="1111" t="s">
        <v>399</v>
      </c>
      <c r="C13" s="1112"/>
      <c r="D13" s="1113"/>
      <c r="E13" s="1114"/>
      <c r="F13" s="1114"/>
      <c r="G13" s="1114"/>
      <c r="H13" s="1107"/>
      <c r="I13" s="1108"/>
    </row>
    <row r="14" spans="2:9" s="540" customFormat="1" ht="9" customHeight="1" thickBot="1">
      <c r="B14" s="560"/>
      <c r="C14" s="561"/>
      <c r="D14" s="562"/>
      <c r="E14" s="562"/>
      <c r="F14" s="562"/>
      <c r="G14" s="562"/>
      <c r="H14" s="543"/>
      <c r="I14" s="543"/>
    </row>
    <row r="15" spans="2:11" s="540" customFormat="1" ht="27" customHeight="1" thickBot="1">
      <c r="B15" s="1109" t="s">
        <v>400</v>
      </c>
      <c r="C15" s="1110"/>
      <c r="D15" s="1113"/>
      <c r="E15" s="1114"/>
      <c r="F15" s="1114"/>
      <c r="G15" s="1114"/>
      <c r="H15" s="1114"/>
      <c r="I15" s="1115"/>
      <c r="J15" s="539"/>
      <c r="K15" s="539"/>
    </row>
    <row r="16" spans="2:11" s="540" customFormat="1" ht="6" customHeight="1" thickBot="1">
      <c r="B16" s="563"/>
      <c r="C16" s="564"/>
      <c r="D16" s="542"/>
      <c r="E16" s="542"/>
      <c r="F16" s="542"/>
      <c r="G16" s="542"/>
      <c r="H16" s="565"/>
      <c r="I16" s="565"/>
      <c r="J16" s="539"/>
      <c r="K16" s="539"/>
    </row>
    <row r="17" spans="2:11" s="540" customFormat="1" ht="21" customHeight="1" thickBot="1">
      <c r="B17" s="1099" t="s">
        <v>401</v>
      </c>
      <c r="C17" s="1116"/>
      <c r="D17" s="1101"/>
      <c r="E17" s="1102"/>
      <c r="F17" s="1102"/>
      <c r="G17" s="1102"/>
      <c r="H17" s="1102"/>
      <c r="I17" s="1103"/>
      <c r="J17" s="543"/>
      <c r="K17" s="543"/>
    </row>
    <row r="18" spans="2:11" s="540" customFormat="1" ht="12.75" customHeight="1" thickBot="1">
      <c r="B18" s="552"/>
      <c r="C18" s="567"/>
      <c r="D18" s="543"/>
      <c r="E18" s="543"/>
      <c r="F18" s="543"/>
      <c r="G18" s="543"/>
      <c r="H18" s="543"/>
      <c r="I18" s="543"/>
      <c r="J18" s="543"/>
      <c r="K18" s="543"/>
    </row>
    <row r="19" spans="2:11" s="540" customFormat="1" ht="24" customHeight="1" thickBot="1">
      <c r="B19" s="1099" t="s">
        <v>402</v>
      </c>
      <c r="C19" s="1116"/>
      <c r="D19" s="1101"/>
      <c r="E19" s="1102"/>
      <c r="F19" s="1102"/>
      <c r="G19" s="1102"/>
      <c r="H19" s="1102"/>
      <c r="I19" s="1103"/>
      <c r="J19" s="543"/>
      <c r="K19" s="543"/>
    </row>
    <row r="20" spans="2:11" s="540" customFormat="1" ht="8.25" customHeight="1" thickBot="1">
      <c r="B20" s="568"/>
      <c r="C20" s="542"/>
      <c r="D20" s="542"/>
      <c r="E20" s="542"/>
      <c r="F20" s="542"/>
      <c r="G20" s="542"/>
      <c r="H20" s="542"/>
      <c r="I20" s="543"/>
      <c r="J20" s="543"/>
      <c r="K20" s="543"/>
    </row>
    <row r="21" spans="2:11" s="540" customFormat="1" ht="24" customHeight="1" thickBot="1">
      <c r="B21" s="1099" t="s">
        <v>403</v>
      </c>
      <c r="C21" s="1116"/>
      <c r="D21" s="1101"/>
      <c r="E21" s="1102"/>
      <c r="F21" s="1103"/>
      <c r="G21" s="569"/>
      <c r="H21" s="1117"/>
      <c r="I21" s="1117"/>
      <c r="J21" s="543"/>
      <c r="K21" s="543"/>
    </row>
    <row r="22" spans="2:11" s="540" customFormat="1" ht="15" customHeight="1" thickBot="1">
      <c r="B22" s="568"/>
      <c r="C22" s="542"/>
      <c r="D22" s="542"/>
      <c r="E22" s="542"/>
      <c r="F22" s="542"/>
      <c r="G22" s="542"/>
      <c r="H22" s="542"/>
      <c r="I22" s="543"/>
      <c r="J22" s="543"/>
      <c r="K22" s="543"/>
    </row>
    <row r="23" spans="2:11" s="540" customFormat="1" ht="21" customHeight="1" thickBot="1">
      <c r="B23" s="549" t="s">
        <v>404</v>
      </c>
      <c r="C23" s="566"/>
      <c r="D23" s="1101"/>
      <c r="E23" s="1102"/>
      <c r="F23" s="1102"/>
      <c r="G23" s="1103"/>
      <c r="H23" s="542"/>
      <c r="I23" s="542"/>
      <c r="J23" s="543"/>
      <c r="K23" s="543"/>
    </row>
    <row r="24" spans="2:11" s="540" customFormat="1" ht="6" customHeight="1" thickBot="1">
      <c r="B24" s="552"/>
      <c r="C24" s="567"/>
      <c r="D24" s="543"/>
      <c r="E24" s="543"/>
      <c r="F24" s="543"/>
      <c r="G24" s="543"/>
      <c r="H24" s="543"/>
      <c r="I24" s="543"/>
      <c r="J24" s="543"/>
      <c r="K24" s="543"/>
    </row>
    <row r="25" spans="2:11" s="540" customFormat="1" ht="21" customHeight="1" thickBot="1">
      <c r="B25" s="549" t="s">
        <v>405</v>
      </c>
      <c r="C25" s="566"/>
      <c r="D25" s="1101"/>
      <c r="E25" s="1102"/>
      <c r="F25" s="1102"/>
      <c r="G25" s="1103"/>
      <c r="H25" s="542"/>
      <c r="I25" s="542"/>
      <c r="J25" s="543"/>
      <c r="K25" s="543"/>
    </row>
    <row r="26" spans="2:11" s="540" customFormat="1" ht="7.5" customHeight="1" thickBot="1">
      <c r="B26" s="568"/>
      <c r="C26" s="542"/>
      <c r="D26" s="542"/>
      <c r="E26" s="542"/>
      <c r="F26" s="542"/>
      <c r="G26" s="542"/>
      <c r="H26" s="542"/>
      <c r="I26" s="543"/>
      <c r="J26" s="543"/>
      <c r="K26" s="543"/>
    </row>
    <row r="27" spans="2:11" s="540" customFormat="1" ht="21" customHeight="1" thickBot="1">
      <c r="B27" s="549" t="s">
        <v>406</v>
      </c>
      <c r="C27" s="566"/>
      <c r="D27" s="550" t="s">
        <v>407</v>
      </c>
      <c r="E27" s="550"/>
      <c r="F27" s="550" t="s">
        <v>408</v>
      </c>
      <c r="G27" s="570"/>
      <c r="H27" s="542"/>
      <c r="I27" s="542"/>
      <c r="J27" s="543"/>
      <c r="K27" s="543"/>
    </row>
    <row r="28" spans="2:11" s="540" customFormat="1" ht="6" customHeight="1" thickBot="1">
      <c r="B28" s="552"/>
      <c r="C28" s="567"/>
      <c r="D28" s="543"/>
      <c r="E28" s="543"/>
      <c r="F28" s="543"/>
      <c r="G28" s="543"/>
      <c r="H28" s="543"/>
      <c r="I28" s="543"/>
      <c r="J28" s="543"/>
      <c r="K28" s="543"/>
    </row>
    <row r="29" spans="2:11" s="540" customFormat="1" ht="28.5" customHeight="1" thickBot="1">
      <c r="B29" s="1118" t="s">
        <v>409</v>
      </c>
      <c r="C29" s="1119"/>
      <c r="D29" s="1101"/>
      <c r="E29" s="1102"/>
      <c r="F29" s="1102"/>
      <c r="G29" s="1103"/>
      <c r="H29" s="543"/>
      <c r="I29" s="543"/>
      <c r="J29" s="543"/>
      <c r="K29" s="543"/>
    </row>
    <row r="30" spans="2:11" s="551" customFormat="1" ht="21" customHeight="1">
      <c r="B30" s="563"/>
      <c r="C30" s="564"/>
      <c r="D30" s="542"/>
      <c r="E30" s="542"/>
      <c r="F30" s="542"/>
      <c r="G30" s="542"/>
      <c r="H30" s="542"/>
      <c r="I30" s="542"/>
      <c r="J30" s="542"/>
      <c r="K30" s="542"/>
    </row>
    <row r="31" spans="1:10" s="574" customFormat="1" ht="12.75">
      <c r="A31" s="571"/>
      <c r="B31" s="1120" t="s">
        <v>410</v>
      </c>
      <c r="C31" s="1121"/>
      <c r="D31" s="1121"/>
      <c r="E31" s="1121"/>
      <c r="F31" s="1121"/>
      <c r="G31" s="1121"/>
      <c r="H31" s="572" t="s">
        <v>171</v>
      </c>
      <c r="I31" s="572" t="s">
        <v>252</v>
      </c>
      <c r="J31" s="573" t="s">
        <v>411</v>
      </c>
    </row>
    <row r="32" spans="1:10" ht="13.5" thickBot="1">
      <c r="A32" s="540"/>
      <c r="B32" s="575"/>
      <c r="C32" s="540"/>
      <c r="D32" s="540"/>
      <c r="E32" s="540"/>
      <c r="F32" s="540"/>
      <c r="G32" s="540"/>
      <c r="H32" s="576"/>
      <c r="I32" s="576"/>
      <c r="J32" s="576"/>
    </row>
    <row r="33" spans="1:10" ht="13.5" thickBot="1">
      <c r="A33" s="540"/>
      <c r="B33" s="1122" t="s">
        <v>412</v>
      </c>
      <c r="C33" s="1123"/>
      <c r="D33" s="1123"/>
      <c r="E33" s="1123"/>
      <c r="F33" s="1123"/>
      <c r="G33" s="1124"/>
      <c r="H33" s="577"/>
      <c r="I33" s="577"/>
      <c r="J33" s="577"/>
    </row>
    <row r="34" spans="1:10" ht="13.5" thickBot="1">
      <c r="A34" s="540"/>
      <c r="B34" s="578"/>
      <c r="C34" s="579"/>
      <c r="D34" s="579"/>
      <c r="E34" s="579"/>
      <c r="F34" s="579"/>
      <c r="G34" s="579"/>
      <c r="H34" s="540"/>
      <c r="I34" s="540"/>
      <c r="J34" s="540"/>
    </row>
    <row r="35" spans="1:10" ht="13.5" customHeight="1" thickBot="1">
      <c r="A35" s="540"/>
      <c r="B35" s="1125" t="s">
        <v>413</v>
      </c>
      <c r="C35" s="1126"/>
      <c r="D35" s="1126"/>
      <c r="E35" s="1126"/>
      <c r="F35" s="1126"/>
      <c r="G35" s="1127"/>
      <c r="H35" s="577"/>
      <c r="I35" s="577"/>
      <c r="J35" s="577"/>
    </row>
    <row r="36" spans="1:10" ht="13.5" thickBot="1">
      <c r="A36" s="540"/>
      <c r="B36" s="578"/>
      <c r="C36" s="579"/>
      <c r="D36" s="579"/>
      <c r="E36" s="579"/>
      <c r="F36" s="579"/>
      <c r="G36" s="579"/>
      <c r="H36" s="540"/>
      <c r="I36" s="540"/>
      <c r="J36" s="540"/>
    </row>
    <row r="37" spans="1:10" ht="13.5" customHeight="1" thickBot="1">
      <c r="A37" s="543"/>
      <c r="B37" s="1122" t="s">
        <v>414</v>
      </c>
      <c r="C37" s="1123"/>
      <c r="D37" s="1123"/>
      <c r="E37" s="1123"/>
      <c r="F37" s="1123"/>
      <c r="G37" s="1124"/>
      <c r="H37" s="577"/>
      <c r="I37" s="577"/>
      <c r="J37" s="577"/>
    </row>
    <row r="38" spans="1:10" ht="15">
      <c r="A38" s="540"/>
      <c r="B38" s="580"/>
      <c r="C38" s="581"/>
      <c r="D38" s="581"/>
      <c r="E38" s="581"/>
      <c r="F38" s="581"/>
      <c r="G38" s="581"/>
      <c r="H38" s="582"/>
      <c r="I38" s="582"/>
      <c r="J38" s="582"/>
    </row>
    <row r="39" spans="1:10" ht="13.5" customHeight="1">
      <c r="A39" s="540"/>
      <c r="B39" s="1128" t="s">
        <v>415</v>
      </c>
      <c r="C39" s="1128"/>
      <c r="D39" s="1128"/>
      <c r="E39" s="1128"/>
      <c r="F39" s="1128"/>
      <c r="G39" s="1129"/>
      <c r="H39" s="583"/>
      <c r="I39" s="583"/>
      <c r="J39" s="583"/>
    </row>
    <row r="40" spans="1:10" ht="13.5" thickBot="1">
      <c r="A40" s="543"/>
      <c r="B40" s="584"/>
      <c r="C40" s="583"/>
      <c r="D40" s="583"/>
      <c r="E40" s="583"/>
      <c r="F40" s="583"/>
      <c r="G40" s="583"/>
      <c r="H40" s="583"/>
      <c r="I40" s="583"/>
      <c r="J40" s="583"/>
    </row>
    <row r="41" spans="1:10" s="556" customFormat="1" ht="13.5" thickBot="1">
      <c r="A41" s="542"/>
      <c r="B41" s="1130" t="s">
        <v>416</v>
      </c>
      <c r="C41" s="1131"/>
      <c r="D41" s="1131"/>
      <c r="E41" s="1131"/>
      <c r="F41" s="1131"/>
      <c r="G41" s="1132"/>
      <c r="H41" s="585"/>
      <c r="I41" s="583"/>
      <c r="J41" s="583"/>
    </row>
    <row r="42" spans="1:10" ht="13.5" thickBot="1">
      <c r="A42" s="543"/>
      <c r="B42" s="586"/>
      <c r="C42" s="587"/>
      <c r="D42" s="587"/>
      <c r="E42" s="564"/>
      <c r="F42" s="542"/>
      <c r="G42" s="542"/>
      <c r="H42" s="542"/>
      <c r="I42" s="542"/>
      <c r="J42" s="542"/>
    </row>
    <row r="43" spans="1:10" ht="13.5" thickBot="1">
      <c r="A43" s="543"/>
      <c r="B43" s="1133" t="s">
        <v>417</v>
      </c>
      <c r="C43" s="1134"/>
      <c r="D43" s="1134"/>
      <c r="E43" s="1134"/>
      <c r="F43" s="1134"/>
      <c r="G43" s="1135"/>
      <c r="H43" s="585"/>
      <c r="I43" s="577" t="s">
        <v>418</v>
      </c>
      <c r="J43" s="577" t="s">
        <v>419</v>
      </c>
    </row>
    <row r="44" spans="1:10" ht="13.5" thickBot="1">
      <c r="A44" s="543"/>
      <c r="B44" s="584" t="s">
        <v>420</v>
      </c>
      <c r="C44" s="588"/>
      <c r="D44" s="588"/>
      <c r="E44" s="564"/>
      <c r="F44" s="542"/>
      <c r="G44" s="542"/>
      <c r="H44" s="542"/>
      <c r="I44" s="542"/>
      <c r="J44" s="542"/>
    </row>
    <row r="45" spans="1:10" ht="86.25" customHeight="1" thickBot="1">
      <c r="A45" s="540"/>
      <c r="B45" s="1136" t="s">
        <v>421</v>
      </c>
      <c r="C45" s="1137"/>
      <c r="D45" s="1137"/>
      <c r="E45" s="1137"/>
      <c r="F45" s="1137"/>
      <c r="G45" s="1138"/>
      <c r="H45" s="583"/>
      <c r="I45" s="583"/>
      <c r="J45" s="583"/>
    </row>
    <row r="46" spans="1:10" ht="13.5" thickBot="1">
      <c r="A46" s="540"/>
      <c r="B46" s="584"/>
      <c r="C46" s="587"/>
      <c r="D46" s="587"/>
      <c r="E46" s="589"/>
      <c r="F46" s="589"/>
      <c r="G46" s="589"/>
      <c r="H46" s="542"/>
      <c r="I46" s="542"/>
      <c r="J46" s="542"/>
    </row>
    <row r="47" spans="1:10" ht="13.5" thickBot="1">
      <c r="A47" s="543"/>
      <c r="B47" s="1133" t="s">
        <v>422</v>
      </c>
      <c r="C47" s="1134"/>
      <c r="D47" s="1134"/>
      <c r="E47" s="1134"/>
      <c r="F47" s="1134"/>
      <c r="G47" s="1135"/>
      <c r="H47" s="585"/>
      <c r="I47" s="577" t="s">
        <v>418</v>
      </c>
      <c r="J47" s="577" t="s">
        <v>419</v>
      </c>
    </row>
    <row r="48" spans="1:10" ht="13.5" thickBot="1">
      <c r="A48" s="543"/>
      <c r="B48" s="584"/>
      <c r="C48" s="588"/>
      <c r="D48" s="588"/>
      <c r="E48" s="564"/>
      <c r="F48" s="542"/>
      <c r="G48" s="542"/>
      <c r="H48" s="542"/>
      <c r="I48" s="542"/>
      <c r="J48" s="542"/>
    </row>
    <row r="49" spans="1:10" ht="79.5" customHeight="1" thickBot="1">
      <c r="A49" s="540"/>
      <c r="B49" s="1136" t="s">
        <v>421</v>
      </c>
      <c r="C49" s="1137"/>
      <c r="D49" s="1137"/>
      <c r="E49" s="1137"/>
      <c r="F49" s="1137"/>
      <c r="G49" s="1138"/>
      <c r="H49" s="583"/>
      <c r="I49" s="583"/>
      <c r="J49" s="583"/>
    </row>
    <row r="50" spans="1:10" ht="15.75">
      <c r="A50" s="540"/>
      <c r="B50" s="590"/>
      <c r="C50" s="576"/>
      <c r="D50" s="583"/>
      <c r="E50" s="583"/>
      <c r="F50" s="583"/>
      <c r="G50" s="583"/>
      <c r="H50" s="583"/>
      <c r="I50" s="583"/>
      <c r="J50" s="583"/>
    </row>
    <row r="51" spans="1:10" ht="13.5" customHeight="1">
      <c r="A51" s="540"/>
      <c r="B51" s="1128" t="s">
        <v>423</v>
      </c>
      <c r="C51" s="1128"/>
      <c r="D51" s="1128"/>
      <c r="E51" s="1128"/>
      <c r="F51" s="1128"/>
      <c r="G51" s="1129"/>
      <c r="H51" s="583"/>
      <c r="I51" s="583"/>
      <c r="J51" s="583"/>
    </row>
    <row r="52" spans="1:10" ht="13.5" thickBot="1">
      <c r="A52" s="543"/>
      <c r="B52" s="584"/>
      <c r="C52" s="583"/>
      <c r="D52" s="583"/>
      <c r="E52" s="583"/>
      <c r="F52" s="583"/>
      <c r="G52" s="583"/>
      <c r="H52" s="583"/>
      <c r="I52" s="583"/>
      <c r="J52" s="583"/>
    </row>
    <row r="53" spans="1:10" s="556" customFormat="1" ht="13.5" thickBot="1">
      <c r="A53" s="542"/>
      <c r="B53" s="1130" t="s">
        <v>416</v>
      </c>
      <c r="C53" s="1131"/>
      <c r="D53" s="1131"/>
      <c r="E53" s="1131"/>
      <c r="F53" s="1131"/>
      <c r="G53" s="1132"/>
      <c r="H53" s="585"/>
      <c r="I53" s="583"/>
      <c r="J53" s="583"/>
    </row>
    <row r="54" spans="1:10" ht="13.5" thickBot="1">
      <c r="A54" s="543"/>
      <c r="B54" s="586"/>
      <c r="C54" s="587"/>
      <c r="D54" s="587"/>
      <c r="E54" s="564"/>
      <c r="F54" s="542"/>
      <c r="G54" s="542"/>
      <c r="H54" s="542"/>
      <c r="I54" s="542"/>
      <c r="J54" s="542"/>
    </row>
    <row r="55" spans="1:10" ht="13.5" thickBot="1">
      <c r="A55" s="543"/>
      <c r="B55" s="1133" t="s">
        <v>417</v>
      </c>
      <c r="C55" s="1134"/>
      <c r="D55" s="1134"/>
      <c r="E55" s="1134"/>
      <c r="F55" s="1134"/>
      <c r="G55" s="1135"/>
      <c r="H55" s="585"/>
      <c r="I55" s="577" t="s">
        <v>418</v>
      </c>
      <c r="J55" s="577" t="s">
        <v>419</v>
      </c>
    </row>
    <row r="56" spans="1:10" ht="13.5" thickBot="1">
      <c r="A56" s="543"/>
      <c r="B56" s="584" t="s">
        <v>420</v>
      </c>
      <c r="C56" s="588"/>
      <c r="D56" s="588"/>
      <c r="E56" s="564"/>
      <c r="F56" s="542"/>
      <c r="G56" s="542"/>
      <c r="H56" s="542"/>
      <c r="I56" s="542"/>
      <c r="J56" s="542"/>
    </row>
    <row r="57" spans="1:10" ht="90" customHeight="1" thickBot="1">
      <c r="A57" s="540"/>
      <c r="B57" s="1136" t="s">
        <v>421</v>
      </c>
      <c r="C57" s="1137"/>
      <c r="D57" s="1137"/>
      <c r="E57" s="1137"/>
      <c r="F57" s="1137"/>
      <c r="G57" s="1138"/>
      <c r="H57" s="583"/>
      <c r="I57" s="583"/>
      <c r="J57" s="583"/>
    </row>
    <row r="58" spans="1:10" ht="13.5" thickBot="1">
      <c r="A58" s="540"/>
      <c r="B58" s="584"/>
      <c r="C58" s="587"/>
      <c r="D58" s="587"/>
      <c r="E58" s="589"/>
      <c r="F58" s="589"/>
      <c r="G58" s="589"/>
      <c r="H58" s="542"/>
      <c r="I58" s="542"/>
      <c r="J58" s="542"/>
    </row>
    <row r="59" spans="1:10" ht="13.5" thickBot="1">
      <c r="A59" s="543"/>
      <c r="B59" s="1133" t="s">
        <v>422</v>
      </c>
      <c r="C59" s="1134"/>
      <c r="D59" s="1134"/>
      <c r="E59" s="1134"/>
      <c r="F59" s="1134"/>
      <c r="G59" s="1135"/>
      <c r="H59" s="585"/>
      <c r="I59" s="577" t="s">
        <v>418</v>
      </c>
      <c r="J59" s="577" t="s">
        <v>419</v>
      </c>
    </row>
    <row r="60" spans="1:10" ht="13.5" thickBot="1">
      <c r="A60" s="543"/>
      <c r="B60" s="584"/>
      <c r="C60" s="588"/>
      <c r="D60" s="588"/>
      <c r="E60" s="564"/>
      <c r="F60" s="542"/>
      <c r="G60" s="542"/>
      <c r="H60" s="542"/>
      <c r="I60" s="542"/>
      <c r="J60" s="542"/>
    </row>
    <row r="61" spans="1:10" ht="63" customHeight="1" thickBot="1">
      <c r="A61" s="540"/>
      <c r="B61" s="1136" t="s">
        <v>421</v>
      </c>
      <c r="C61" s="1137"/>
      <c r="D61" s="1137"/>
      <c r="E61" s="1137"/>
      <c r="F61" s="1137"/>
      <c r="G61" s="1138"/>
      <c r="H61" s="583"/>
      <c r="I61" s="583"/>
      <c r="J61" s="583"/>
    </row>
    <row r="62" spans="1:10" ht="12.75">
      <c r="A62" s="543"/>
      <c r="B62" s="584"/>
      <c r="C62" s="588"/>
      <c r="D62" s="588"/>
      <c r="E62" s="564"/>
      <c r="F62" s="542"/>
      <c r="G62" s="542"/>
      <c r="H62" s="542"/>
      <c r="I62" s="542"/>
      <c r="J62" s="542"/>
    </row>
    <row r="63" spans="1:10" ht="13.5" customHeight="1">
      <c r="A63" s="540"/>
      <c r="B63" s="1128" t="s">
        <v>424</v>
      </c>
      <c r="C63" s="1128"/>
      <c r="D63" s="1128"/>
      <c r="E63" s="1128"/>
      <c r="F63" s="1128"/>
      <c r="G63" s="1129"/>
      <c r="H63" s="583"/>
      <c r="I63" s="583"/>
      <c r="J63" s="583"/>
    </row>
    <row r="64" spans="1:10" ht="15.75">
      <c r="A64" s="540"/>
      <c r="B64" s="591"/>
      <c r="C64" s="592"/>
      <c r="D64" s="592"/>
      <c r="E64" s="593"/>
      <c r="F64" s="593"/>
      <c r="G64" s="593"/>
      <c r="H64" s="593"/>
      <c r="I64" s="593"/>
      <c r="J64" s="593"/>
    </row>
    <row r="65" spans="1:10" ht="13.5" thickBot="1">
      <c r="A65" s="543"/>
      <c r="B65" s="584"/>
      <c r="C65" s="583"/>
      <c r="D65" s="583"/>
      <c r="E65" s="583"/>
      <c r="F65" s="583"/>
      <c r="G65" s="583"/>
      <c r="H65" s="583"/>
      <c r="I65" s="583"/>
      <c r="J65" s="583"/>
    </row>
    <row r="66" spans="1:10" s="556" customFormat="1" ht="13.5" thickBot="1">
      <c r="A66" s="542"/>
      <c r="B66" s="1130" t="s">
        <v>416</v>
      </c>
      <c r="C66" s="1131"/>
      <c r="D66" s="1131"/>
      <c r="E66" s="1131"/>
      <c r="F66" s="1131"/>
      <c r="G66" s="1132"/>
      <c r="H66" s="585"/>
      <c r="I66" s="583"/>
      <c r="J66" s="583"/>
    </row>
    <row r="67" spans="1:10" ht="13.5" thickBot="1">
      <c r="A67" s="543"/>
      <c r="B67" s="586"/>
      <c r="C67" s="587"/>
      <c r="D67" s="587"/>
      <c r="E67" s="564"/>
      <c r="F67" s="542"/>
      <c r="G67" s="542"/>
      <c r="H67" s="542"/>
      <c r="I67" s="542"/>
      <c r="J67" s="542"/>
    </row>
    <row r="68" spans="1:10" ht="13.5" thickBot="1">
      <c r="A68" s="543"/>
      <c r="B68" s="1133" t="s">
        <v>417</v>
      </c>
      <c r="C68" s="1134"/>
      <c r="D68" s="1134"/>
      <c r="E68" s="1134"/>
      <c r="F68" s="1134"/>
      <c r="G68" s="1135"/>
      <c r="H68" s="585"/>
      <c r="I68" s="577" t="s">
        <v>418</v>
      </c>
      <c r="J68" s="577" t="s">
        <v>419</v>
      </c>
    </row>
    <row r="69" spans="1:10" ht="13.5" thickBot="1">
      <c r="A69" s="543"/>
      <c r="B69" s="584" t="s">
        <v>420</v>
      </c>
      <c r="C69" s="588"/>
      <c r="D69" s="588"/>
      <c r="E69" s="564"/>
      <c r="F69" s="542"/>
      <c r="G69" s="542"/>
      <c r="H69" s="542"/>
      <c r="I69" s="542"/>
      <c r="J69" s="542"/>
    </row>
    <row r="70" spans="1:10" ht="84.75" customHeight="1" thickBot="1">
      <c r="A70" s="540"/>
      <c r="B70" s="1136" t="s">
        <v>421</v>
      </c>
      <c r="C70" s="1137"/>
      <c r="D70" s="1137"/>
      <c r="E70" s="1137"/>
      <c r="F70" s="1137"/>
      <c r="G70" s="1138"/>
      <c r="H70" s="583"/>
      <c r="I70" s="583"/>
      <c r="J70" s="583"/>
    </row>
    <row r="71" spans="1:10" ht="13.5" thickBot="1">
      <c r="A71" s="540"/>
      <c r="B71" s="584"/>
      <c r="C71" s="587"/>
      <c r="D71" s="587"/>
      <c r="E71" s="589"/>
      <c r="F71" s="589"/>
      <c r="G71" s="589"/>
      <c r="H71" s="542"/>
      <c r="I71" s="542"/>
      <c r="J71" s="542"/>
    </row>
    <row r="72" spans="1:10" ht="13.5" thickBot="1">
      <c r="A72" s="543"/>
      <c r="B72" s="1133" t="s">
        <v>422</v>
      </c>
      <c r="C72" s="1134"/>
      <c r="D72" s="1134"/>
      <c r="E72" s="1134"/>
      <c r="F72" s="1134"/>
      <c r="G72" s="1135"/>
      <c r="H72" s="585"/>
      <c r="I72" s="577" t="s">
        <v>418</v>
      </c>
      <c r="J72" s="577" t="s">
        <v>419</v>
      </c>
    </row>
    <row r="73" spans="1:10" ht="13.5" thickBot="1">
      <c r="A73" s="543"/>
      <c r="B73" s="584"/>
      <c r="C73" s="588"/>
      <c r="D73" s="588"/>
      <c r="E73" s="564"/>
      <c r="F73" s="542"/>
      <c r="G73" s="542"/>
      <c r="H73" s="542"/>
      <c r="I73" s="542"/>
      <c r="J73" s="542"/>
    </row>
    <row r="74" spans="1:10" ht="45" customHeight="1" thickBot="1">
      <c r="A74" s="540"/>
      <c r="B74" s="1136" t="s">
        <v>421</v>
      </c>
      <c r="C74" s="1137"/>
      <c r="D74" s="1137"/>
      <c r="E74" s="1137"/>
      <c r="F74" s="1137"/>
      <c r="G74" s="1138"/>
      <c r="H74" s="583"/>
      <c r="I74" s="583"/>
      <c r="J74" s="583"/>
    </row>
    <row r="75" spans="1:10" ht="13.5" thickBot="1">
      <c r="A75" s="540"/>
      <c r="B75" s="579"/>
      <c r="C75" s="540"/>
      <c r="D75" s="540"/>
      <c r="E75" s="540"/>
      <c r="F75" s="540"/>
      <c r="G75" s="540"/>
      <c r="H75" s="540"/>
      <c r="I75" s="540"/>
      <c r="J75" s="540"/>
    </row>
    <row r="76" spans="1:10" ht="13.5" thickBot="1">
      <c r="A76" s="559"/>
      <c r="B76" s="1099" t="s">
        <v>425</v>
      </c>
      <c r="C76" s="1150"/>
      <c r="D76" s="1148" t="s">
        <v>426</v>
      </c>
      <c r="E76" s="1149"/>
      <c r="F76" s="540"/>
      <c r="G76" s="1151" t="s">
        <v>427</v>
      </c>
      <c r="H76" s="1152"/>
      <c r="I76" s="1153"/>
      <c r="J76" s="542"/>
    </row>
    <row r="77" spans="1:10" ht="13.5" customHeight="1">
      <c r="A77" s="540"/>
      <c r="B77" s="594"/>
      <c r="C77" s="540"/>
      <c r="D77" s="540"/>
      <c r="E77" s="540"/>
      <c r="F77" s="540"/>
      <c r="G77" s="1154" t="s">
        <v>421</v>
      </c>
      <c r="H77" s="1155"/>
      <c r="I77" s="1156"/>
      <c r="J77" s="540"/>
    </row>
    <row r="78" spans="1:10" ht="12.75">
      <c r="A78" s="540"/>
      <c r="B78" s="1163"/>
      <c r="C78" s="1164"/>
      <c r="D78" s="595"/>
      <c r="E78" s="595"/>
      <c r="F78" s="540"/>
      <c r="G78" s="1157"/>
      <c r="H78" s="1158"/>
      <c r="I78" s="1159"/>
      <c r="J78" s="542"/>
    </row>
    <row r="79" spans="1:10" ht="12.75">
      <c r="A79" s="596"/>
      <c r="B79" s="1165" t="s">
        <v>428</v>
      </c>
      <c r="C79" s="1165"/>
      <c r="D79" s="1165"/>
      <c r="E79" s="1166"/>
      <c r="F79" s="540"/>
      <c r="G79" s="1157"/>
      <c r="H79" s="1158"/>
      <c r="I79" s="1159"/>
      <c r="J79" s="540"/>
    </row>
    <row r="80" spans="1:10" ht="12.75">
      <c r="A80" s="540"/>
      <c r="B80" s="562"/>
      <c r="C80" s="542"/>
      <c r="D80" s="595"/>
      <c r="E80" s="595"/>
      <c r="F80" s="540"/>
      <c r="G80" s="1157"/>
      <c r="H80" s="1158"/>
      <c r="I80" s="1159"/>
      <c r="J80" s="540"/>
    </row>
    <row r="81" spans="1:10" ht="12.75">
      <c r="A81" s="540"/>
      <c r="B81" s="562"/>
      <c r="C81" s="542"/>
      <c r="D81" s="595"/>
      <c r="E81" s="595"/>
      <c r="F81" s="540"/>
      <c r="G81" s="1157"/>
      <c r="H81" s="1158"/>
      <c r="I81" s="1159"/>
      <c r="J81" s="540"/>
    </row>
    <row r="82" spans="1:10" ht="12.75">
      <c r="A82" s="540"/>
      <c r="C82" s="542"/>
      <c r="D82" s="595"/>
      <c r="E82" s="595"/>
      <c r="F82" s="540"/>
      <c r="G82" s="1157"/>
      <c r="H82" s="1158"/>
      <c r="I82" s="1159"/>
      <c r="J82" s="540"/>
    </row>
    <row r="83" spans="1:10" ht="13.5" thickBot="1">
      <c r="A83" s="540"/>
      <c r="B83" s="579"/>
      <c r="C83" s="540"/>
      <c r="D83" s="540"/>
      <c r="E83" s="540"/>
      <c r="F83" s="540"/>
      <c r="G83" s="1157"/>
      <c r="H83" s="1158"/>
      <c r="I83" s="1159"/>
      <c r="J83" s="543"/>
    </row>
    <row r="84" spans="1:10" ht="12.75">
      <c r="A84" s="540"/>
      <c r="B84" s="1139" t="s">
        <v>429</v>
      </c>
      <c r="C84" s="1140"/>
      <c r="D84" s="1140"/>
      <c r="E84" s="1141"/>
      <c r="F84" s="540"/>
      <c r="G84" s="1157"/>
      <c r="H84" s="1158"/>
      <c r="I84" s="1159"/>
      <c r="J84" s="597"/>
    </row>
    <row r="85" spans="1:10" ht="12.75">
      <c r="A85" s="540"/>
      <c r="B85" s="1142"/>
      <c r="C85" s="1143"/>
      <c r="D85" s="1143"/>
      <c r="E85" s="1144"/>
      <c r="F85" s="540"/>
      <c r="G85" s="1157"/>
      <c r="H85" s="1158"/>
      <c r="I85" s="1159"/>
      <c r="J85" s="597"/>
    </row>
    <row r="86" spans="1:10" ht="12.75">
      <c r="A86" s="540"/>
      <c r="B86" s="1142"/>
      <c r="C86" s="1143"/>
      <c r="D86" s="1143"/>
      <c r="E86" s="1144"/>
      <c r="F86" s="540"/>
      <c r="G86" s="1157"/>
      <c r="H86" s="1158"/>
      <c r="I86" s="1159"/>
      <c r="J86" s="597"/>
    </row>
    <row r="87" spans="1:10" ht="12.75">
      <c r="A87" s="540"/>
      <c r="B87" s="1142"/>
      <c r="C87" s="1143"/>
      <c r="D87" s="1143"/>
      <c r="E87" s="1144"/>
      <c r="F87" s="540"/>
      <c r="G87" s="1157"/>
      <c r="H87" s="1158"/>
      <c r="I87" s="1159"/>
      <c r="J87" s="597"/>
    </row>
    <row r="88" spans="1:10" ht="13.5" thickBot="1">
      <c r="A88" s="540"/>
      <c r="B88" s="1145"/>
      <c r="C88" s="1146"/>
      <c r="D88" s="1146"/>
      <c r="E88" s="1147"/>
      <c r="F88" s="540"/>
      <c r="G88" s="1160"/>
      <c r="H88" s="1161"/>
      <c r="I88" s="1162"/>
      <c r="J88" s="597"/>
    </row>
    <row r="89" spans="2:9" ht="13.5" thickBot="1">
      <c r="B89" s="549" t="s">
        <v>340</v>
      </c>
      <c r="C89" s="1148"/>
      <c r="D89" s="1149"/>
      <c r="G89" s="569"/>
      <c r="H89" s="1117"/>
      <c r="I89" s="1117"/>
    </row>
    <row r="92" ht="12.75">
      <c r="B92" s="539" t="s">
        <v>430</v>
      </c>
    </row>
  </sheetData>
  <sheetProtection/>
  <mergeCells count="55">
    <mergeCell ref="C89:D89"/>
    <mergeCell ref="H89:I89"/>
    <mergeCell ref="B72:G72"/>
    <mergeCell ref="B74:G74"/>
    <mergeCell ref="B76:C76"/>
    <mergeCell ref="D76:E76"/>
    <mergeCell ref="G76:I76"/>
    <mergeCell ref="G77:I88"/>
    <mergeCell ref="B78:C78"/>
    <mergeCell ref="B79:E79"/>
    <mergeCell ref="B84:E88"/>
    <mergeCell ref="B59:G59"/>
    <mergeCell ref="B61:G61"/>
    <mergeCell ref="B63:G63"/>
    <mergeCell ref="B66:G66"/>
    <mergeCell ref="B68:G68"/>
    <mergeCell ref="B70:G70"/>
    <mergeCell ref="B47:G47"/>
    <mergeCell ref="B49:G49"/>
    <mergeCell ref="B51:G51"/>
    <mergeCell ref="B53:G53"/>
    <mergeCell ref="B55:G55"/>
    <mergeCell ref="B57:G57"/>
    <mergeCell ref="B35:G35"/>
    <mergeCell ref="B37:G37"/>
    <mergeCell ref="B39:G39"/>
    <mergeCell ref="B41:G41"/>
    <mergeCell ref="B43:G43"/>
    <mergeCell ref="B45:G45"/>
    <mergeCell ref="D23:G23"/>
    <mergeCell ref="D25:G25"/>
    <mergeCell ref="B29:C29"/>
    <mergeCell ref="D29:G29"/>
    <mergeCell ref="B31:G31"/>
    <mergeCell ref="B33:G33"/>
    <mergeCell ref="B17:C17"/>
    <mergeCell ref="D17:I17"/>
    <mergeCell ref="B19:C19"/>
    <mergeCell ref="D19:I19"/>
    <mergeCell ref="B21:C21"/>
    <mergeCell ref="D21:F21"/>
    <mergeCell ref="H21:I21"/>
    <mergeCell ref="B11:C11"/>
    <mergeCell ref="D11:I11"/>
    <mergeCell ref="B13:C13"/>
    <mergeCell ref="D13:I13"/>
    <mergeCell ref="B15:C15"/>
    <mergeCell ref="D15:I15"/>
    <mergeCell ref="B3:J3"/>
    <mergeCell ref="B5:C5"/>
    <mergeCell ref="D5:I5"/>
    <mergeCell ref="B7:C7"/>
    <mergeCell ref="D7:G7"/>
    <mergeCell ref="B9:C9"/>
    <mergeCell ref="D9:G9"/>
  </mergeCells>
  <printOptions/>
  <pageMargins left="0.7874015748031497" right="0.7874015748031497" top="0.984251968503937" bottom="0.984251968503937" header="0.5118110236220472" footer="0.5118110236220472"/>
  <pageSetup horizontalDpi="1200" verticalDpi="1200" orientation="portrait" paperSize="9" scale="66" r:id="rId2"/>
  <headerFooter alignWithMargins="0">
    <oddHeader>&amp;CVerze: 7. října 2010</oddHeader>
  </headerFooter>
  <rowBreaks count="1" manualBreakCount="1">
    <brk id="50" max="9" man="1"/>
  </rowBreaks>
  <drawing r:id="rId1"/>
</worksheet>
</file>

<file path=xl/worksheets/sheet8.xml><?xml version="1.0" encoding="utf-8"?>
<worksheet xmlns="http://schemas.openxmlformats.org/spreadsheetml/2006/main" xmlns:r="http://schemas.openxmlformats.org/officeDocument/2006/relationships">
  <dimension ref="A1:O84"/>
  <sheetViews>
    <sheetView view="pageBreakPreview" zoomScale="89" zoomScaleSheetLayoutView="89" zoomScalePageLayoutView="0" workbookViewId="0" topLeftCell="A1">
      <selection activeCell="J1" sqref="J1:K1"/>
    </sheetView>
  </sheetViews>
  <sheetFormatPr defaultColWidth="11.421875" defaultRowHeight="12.75"/>
  <cols>
    <col min="1" max="1" width="0.71875" style="340" customWidth="1"/>
    <col min="2" max="2" width="19.421875" style="342" customWidth="1"/>
    <col min="3" max="3" width="14.00390625" style="340" customWidth="1"/>
    <col min="4" max="4" width="13.57421875" style="340" customWidth="1"/>
    <col min="5" max="5" width="16.140625" style="340" customWidth="1"/>
    <col min="6" max="6" width="17.57421875" style="340" customWidth="1"/>
    <col min="7" max="7" width="14.8515625" style="340" customWidth="1"/>
    <col min="8" max="8" width="13.7109375" style="340" customWidth="1"/>
    <col min="9" max="9" width="13.00390625" style="340" customWidth="1"/>
    <col min="10" max="11" width="11.421875" style="340" customWidth="1"/>
    <col min="12" max="12" width="13.00390625" style="340" bestFit="1" customWidth="1"/>
    <col min="13" max="14" width="11.421875" style="340" customWidth="1"/>
    <col min="15" max="16384" width="11.421875" style="340" customWidth="1"/>
  </cols>
  <sheetData>
    <row r="1" spans="2:11" ht="153.75" customHeight="1">
      <c r="B1" s="1167"/>
      <c r="C1" s="1168"/>
      <c r="D1" s="1168"/>
      <c r="E1" s="1168"/>
      <c r="F1" s="1168"/>
      <c r="G1" s="1168"/>
      <c r="H1" s="1168"/>
      <c r="I1" s="1168"/>
      <c r="K1" s="341"/>
    </row>
    <row r="2" ht="8.25" customHeight="1"/>
    <row r="3" spans="2:9" s="342" customFormat="1" ht="24.75" customHeight="1">
      <c r="B3" s="1169" t="s">
        <v>291</v>
      </c>
      <c r="C3" s="1170"/>
      <c r="D3" s="1170"/>
      <c r="E3" s="1170"/>
      <c r="F3" s="1170"/>
      <c r="G3" s="1170"/>
      <c r="H3" s="1170"/>
      <c r="I3" s="343" t="s">
        <v>292</v>
      </c>
    </row>
    <row r="4" spans="2:8" s="342" customFormat="1" ht="18.75" customHeight="1" thickBot="1">
      <c r="B4" s="1171" t="s">
        <v>293</v>
      </c>
      <c r="C4" s="1172"/>
      <c r="D4" s="1172"/>
      <c r="E4" s="1172"/>
      <c r="F4" s="1172"/>
      <c r="G4" s="1172"/>
      <c r="H4" s="1172"/>
    </row>
    <row r="5" spans="2:9" ht="12.75" customHeight="1">
      <c r="B5" s="1173" t="s">
        <v>294</v>
      </c>
      <c r="C5" s="1173"/>
      <c r="D5" s="1173"/>
      <c r="E5" s="1173"/>
      <c r="F5" s="1173"/>
      <c r="G5" s="1173"/>
      <c r="H5" s="344" t="s">
        <v>295</v>
      </c>
      <c r="I5" s="345" t="s">
        <v>296</v>
      </c>
    </row>
    <row r="6" spans="2:8" ht="5.25" customHeight="1" thickBot="1">
      <c r="B6" s="346"/>
      <c r="C6" s="347"/>
      <c r="D6" s="348"/>
      <c r="E6" s="348"/>
      <c r="F6" s="348"/>
      <c r="G6" s="348"/>
      <c r="H6" s="348"/>
    </row>
    <row r="7" spans="2:8" ht="19.5" customHeight="1" thickBot="1">
      <c r="B7" s="1174" t="s">
        <v>9</v>
      </c>
      <c r="C7" s="1175"/>
      <c r="D7" s="1176"/>
      <c r="E7" s="1177"/>
      <c r="F7" s="1177"/>
      <c r="G7" s="1178"/>
      <c r="H7" s="1179"/>
    </row>
    <row r="8" spans="2:8" ht="5.25" customHeight="1" thickBot="1">
      <c r="B8" s="346"/>
      <c r="C8" s="347"/>
      <c r="D8" s="348"/>
      <c r="E8" s="348"/>
      <c r="F8" s="348"/>
      <c r="G8" s="348"/>
      <c r="H8" s="348"/>
    </row>
    <row r="9" spans="2:8" ht="21" customHeight="1" thickBot="1">
      <c r="B9" s="1180" t="s">
        <v>10</v>
      </c>
      <c r="C9" s="1181"/>
      <c r="D9" s="1182"/>
      <c r="E9" s="1183"/>
      <c r="F9" s="1183"/>
      <c r="G9" s="1178"/>
      <c r="H9" s="1179"/>
    </row>
    <row r="10" spans="2:8" ht="6" customHeight="1" thickBot="1">
      <c r="B10" s="349"/>
      <c r="C10" s="350"/>
      <c r="D10" s="348"/>
      <c r="E10" s="348"/>
      <c r="F10" s="348"/>
      <c r="G10" s="348"/>
      <c r="H10" s="348"/>
    </row>
    <row r="11" spans="2:8" ht="21" customHeight="1" thickBot="1">
      <c r="B11" s="1184" t="s">
        <v>11</v>
      </c>
      <c r="C11" s="1185"/>
      <c r="D11" s="1186" t="s">
        <v>297</v>
      </c>
      <c r="E11" s="1187"/>
      <c r="F11" s="1188" t="s">
        <v>264</v>
      </c>
      <c r="G11" s="348"/>
      <c r="H11" s="348"/>
    </row>
    <row r="12" spans="2:10" ht="6" customHeight="1" thickBot="1">
      <c r="B12" s="351"/>
      <c r="C12" s="352"/>
      <c r="D12" s="353"/>
      <c r="E12" s="353"/>
      <c r="F12" s="353"/>
      <c r="G12" s="353"/>
      <c r="H12" s="353"/>
      <c r="I12" s="354"/>
      <c r="J12" s="354"/>
    </row>
    <row r="13" spans="2:10" ht="21" customHeight="1" thickBot="1">
      <c r="B13" s="355" t="s">
        <v>65</v>
      </c>
      <c r="C13" s="356"/>
      <c r="D13" s="1189"/>
      <c r="E13" s="1190"/>
      <c r="F13" s="1190"/>
      <c r="G13" s="1190"/>
      <c r="H13" s="1191"/>
      <c r="I13" s="354"/>
      <c r="J13" s="354"/>
    </row>
    <row r="14" spans="2:10" ht="6" customHeight="1" thickBot="1">
      <c r="B14" s="357"/>
      <c r="C14" s="358"/>
      <c r="D14" s="359"/>
      <c r="E14" s="359"/>
      <c r="F14" s="359"/>
      <c r="G14" s="360"/>
      <c r="H14" s="360"/>
      <c r="I14" s="354"/>
      <c r="J14" s="354"/>
    </row>
    <row r="15" spans="2:10" ht="21" customHeight="1" thickBot="1">
      <c r="B15" s="1192" t="s">
        <v>13</v>
      </c>
      <c r="C15" s="1193"/>
      <c r="D15" s="1189"/>
      <c r="E15" s="1190"/>
      <c r="F15" s="1190"/>
      <c r="G15" s="1190"/>
      <c r="H15" s="1191"/>
      <c r="I15" s="348"/>
      <c r="J15" s="348"/>
    </row>
    <row r="16" spans="2:10" ht="6.75" customHeight="1" thickBot="1">
      <c r="B16" s="361"/>
      <c r="C16" s="362"/>
      <c r="D16" s="363"/>
      <c r="E16" s="363"/>
      <c r="F16" s="363"/>
      <c r="G16" s="363"/>
      <c r="H16" s="363"/>
      <c r="I16" s="348"/>
      <c r="J16" s="348"/>
    </row>
    <row r="17" spans="2:10" ht="21" customHeight="1" thickBot="1">
      <c r="B17" s="1192" t="s">
        <v>64</v>
      </c>
      <c r="C17" s="1193"/>
      <c r="D17" s="1189"/>
      <c r="E17" s="1190"/>
      <c r="F17" s="1190"/>
      <c r="G17" s="1190"/>
      <c r="H17" s="1191"/>
      <c r="I17" s="348"/>
      <c r="J17" s="348"/>
    </row>
    <row r="18" spans="2:10" ht="15" customHeight="1" thickBot="1">
      <c r="B18" s="364"/>
      <c r="C18" s="365"/>
      <c r="D18" s="365"/>
      <c r="E18" s="365"/>
      <c r="F18" s="365"/>
      <c r="G18" s="365"/>
      <c r="H18" s="348"/>
      <c r="I18" s="348"/>
      <c r="J18" s="348"/>
    </row>
    <row r="19" spans="2:10" ht="41.25" customHeight="1" thickBot="1">
      <c r="B19" s="1194" t="s">
        <v>298</v>
      </c>
      <c r="C19" s="1195"/>
      <c r="D19" s="1196"/>
      <c r="E19" s="1197"/>
      <c r="F19" s="1198" t="s">
        <v>299</v>
      </c>
      <c r="G19" s="1199"/>
      <c r="H19" s="366" t="s">
        <v>29</v>
      </c>
      <c r="I19" s="367"/>
      <c r="J19" s="352"/>
    </row>
    <row r="20" spans="2:10" ht="6" customHeight="1" thickBot="1">
      <c r="B20" s="361"/>
      <c r="C20" s="362"/>
      <c r="D20" s="368"/>
      <c r="E20" s="368"/>
      <c r="F20" s="369"/>
      <c r="G20" s="348"/>
      <c r="H20" s="348"/>
      <c r="I20" s="348"/>
      <c r="J20" s="348"/>
    </row>
    <row r="21" spans="2:10" ht="38.25" customHeight="1" thickBot="1">
      <c r="B21" s="1194" t="s">
        <v>300</v>
      </c>
      <c r="C21" s="1195"/>
      <c r="D21" s="1196" t="s">
        <v>301</v>
      </c>
      <c r="E21" s="1200"/>
      <c r="F21" s="370"/>
      <c r="G21" s="348"/>
      <c r="H21" s="371"/>
      <c r="I21" s="348"/>
      <c r="J21" s="348"/>
    </row>
    <row r="22" spans="2:10" ht="6" customHeight="1" thickBot="1">
      <c r="B22" s="340"/>
      <c r="C22" s="372"/>
      <c r="D22" s="373"/>
      <c r="E22" s="373"/>
      <c r="F22" s="372"/>
      <c r="G22" s="372"/>
      <c r="H22" s="372"/>
      <c r="I22" s="372"/>
      <c r="J22" s="372"/>
    </row>
    <row r="23" spans="2:10" ht="18.75" customHeight="1" thickBot="1">
      <c r="B23" s="1192" t="s">
        <v>302</v>
      </c>
      <c r="C23" s="1193"/>
      <c r="D23" s="374"/>
      <c r="E23" s="375"/>
      <c r="F23" s="376"/>
      <c r="G23" s="365"/>
      <c r="H23" s="365"/>
      <c r="I23" s="372"/>
      <c r="J23" s="372"/>
    </row>
    <row r="24" spans="2:10" ht="6" customHeight="1" thickBot="1">
      <c r="B24" s="361"/>
      <c r="C24" s="362"/>
      <c r="D24" s="368"/>
      <c r="E24" s="368"/>
      <c r="F24" s="369"/>
      <c r="G24" s="348"/>
      <c r="H24" s="348"/>
      <c r="I24" s="348"/>
      <c r="J24" s="348"/>
    </row>
    <row r="25" spans="2:10" ht="48.75" customHeight="1" thickBot="1">
      <c r="B25" s="1194" t="s">
        <v>303</v>
      </c>
      <c r="C25" s="1195"/>
      <c r="D25" s="374"/>
      <c r="E25" s="375"/>
      <c r="F25" s="376"/>
      <c r="G25" s="365"/>
      <c r="H25" s="365"/>
      <c r="I25" s="372"/>
      <c r="J25" s="372"/>
    </row>
    <row r="26" spans="2:10" ht="6" customHeight="1" thickBot="1">
      <c r="B26" s="361"/>
      <c r="C26" s="362"/>
      <c r="D26" s="369"/>
      <c r="E26" s="369"/>
      <c r="F26" s="369"/>
      <c r="G26" s="348"/>
      <c r="H26" s="348"/>
      <c r="I26" s="348"/>
      <c r="J26" s="348"/>
    </row>
    <row r="27" spans="2:10" ht="84.75" customHeight="1" thickBot="1">
      <c r="B27" s="1194" t="s">
        <v>304</v>
      </c>
      <c r="C27" s="1195"/>
      <c r="D27" s="1189"/>
      <c r="E27" s="1190"/>
      <c r="F27" s="1190"/>
      <c r="G27" s="1190"/>
      <c r="H27" s="1191"/>
      <c r="I27" s="372"/>
      <c r="J27" s="372"/>
    </row>
    <row r="28" spans="2:10" ht="18.75" customHeight="1" thickBot="1">
      <c r="B28" s="340"/>
      <c r="C28" s="372"/>
      <c r="D28" s="372"/>
      <c r="E28" s="372"/>
      <c r="F28" s="372"/>
      <c r="G28" s="372"/>
      <c r="H28" s="372"/>
      <c r="I28" s="372"/>
      <c r="J28" s="372"/>
    </row>
    <row r="29" spans="2:8" ht="22.5" customHeight="1" thickBot="1">
      <c r="B29" s="1201" t="s">
        <v>305</v>
      </c>
      <c r="C29" s="1202"/>
      <c r="D29" s="1202"/>
      <c r="E29" s="1202"/>
      <c r="F29" s="1202"/>
      <c r="G29" s="1202"/>
      <c r="H29" s="1203"/>
    </row>
    <row r="30" spans="2:10" ht="61.5" customHeight="1" thickBot="1">
      <c r="B30" s="1204" t="s">
        <v>306</v>
      </c>
      <c r="C30" s="1205"/>
      <c r="D30" s="1206"/>
      <c r="E30" s="1207"/>
      <c r="F30" s="1208"/>
      <c r="G30" s="377" t="s">
        <v>307</v>
      </c>
      <c r="H30" s="378"/>
      <c r="I30" s="371"/>
      <c r="J30" s="372"/>
    </row>
    <row r="31" spans="2:15" s="348" customFormat="1" ht="63" customHeight="1" thickBot="1">
      <c r="B31" s="1209" t="s">
        <v>16</v>
      </c>
      <c r="C31" s="1210"/>
      <c r="D31" s="1211"/>
      <c r="E31" s="377" t="s">
        <v>17</v>
      </c>
      <c r="F31" s="377" t="s">
        <v>308</v>
      </c>
      <c r="G31" s="377" t="s">
        <v>309</v>
      </c>
      <c r="H31" s="379" t="s">
        <v>310</v>
      </c>
      <c r="J31" s="380"/>
      <c r="K31" s="381"/>
      <c r="L31" s="381"/>
      <c r="M31" s="382"/>
      <c r="N31" s="382"/>
      <c r="O31" s="381"/>
    </row>
    <row r="32" spans="2:15" s="348" customFormat="1" ht="15.75" thickBot="1">
      <c r="B32" s="383"/>
      <c r="C32" s="384"/>
      <c r="D32" s="385"/>
      <c r="E32" s="386" t="s">
        <v>111</v>
      </c>
      <c r="F32" s="387" t="s">
        <v>112</v>
      </c>
      <c r="G32" s="388" t="s">
        <v>260</v>
      </c>
      <c r="H32" s="388" t="s">
        <v>261</v>
      </c>
      <c r="I32" s="1212" t="s">
        <v>311</v>
      </c>
      <c r="J32" s="1213"/>
      <c r="K32" s="1213"/>
      <c r="L32" s="381"/>
      <c r="M32" s="382"/>
      <c r="N32" s="382"/>
      <c r="O32" s="381"/>
    </row>
    <row r="33" spans="2:11" s="348" customFormat="1" ht="21" customHeight="1" thickBot="1">
      <c r="B33" s="389" t="s">
        <v>20</v>
      </c>
      <c r="C33" s="390"/>
      <c r="D33" s="391"/>
      <c r="E33" s="392">
        <v>3000</v>
      </c>
      <c r="F33" s="393">
        <v>2000</v>
      </c>
      <c r="G33" s="394">
        <v>-1000</v>
      </c>
      <c r="H33" s="395">
        <f>E33-(F33+G33)</f>
        <v>2000</v>
      </c>
      <c r="I33" s="1212"/>
      <c r="J33" s="1213"/>
      <c r="K33" s="1213"/>
    </row>
    <row r="34" spans="2:8" s="348" customFormat="1" ht="21" customHeight="1" thickBot="1">
      <c r="B34" s="1214" t="s">
        <v>66</v>
      </c>
      <c r="C34" s="1215"/>
      <c r="D34" s="1216"/>
      <c r="E34" s="396"/>
      <c r="F34" s="397"/>
      <c r="G34" s="398"/>
      <c r="H34" s="395">
        <f>E34-(F34-G34)</f>
        <v>0</v>
      </c>
    </row>
    <row r="35" spans="2:8" s="348" customFormat="1" ht="21" customHeight="1" thickBot="1">
      <c r="B35" s="399" t="s">
        <v>21</v>
      </c>
      <c r="C35" s="400"/>
      <c r="D35" s="401"/>
      <c r="E35" s="396"/>
      <c r="F35" s="397"/>
      <c r="G35" s="398"/>
      <c r="H35" s="395">
        <f>E35-(F35-G35)</f>
        <v>0</v>
      </c>
    </row>
    <row r="36" spans="2:8" s="348" customFormat="1" ht="21" customHeight="1" hidden="1" thickBot="1">
      <c r="B36" s="402" t="s">
        <v>312</v>
      </c>
      <c r="C36" s="403"/>
      <c r="D36" s="404"/>
      <c r="E36" s="405"/>
      <c r="F36" s="406"/>
      <c r="G36" s="407"/>
      <c r="H36" s="408">
        <f>E36-(F36-G36)</f>
        <v>0</v>
      </c>
    </row>
    <row r="37" spans="2:8" s="348" customFormat="1" ht="21.75" customHeight="1" thickBot="1">
      <c r="B37" s="1209" t="s">
        <v>22</v>
      </c>
      <c r="C37" s="1217"/>
      <c r="D37" s="1218"/>
      <c r="E37" s="409">
        <f>E33+E34+E35-E36</f>
        <v>3000</v>
      </c>
      <c r="F37" s="409">
        <f>F33+F34+F35-F36</f>
        <v>2000</v>
      </c>
      <c r="G37" s="410">
        <f>G33+G34+G35-G36</f>
        <v>-1000</v>
      </c>
      <c r="H37" s="409">
        <f>H33+H34+H35-H36</f>
        <v>2000</v>
      </c>
    </row>
    <row r="38" spans="1:11" s="348" customFormat="1" ht="10.5" customHeight="1">
      <c r="A38" s="354"/>
      <c r="B38" s="411"/>
      <c r="C38" s="411"/>
      <c r="D38" s="412"/>
      <c r="E38" s="412"/>
      <c r="F38" s="412"/>
      <c r="G38" s="412"/>
      <c r="H38" s="354"/>
      <c r="I38" s="411"/>
      <c r="J38" s="365"/>
      <c r="K38" s="365"/>
    </row>
    <row r="39" spans="2:9" s="348" customFormat="1" ht="21.75" customHeight="1" thickBot="1">
      <c r="B39" s="354" t="s">
        <v>23</v>
      </c>
      <c r="C39" s="411"/>
      <c r="D39" s="411"/>
      <c r="E39" s="412"/>
      <c r="F39" s="412"/>
      <c r="G39" s="412"/>
      <c r="H39" s="412"/>
      <c r="I39" s="412"/>
    </row>
    <row r="40" spans="2:8" s="348" customFormat="1" ht="32.25" customHeight="1" thickBot="1">
      <c r="B40" s="1219" t="s">
        <v>24</v>
      </c>
      <c r="C40" s="1220"/>
      <c r="D40" s="1221"/>
      <c r="E40" s="413"/>
      <c r="F40" s="413"/>
      <c r="G40" s="413"/>
      <c r="H40" s="413"/>
    </row>
    <row r="41" spans="2:8" s="348" customFormat="1" ht="21.75" customHeight="1" thickBot="1">
      <c r="B41" s="1222" t="s">
        <v>67</v>
      </c>
      <c r="C41" s="1223"/>
      <c r="D41" s="1224"/>
      <c r="E41" s="414">
        <f>E40/$E$37</f>
        <v>0</v>
      </c>
      <c r="F41" s="414">
        <f>F40/$E$37</f>
        <v>0</v>
      </c>
      <c r="G41" s="414">
        <f>G40/$E$37</f>
        <v>0</v>
      </c>
      <c r="H41" s="414">
        <f>H40/$E$37</f>
        <v>0</v>
      </c>
    </row>
    <row r="42" spans="2:8" s="348" customFormat="1" ht="21.75" customHeight="1" thickBot="1">
      <c r="B42" s="1219" t="s">
        <v>45</v>
      </c>
      <c r="C42" s="1225"/>
      <c r="D42" s="1226"/>
      <c r="E42" s="413"/>
      <c r="F42" s="413"/>
      <c r="G42" s="413"/>
      <c r="H42" s="413"/>
    </row>
    <row r="43" spans="2:8" s="348" customFormat="1" ht="21.75" customHeight="1" thickBot="1">
      <c r="B43" s="1222" t="s">
        <v>67</v>
      </c>
      <c r="C43" s="1223"/>
      <c r="D43" s="1224"/>
      <c r="E43" s="414">
        <f>E42/$E$37</f>
        <v>0</v>
      </c>
      <c r="F43" s="414">
        <f>F42/$E$37</f>
        <v>0</v>
      </c>
      <c r="G43" s="414">
        <f>G42/$E$37</f>
        <v>0</v>
      </c>
      <c r="H43" s="414">
        <f>H42/$E$37</f>
        <v>0</v>
      </c>
    </row>
    <row r="44" spans="2:8" s="348" customFormat="1" ht="22.5" customHeight="1" thickBot="1">
      <c r="B44" s="1219" t="s">
        <v>155</v>
      </c>
      <c r="C44" s="1225"/>
      <c r="D44" s="1226"/>
      <c r="E44" s="413"/>
      <c r="F44" s="413"/>
      <c r="G44" s="413"/>
      <c r="H44" s="413"/>
    </row>
    <row r="45" spans="2:8" s="348" customFormat="1" ht="22.5" customHeight="1" thickBot="1">
      <c r="B45" s="1222" t="s">
        <v>67</v>
      </c>
      <c r="C45" s="1223"/>
      <c r="D45" s="1224"/>
      <c r="E45" s="414">
        <f>E44/$E$37</f>
        <v>0</v>
      </c>
      <c r="F45" s="414">
        <f>F44/$E$37</f>
        <v>0</v>
      </c>
      <c r="G45" s="414">
        <f>G44/$E$37</f>
        <v>0</v>
      </c>
      <c r="H45" s="414">
        <f>H44/$E$37</f>
        <v>0</v>
      </c>
    </row>
    <row r="46" spans="2:8" s="348" customFormat="1" ht="21.75" customHeight="1" thickBot="1">
      <c r="B46" s="1227" t="s">
        <v>25</v>
      </c>
      <c r="C46" s="1228"/>
      <c r="D46" s="1228"/>
      <c r="E46" s="413"/>
      <c r="F46" s="413"/>
      <c r="G46" s="413"/>
      <c r="H46" s="413"/>
    </row>
    <row r="47" spans="2:8" s="348" customFormat="1" ht="21.75" customHeight="1" thickBot="1">
      <c r="B47" s="1229" t="s">
        <v>67</v>
      </c>
      <c r="C47" s="1230"/>
      <c r="D47" s="1230"/>
      <c r="E47" s="414">
        <f>E46/$E$37</f>
        <v>0</v>
      </c>
      <c r="F47" s="414">
        <f>F46/$E$37</f>
        <v>0</v>
      </c>
      <c r="G47" s="414">
        <f>G46/$E$37</f>
        <v>0</v>
      </c>
      <c r="H47" s="414">
        <f>H46/$E$37</f>
        <v>0</v>
      </c>
    </row>
    <row r="48" spans="2:9" s="348" customFormat="1" ht="21.75" customHeight="1">
      <c r="B48" s="352"/>
      <c r="C48" s="415"/>
      <c r="D48" s="415"/>
      <c r="E48" s="416"/>
      <c r="F48" s="416"/>
      <c r="G48" s="416"/>
      <c r="H48" s="416"/>
      <c r="I48" s="365"/>
    </row>
    <row r="49" spans="2:8" s="365" customFormat="1" ht="21.75" customHeight="1">
      <c r="B49" s="415"/>
      <c r="C49" s="417"/>
      <c r="D49" s="417"/>
      <c r="E49" s="418"/>
      <c r="F49" s="418"/>
      <c r="G49" s="418"/>
      <c r="H49" s="418"/>
    </row>
    <row r="50" spans="2:11" s="348" customFormat="1" ht="21.75" customHeight="1">
      <c r="B50" s="1231" t="s">
        <v>313</v>
      </c>
      <c r="C50" s="1232"/>
      <c r="D50" s="1232"/>
      <c r="E50" s="1232"/>
      <c r="F50" s="1232"/>
      <c r="G50" s="1232"/>
      <c r="H50" s="1232"/>
      <c r="I50" s="1232"/>
      <c r="J50" s="1232"/>
      <c r="K50" s="419"/>
    </row>
    <row r="51" spans="2:8" s="365" customFormat="1" ht="21.75" customHeight="1" thickBot="1">
      <c r="B51" s="415"/>
      <c r="C51" s="417"/>
      <c r="D51" s="417"/>
      <c r="E51" s="418"/>
      <c r="F51" s="418"/>
      <c r="G51" s="418"/>
      <c r="H51" s="418"/>
    </row>
    <row r="52" spans="2:11" ht="68.25" customHeight="1" thickBot="1">
      <c r="B52" s="340"/>
      <c r="D52" s="420" t="s">
        <v>314</v>
      </c>
      <c r="E52" s="377" t="s">
        <v>315</v>
      </c>
      <c r="F52" s="421" t="s">
        <v>316</v>
      </c>
      <c r="G52" s="422" t="s">
        <v>317</v>
      </c>
      <c r="H52" s="422" t="s">
        <v>310</v>
      </c>
      <c r="I52" s="422" t="s">
        <v>318</v>
      </c>
      <c r="J52" s="422" t="s">
        <v>319</v>
      </c>
      <c r="K52" s="420" t="s">
        <v>320</v>
      </c>
    </row>
    <row r="53" spans="2:11" ht="41.25" customHeight="1" thickBot="1">
      <c r="B53" s="1233" t="s">
        <v>321</v>
      </c>
      <c r="C53" s="1234"/>
      <c r="D53" s="423">
        <v>0.84999999</v>
      </c>
      <c r="E53" s="424">
        <v>2549.99</v>
      </c>
      <c r="F53" s="424">
        <v>1699</v>
      </c>
      <c r="G53" s="425">
        <f>$G$37*D53</f>
        <v>-849.99999</v>
      </c>
      <c r="H53" s="426">
        <f>E53-(F53+G53)</f>
        <v>1700.9899899999998</v>
      </c>
      <c r="I53" s="413"/>
      <c r="J53" s="413"/>
      <c r="K53" s="427" t="s">
        <v>322</v>
      </c>
    </row>
    <row r="54" spans="2:11" s="428" customFormat="1" ht="40.5" customHeight="1" thickBot="1">
      <c r="B54" s="1233" t="s">
        <v>323</v>
      </c>
      <c r="C54" s="1234"/>
      <c r="D54" s="423">
        <v>0.05</v>
      </c>
      <c r="E54" s="424">
        <v>150</v>
      </c>
      <c r="F54" s="424">
        <v>100</v>
      </c>
      <c r="G54" s="425">
        <f>$G$37*D54</f>
        <v>-50</v>
      </c>
      <c r="H54" s="426">
        <f>E54-(F54+G54)</f>
        <v>100</v>
      </c>
      <c r="I54" s="413"/>
      <c r="J54" s="413"/>
      <c r="K54" s="427"/>
    </row>
    <row r="55" spans="2:11" ht="42" customHeight="1" thickBot="1">
      <c r="B55" s="1235" t="s">
        <v>324</v>
      </c>
      <c r="C55" s="1236"/>
      <c r="D55" s="429">
        <v>0.02</v>
      </c>
      <c r="E55" s="430">
        <v>60</v>
      </c>
      <c r="F55" s="430">
        <v>40</v>
      </c>
      <c r="G55" s="431">
        <f>$G$37*D55</f>
        <v>-20</v>
      </c>
      <c r="H55" s="432">
        <f>E55-(F55+G55)</f>
        <v>40</v>
      </c>
      <c r="I55" s="433"/>
      <c r="J55" s="433"/>
      <c r="K55" s="434"/>
    </row>
    <row r="56" spans="2:12" ht="30" customHeight="1" thickBot="1">
      <c r="B56" s="1237" t="s">
        <v>222</v>
      </c>
      <c r="C56" s="1237"/>
      <c r="D56" s="435">
        <f>100%-SUM(D53:D55)</f>
        <v>0.0800000099999999</v>
      </c>
      <c r="E56" s="436"/>
      <c r="F56" s="436"/>
      <c r="G56" s="437">
        <f>$G$37-SUM(G53:G55)</f>
        <v>-80.00000999999997</v>
      </c>
      <c r="H56" s="438"/>
      <c r="I56" s="439"/>
      <c r="J56" s="439"/>
      <c r="K56" s="439"/>
      <c r="L56" s="440"/>
    </row>
    <row r="57" spans="2:10" ht="29.25" customHeight="1" thickBot="1">
      <c r="B57" s="1238" t="s">
        <v>325</v>
      </c>
      <c r="C57" s="1238"/>
      <c r="D57" s="1238"/>
      <c r="E57" s="1238"/>
      <c r="F57" s="441">
        <f>SUM(G53:G56)</f>
        <v>-1000</v>
      </c>
      <c r="G57" s="412"/>
      <c r="H57" s="412"/>
      <c r="J57" s="365"/>
    </row>
    <row r="58" spans="2:10" ht="23.25" customHeight="1">
      <c r="B58" s="1239" t="s">
        <v>326</v>
      </c>
      <c r="C58" s="1240"/>
      <c r="D58" s="1240"/>
      <c r="E58" s="1240"/>
      <c r="F58" s="1240"/>
      <c r="G58" s="1241"/>
      <c r="H58" s="412"/>
      <c r="J58" s="365"/>
    </row>
    <row r="59" spans="2:10" ht="23.25" customHeight="1" thickBot="1">
      <c r="B59" s="1242" t="s">
        <v>327</v>
      </c>
      <c r="C59" s="1243"/>
      <c r="D59" s="1243" t="s">
        <v>328</v>
      </c>
      <c r="E59" s="1243"/>
      <c r="F59" s="1243" t="s">
        <v>329</v>
      </c>
      <c r="G59" s="1244"/>
      <c r="H59" s="412"/>
      <c r="J59" s="365"/>
    </row>
    <row r="60" spans="2:10" ht="6" customHeight="1">
      <c r="B60" s="442"/>
      <c r="C60" s="442"/>
      <c r="D60" s="442"/>
      <c r="E60" s="442"/>
      <c r="F60" s="442"/>
      <c r="G60" s="442"/>
      <c r="H60" s="412"/>
      <c r="J60" s="365"/>
    </row>
    <row r="61" spans="2:8" ht="32.25" customHeight="1" thickBot="1">
      <c r="B61" s="1245" t="s">
        <v>330</v>
      </c>
      <c r="C61" s="1246"/>
      <c r="D61" s="1246"/>
      <c r="E61" s="1247"/>
      <c r="H61" s="365"/>
    </row>
    <row r="62" spans="2:8" ht="27" customHeight="1" thickBot="1">
      <c r="B62" s="1245" t="s">
        <v>331</v>
      </c>
      <c r="C62" s="1246"/>
      <c r="D62" s="1246"/>
      <c r="E62" s="1247"/>
      <c r="F62" s="1248"/>
      <c r="G62" s="1249"/>
      <c r="H62" s="365"/>
    </row>
    <row r="63" spans="2:11" ht="27" customHeight="1" thickBot="1">
      <c r="B63" s="1245" t="s">
        <v>332</v>
      </c>
      <c r="C63" s="1246"/>
      <c r="D63" s="1246"/>
      <c r="E63" s="1247"/>
      <c r="F63" s="1189"/>
      <c r="G63" s="1190"/>
      <c r="H63" s="1190"/>
      <c r="I63" s="1190"/>
      <c r="J63" s="1190"/>
      <c r="K63" s="1191"/>
    </row>
    <row r="64" spans="2:11" ht="27" customHeight="1" thickBot="1">
      <c r="B64" s="1245" t="s">
        <v>333</v>
      </c>
      <c r="C64" s="1250"/>
      <c r="D64" s="1250"/>
      <c r="E64" s="1251"/>
      <c r="F64" s="1252"/>
      <c r="G64" s="1253"/>
      <c r="H64" s="1253"/>
      <c r="I64" s="1253"/>
      <c r="J64" s="1253"/>
      <c r="K64" s="1254"/>
    </row>
    <row r="65" spans="2:11" ht="63.75" customHeight="1" thickBot="1">
      <c r="B65" s="443" t="s">
        <v>334</v>
      </c>
      <c r="C65" s="444"/>
      <c r="D65" s="445"/>
      <c r="E65" s="445"/>
      <c r="F65" s="445"/>
      <c r="G65" s="445"/>
      <c r="H65" s="445"/>
      <c r="I65" s="445"/>
      <c r="J65" s="445"/>
      <c r="K65" s="446"/>
    </row>
    <row r="66" spans="2:10" ht="27" customHeight="1">
      <c r="B66" s="1255" t="s">
        <v>335</v>
      </c>
      <c r="C66" s="1255"/>
      <c r="D66" s="1255"/>
      <c r="E66" s="1255"/>
      <c r="F66" s="1255"/>
      <c r="G66" s="1255"/>
      <c r="H66" s="1255"/>
      <c r="I66" s="348"/>
      <c r="J66" s="348"/>
    </row>
    <row r="67" spans="2:10" ht="21" customHeight="1" thickBot="1">
      <c r="B67" s="1256" t="s">
        <v>336</v>
      </c>
      <c r="C67" s="1256"/>
      <c r="D67" s="1256"/>
      <c r="E67" s="1256"/>
      <c r="F67" s="1256"/>
      <c r="G67" s="1256"/>
      <c r="H67" s="1256"/>
      <c r="J67" s="447"/>
    </row>
    <row r="68" spans="3:10" s="448" customFormat="1" ht="18" customHeight="1" thickBot="1">
      <c r="C68" s="1257" t="s">
        <v>337</v>
      </c>
      <c r="D68" s="1258"/>
      <c r="E68" s="1258"/>
      <c r="F68" s="1258"/>
      <c r="G68" s="1258"/>
      <c r="H68" s="1258"/>
      <c r="I68" s="345" t="s">
        <v>338</v>
      </c>
      <c r="J68" s="449"/>
    </row>
    <row r="69" spans="3:10" s="448" customFormat="1" ht="19.5" customHeight="1">
      <c r="C69" s="1257" t="s">
        <v>339</v>
      </c>
      <c r="D69" s="1258"/>
      <c r="E69" s="1258"/>
      <c r="F69" s="1258"/>
      <c r="G69" s="1258"/>
      <c r="H69" s="1258"/>
      <c r="I69" s="345" t="s">
        <v>340</v>
      </c>
      <c r="J69" s="449"/>
    </row>
    <row r="70" spans="3:8" s="342" customFormat="1" ht="14.25" customHeight="1">
      <c r="C70" s="450"/>
      <c r="D70" s="451"/>
      <c r="E70" s="451"/>
      <c r="F70" s="451"/>
      <c r="G70" s="451"/>
      <c r="H70" s="451"/>
    </row>
    <row r="71" spans="2:9" ht="16.5" thickBot="1">
      <c r="B71" s="452"/>
      <c r="I71" s="453"/>
    </row>
    <row r="72" spans="2:6" ht="15.75" thickBot="1">
      <c r="B72" s="1184" t="s">
        <v>30</v>
      </c>
      <c r="C72" s="1259"/>
      <c r="D72" s="1259"/>
      <c r="E72" s="1260"/>
      <c r="F72" s="1261"/>
    </row>
    <row r="73" spans="2:9" ht="15.75" thickBot="1">
      <c r="B73" s="340"/>
      <c r="I73" s="454"/>
    </row>
    <row r="74" spans="2:9" ht="12.75" customHeight="1" thickBot="1">
      <c r="B74" s="1184" t="s">
        <v>288</v>
      </c>
      <c r="C74" s="1259"/>
      <c r="D74" s="1259"/>
      <c r="E74" s="1260"/>
      <c r="F74" s="1261"/>
      <c r="G74" s="1262" t="s">
        <v>61</v>
      </c>
      <c r="H74" s="1263"/>
      <c r="I74" s="1264"/>
    </row>
    <row r="75" spans="7:9" ht="15.75" thickBot="1">
      <c r="G75" s="1265"/>
      <c r="H75" s="1266"/>
      <c r="I75" s="1267"/>
    </row>
    <row r="76" ht="17.25" customHeight="1"/>
    <row r="77" ht="15.75" thickBot="1"/>
    <row r="78" spans="2:9" ht="15">
      <c r="B78" s="1268" t="s">
        <v>289</v>
      </c>
      <c r="C78" s="1175"/>
      <c r="D78" s="1175"/>
      <c r="E78" s="1269"/>
      <c r="F78" s="1270"/>
      <c r="G78" s="1273" t="s">
        <v>33</v>
      </c>
      <c r="H78" s="1274"/>
      <c r="I78" s="1264"/>
    </row>
    <row r="79" spans="5:9" ht="15.75" thickBot="1">
      <c r="E79" s="1271"/>
      <c r="F79" s="1272"/>
      <c r="G79" s="1275"/>
      <c r="H79" s="1276"/>
      <c r="I79" s="1277"/>
    </row>
    <row r="80" spans="3:9" ht="15">
      <c r="C80" s="1280" t="s">
        <v>290</v>
      </c>
      <c r="D80" s="1281"/>
      <c r="E80" s="1281"/>
      <c r="F80" s="1282"/>
      <c r="G80" s="1275"/>
      <c r="H80" s="1276"/>
      <c r="I80" s="1277"/>
    </row>
    <row r="81" spans="7:9" ht="15">
      <c r="G81" s="1275"/>
      <c r="H81" s="1276"/>
      <c r="I81" s="1277"/>
    </row>
    <row r="82" spans="7:9" ht="15">
      <c r="G82" s="1275"/>
      <c r="H82" s="1276"/>
      <c r="I82" s="1277"/>
    </row>
    <row r="83" spans="7:9" ht="15">
      <c r="G83" s="1275"/>
      <c r="H83" s="1276"/>
      <c r="I83" s="1277"/>
    </row>
    <row r="84" spans="7:9" ht="15.75" thickBot="1">
      <c r="G84" s="1278"/>
      <c r="H84" s="1279"/>
      <c r="I84" s="1267"/>
    </row>
  </sheetData>
  <sheetProtection/>
  <mergeCells count="70">
    <mergeCell ref="B74:D74"/>
    <mergeCell ref="E74:F74"/>
    <mergeCell ref="G74:I75"/>
    <mergeCell ref="B78:D78"/>
    <mergeCell ref="E78:F79"/>
    <mergeCell ref="G78:I84"/>
    <mergeCell ref="C80:F80"/>
    <mergeCell ref="B66:H66"/>
    <mergeCell ref="B67:H67"/>
    <mergeCell ref="C68:H68"/>
    <mergeCell ref="C69:H69"/>
    <mergeCell ref="B72:D72"/>
    <mergeCell ref="E72:F72"/>
    <mergeCell ref="B62:E62"/>
    <mergeCell ref="F62:G62"/>
    <mergeCell ref="B63:E63"/>
    <mergeCell ref="F63:K63"/>
    <mergeCell ref="B64:E64"/>
    <mergeCell ref="F64:K64"/>
    <mergeCell ref="B58:E58"/>
    <mergeCell ref="F58:G58"/>
    <mergeCell ref="B59:C59"/>
    <mergeCell ref="D59:E59"/>
    <mergeCell ref="F59:G59"/>
    <mergeCell ref="B61:E61"/>
    <mergeCell ref="B50:J50"/>
    <mergeCell ref="B53:C53"/>
    <mergeCell ref="B54:C54"/>
    <mergeCell ref="B55:C55"/>
    <mergeCell ref="B56:C56"/>
    <mergeCell ref="B57:E57"/>
    <mergeCell ref="B42:D42"/>
    <mergeCell ref="B43:D43"/>
    <mergeCell ref="B44:D44"/>
    <mergeCell ref="B45:D45"/>
    <mergeCell ref="B46:D46"/>
    <mergeCell ref="B47:D47"/>
    <mergeCell ref="B31:D31"/>
    <mergeCell ref="I32:K33"/>
    <mergeCell ref="B34:D34"/>
    <mergeCell ref="B37:D37"/>
    <mergeCell ref="B40:D40"/>
    <mergeCell ref="B41:D41"/>
    <mergeCell ref="B23:C23"/>
    <mergeCell ref="B25:C25"/>
    <mergeCell ref="B27:C27"/>
    <mergeCell ref="D27:H27"/>
    <mergeCell ref="B29:H29"/>
    <mergeCell ref="B30:C30"/>
    <mergeCell ref="D30:F30"/>
    <mergeCell ref="B17:C17"/>
    <mergeCell ref="D17:H17"/>
    <mergeCell ref="B19:C19"/>
    <mergeCell ref="D19:E19"/>
    <mergeCell ref="F19:G19"/>
    <mergeCell ref="B21:C21"/>
    <mergeCell ref="D21:E21"/>
    <mergeCell ref="B9:C9"/>
    <mergeCell ref="D9:H9"/>
    <mergeCell ref="B11:C11"/>
    <mergeCell ref="D11:F11"/>
    <mergeCell ref="D13:H13"/>
    <mergeCell ref="B15:C15"/>
    <mergeCell ref="D15:H15"/>
    <mergeCell ref="B1:I1"/>
    <mergeCell ref="B3:H3"/>
    <mergeCell ref="B4:H4"/>
    <mergeCell ref="B5:G5"/>
    <mergeCell ref="B7:C7"/>
    <mergeCell ref="D7:H7"/>
  </mergeCells>
  <printOptions/>
  <pageMargins left="1.1023622047244095" right="0.7086614173228347" top="0.7874015748031497" bottom="0.7874015748031497" header="0.31496062992125984" footer="0.31496062992125984"/>
  <pageSetup fitToHeight="2" horizontalDpi="600" verticalDpi="600" orientation="portrait" paperSize="9" scale="54" r:id="rId2"/>
  <headerFooter>
    <oddHeader>&amp;CVerze: 16.9.2011</oddHeader>
  </headerFooter>
  <rowBreaks count="1" manualBreakCount="1">
    <brk id="48" min="1" max="10" man="1"/>
  </rowBreaks>
  <drawing r:id="rId1"/>
</worksheet>
</file>

<file path=xl/worksheets/sheet9.xml><?xml version="1.0" encoding="utf-8"?>
<worksheet xmlns="http://schemas.openxmlformats.org/spreadsheetml/2006/main" xmlns:r="http://schemas.openxmlformats.org/officeDocument/2006/relationships">
  <sheetPr>
    <outlinePr summaryBelow="0" summaryRight="0"/>
  </sheetPr>
  <dimension ref="A2:V75"/>
  <sheetViews>
    <sheetView view="pageBreakPreview" zoomScale="88" zoomScaleNormal="85" zoomScaleSheetLayoutView="88" workbookViewId="0" topLeftCell="A1">
      <selection activeCell="B24" sqref="B24:M24"/>
    </sheetView>
  </sheetViews>
  <sheetFormatPr defaultColWidth="9.140625" defaultRowHeight="12.75"/>
  <cols>
    <col min="1" max="1" width="22.421875" style="457" customWidth="1"/>
    <col min="2" max="2" width="11.140625" style="457" customWidth="1"/>
    <col min="3" max="3" width="10.57421875" style="457" customWidth="1"/>
    <col min="4" max="4" width="8.8515625" style="457" customWidth="1"/>
    <col min="5" max="5" width="11.28125" style="457" customWidth="1"/>
    <col min="6" max="6" width="8.00390625" style="457" customWidth="1"/>
    <col min="7" max="8" width="10.28125" style="457" customWidth="1"/>
    <col min="9" max="9" width="7.140625" style="457" customWidth="1"/>
    <col min="10" max="10" width="9.28125" style="457" customWidth="1"/>
    <col min="11" max="11" width="6.00390625" style="457" customWidth="1"/>
    <col min="12" max="12" width="13.140625" style="457" customWidth="1"/>
    <col min="13" max="13" width="12.8515625" style="457" customWidth="1"/>
    <col min="14" max="19" width="9.28125" style="457" bestFit="1" customWidth="1"/>
    <col min="20" max="16384" width="9.140625" style="457" customWidth="1"/>
  </cols>
  <sheetData>
    <row r="1" s="455" customFormat="1" ht="11.25"/>
    <row r="2" spans="1:2" ht="15.75">
      <c r="A2" s="1283"/>
      <c r="B2" s="456"/>
    </row>
    <row r="3" spans="1:11" ht="12.75">
      <c r="A3" s="1283"/>
      <c r="K3" s="458"/>
    </row>
    <row r="4" spans="1:11" ht="12.75">
      <c r="A4" s="1283"/>
      <c r="K4" s="459"/>
    </row>
    <row r="5" ht="12.75">
      <c r="K5" s="460"/>
    </row>
    <row r="6" ht="12.75"/>
    <row r="7" spans="1:10" ht="12.75">
      <c r="A7" s="461"/>
      <c r="B7" s="461"/>
      <c r="C7" s="461"/>
      <c r="D7" s="461"/>
      <c r="J7" s="461"/>
    </row>
    <row r="8" spans="1:13" ht="12.75">
      <c r="A8" s="462"/>
      <c r="B8" s="462"/>
      <c r="C8" s="462"/>
      <c r="D8" s="462"/>
      <c r="E8" s="462"/>
      <c r="F8" s="462"/>
      <c r="G8" s="462"/>
      <c r="H8" s="462"/>
      <c r="I8" s="462"/>
      <c r="J8" s="462"/>
      <c r="K8" s="462"/>
      <c r="L8" s="462"/>
      <c r="M8" s="462"/>
    </row>
    <row r="10" spans="1:13" s="463" customFormat="1" ht="20.25">
      <c r="A10" s="1284" t="s">
        <v>341</v>
      </c>
      <c r="B10" s="1285"/>
      <c r="C10" s="1285"/>
      <c r="D10" s="1285"/>
      <c r="E10" s="1285"/>
      <c r="F10" s="1285"/>
      <c r="G10" s="1285"/>
      <c r="H10" s="1285"/>
      <c r="I10" s="1285"/>
      <c r="J10" s="1285"/>
      <c r="K10" s="1285"/>
      <c r="L10" s="1285"/>
      <c r="M10" s="1285"/>
    </row>
    <row r="11" spans="1:13" s="464" customFormat="1" ht="15">
      <c r="A11" s="1286" t="s">
        <v>342</v>
      </c>
      <c r="B11" s="1286"/>
      <c r="C11" s="1286"/>
      <c r="D11" s="1286"/>
      <c r="E11" s="1286"/>
      <c r="F11" s="1286"/>
      <c r="G11" s="1286"/>
      <c r="H11" s="1286"/>
      <c r="I11" s="1286"/>
      <c r="J11" s="1286"/>
      <c r="K11" s="1286"/>
      <c r="L11" s="1286"/>
      <c r="M11" s="1286"/>
    </row>
    <row r="12" spans="1:13" ht="27" customHeight="1">
      <c r="A12" s="1287" t="s">
        <v>343</v>
      </c>
      <c r="B12" s="1288"/>
      <c r="C12" s="1288"/>
      <c r="D12" s="1288"/>
      <c r="E12" s="1288"/>
      <c r="F12" s="1288"/>
      <c r="G12" s="1288"/>
      <c r="H12" s="1288"/>
      <c r="I12" s="1288"/>
      <c r="J12" s="1288"/>
      <c r="K12" s="1288"/>
      <c r="L12" s="1288"/>
      <c r="M12" s="1288"/>
    </row>
    <row r="13" s="465" customFormat="1" ht="10.5" thickBot="1"/>
    <row r="14" spans="1:13" s="467" customFormat="1" ht="37.5" customHeight="1">
      <c r="A14" s="466" t="s">
        <v>344</v>
      </c>
      <c r="B14" s="1289"/>
      <c r="C14" s="1290"/>
      <c r="D14" s="1290"/>
      <c r="E14" s="1290"/>
      <c r="F14" s="1290"/>
      <c r="G14" s="1290"/>
      <c r="H14" s="1290"/>
      <c r="I14" s="1290"/>
      <c r="J14" s="1290"/>
      <c r="K14" s="1290"/>
      <c r="L14" s="1290"/>
      <c r="M14" s="1291"/>
    </row>
    <row r="15" spans="1:13" s="467" customFormat="1" ht="36" customHeight="1">
      <c r="A15" s="468" t="s">
        <v>345</v>
      </c>
      <c r="B15" s="1292"/>
      <c r="C15" s="1293"/>
      <c r="D15" s="1293"/>
      <c r="E15" s="1293"/>
      <c r="F15" s="1293"/>
      <c r="G15" s="1293"/>
      <c r="H15" s="1293"/>
      <c r="I15" s="1293"/>
      <c r="J15" s="1293"/>
      <c r="K15" s="1293"/>
      <c r="L15" s="1293"/>
      <c r="M15" s="1294"/>
    </row>
    <row r="16" spans="1:13" ht="15" thickBot="1">
      <c r="A16" s="469"/>
      <c r="B16" s="470"/>
      <c r="C16" s="470"/>
      <c r="D16" s="470"/>
      <c r="E16" s="470"/>
      <c r="F16" s="470"/>
      <c r="G16" s="470"/>
      <c r="H16" s="470"/>
      <c r="I16" s="470"/>
      <c r="J16" s="470"/>
      <c r="K16" s="471"/>
      <c r="L16" s="471"/>
      <c r="M16" s="471"/>
    </row>
    <row r="17" spans="1:13" ht="33" customHeight="1" thickBot="1">
      <c r="A17" s="1295" t="s">
        <v>346</v>
      </c>
      <c r="B17" s="1296"/>
      <c r="C17" s="1296"/>
      <c r="D17" s="1296"/>
      <c r="E17" s="1296"/>
      <c r="F17" s="1296"/>
      <c r="G17" s="1296"/>
      <c r="H17" s="1296"/>
      <c r="I17" s="1296"/>
      <c r="J17" s="1296"/>
      <c r="K17" s="1296"/>
      <c r="L17" s="1296"/>
      <c r="M17" s="1297"/>
    </row>
    <row r="18" spans="1:13" ht="33" customHeight="1" thickBot="1">
      <c r="A18" s="1298" t="s">
        <v>347</v>
      </c>
      <c r="B18" s="1299"/>
      <c r="C18" s="1299"/>
      <c r="D18" s="1299"/>
      <c r="E18" s="1299"/>
      <c r="F18" s="1299"/>
      <c r="G18" s="1299"/>
      <c r="H18" s="1299"/>
      <c r="I18" s="1299"/>
      <c r="J18" s="1299"/>
      <c r="K18" s="1299"/>
      <c r="L18" s="1299"/>
      <c r="M18" s="1300"/>
    </row>
    <row r="19" spans="1:13" s="467" customFormat="1" ht="36.75" customHeight="1">
      <c r="A19" s="466" t="s">
        <v>348</v>
      </c>
      <c r="B19" s="1289"/>
      <c r="C19" s="1290"/>
      <c r="D19" s="1290"/>
      <c r="E19" s="1290"/>
      <c r="F19" s="1290"/>
      <c r="G19" s="1290"/>
      <c r="H19" s="1290"/>
      <c r="I19" s="1290"/>
      <c r="J19" s="1290"/>
      <c r="K19" s="1290"/>
      <c r="L19" s="1290"/>
      <c r="M19" s="1291"/>
    </row>
    <row r="20" spans="1:13" s="467" customFormat="1" ht="35.25" customHeight="1">
      <c r="A20" s="468" t="s">
        <v>349</v>
      </c>
      <c r="B20" s="1292"/>
      <c r="C20" s="1293"/>
      <c r="D20" s="1293"/>
      <c r="E20" s="1293"/>
      <c r="F20" s="1293"/>
      <c r="G20" s="1293"/>
      <c r="H20" s="1293"/>
      <c r="I20" s="1293"/>
      <c r="J20" s="1293"/>
      <c r="K20" s="1293"/>
      <c r="L20" s="1293"/>
      <c r="M20" s="1294"/>
    </row>
    <row r="21" spans="1:13" s="467" customFormat="1" ht="38.25" customHeight="1">
      <c r="A21" s="468" t="s">
        <v>350</v>
      </c>
      <c r="B21" s="1292"/>
      <c r="C21" s="1293"/>
      <c r="D21" s="1293"/>
      <c r="E21" s="1293"/>
      <c r="F21" s="1293"/>
      <c r="G21" s="1293"/>
      <c r="H21" s="1293"/>
      <c r="I21" s="1293"/>
      <c r="J21" s="1293"/>
      <c r="K21" s="1293"/>
      <c r="L21" s="1293"/>
      <c r="M21" s="1294"/>
    </row>
    <row r="22" spans="1:13" ht="35.25" customHeight="1" thickBot="1">
      <c r="A22" s="472" t="s">
        <v>351</v>
      </c>
      <c r="B22" s="1301"/>
      <c r="C22" s="1302"/>
      <c r="D22" s="1302"/>
      <c r="E22" s="1302"/>
      <c r="F22" s="1302"/>
      <c r="G22" s="1302"/>
      <c r="H22" s="1302"/>
      <c r="I22" s="1302"/>
      <c r="J22" s="1302"/>
      <c r="K22" s="1302"/>
      <c r="L22" s="1302"/>
      <c r="M22" s="1303"/>
    </row>
    <row r="23" spans="1:13" ht="33" customHeight="1" thickBot="1">
      <c r="A23" s="1298" t="s">
        <v>352</v>
      </c>
      <c r="B23" s="1299"/>
      <c r="C23" s="1299"/>
      <c r="D23" s="1299"/>
      <c r="E23" s="1299"/>
      <c r="F23" s="1299"/>
      <c r="G23" s="1299"/>
      <c r="H23" s="1299"/>
      <c r="I23" s="1299"/>
      <c r="J23" s="1299"/>
      <c r="K23" s="1299"/>
      <c r="L23" s="1299"/>
      <c r="M23" s="1300"/>
    </row>
    <row r="24" spans="1:13" s="467" customFormat="1" ht="36.75" customHeight="1">
      <c r="A24" s="466" t="s">
        <v>348</v>
      </c>
      <c r="B24" s="1289"/>
      <c r="C24" s="1290"/>
      <c r="D24" s="1290"/>
      <c r="E24" s="1290"/>
      <c r="F24" s="1290"/>
      <c r="G24" s="1290"/>
      <c r="H24" s="1290"/>
      <c r="I24" s="1290"/>
      <c r="J24" s="1290"/>
      <c r="K24" s="1290"/>
      <c r="L24" s="1290"/>
      <c r="M24" s="1291"/>
    </row>
    <row r="25" spans="1:13" s="467" customFormat="1" ht="35.25" customHeight="1">
      <c r="A25" s="468" t="s">
        <v>349</v>
      </c>
      <c r="B25" s="1292"/>
      <c r="C25" s="1293"/>
      <c r="D25" s="1293"/>
      <c r="E25" s="1293"/>
      <c r="F25" s="1293"/>
      <c r="G25" s="1293"/>
      <c r="H25" s="1293"/>
      <c r="I25" s="1293"/>
      <c r="J25" s="1293"/>
      <c r="K25" s="1293"/>
      <c r="L25" s="1293"/>
      <c r="M25" s="1294"/>
    </row>
    <row r="26" spans="1:13" s="467" customFormat="1" ht="38.25" customHeight="1">
      <c r="A26" s="468" t="s">
        <v>353</v>
      </c>
      <c r="B26" s="1292"/>
      <c r="C26" s="1293"/>
      <c r="D26" s="1293"/>
      <c r="E26" s="1293"/>
      <c r="F26" s="1293"/>
      <c r="G26" s="1293"/>
      <c r="H26" s="1293"/>
      <c r="I26" s="1293"/>
      <c r="J26" s="1293"/>
      <c r="K26" s="1293"/>
      <c r="L26" s="1293"/>
      <c r="M26" s="1294"/>
    </row>
    <row r="27" spans="1:13" ht="35.25" customHeight="1" thickBot="1">
      <c r="A27" s="472" t="s">
        <v>351</v>
      </c>
      <c r="B27" s="1301"/>
      <c r="C27" s="1302"/>
      <c r="D27" s="1302"/>
      <c r="E27" s="1302"/>
      <c r="F27" s="1302"/>
      <c r="G27" s="1302"/>
      <c r="H27" s="1302"/>
      <c r="I27" s="1302"/>
      <c r="J27" s="1302"/>
      <c r="K27" s="1302"/>
      <c r="L27" s="1302"/>
      <c r="M27" s="1303"/>
    </row>
    <row r="28" spans="1:10" ht="15" thickBot="1">
      <c r="A28" s="469"/>
      <c r="B28" s="473"/>
      <c r="C28" s="473"/>
      <c r="D28" s="473"/>
      <c r="E28" s="473"/>
      <c r="F28" s="473"/>
      <c r="G28" s="473"/>
      <c r="H28" s="473"/>
      <c r="I28" s="473"/>
      <c r="J28" s="473"/>
    </row>
    <row r="29" spans="1:13" s="467" customFormat="1" ht="30.75" customHeight="1" thickBot="1">
      <c r="A29" s="474" t="s">
        <v>354</v>
      </c>
      <c r="B29" s="1304"/>
      <c r="C29" s="1305"/>
      <c r="D29" s="1305"/>
      <c r="E29" s="1305"/>
      <c r="F29" s="1305"/>
      <c r="G29" s="1306"/>
      <c r="H29" s="1307" t="s">
        <v>355</v>
      </c>
      <c r="I29" s="1308"/>
      <c r="J29" s="1304" t="s">
        <v>356</v>
      </c>
      <c r="K29" s="1305"/>
      <c r="L29" s="1305"/>
      <c r="M29" s="1306"/>
    </row>
    <row r="30" spans="1:10" ht="27" customHeight="1" thickBot="1">
      <c r="A30" s="473"/>
      <c r="B30" s="473"/>
      <c r="C30" s="473"/>
      <c r="D30" s="473"/>
      <c r="E30" s="473"/>
      <c r="F30" s="473"/>
      <c r="G30" s="473"/>
      <c r="H30" s="473"/>
      <c r="I30" s="473"/>
      <c r="J30" s="473"/>
    </row>
    <row r="31" spans="1:13" s="463" customFormat="1" ht="30.75" customHeight="1" thickBot="1">
      <c r="A31" s="1295" t="s">
        <v>357</v>
      </c>
      <c r="B31" s="1296"/>
      <c r="C31" s="1296"/>
      <c r="D31" s="1296"/>
      <c r="E31" s="1296"/>
      <c r="F31" s="1296"/>
      <c r="G31" s="1296"/>
      <c r="H31" s="1296"/>
      <c r="I31" s="1296"/>
      <c r="J31" s="1296"/>
      <c r="K31" s="1296"/>
      <c r="L31" s="1296"/>
      <c r="M31" s="1297"/>
    </row>
    <row r="32" spans="2:13" s="475" customFormat="1" ht="33" customHeight="1" thickBot="1">
      <c r="B32" s="1309" t="s">
        <v>358</v>
      </c>
      <c r="C32" s="1310"/>
      <c r="D32" s="1310"/>
      <c r="E32" s="1310"/>
      <c r="F32" s="1311"/>
      <c r="G32" s="1309" t="s">
        <v>359</v>
      </c>
      <c r="H32" s="1310"/>
      <c r="I32" s="1310"/>
      <c r="J32" s="1310"/>
      <c r="K32" s="1311"/>
      <c r="L32" s="1312" t="s">
        <v>360</v>
      </c>
      <c r="M32" s="1313"/>
    </row>
    <row r="33" spans="1:13" s="475" customFormat="1" ht="51.75" customHeight="1" thickBot="1">
      <c r="A33" s="476" t="s">
        <v>361</v>
      </c>
      <c r="B33" s="477" t="s">
        <v>362</v>
      </c>
      <c r="C33" s="478" t="s">
        <v>363</v>
      </c>
      <c r="D33" s="478" t="s">
        <v>364</v>
      </c>
      <c r="E33" s="478" t="s">
        <v>365</v>
      </c>
      <c r="F33" s="479" t="s">
        <v>366</v>
      </c>
      <c r="G33" s="480" t="s">
        <v>367</v>
      </c>
      <c r="H33" s="478" t="s">
        <v>368</v>
      </c>
      <c r="I33" s="478" t="s">
        <v>364</v>
      </c>
      <c r="J33" s="478" t="s">
        <v>365</v>
      </c>
      <c r="K33" s="481" t="s">
        <v>366</v>
      </c>
      <c r="L33" s="482" t="s">
        <v>369</v>
      </c>
      <c r="M33" s="483" t="s">
        <v>370</v>
      </c>
    </row>
    <row r="34" spans="1:13" s="475" customFormat="1" ht="45" customHeight="1" thickBot="1">
      <c r="A34" s="484" t="s">
        <v>371</v>
      </c>
      <c r="B34" s="485">
        <v>27000</v>
      </c>
      <c r="C34" s="486">
        <v>17000</v>
      </c>
      <c r="D34" s="487">
        <f>1/B34*C34</f>
        <v>0.6296296296296297</v>
      </c>
      <c r="E34" s="488">
        <v>10000</v>
      </c>
      <c r="F34" s="489">
        <f>1/B34*E34</f>
        <v>0.37037037037037035</v>
      </c>
      <c r="G34" s="490">
        <v>25757.88</v>
      </c>
      <c r="H34" s="491">
        <f>G34*D34</f>
        <v>16217.924444444445</v>
      </c>
      <c r="I34" s="487">
        <f>1/G34*H34</f>
        <v>0.6296296296296295</v>
      </c>
      <c r="J34" s="491">
        <f>G34*F34</f>
        <v>9539.955555555556</v>
      </c>
      <c r="K34" s="492">
        <f>1/G34*J34</f>
        <v>0.37037037037037035</v>
      </c>
      <c r="L34" s="493">
        <f>G34*I34</f>
        <v>16217.924444444443</v>
      </c>
      <c r="M34" s="494">
        <f>G34*K34</f>
        <v>9539.955555555556</v>
      </c>
    </row>
    <row r="35" spans="1:13" s="475" customFormat="1" ht="33.75" customHeight="1" thickBot="1">
      <c r="A35" s="495" t="s">
        <v>372</v>
      </c>
      <c r="B35" s="496">
        <v>21000</v>
      </c>
      <c r="C35" s="497">
        <v>15000</v>
      </c>
      <c r="D35" s="498">
        <f>1/B35*C35</f>
        <v>0.7142857142857143</v>
      </c>
      <c r="E35" s="499">
        <v>6000</v>
      </c>
      <c r="F35" s="500">
        <f>1/B35*E35</f>
        <v>0.2857142857142857</v>
      </c>
      <c r="G35" s="501">
        <v>21400</v>
      </c>
      <c r="H35" s="502">
        <f>G35*D35</f>
        <v>15285.714285714286</v>
      </c>
      <c r="I35" s="498">
        <f>1/G35*H35</f>
        <v>0.7142857142857143</v>
      </c>
      <c r="J35" s="502">
        <f>G35*F35</f>
        <v>6114.285714285714</v>
      </c>
      <c r="K35" s="503">
        <f>1/G35*J35</f>
        <v>0.2857142857142857</v>
      </c>
      <c r="L35" s="493">
        <f>G35*I35</f>
        <v>15285.714285714286</v>
      </c>
      <c r="M35" s="494">
        <f>G35*K35</f>
        <v>6114.285714285714</v>
      </c>
    </row>
    <row r="36" spans="1:13" s="475" customFormat="1" ht="42.75" customHeight="1" thickBot="1">
      <c r="A36" s="504" t="s">
        <v>373</v>
      </c>
      <c r="B36" s="505">
        <v>11700</v>
      </c>
      <c r="C36" s="506">
        <v>10700</v>
      </c>
      <c r="D36" s="507">
        <f>1/B36*C36</f>
        <v>0.9145299145299145</v>
      </c>
      <c r="E36" s="508">
        <v>1000</v>
      </c>
      <c r="F36" s="509">
        <f>1/B36*E36</f>
        <v>0.08547008547008547</v>
      </c>
      <c r="G36" s="510">
        <v>11700</v>
      </c>
      <c r="H36" s="511">
        <f>G36*D36</f>
        <v>10700</v>
      </c>
      <c r="I36" s="507">
        <f>1/G36*H36</f>
        <v>0.9145299145299145</v>
      </c>
      <c r="J36" s="511">
        <f>G36*F36</f>
        <v>1000</v>
      </c>
      <c r="K36" s="512">
        <f>1/G36*J36</f>
        <v>0.08547008547008547</v>
      </c>
      <c r="L36" s="513">
        <f>G36*I36</f>
        <v>10700</v>
      </c>
      <c r="M36" s="514">
        <f>G36*K36</f>
        <v>1000</v>
      </c>
    </row>
    <row r="37" spans="1:18" s="475" customFormat="1" ht="13.5" thickBot="1">
      <c r="A37" s="515"/>
      <c r="B37" s="1314"/>
      <c r="C37" s="1314"/>
      <c r="D37" s="515"/>
      <c r="E37" s="516"/>
      <c r="F37" s="516"/>
      <c r="G37" s="516"/>
      <c r="H37" s="516"/>
      <c r="I37" s="516"/>
      <c r="J37" s="516"/>
      <c r="K37" s="516"/>
      <c r="L37" s="516"/>
      <c r="M37" s="516"/>
      <c r="N37" s="516"/>
      <c r="O37" s="516"/>
      <c r="P37" s="517"/>
      <c r="Q37" s="517"/>
      <c r="R37" s="518"/>
    </row>
    <row r="38" spans="1:19" s="524" customFormat="1" ht="28.5" customHeight="1" thickBot="1">
      <c r="A38" s="519" t="s">
        <v>374</v>
      </c>
      <c r="B38" s="520">
        <f>SUM(B34:B36)</f>
        <v>59700</v>
      </c>
      <c r="C38" s="520">
        <f aca="true" t="shared" si="0" ref="C38:M38">SUM(C34:C36)</f>
        <v>42700</v>
      </c>
      <c r="D38" s="520"/>
      <c r="E38" s="520">
        <f t="shared" si="0"/>
        <v>17000</v>
      </c>
      <c r="F38" s="520"/>
      <c r="G38" s="520">
        <f t="shared" si="0"/>
        <v>58857.880000000005</v>
      </c>
      <c r="H38" s="520">
        <f t="shared" si="0"/>
        <v>42203.63873015873</v>
      </c>
      <c r="I38" s="520"/>
      <c r="J38" s="520">
        <f t="shared" si="0"/>
        <v>16654.24126984127</v>
      </c>
      <c r="K38" s="520"/>
      <c r="L38" s="520">
        <f t="shared" si="0"/>
        <v>42203.63873015873</v>
      </c>
      <c r="M38" s="520">
        <f t="shared" si="0"/>
        <v>16654.24126984127</v>
      </c>
      <c r="N38" s="521"/>
      <c r="O38" s="522"/>
      <c r="P38" s="521"/>
      <c r="Q38" s="521"/>
      <c r="R38" s="523"/>
      <c r="S38" s="523"/>
    </row>
    <row r="39" spans="1:10" ht="12.75">
      <c r="A39" s="525"/>
      <c r="B39" s="526"/>
      <c r="C39" s="527"/>
      <c r="D39" s="527"/>
      <c r="E39" s="527"/>
      <c r="F39" s="527"/>
      <c r="G39" s="527"/>
      <c r="H39" s="527"/>
      <c r="I39" s="527"/>
      <c r="J39" s="527"/>
    </row>
    <row r="40" spans="1:10" ht="13.5" thickBot="1">
      <c r="A40" s="525"/>
      <c r="B40" s="526"/>
      <c r="C40" s="527"/>
      <c r="D40" s="527"/>
      <c r="E40" s="527"/>
      <c r="F40" s="527"/>
      <c r="G40" s="527"/>
      <c r="H40" s="527"/>
      <c r="I40" s="527"/>
      <c r="J40" s="527"/>
    </row>
    <row r="41" spans="1:22" ht="33" customHeight="1" thickBot="1">
      <c r="A41" s="1315" t="s">
        <v>375</v>
      </c>
      <c r="B41" s="1315"/>
      <c r="C41" s="1315"/>
      <c r="D41" s="1315"/>
      <c r="E41" s="1315"/>
      <c r="F41" s="1316">
        <f>G38</f>
        <v>58857.880000000005</v>
      </c>
      <c r="G41" s="1317"/>
      <c r="H41" s="528"/>
      <c r="I41" s="528"/>
      <c r="J41" s="528"/>
      <c r="K41" s="528"/>
      <c r="L41" s="528"/>
      <c r="M41" s="528"/>
      <c r="N41" s="528"/>
      <c r="O41" s="528"/>
      <c r="P41" s="528"/>
      <c r="Q41" s="528"/>
      <c r="R41" s="528"/>
      <c r="S41" s="528"/>
      <c r="T41" s="528"/>
      <c r="U41" s="528"/>
      <c r="V41" s="528"/>
    </row>
    <row r="42" spans="1:22" ht="13.5" thickBot="1">
      <c r="A42" s="528"/>
      <c r="B42" s="528"/>
      <c r="C42" s="528"/>
      <c r="D42" s="528"/>
      <c r="E42" s="528"/>
      <c r="F42" s="529"/>
      <c r="G42" s="530"/>
      <c r="H42" s="528"/>
      <c r="I42" s="528"/>
      <c r="J42" s="528"/>
      <c r="K42" s="528"/>
      <c r="L42" s="528"/>
      <c r="M42" s="528"/>
      <c r="N42" s="528"/>
      <c r="O42" s="528"/>
      <c r="P42" s="528"/>
      <c r="Q42" s="528"/>
      <c r="R42" s="528"/>
      <c r="S42" s="528"/>
      <c r="T42" s="528"/>
      <c r="U42" s="528"/>
      <c r="V42" s="528"/>
    </row>
    <row r="43" spans="1:22" ht="33" customHeight="1" thickBot="1">
      <c r="A43" s="1315" t="s">
        <v>376</v>
      </c>
      <c r="B43" s="1315"/>
      <c r="C43" s="1315"/>
      <c r="D43" s="1315"/>
      <c r="E43" s="1315"/>
      <c r="F43" s="1316">
        <f>H38</f>
        <v>42203.63873015873</v>
      </c>
      <c r="G43" s="1317"/>
      <c r="H43" s="528"/>
      <c r="N43" s="528"/>
      <c r="O43" s="528"/>
      <c r="P43" s="528"/>
      <c r="Q43" s="528"/>
      <c r="R43" s="528"/>
      <c r="S43" s="528"/>
      <c r="T43" s="528"/>
      <c r="U43" s="528"/>
      <c r="V43" s="528"/>
    </row>
    <row r="44" spans="1:22" ht="13.5" thickBot="1">
      <c r="A44" s="528"/>
      <c r="B44" s="528"/>
      <c r="C44" s="528"/>
      <c r="D44" s="528"/>
      <c r="E44" s="528"/>
      <c r="F44" s="528"/>
      <c r="G44" s="528"/>
      <c r="H44" s="528"/>
      <c r="I44" s="528"/>
      <c r="J44" s="528"/>
      <c r="K44" s="528"/>
      <c r="L44" s="528"/>
      <c r="M44" s="528"/>
      <c r="N44" s="528"/>
      <c r="O44" s="528"/>
      <c r="P44" s="528"/>
      <c r="Q44" s="528"/>
      <c r="R44" s="528"/>
      <c r="S44" s="528"/>
      <c r="T44" s="528"/>
      <c r="U44" s="528"/>
      <c r="V44" s="528"/>
    </row>
    <row r="45" spans="1:22" ht="33" customHeight="1" thickBot="1">
      <c r="A45" s="1315" t="s">
        <v>377</v>
      </c>
      <c r="B45" s="1315"/>
      <c r="C45" s="1315"/>
      <c r="D45" s="1318"/>
      <c r="E45" s="1319"/>
      <c r="F45" s="1316">
        <f>M38</f>
        <v>16654.24126984127</v>
      </c>
      <c r="G45" s="1317"/>
      <c r="H45" s="528"/>
      <c r="I45" s="528"/>
      <c r="J45" s="528"/>
      <c r="K45" s="528"/>
      <c r="L45" s="528"/>
      <c r="M45" s="528"/>
      <c r="N45" s="528"/>
      <c r="O45" s="528"/>
      <c r="P45" s="528"/>
      <c r="Q45" s="528"/>
      <c r="R45" s="528"/>
      <c r="S45" s="528"/>
      <c r="T45" s="528"/>
      <c r="U45" s="528"/>
      <c r="V45" s="528"/>
    </row>
    <row r="46" spans="1:22" ht="12.75">
      <c r="A46" s="528"/>
      <c r="B46" s="528"/>
      <c r="C46" s="528"/>
      <c r="D46" s="528"/>
      <c r="E46" s="528"/>
      <c r="F46" s="528"/>
      <c r="G46" s="528"/>
      <c r="H46" s="528"/>
      <c r="I46" s="528"/>
      <c r="J46" s="528"/>
      <c r="K46" s="528"/>
      <c r="L46" s="528"/>
      <c r="M46" s="528"/>
      <c r="N46" s="528"/>
      <c r="O46" s="528"/>
      <c r="P46" s="528"/>
      <c r="Q46" s="528"/>
      <c r="R46" s="528"/>
      <c r="S46" s="528"/>
      <c r="T46" s="528"/>
      <c r="U46" s="528"/>
      <c r="V46" s="528"/>
    </row>
    <row r="47" spans="8:22" ht="10.5" customHeight="1">
      <c r="H47" s="528"/>
      <c r="I47" s="528"/>
      <c r="J47" s="528"/>
      <c r="K47" s="528"/>
      <c r="L47" s="528"/>
      <c r="M47" s="528"/>
      <c r="N47" s="528"/>
      <c r="O47" s="528"/>
      <c r="P47" s="528"/>
      <c r="Q47" s="528"/>
      <c r="R47" s="528"/>
      <c r="S47" s="528"/>
      <c r="T47" s="528"/>
      <c r="U47" s="528"/>
      <c r="V47" s="528"/>
    </row>
    <row r="48" spans="8:22" ht="10.5" customHeight="1">
      <c r="H48" s="528"/>
      <c r="I48" s="528"/>
      <c r="J48" s="528"/>
      <c r="K48" s="528"/>
      <c r="L48" s="528"/>
      <c r="M48" s="528"/>
      <c r="N48" s="528"/>
      <c r="O48" s="528"/>
      <c r="P48" s="528"/>
      <c r="Q48" s="528"/>
      <c r="R48" s="528"/>
      <c r="S48" s="528"/>
      <c r="T48" s="528"/>
      <c r="U48" s="528"/>
      <c r="V48" s="528"/>
    </row>
    <row r="49" ht="16.5" customHeight="1"/>
    <row r="50" spans="1:13" ht="30" customHeight="1">
      <c r="A50" s="1320" t="s">
        <v>378</v>
      </c>
      <c r="B50" s="1320"/>
      <c r="C50" s="1320"/>
      <c r="D50" s="1320"/>
      <c r="E50" s="1320"/>
      <c r="F50" s="1320"/>
      <c r="G50" s="1320"/>
      <c r="H50" s="1320"/>
      <c r="I50" s="1320"/>
      <c r="J50" s="1320"/>
      <c r="K50" s="1320"/>
      <c r="L50" s="1320"/>
      <c r="M50" s="1320"/>
    </row>
    <row r="51" spans="1:13" ht="44.25" customHeight="1">
      <c r="A51" s="1321" t="s">
        <v>379</v>
      </c>
      <c r="B51" s="1321"/>
      <c r="C51" s="1321"/>
      <c r="D51" s="1321"/>
      <c r="E51" s="1321"/>
      <c r="F51" s="1321"/>
      <c r="G51" s="1321"/>
      <c r="H51" s="1321"/>
      <c r="I51" s="1321"/>
      <c r="J51" s="1321"/>
      <c r="K51" s="1321"/>
      <c r="L51" s="1321"/>
      <c r="M51" s="1321"/>
    </row>
    <row r="52" spans="1:13" ht="44.25" customHeight="1">
      <c r="A52" s="1321" t="s">
        <v>380</v>
      </c>
      <c r="B52" s="1321"/>
      <c r="C52" s="1321"/>
      <c r="D52" s="1321"/>
      <c r="E52" s="1321"/>
      <c r="F52" s="1321"/>
      <c r="G52" s="1321"/>
      <c r="H52" s="1321"/>
      <c r="I52" s="1321"/>
      <c r="J52" s="1321"/>
      <c r="K52" s="1321"/>
      <c r="L52" s="1321"/>
      <c r="M52" s="1321"/>
    </row>
    <row r="53" ht="7.5" customHeight="1"/>
    <row r="54" spans="1:13" ht="32.25" customHeight="1">
      <c r="A54" s="1322" t="s">
        <v>381</v>
      </c>
      <c r="B54" s="1322"/>
      <c r="C54" s="1322"/>
      <c r="D54" s="1322"/>
      <c r="E54" s="1322"/>
      <c r="F54" s="1322"/>
      <c r="G54" s="1322"/>
      <c r="H54" s="1322"/>
      <c r="I54" s="1322"/>
      <c r="J54" s="1322"/>
      <c r="K54" s="1322"/>
      <c r="L54" s="1322"/>
      <c r="M54" s="1322"/>
    </row>
    <row r="55" spans="1:13" ht="33" customHeight="1">
      <c r="A55" s="1322" t="s">
        <v>382</v>
      </c>
      <c r="B55" s="1322"/>
      <c r="C55" s="1322"/>
      <c r="D55" s="1322"/>
      <c r="E55" s="1322"/>
      <c r="F55" s="1322"/>
      <c r="G55" s="1322"/>
      <c r="H55" s="1322"/>
      <c r="I55" s="1322"/>
      <c r="J55" s="1322"/>
      <c r="K55" s="1322"/>
      <c r="L55" s="1322"/>
      <c r="M55" s="1322"/>
    </row>
    <row r="56" spans="1:13" ht="45.75" customHeight="1">
      <c r="A56" s="1322" t="s">
        <v>383</v>
      </c>
      <c r="B56" s="1322"/>
      <c r="C56" s="1322"/>
      <c r="D56" s="1322"/>
      <c r="E56" s="1322"/>
      <c r="F56" s="1322"/>
      <c r="G56" s="1322"/>
      <c r="H56" s="1322"/>
      <c r="I56" s="1322"/>
      <c r="J56" s="1322"/>
      <c r="K56" s="1322"/>
      <c r="L56" s="1322"/>
      <c r="M56" s="1322"/>
    </row>
    <row r="57" spans="1:13" ht="48" customHeight="1">
      <c r="A57" s="1322" t="s">
        <v>384</v>
      </c>
      <c r="B57" s="1322"/>
      <c r="C57" s="1322"/>
      <c r="D57" s="1322"/>
      <c r="E57" s="1322"/>
      <c r="F57" s="1322"/>
      <c r="G57" s="1322"/>
      <c r="H57" s="1322"/>
      <c r="I57" s="1322"/>
      <c r="J57" s="1322"/>
      <c r="K57" s="1322"/>
      <c r="L57" s="1322"/>
      <c r="M57" s="1322"/>
    </row>
    <row r="58" spans="1:13" ht="30" customHeight="1">
      <c r="A58" s="1322" t="s">
        <v>385</v>
      </c>
      <c r="B58" s="1322"/>
      <c r="C58" s="1322"/>
      <c r="D58" s="1322"/>
      <c r="E58" s="1322"/>
      <c r="F58" s="1322"/>
      <c r="G58" s="1322"/>
      <c r="H58" s="1322"/>
      <c r="I58" s="1322"/>
      <c r="J58" s="1322"/>
      <c r="K58" s="1322"/>
      <c r="L58" s="1322"/>
      <c r="M58" s="1322"/>
    </row>
    <row r="59" spans="1:13" ht="45.75" customHeight="1">
      <c r="A59" s="1322" t="s">
        <v>386</v>
      </c>
      <c r="B59" s="1322"/>
      <c r="C59" s="1322"/>
      <c r="D59" s="1322"/>
      <c r="E59" s="1322"/>
      <c r="F59" s="1322"/>
      <c r="G59" s="1322"/>
      <c r="H59" s="1322"/>
      <c r="I59" s="1322"/>
      <c r="J59" s="1322"/>
      <c r="K59" s="1322"/>
      <c r="L59" s="1322"/>
      <c r="M59" s="1322"/>
    </row>
    <row r="60" spans="1:13" ht="30" customHeight="1">
      <c r="A60" s="1322" t="s">
        <v>387</v>
      </c>
      <c r="B60" s="1322"/>
      <c r="C60" s="1322"/>
      <c r="D60" s="1322"/>
      <c r="E60" s="1322"/>
      <c r="F60" s="1322"/>
      <c r="G60" s="1322"/>
      <c r="H60" s="1322"/>
      <c r="I60" s="1322"/>
      <c r="J60" s="1322"/>
      <c r="K60" s="1322"/>
      <c r="L60" s="1322"/>
      <c r="M60" s="1322"/>
    </row>
    <row r="62" ht="12.75">
      <c r="A62" s="525" t="s">
        <v>388</v>
      </c>
    </row>
    <row r="63" ht="13.5" thickBot="1"/>
    <row r="64" spans="1:13" ht="34.5" customHeight="1" thickBot="1">
      <c r="A64" s="1323" t="s">
        <v>389</v>
      </c>
      <c r="B64" s="1323"/>
      <c r="D64" s="1324"/>
      <c r="E64" s="1325"/>
      <c r="F64" s="1325"/>
      <c r="G64" s="1326"/>
      <c r="J64" s="531"/>
      <c r="K64" s="532"/>
      <c r="L64" s="532"/>
      <c r="M64" s="533"/>
    </row>
    <row r="65" spans="1:13" ht="34.5" customHeight="1" thickBot="1">
      <c r="A65" s="1327" t="s">
        <v>390</v>
      </c>
      <c r="B65" s="1327"/>
      <c r="D65" s="1324"/>
      <c r="E65" s="1325"/>
      <c r="F65" s="1325"/>
      <c r="G65" s="1326"/>
      <c r="J65" s="534"/>
      <c r="K65" s="535"/>
      <c r="L65" s="535"/>
      <c r="M65" s="536"/>
    </row>
    <row r="66" spans="1:13" ht="34.5" customHeight="1" thickBot="1">
      <c r="A66" s="1327" t="s">
        <v>391</v>
      </c>
      <c r="B66" s="1327"/>
      <c r="D66" s="1328"/>
      <c r="E66" s="1329"/>
      <c r="F66" s="1329"/>
      <c r="G66" s="1330"/>
      <c r="J66" s="1331" t="s">
        <v>392</v>
      </c>
      <c r="K66" s="1332"/>
      <c r="L66" s="1332"/>
      <c r="M66" s="1333"/>
    </row>
    <row r="68" ht="12.75">
      <c r="A68" s="525" t="s">
        <v>393</v>
      </c>
    </row>
    <row r="69" ht="13.5" thickBot="1">
      <c r="A69" s="525"/>
    </row>
    <row r="70" spans="1:13" ht="33" customHeight="1" thickBot="1">
      <c r="A70" s="1323" t="s">
        <v>233</v>
      </c>
      <c r="B70" s="1323"/>
      <c r="D70" s="1324"/>
      <c r="E70" s="1325"/>
      <c r="F70" s="1325"/>
      <c r="G70" s="1326"/>
      <c r="J70" s="537"/>
      <c r="K70" s="537"/>
      <c r="L70" s="537"/>
      <c r="M70" s="537"/>
    </row>
    <row r="71" spans="1:13" s="538" customFormat="1" ht="34.5" customHeight="1" thickBot="1">
      <c r="A71" s="1327" t="s">
        <v>30</v>
      </c>
      <c r="B71" s="1327"/>
      <c r="C71" s="457"/>
      <c r="D71" s="1324"/>
      <c r="E71" s="1325"/>
      <c r="F71" s="1325"/>
      <c r="G71" s="1326"/>
      <c r="H71" s="457"/>
      <c r="I71" s="457"/>
      <c r="J71" s="534"/>
      <c r="K71" s="535"/>
      <c r="L71" s="535"/>
      <c r="M71" s="536"/>
    </row>
    <row r="72" spans="1:13" s="538" customFormat="1" ht="33.75" customHeight="1" thickBot="1">
      <c r="A72" s="1323" t="s">
        <v>288</v>
      </c>
      <c r="B72" s="1323"/>
      <c r="C72" s="457"/>
      <c r="D72" s="1328"/>
      <c r="E72" s="1329"/>
      <c r="F72" s="1329"/>
      <c r="G72" s="1330"/>
      <c r="H72" s="457"/>
      <c r="I72" s="457"/>
      <c r="J72" s="1334" t="s">
        <v>394</v>
      </c>
      <c r="K72" s="1332"/>
      <c r="L72" s="1332"/>
      <c r="M72" s="1333"/>
    </row>
    <row r="73" spans="1:13" s="538" customFormat="1" ht="34.5" customHeight="1" thickBot="1">
      <c r="A73" s="1323" t="s">
        <v>395</v>
      </c>
      <c r="B73" s="1323"/>
      <c r="C73" s="457"/>
      <c r="D73" s="1328"/>
      <c r="E73" s="1329"/>
      <c r="F73" s="1329"/>
      <c r="G73" s="1330"/>
      <c r="H73" s="457"/>
      <c r="I73" s="457"/>
      <c r="J73" s="457"/>
      <c r="K73" s="457"/>
      <c r="L73" s="457"/>
      <c r="M73" s="457"/>
    </row>
    <row r="74" spans="1:13" s="538" customFormat="1" ht="27.75" customHeight="1">
      <c r="A74" s="525"/>
      <c r="B74" s="457"/>
      <c r="C74" s="457"/>
      <c r="D74" s="457"/>
      <c r="E74" s="457"/>
      <c r="F74" s="457"/>
      <c r="G74" s="525" t="s">
        <v>396</v>
      </c>
      <c r="H74" s="457"/>
      <c r="I74" s="457"/>
      <c r="J74" s="531"/>
      <c r="K74" s="532"/>
      <c r="L74" s="532"/>
      <c r="M74" s="533"/>
    </row>
    <row r="75" spans="1:13" s="538" customFormat="1" ht="42" customHeight="1" thickBot="1">
      <c r="A75" s="525"/>
      <c r="B75" s="457"/>
      <c r="C75" s="457"/>
      <c r="D75" s="457"/>
      <c r="E75" s="457"/>
      <c r="F75" s="457"/>
      <c r="G75" s="457"/>
      <c r="H75" s="457"/>
      <c r="I75" s="457"/>
      <c r="J75" s="1334" t="s">
        <v>33</v>
      </c>
      <c r="K75" s="1332"/>
      <c r="L75" s="1332"/>
      <c r="M75" s="1333"/>
    </row>
  </sheetData>
  <sheetProtection/>
  <mergeCells count="58">
    <mergeCell ref="A72:B72"/>
    <mergeCell ref="D72:G72"/>
    <mergeCell ref="J72:M72"/>
    <mergeCell ref="A73:B73"/>
    <mergeCell ref="D73:G73"/>
    <mergeCell ref="J75:M75"/>
    <mergeCell ref="A66:B66"/>
    <mergeCell ref="D66:G66"/>
    <mergeCell ref="J66:M66"/>
    <mergeCell ref="A70:B70"/>
    <mergeCell ref="D70:G70"/>
    <mergeCell ref="A71:B71"/>
    <mergeCell ref="D71:G71"/>
    <mergeCell ref="A59:M59"/>
    <mergeCell ref="A60:M60"/>
    <mergeCell ref="A64:B64"/>
    <mergeCell ref="D64:G64"/>
    <mergeCell ref="A65:B65"/>
    <mergeCell ref="D65:G65"/>
    <mergeCell ref="A52:M52"/>
    <mergeCell ref="A54:M54"/>
    <mergeCell ref="A55:M55"/>
    <mergeCell ref="A56:M56"/>
    <mergeCell ref="A57:M57"/>
    <mergeCell ref="A58:M58"/>
    <mergeCell ref="A43:E43"/>
    <mergeCell ref="F43:G43"/>
    <mergeCell ref="A45:E45"/>
    <mergeCell ref="F45:G45"/>
    <mergeCell ref="A50:M50"/>
    <mergeCell ref="A51:M51"/>
    <mergeCell ref="A31:M31"/>
    <mergeCell ref="B32:F32"/>
    <mergeCell ref="G32:K32"/>
    <mergeCell ref="L32:M32"/>
    <mergeCell ref="B37:C37"/>
    <mergeCell ref="A41:E41"/>
    <mergeCell ref="F41:G41"/>
    <mergeCell ref="A23:M23"/>
    <mergeCell ref="B24:M24"/>
    <mergeCell ref="B25:M25"/>
    <mergeCell ref="B26:M26"/>
    <mergeCell ref="B27:M27"/>
    <mergeCell ref="B29:G29"/>
    <mergeCell ref="H29:I29"/>
    <mergeCell ref="J29:M29"/>
    <mergeCell ref="A17:M17"/>
    <mergeCell ref="A18:M18"/>
    <mergeCell ref="B19:M19"/>
    <mergeCell ref="B20:M20"/>
    <mergeCell ref="B21:M21"/>
    <mergeCell ref="B22:M22"/>
    <mergeCell ref="A2:A4"/>
    <mergeCell ref="A10:M10"/>
    <mergeCell ref="A11:M11"/>
    <mergeCell ref="A12:M12"/>
    <mergeCell ref="B14:M14"/>
    <mergeCell ref="B15:M15"/>
  </mergeCells>
  <printOptions horizontalCentered="1"/>
  <pageMargins left="0.1968503937007874" right="0.15748031496062992" top="0.2755905511811024" bottom="0.2362204724409449" header="0.15748031496062992" footer="0.15748031496062992"/>
  <pageSetup fitToHeight="0" horizontalDpi="600" verticalDpi="600" orientation="portrait" paperSize="9" scale="63" r:id="rId2"/>
  <headerFooter alignWithMargins="0">
    <oddHeader>&amp;CVerze: 1.4.2012</oddHeader>
  </headerFooter>
  <rowBreaks count="1" manualBreakCount="1">
    <brk id="4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Obuch</dc:creator>
  <cp:keywords/>
  <dc:description/>
  <cp:lastModifiedBy>Pospíchalová Petra</cp:lastModifiedBy>
  <cp:lastPrinted>2012-10-05T07:13:58Z</cp:lastPrinted>
  <dcterms:created xsi:type="dcterms:W3CDTF">2007-12-02T16:14:20Z</dcterms:created>
  <dcterms:modified xsi:type="dcterms:W3CDTF">2012-10-05T07:14:17Z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