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RK-27-2012-77, př. 1" sheetId="1" r:id="rId1"/>
  </sheets>
  <externalReferences>
    <externalReference r:id="rId4"/>
  </externalReferences>
  <definedNames>
    <definedName name="_xlnm.Print_Titles" localSheetId="0">'RK-27-2012-77, př. 1'!$1:$14</definedName>
    <definedName name="_xlnm.Print_Area" localSheetId="0">'RK-27-2012-77, př. 1'!$A$1:$W$60</definedName>
  </definedNames>
  <calcPr fullCalcOnLoad="1"/>
</workbook>
</file>

<file path=xl/comments1.xml><?xml version="1.0" encoding="utf-8"?>
<comments xmlns="http://schemas.openxmlformats.org/spreadsheetml/2006/main">
  <authors>
    <author>Pavel Rieger</author>
    <author>Beranov? Veronika</author>
  </authors>
  <commentList>
    <comment ref="Z1" authorId="0">
      <text>
        <r>
          <rPr>
            <b/>
            <sz val="8"/>
            <rFont val="Tahoma"/>
            <family val="2"/>
          </rPr>
          <t>Pavel Rieger:</t>
        </r>
        <r>
          <rPr>
            <sz val="8"/>
            <rFont val="Tahoma"/>
            <family val="2"/>
          </rPr>
          <t xml:space="preserve">
Číselník o dvou hodnotách (NIV - neinvestice, IV -investice).</t>
        </r>
      </text>
    </comment>
    <comment ref="I7" authorId="1">
      <text>
        <r>
          <rPr>
            <b/>
            <sz val="8"/>
            <rFont val="Tahoma"/>
            <family val="2"/>
          </rPr>
          <t>Beranová Veronika:</t>
        </r>
        <r>
          <rPr>
            <sz val="8"/>
            <rFont val="Tahoma"/>
            <family val="2"/>
          </rPr>
          <t xml:space="preserve">
Kurz doplnit dle měsíce, kdy byla soupiska zpracována. Viz pokyny pro vyplňování.</t>
        </r>
      </text>
    </comment>
  </commentList>
</comments>
</file>

<file path=xl/sharedStrings.xml><?xml version="1.0" encoding="utf-8"?>
<sst xmlns="http://schemas.openxmlformats.org/spreadsheetml/2006/main" count="228" uniqueCount="165">
  <si>
    <t>Soupiska výdajů vynaložených  partnerem - příloha Finanční zprávy za období  ….</t>
  </si>
  <si>
    <t>A</t>
  </si>
  <si>
    <t>Mzdové výdaje</t>
  </si>
  <si>
    <t>Sociální pojištění zaměstnavatele</t>
  </si>
  <si>
    <t>Číslo soupisky výdajů:</t>
  </si>
  <si>
    <t>Název partnera:</t>
  </si>
  <si>
    <t>B</t>
  </si>
  <si>
    <t>Ostatní zákonné výdaje</t>
  </si>
  <si>
    <t>Registrační číslo projektu:</t>
  </si>
  <si>
    <t>Zkratka projektu:</t>
  </si>
  <si>
    <t>Zdraví bez hranic</t>
  </si>
  <si>
    <t>C</t>
  </si>
  <si>
    <t>Cestovní náhrady a spotřeba PHM</t>
  </si>
  <si>
    <t>D</t>
  </si>
  <si>
    <t>Nákup služeb</t>
  </si>
  <si>
    <t>Plátce DPH:</t>
  </si>
  <si>
    <t>ANO</t>
  </si>
  <si>
    <t>E</t>
  </si>
  <si>
    <t>Pořízení majetku</t>
  </si>
  <si>
    <t>U plátců DPH: 
mám nárok na odpočet DPH u níže uvedených výdajů  v rámci mého daňového přiznání?</t>
  </si>
  <si>
    <t>NE</t>
  </si>
  <si>
    <t>Kurz EUR/CZK:</t>
  </si>
  <si>
    <t>F</t>
  </si>
  <si>
    <t>Výdaje v naturáliích - věcné příspěvky</t>
  </si>
  <si>
    <t>Datum zpracování:</t>
  </si>
  <si>
    <t>G</t>
  </si>
  <si>
    <t>Leasing / Nájem</t>
  </si>
  <si>
    <t>H</t>
  </si>
  <si>
    <t>Režie</t>
  </si>
  <si>
    <t>I</t>
  </si>
  <si>
    <t xml:space="preserve">Odpisy </t>
  </si>
  <si>
    <t>Vyplní partner</t>
  </si>
  <si>
    <t>Vyplňuje CRR ČR</t>
  </si>
  <si>
    <t>J</t>
  </si>
  <si>
    <t>DPH</t>
  </si>
  <si>
    <t>Podkapitola rozpočtu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</si>
  <si>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</si>
  <si>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</si>
  <si>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</si>
  <si>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</si>
  <si>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</si>
  <si>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</si>
  <si>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Měna dokladu/
sestavy</t>
  </si>
  <si>
    <t>Nárokovaná částka v měně dokladu</t>
  </si>
  <si>
    <t>Nárokovaná částka v EUR 
(Celkem vč. DPH )</t>
  </si>
  <si>
    <t>Počet stran dokladu</t>
  </si>
  <si>
    <t>Korekce v měně dokladu</t>
  </si>
  <si>
    <t>Celkem vč. DPH</t>
  </si>
  <si>
    <t>Stručný důvod neuznání výdaje/ Poznámka</t>
  </si>
  <si>
    <t>Jiné (kombinace)</t>
  </si>
  <si>
    <t>Název plnění / Předmět fakturace</t>
  </si>
  <si>
    <t>Druh výdaje dle náležitostí dokladování</t>
  </si>
  <si>
    <t>Účel / Aktivita projektu</t>
  </si>
  <si>
    <t>Výdaj investiční (IV) nebo neinvestiční (NIV)</t>
  </si>
  <si>
    <t>Název</t>
  </si>
  <si>
    <t>IČ</t>
  </si>
  <si>
    <t>Částka bez DPH</t>
  </si>
  <si>
    <t xml:space="preserve">DPH </t>
  </si>
  <si>
    <t xml:space="preserve">Celkem vč. DPH </t>
  </si>
  <si>
    <t>DPH odloženo</t>
  </si>
  <si>
    <t>CZK</t>
  </si>
  <si>
    <t>EUR</t>
  </si>
  <si>
    <t>(14a)</t>
  </si>
  <si>
    <r>
      <t xml:space="preserve">Kap. 1 
</t>
    </r>
    <r>
      <rPr>
        <sz val="10"/>
        <rFont val="Arial"/>
        <family val="2"/>
      </rPr>
      <t>Personální výdaje</t>
    </r>
  </si>
  <si>
    <t>1.1.1</t>
  </si>
  <si>
    <t>mzda 04/2012</t>
  </si>
  <si>
    <t>mzda 04/2012 - hrubá mzda</t>
  </si>
  <si>
    <t>NIV</t>
  </si>
  <si>
    <t>201202545</t>
  </si>
  <si>
    <t>mzda 04/2012 - SP + ZP</t>
  </si>
  <si>
    <t>mzda 05/2012</t>
  </si>
  <si>
    <t>mzda 05/2012 - hrubá mzda</t>
  </si>
  <si>
    <t>201203118</t>
  </si>
  <si>
    <t>mzda 05/2012 - SP+ZP</t>
  </si>
  <si>
    <t>mzda 06/2012</t>
  </si>
  <si>
    <t>mzda 06/2012 - hrubá mzda</t>
  </si>
  <si>
    <t>201203680</t>
  </si>
  <si>
    <t>mzda 06/2012 - SP + ZP</t>
  </si>
  <si>
    <t>mzda 06/2012 - povinné pojištění zaměstnavatele</t>
  </si>
  <si>
    <t>1.2.1</t>
  </si>
  <si>
    <t>cestovní náhrady</t>
  </si>
  <si>
    <t>cestovní náhrady za zahraniční pracovní cesty dne 18. 1. 2012, Rakousko Poysdorf</t>
  </si>
  <si>
    <t>201202677</t>
  </si>
  <si>
    <t>cestovní náhrady za zahraniční pracovní cesty dne 14. 3. 2012, Rakousko Laa an der Thaya</t>
  </si>
  <si>
    <t>201203707</t>
  </si>
  <si>
    <t>3.5.12</t>
  </si>
  <si>
    <t>Mezisoučet kapitoly 1: Personální výdaje</t>
  </si>
  <si>
    <r>
      <t>Kap. 2</t>
    </r>
    <r>
      <rPr>
        <sz val="10"/>
        <rFont val="Arial"/>
        <family val="2"/>
      </rPr>
      <t xml:space="preserve">  
Věcné a externí výdaje</t>
    </r>
  </si>
  <si>
    <t>2.2.1</t>
  </si>
  <si>
    <t>překlady</t>
  </si>
  <si>
    <t>překlad podkladů pro jednání dne 22. 6. 2012</t>
  </si>
  <si>
    <t>FV-12/501448</t>
  </si>
  <si>
    <t>201203090</t>
  </si>
  <si>
    <t>PRESTO - PŘEKLADATELSKÉ CENTRUM s.r.o.</t>
  </si>
  <si>
    <t>26473194</t>
  </si>
  <si>
    <t>2.2.2</t>
  </si>
  <si>
    <t>tlumočení</t>
  </si>
  <si>
    <t>tlumočení na jednání dne 22. 6. 2012</t>
  </si>
  <si>
    <t>120100093</t>
  </si>
  <si>
    <t>201203068</t>
  </si>
  <si>
    <t>PhDr. Jitka Píbilová</t>
  </si>
  <si>
    <t>10583742</t>
  </si>
  <si>
    <t>2.2.6</t>
  </si>
  <si>
    <t>občerstvení</t>
  </si>
  <si>
    <t>občerstvení na jednání dne 22. 6. 2012</t>
  </si>
  <si>
    <t>190318</t>
  </si>
  <si>
    <t>201203136</t>
  </si>
  <si>
    <t>Střední škola obchodu a služeb Jihlava</t>
  </si>
  <si>
    <t>00836591</t>
  </si>
  <si>
    <t>Mezisoučet kapitoly 2: Věcné a externí výdaje</t>
  </si>
  <si>
    <r>
      <t>Kap. 3</t>
    </r>
    <r>
      <rPr>
        <sz val="10"/>
        <rFont val="Arial"/>
        <family val="2"/>
      </rPr>
      <t xml:space="preserve"> 
Investice</t>
    </r>
  </si>
  <si>
    <t>Mezisoučet kapitoly 3: Investice</t>
  </si>
  <si>
    <t>A.</t>
  </si>
  <si>
    <t>C E L K E M   VÝDAJE    D L E   PARTNERA :</t>
  </si>
  <si>
    <t>B.</t>
  </si>
  <si>
    <t xml:space="preserve">PŘÍJMY Z REALIZACE: </t>
  </si>
  <si>
    <t>C.</t>
  </si>
  <si>
    <t xml:space="preserve">CELKEM ZPŮSOBILÉ VÝDAJE (ř. A-B) </t>
  </si>
  <si>
    <t>Z toho výdaje na přípravu:</t>
  </si>
  <si>
    <t>Výdaje na přípravu</t>
  </si>
  <si>
    <t>Mezisoučet kapitoly 4: Výdaje na přípravu</t>
  </si>
  <si>
    <t>Celkové uznané výdaje dle CRR ČR v EUR:</t>
  </si>
  <si>
    <t>Kontrola</t>
  </si>
  <si>
    <t>Jako partner prohlašuji:</t>
  </si>
  <si>
    <t>Rozdělení SR na NIV a IV</t>
  </si>
  <si>
    <t>Celkové neuznané výdaje dle CRR ČR v EUR:</t>
  </si>
  <si>
    <t>pomocný výpočet</t>
  </si>
  <si>
    <t>NIV/IV</t>
  </si>
  <si>
    <t>SR</t>
  </si>
  <si>
    <t>1.</t>
  </si>
  <si>
    <t>veškeré vynaložené výdaje jsou v souladu s Application form/Subsidy contract/Partnership agreement a závaznou dokumentací programu,</t>
  </si>
  <si>
    <t>IV</t>
  </si>
  <si>
    <t>Celkové investiční uznané výdaje dle CRR ČR v EUR:</t>
  </si>
  <si>
    <t>2.</t>
  </si>
  <si>
    <t>soupiska obsahuje skutečně vzniklé výdaje,</t>
  </si>
  <si>
    <t>Celkové neinvestiční uznané výdaje dle CRR ČR v EUR:</t>
  </si>
  <si>
    <t>3.</t>
  </si>
  <si>
    <t>projekt nebyl podpořen jiným finannčním nástrojem EU, ani z jiných národních veřejných zdrojů s výjimkou stanoveného spolufinancování,</t>
  </si>
  <si>
    <t>kontrola</t>
  </si>
  <si>
    <t>4.</t>
  </si>
  <si>
    <t xml:space="preserve">při realizaci projektu byla dodržena pravidla veřejné podpory, </t>
  </si>
  <si>
    <t>Spolufinancování</t>
  </si>
  <si>
    <t>5.</t>
  </si>
  <si>
    <t>při realizaci projektu byla dodržena pravidla zadávání veřejných zakázek, ochrany životního prostředí, rovnosti příležitostí,</t>
  </si>
  <si>
    <t>Zdroj</t>
  </si>
  <si>
    <t>Míra spolufin.</t>
  </si>
  <si>
    <t>6.</t>
  </si>
  <si>
    <t xml:space="preserve">všechny transakce jsou věrně zobrazeny v účetnictví (v analytické evidenci pro projekt) a předložené kopie dokladů jsou v souladu s originály v účetnictví </t>
  </si>
  <si>
    <t>Prostředky Cíle 3</t>
  </si>
  <si>
    <t>7.</t>
  </si>
  <si>
    <t xml:space="preserve">nemám dluhy vůči orgánům veřejné správy po lhůtě splatnosti (tj. daňové nedoplatky a penále, nedoplatky na pojistném a na penále </t>
  </si>
  <si>
    <t>Prostředky SR</t>
  </si>
  <si>
    <t xml:space="preserve">  na veřejné zdravotní pojištění, na pojistném a penále na sociální zabezpečení a príspěvku na státní politiku zaměstnanosti ČR),</t>
  </si>
  <si>
    <t>Vlastní prostředky</t>
  </si>
  <si>
    <t xml:space="preserve">  odvody za porušení rozpočtové kázně či další nevypořádané finanční závazky z jiných projektů spolufinancovaných z rozpočtu EU).</t>
  </si>
  <si>
    <t>Celkem</t>
  </si>
  <si>
    <t xml:space="preserve">8. </t>
  </si>
  <si>
    <t>veškeré příjmy z projektu byly reportovány.</t>
  </si>
  <si>
    <t>Za projektového partnera (statutárního zástupce):</t>
  </si>
  <si>
    <t>Za příslušné pracoviště CRR ČR:</t>
  </si>
  <si>
    <t>MUDr. Jiří Běhounek, hejtman</t>
  </si>
  <si>
    <t>(titul, jméno, příjmení, funkce)</t>
  </si>
  <si>
    <t>(datum, podpis, razítko)</t>
  </si>
  <si>
    <t>počet stran: 1</t>
  </si>
  <si>
    <t>RK-27-2012-77,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</si>
</sst>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d/m/yy;@"/>
    <numFmt numFmtId="166" formatCode="#,##0.00\ _K_č"/>
    <numFmt numFmtId="167" formatCode="#,##0.00\ [$EUR]"/>
    <numFmt numFmtId="168" formatCode="[$€-2]\ #,##0.00"/>
    <numFmt numFmtId="169" formatCode="_-* #,##0.00_-;\-* #,##0.00_-;_-* &quot;-&quot;??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0"/>
      <color indexed="8"/>
      <name val="Arial CE"/>
      <family val="0"/>
    </font>
    <font>
      <b/>
      <sz val="11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Arial CE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CE"/>
      <family val="0"/>
    </font>
    <font>
      <sz val="11"/>
      <color indexed="8"/>
      <name val="Arial CE"/>
      <family val="0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43" fillId="0" borderId="0" applyFont="0" applyFill="0" applyBorder="0" applyAlignment="0" applyProtection="0"/>
    <xf numFmtId="169" fontId="26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3" borderId="6" applyNumberFormat="0" applyFont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14" fontId="0" fillId="0" borderId="0" xfId="0" applyNumberFormat="1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4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 hidden="1" locked="0"/>
    </xf>
    <xf numFmtId="0" fontId="0" fillId="0" borderId="10" xfId="0" applyFill="1" applyBorder="1" applyAlignment="1">
      <alignment/>
    </xf>
    <xf numFmtId="4" fontId="7" fillId="0" borderId="0" xfId="0" applyNumberFormat="1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hidden="1" locked="0"/>
    </xf>
    <xf numFmtId="0" fontId="9" fillId="0" borderId="0" xfId="0" applyFont="1" applyFill="1" applyBorder="1" applyAlignment="1" applyProtection="1">
      <alignment horizontal="center"/>
      <protection hidden="1" locked="0"/>
    </xf>
    <xf numFmtId="3" fontId="9" fillId="0" borderId="0" xfId="0" applyNumberFormat="1" applyFont="1" applyFill="1" applyBorder="1" applyAlignment="1" applyProtection="1">
      <alignment/>
      <protection hidden="1" locked="0"/>
    </xf>
    <xf numFmtId="0" fontId="9" fillId="0" borderId="0" xfId="0" applyFont="1" applyFill="1" applyBorder="1" applyAlignment="1" applyProtection="1">
      <alignment/>
      <protection hidden="1" locked="0"/>
    </xf>
    <xf numFmtId="4" fontId="9" fillId="0" borderId="0" xfId="0" applyNumberFormat="1" applyFont="1" applyFill="1" applyBorder="1" applyAlignment="1" applyProtection="1">
      <alignment/>
      <protection hidden="1" locked="0"/>
    </xf>
    <xf numFmtId="0" fontId="7" fillId="0" borderId="0" xfId="0" applyFont="1" applyAlignment="1">
      <alignment/>
    </xf>
    <xf numFmtId="0" fontId="0" fillId="0" borderId="13" xfId="0" applyFont="1" applyBorder="1" applyAlignment="1" applyProtection="1">
      <alignment/>
      <protection locked="0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 locked="0"/>
    </xf>
    <xf numFmtId="0" fontId="4" fillId="33" borderId="15" xfId="0" applyFont="1" applyFill="1" applyBorder="1" applyAlignment="1" applyProtection="1">
      <alignment horizontal="center" vertical="center" wrapText="1"/>
      <protection hidden="1" locked="0"/>
    </xf>
    <xf numFmtId="0" fontId="4" fillId="33" borderId="16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ont="1" applyBorder="1" applyAlignment="1" applyProtection="1">
      <alignment horizontal="center"/>
      <protection locked="0"/>
    </xf>
    <xf numFmtId="164" fontId="0" fillId="35" borderId="18" xfId="0" applyNumberFormat="1" applyFont="1" applyFill="1" applyBorder="1" applyAlignment="1" applyProtection="1">
      <alignment horizontal="center" vertical="center"/>
      <protection locked="0"/>
    </xf>
    <xf numFmtId="164" fontId="0" fillId="35" borderId="19" xfId="0" applyNumberFormat="1" applyFont="1" applyFill="1" applyBorder="1" applyAlignment="1" applyProtection="1">
      <alignment horizontal="center" vertical="center"/>
      <protection locked="0"/>
    </xf>
    <xf numFmtId="164" fontId="0" fillId="35" borderId="20" xfId="0" applyNumberFormat="1" applyFont="1" applyFill="1" applyBorder="1" applyAlignment="1" applyProtection="1">
      <alignment horizontal="center" vertical="center"/>
      <protection locked="0"/>
    </xf>
    <xf numFmtId="164" fontId="0" fillId="35" borderId="21" xfId="0" applyNumberFormat="1" applyFont="1" applyFill="1" applyBorder="1" applyAlignment="1" applyProtection="1">
      <alignment horizontal="center" vertical="center"/>
      <protection locked="0"/>
    </xf>
    <xf numFmtId="164" fontId="0" fillId="35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22" xfId="0" applyNumberFormat="1" applyFont="1" applyFill="1" applyBorder="1" applyAlignment="1" applyProtection="1">
      <alignment/>
      <protection locked="0"/>
    </xf>
    <xf numFmtId="49" fontId="9" fillId="0" borderId="23" xfId="0" applyNumberFormat="1" applyFont="1" applyFill="1" applyBorder="1" applyAlignment="1" applyProtection="1">
      <alignment vertical="center"/>
      <protection hidden="1" locked="0"/>
    </xf>
    <xf numFmtId="49" fontId="9" fillId="0" borderId="23" xfId="0" applyNumberFormat="1" applyFont="1" applyBorder="1" applyAlignment="1" applyProtection="1">
      <alignment vertical="center" wrapText="1"/>
      <protection hidden="1" locked="0"/>
    </xf>
    <xf numFmtId="49" fontId="9" fillId="0" borderId="23" xfId="0" applyNumberFormat="1" applyFont="1" applyFill="1" applyBorder="1" applyAlignment="1" applyProtection="1">
      <alignment vertical="center" wrapText="1"/>
      <protection hidden="1" locked="0"/>
    </xf>
    <xf numFmtId="49" fontId="6" fillId="0" borderId="23" xfId="0" applyNumberFormat="1" applyFont="1" applyFill="1" applyBorder="1" applyAlignment="1" applyProtection="1">
      <alignment horizontal="left" vertical="center"/>
      <protection hidden="1" locked="0"/>
    </xf>
    <xf numFmtId="49" fontId="13" fillId="0" borderId="24" xfId="0" applyNumberFormat="1" applyFont="1" applyFill="1" applyBorder="1" applyAlignment="1" applyProtection="1">
      <alignment/>
      <protection locked="0"/>
    </xf>
    <xf numFmtId="49" fontId="9" fillId="0" borderId="23" xfId="0" applyNumberFormat="1" applyFont="1" applyFill="1" applyBorder="1" applyAlignment="1" applyProtection="1">
      <alignment horizontal="left" vertical="center"/>
      <protection hidden="1" locked="0"/>
    </xf>
    <xf numFmtId="49" fontId="6" fillId="0" borderId="24" xfId="0" applyNumberFormat="1" applyFont="1" applyFill="1" applyBorder="1" applyAlignment="1" applyProtection="1">
      <alignment vertical="center"/>
      <protection hidden="1" locked="0"/>
    </xf>
    <xf numFmtId="1" fontId="6" fillId="0" borderId="23" xfId="0" applyNumberFormat="1" applyFont="1" applyFill="1" applyBorder="1" applyAlignment="1" applyProtection="1">
      <alignment horizontal="left" vertical="center"/>
      <protection hidden="1" locked="0"/>
    </xf>
    <xf numFmtId="165" fontId="14" fillId="0" borderId="25" xfId="0" applyNumberFormat="1" applyFont="1" applyBorder="1" applyAlignment="1" applyProtection="1">
      <alignment horizontal="right" vertical="center"/>
      <protection locked="0"/>
    </xf>
    <xf numFmtId="49" fontId="6" fillId="0" borderId="26" xfId="0" applyNumberFormat="1" applyFont="1" applyFill="1" applyBorder="1" applyAlignment="1" applyProtection="1">
      <alignment horizontal="left" vertical="center"/>
      <protection hidden="1" locked="0"/>
    </xf>
    <xf numFmtId="4" fontId="4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27" xfId="0" applyNumberFormat="1" applyFont="1" applyFill="1" applyBorder="1" applyAlignment="1" applyProtection="1">
      <alignment horizontal="right" vertical="center"/>
      <protection hidden="1" locked="0"/>
    </xf>
    <xf numFmtId="3" fontId="15" fillId="0" borderId="28" xfId="0" applyNumberFormat="1" applyFont="1" applyBorder="1" applyAlignment="1" applyProtection="1">
      <alignment horizontal="center" vertical="center"/>
      <protection hidden="1" locked="0"/>
    </xf>
    <xf numFmtId="4" fontId="4" fillId="36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8" fillId="33" borderId="23" xfId="0" applyNumberFormat="1" applyFont="1" applyFill="1" applyBorder="1" applyAlignment="1" applyProtection="1">
      <alignment horizontal="right" vertical="center"/>
      <protection hidden="1" locked="0"/>
    </xf>
    <xf numFmtId="0" fontId="4" fillId="36" borderId="27" xfId="0" applyNumberFormat="1" applyFont="1" applyFill="1" applyBorder="1" applyAlignment="1" applyProtection="1">
      <alignment horizontal="center" vertical="top" wrapText="1"/>
      <protection hidden="1" locked="0"/>
    </xf>
    <xf numFmtId="0" fontId="4" fillId="36" borderId="29" xfId="0" applyNumberFormat="1" applyFont="1" applyFill="1" applyBorder="1" applyAlignment="1" applyProtection="1">
      <alignment horizontal="center" vertical="top" wrapText="1"/>
      <protection hidden="1" locked="0"/>
    </xf>
    <xf numFmtId="49" fontId="7" fillId="0" borderId="25" xfId="0" applyNumberFormat="1" applyFont="1" applyBorder="1" applyAlignment="1" applyProtection="1">
      <alignment/>
      <protection locked="0"/>
    </xf>
    <xf numFmtId="49" fontId="7" fillId="0" borderId="25" xfId="0" applyNumberFormat="1" applyFont="1" applyBorder="1" applyAlignment="1" applyProtection="1">
      <alignment wrapText="1"/>
      <protection locked="0"/>
    </xf>
    <xf numFmtId="49" fontId="0" fillId="0" borderId="25" xfId="0" applyNumberFormat="1" applyFont="1" applyBorder="1" applyAlignment="1" applyProtection="1">
      <alignment/>
      <protection locked="0"/>
    </xf>
    <xf numFmtId="4" fontId="0" fillId="0" borderId="30" xfId="0" applyNumberFormat="1" applyFont="1" applyBorder="1" applyAlignment="1" applyProtection="1">
      <alignment horizontal="right" vertical="center"/>
      <protection locked="0"/>
    </xf>
    <xf numFmtId="4" fontId="0" fillId="0" borderId="25" xfId="0" applyNumberFormat="1" applyFont="1" applyBorder="1" applyAlignment="1" applyProtection="1">
      <alignment horizontal="right" vertical="center"/>
      <protection locked="0"/>
    </xf>
    <xf numFmtId="3" fontId="15" fillId="0" borderId="31" xfId="0" applyNumberFormat="1" applyFont="1" applyBorder="1" applyAlignment="1" applyProtection="1">
      <alignment horizontal="center" vertical="center"/>
      <protection hidden="1" locked="0"/>
    </xf>
    <xf numFmtId="49" fontId="7" fillId="0" borderId="25" xfId="0" applyNumberFormat="1" applyFont="1" applyFill="1" applyBorder="1" applyAlignment="1" applyProtection="1">
      <alignment/>
      <protection locked="0"/>
    </xf>
    <xf numFmtId="49" fontId="7" fillId="0" borderId="25" xfId="0" applyNumberFormat="1" applyFont="1" applyFill="1" applyBorder="1" applyAlignment="1" applyProtection="1">
      <alignment wrapText="1"/>
      <protection locked="0"/>
    </xf>
    <xf numFmtId="49" fontId="0" fillId="0" borderId="25" xfId="0" applyNumberFormat="1" applyFont="1" applyFill="1" applyBorder="1" applyAlignment="1" applyProtection="1">
      <alignment/>
      <protection locked="0"/>
    </xf>
    <xf numFmtId="165" fontId="14" fillId="0" borderId="25" xfId="0" applyNumberFormat="1" applyFont="1" applyFill="1" applyBorder="1" applyAlignment="1" applyProtection="1">
      <alignment horizontal="right" vertical="center"/>
      <protection locked="0"/>
    </xf>
    <xf numFmtId="165" fontId="14" fillId="0" borderId="31" xfId="0" applyNumberFormat="1" applyFont="1" applyFill="1" applyBorder="1" applyAlignment="1" applyProtection="1">
      <alignment horizontal="right" vertical="center"/>
      <protection locked="0"/>
    </xf>
    <xf numFmtId="49" fontId="9" fillId="0" borderId="14" xfId="0" applyNumberFormat="1" applyFont="1" applyFill="1" applyBorder="1" applyAlignment="1" applyProtection="1">
      <alignment vertical="center"/>
      <protection hidden="1" locked="0"/>
    </xf>
    <xf numFmtId="49" fontId="9" fillId="0" borderId="14" xfId="0" applyNumberFormat="1" applyFont="1" applyFill="1" applyBorder="1" applyAlignment="1" applyProtection="1">
      <alignment vertical="center" wrapText="1"/>
      <protection hidden="1" locked="0"/>
    </xf>
    <xf numFmtId="49" fontId="4" fillId="0" borderId="25" xfId="0" applyNumberFormat="1" applyFont="1" applyFill="1" applyBorder="1" applyAlignment="1" applyProtection="1">
      <alignment vertical="center"/>
      <protection hidden="1" locked="0"/>
    </xf>
    <xf numFmtId="49" fontId="9" fillId="0" borderId="25" xfId="0" applyNumberFormat="1" applyFont="1" applyFill="1" applyBorder="1" applyAlignment="1" applyProtection="1">
      <alignment vertical="center"/>
      <protection hidden="1" locked="0"/>
    </xf>
    <xf numFmtId="49" fontId="4" fillId="0" borderId="14" xfId="0" applyNumberFormat="1" applyFont="1" applyFill="1" applyBorder="1" applyAlignment="1" applyProtection="1">
      <alignment vertical="center"/>
      <protection hidden="1" locked="0"/>
    </xf>
    <xf numFmtId="165" fontId="14" fillId="0" borderId="14" xfId="0" applyNumberFormat="1" applyFont="1" applyFill="1" applyBorder="1" applyAlignment="1" applyProtection="1">
      <alignment horizontal="right" vertical="center"/>
      <protection hidden="1" locked="0"/>
    </xf>
    <xf numFmtId="4" fontId="4" fillId="0" borderId="14" xfId="0" applyNumberFormat="1" applyFont="1" applyBorder="1" applyAlignment="1" applyProtection="1">
      <alignment horizontal="right" vertical="center"/>
      <protection hidden="1" locked="0"/>
    </xf>
    <xf numFmtId="49" fontId="9" fillId="0" borderId="25" xfId="0" applyNumberFormat="1" applyFont="1" applyBorder="1" applyAlignment="1" applyProtection="1">
      <alignment vertical="center" wrapText="1"/>
      <protection hidden="1" locked="0"/>
    </xf>
    <xf numFmtId="49" fontId="4" fillId="0" borderId="14" xfId="0" applyNumberFormat="1" applyFont="1" applyBorder="1" applyAlignment="1" applyProtection="1">
      <alignment vertical="center"/>
      <protection hidden="1" locked="0"/>
    </xf>
    <xf numFmtId="49" fontId="9" fillId="0" borderId="14" xfId="0" applyNumberFormat="1" applyFont="1" applyBorder="1" applyAlignment="1" applyProtection="1">
      <alignment vertical="center"/>
      <protection hidden="1" locked="0"/>
    </xf>
    <xf numFmtId="49" fontId="4" fillId="0" borderId="14" xfId="0" applyNumberFormat="1" applyFont="1" applyBorder="1" applyAlignment="1" applyProtection="1">
      <alignment horizontal="center" vertical="center"/>
      <protection hidden="1" locked="0"/>
    </xf>
    <xf numFmtId="165" fontId="14" fillId="0" borderId="14" xfId="0" applyNumberFormat="1" applyFont="1" applyBorder="1" applyAlignment="1" applyProtection="1">
      <alignment horizontal="right" vertical="center"/>
      <protection hidden="1" locked="0"/>
    </xf>
    <xf numFmtId="4" fontId="4" fillId="0" borderId="14" xfId="0" applyNumberFormat="1" applyFont="1" applyFill="1" applyBorder="1" applyAlignment="1" applyProtection="1">
      <alignment horizontal="right" vertical="center"/>
      <protection hidden="1" locked="0"/>
    </xf>
    <xf numFmtId="4" fontId="16" fillId="35" borderId="32" xfId="0" applyNumberFormat="1" applyFont="1" applyFill="1" applyBorder="1" applyAlignment="1" applyProtection="1">
      <alignment horizontal="right" vertical="center"/>
      <protection hidden="1" locked="0"/>
    </xf>
    <xf numFmtId="4" fontId="16" fillId="35" borderId="33" xfId="0" applyNumberFormat="1" applyFont="1" applyFill="1" applyBorder="1" applyAlignment="1" applyProtection="1">
      <alignment horizontal="right" vertical="center"/>
      <protection hidden="1" locked="0"/>
    </xf>
    <xf numFmtId="3" fontId="15" fillId="35" borderId="34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2" xfId="0" applyNumberFormat="1" applyFont="1" applyFill="1" applyBorder="1" applyAlignment="1" applyProtection="1">
      <alignment horizontal="center" vertical="center"/>
      <protection hidden="1" locked="0"/>
    </xf>
    <xf numFmtId="49" fontId="13" fillId="0" borderId="22" xfId="0" applyNumberFormat="1" applyFont="1" applyBorder="1" applyAlignment="1" applyProtection="1">
      <alignment/>
      <protection locked="0"/>
    </xf>
    <xf numFmtId="49" fontId="4" fillId="0" borderId="23" xfId="0" applyNumberFormat="1" applyFont="1" applyBorder="1" applyAlignment="1" applyProtection="1">
      <alignment horizontal="center" vertical="center"/>
      <protection hidden="1" locked="0"/>
    </xf>
    <xf numFmtId="49" fontId="9" fillId="0" borderId="23" xfId="0" applyNumberFormat="1" applyFont="1" applyBorder="1" applyAlignment="1" applyProtection="1">
      <alignment vertical="center"/>
      <protection hidden="1" locked="0"/>
    </xf>
    <xf numFmtId="49" fontId="4" fillId="0" borderId="24" xfId="0" applyNumberFormat="1" applyFont="1" applyBorder="1" applyAlignment="1" applyProtection="1">
      <alignment vertical="center" wrapText="1"/>
      <protection hidden="1" locked="0"/>
    </xf>
    <xf numFmtId="49" fontId="4" fillId="0" borderId="23" xfId="0" applyNumberFormat="1" applyFont="1" applyBorder="1" applyAlignment="1" applyProtection="1">
      <alignment vertical="center"/>
      <protection hidden="1" locked="0"/>
    </xf>
    <xf numFmtId="49" fontId="4" fillId="0" borderId="23" xfId="0" applyNumberFormat="1" applyFont="1" applyBorder="1" applyAlignment="1" applyProtection="1">
      <alignment horizontal="center" vertical="center" wrapText="1"/>
      <protection hidden="1" locked="0"/>
    </xf>
    <xf numFmtId="165" fontId="14" fillId="0" borderId="14" xfId="0" applyNumberFormat="1" applyFont="1" applyFill="1" applyBorder="1" applyAlignment="1" applyProtection="1">
      <alignment vertical="center"/>
      <protection hidden="1" locked="0"/>
    </xf>
    <xf numFmtId="49" fontId="4" fillId="0" borderId="25" xfId="0" applyNumberFormat="1" applyFont="1" applyBorder="1" applyAlignment="1" applyProtection="1">
      <alignment vertical="center" wrapText="1"/>
      <protection hidden="1" locked="0"/>
    </xf>
    <xf numFmtId="49" fontId="4" fillId="0" borderId="14" xfId="0" applyNumberFormat="1" applyFont="1" applyBorder="1" applyAlignment="1" applyProtection="1">
      <alignment horizontal="center" vertical="center" wrapText="1"/>
      <protection hidden="1" locked="0"/>
    </xf>
    <xf numFmtId="49" fontId="5" fillId="0" borderId="22" xfId="0" applyNumberFormat="1" applyFont="1" applyBorder="1" applyAlignment="1" applyProtection="1">
      <alignment/>
      <protection locked="0"/>
    </xf>
    <xf numFmtId="49" fontId="4" fillId="0" borderId="24" xfId="0" applyNumberFormat="1" applyFont="1" applyBorder="1" applyAlignment="1" applyProtection="1">
      <alignment vertical="center"/>
      <protection hidden="1"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>
      <alignment wrapText="1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Alignment="1">
      <alignment/>
    </xf>
    <xf numFmtId="0" fontId="0" fillId="0" borderId="36" xfId="0" applyFont="1" applyBorder="1" applyAlignment="1" applyProtection="1">
      <alignment/>
      <protection locked="0"/>
    </xf>
    <xf numFmtId="166" fontId="6" fillId="35" borderId="37" xfId="0" applyNumberFormat="1" applyFont="1" applyFill="1" applyBorder="1" applyAlignment="1" applyProtection="1">
      <alignment vertical="center"/>
      <protection hidden="1" locked="0"/>
    </xf>
    <xf numFmtId="3" fontId="15" fillId="35" borderId="38" xfId="0" applyNumberFormat="1" applyFont="1" applyFill="1" applyBorder="1" applyAlignment="1" applyProtection="1">
      <alignment horizontal="center" vertical="center"/>
      <protection hidden="1" locked="0"/>
    </xf>
    <xf numFmtId="166" fontId="8" fillId="35" borderId="37" xfId="0" applyNumberFormat="1" applyFont="1" applyFill="1" applyBorder="1" applyAlignment="1" applyProtection="1">
      <alignment vertical="center"/>
      <protection hidden="1" locked="0"/>
    </xf>
    <xf numFmtId="0" fontId="5" fillId="0" borderId="37" xfId="0" applyFont="1" applyBorder="1" applyAlignment="1" applyProtection="1">
      <alignment horizontal="left"/>
      <protection locked="0"/>
    </xf>
    <xf numFmtId="166" fontId="8" fillId="0" borderId="37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vertical="center"/>
      <protection hidden="1" locked="0"/>
    </xf>
    <xf numFmtId="166" fontId="8" fillId="0" borderId="39" xfId="0" applyNumberFormat="1" applyFont="1" applyFill="1" applyBorder="1" applyAlignment="1" applyProtection="1">
      <alignment vertical="center"/>
      <protection hidden="1" locked="0"/>
    </xf>
    <xf numFmtId="0" fontId="19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4" fillId="0" borderId="40" xfId="0" applyNumberFormat="1" applyFont="1" applyBorder="1" applyAlignment="1" applyProtection="1">
      <alignment horizontal="center" vertical="center"/>
      <protection hidden="1" locked="0"/>
    </xf>
    <xf numFmtId="49" fontId="9" fillId="0" borderId="40" xfId="0" applyNumberFormat="1" applyFont="1" applyBorder="1" applyAlignment="1" applyProtection="1">
      <alignment vertical="center"/>
      <protection hidden="1" locked="0"/>
    </xf>
    <xf numFmtId="49" fontId="4" fillId="0" borderId="41" xfId="0" applyNumberFormat="1" applyFont="1" applyBorder="1" applyAlignment="1" applyProtection="1">
      <alignment vertical="center"/>
      <protection hidden="1" locked="0"/>
    </xf>
    <xf numFmtId="49" fontId="6" fillId="0" borderId="40" xfId="0" applyNumberFormat="1" applyFont="1" applyFill="1" applyBorder="1" applyAlignment="1" applyProtection="1">
      <alignment horizontal="left" vertical="center"/>
      <protection hidden="1" locked="0"/>
    </xf>
    <xf numFmtId="49" fontId="4" fillId="0" borderId="40" xfId="0" applyNumberFormat="1" applyFont="1" applyBorder="1" applyAlignment="1" applyProtection="1">
      <alignment vertical="center"/>
      <protection hidden="1" locked="0"/>
    </xf>
    <xf numFmtId="165" fontId="14" fillId="0" borderId="40" xfId="0" applyNumberFormat="1" applyFont="1" applyFill="1" applyBorder="1" applyAlignment="1" applyProtection="1">
      <alignment vertical="center"/>
      <protection hidden="1" locked="0"/>
    </xf>
    <xf numFmtId="49" fontId="6" fillId="0" borderId="42" xfId="0" applyNumberFormat="1" applyFont="1" applyFill="1" applyBorder="1" applyAlignment="1" applyProtection="1">
      <alignment horizontal="left" vertical="center"/>
      <protection hidden="1"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40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10" xfId="0" applyNumberFormat="1" applyFont="1" applyFill="1" applyBorder="1" applyAlignment="1" applyProtection="1">
      <alignment horizontal="right" vertical="center"/>
      <protection hidden="1" locked="0"/>
    </xf>
    <xf numFmtId="3" fontId="15" fillId="0" borderId="43" xfId="0" applyNumberFormat="1" applyFont="1" applyBorder="1" applyAlignment="1" applyProtection="1">
      <alignment horizontal="center" vertical="center"/>
      <protection hidden="1" locked="0"/>
    </xf>
    <xf numFmtId="4" fontId="4" fillId="36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33" borderId="40" xfId="0" applyNumberFormat="1" applyFont="1" applyFill="1" applyBorder="1" applyAlignment="1" applyProtection="1">
      <alignment horizontal="right" vertical="center"/>
      <protection hidden="1" locked="0"/>
    </xf>
    <xf numFmtId="0" fontId="4" fillId="36" borderId="10" xfId="0" applyNumberFormat="1" applyFont="1" applyFill="1" applyBorder="1" applyAlignment="1" applyProtection="1">
      <alignment horizontal="center" vertical="top" wrapText="1"/>
      <protection hidden="1" locked="0"/>
    </xf>
    <xf numFmtId="0" fontId="2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167" fontId="6" fillId="37" borderId="36" xfId="0" applyNumberFormat="1" applyFont="1" applyFill="1" applyBorder="1" applyAlignment="1" applyProtection="1">
      <alignment/>
      <protection hidden="1"/>
    </xf>
    <xf numFmtId="0" fontId="19" fillId="0" borderId="38" xfId="0" applyFont="1" applyBorder="1" applyAlignment="1">
      <alignment/>
    </xf>
    <xf numFmtId="0" fontId="0" fillId="0" borderId="44" xfId="0" applyBorder="1" applyAlignment="1" applyProtection="1">
      <alignment/>
      <protection locked="0"/>
    </xf>
    <xf numFmtId="0" fontId="4" fillId="0" borderId="44" xfId="0" applyFont="1" applyFill="1" applyBorder="1" applyAlignment="1" applyProtection="1">
      <alignment horizontal="center" vertical="center"/>
      <protection hidden="1" locked="0"/>
    </xf>
    <xf numFmtId="0" fontId="4" fillId="0" borderId="44" xfId="0" applyFont="1" applyFill="1" applyBorder="1" applyAlignment="1" applyProtection="1">
      <alignment vertical="center"/>
      <protection hidden="1" locked="0"/>
    </xf>
    <xf numFmtId="3" fontId="4" fillId="0" borderId="44" xfId="0" applyNumberFormat="1" applyFont="1" applyFill="1" applyBorder="1" applyAlignment="1" applyProtection="1">
      <alignment vertical="center"/>
      <protection hidden="1" locked="0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 applyProtection="1">
      <alignment vertical="center"/>
      <protection hidden="1" locked="0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46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0" fillId="0" borderId="47" xfId="0" applyBorder="1" applyAlignment="1">
      <alignment/>
    </xf>
    <xf numFmtId="168" fontId="5" fillId="37" borderId="30" xfId="0" applyNumberFormat="1" applyFont="1" applyFill="1" applyBorder="1" applyAlignment="1">
      <alignment horizontal="right"/>
    </xf>
    <xf numFmtId="0" fontId="5" fillId="38" borderId="29" xfId="0" applyFont="1" applyFill="1" applyBorder="1" applyAlignment="1">
      <alignment horizontal="right"/>
    </xf>
    <xf numFmtId="167" fontId="6" fillId="39" borderId="36" xfId="0" applyNumberFormat="1" applyFont="1" applyFill="1" applyBorder="1" applyAlignment="1" applyProtection="1">
      <alignment/>
      <protection hidden="1"/>
    </xf>
    <xf numFmtId="167" fontId="22" fillId="33" borderId="36" xfId="0" applyNumberFormat="1" applyFont="1" applyFill="1" applyBorder="1" applyAlignment="1" applyProtection="1">
      <alignment/>
      <protection hidden="1"/>
    </xf>
    <xf numFmtId="10" fontId="4" fillId="0" borderId="14" xfId="0" applyNumberFormat="1" applyFont="1" applyFill="1" applyBorder="1" applyAlignment="1" applyProtection="1">
      <alignment vertical="center"/>
      <protection hidden="1" locked="0"/>
    </xf>
    <xf numFmtId="0" fontId="0" fillId="0" borderId="47" xfId="0" applyFill="1" applyBorder="1" applyAlignment="1">
      <alignment/>
    </xf>
    <xf numFmtId="168" fontId="5" fillId="37" borderId="12" xfId="0" applyNumberFormat="1" applyFont="1" applyFill="1" applyBorder="1" applyAlignment="1">
      <alignment horizontal="right"/>
    </xf>
    <xf numFmtId="0" fontId="5" fillId="38" borderId="16" xfId="0" applyFont="1" applyFill="1" applyBorder="1" applyAlignment="1">
      <alignment horizontal="right"/>
    </xf>
    <xf numFmtId="0" fontId="23" fillId="0" borderId="0" xfId="0" applyFont="1" applyFill="1" applyAlignment="1">
      <alignment/>
    </xf>
    <xf numFmtId="168" fontId="23" fillId="0" borderId="0" xfId="0" applyNumberFormat="1" applyFont="1" applyFill="1" applyAlignment="1">
      <alignment/>
    </xf>
    <xf numFmtId="3" fontId="21" fillId="0" borderId="0" xfId="0" applyNumberFormat="1" applyFont="1" applyFill="1" applyBorder="1" applyAlignment="1" applyProtection="1">
      <alignment vertical="center"/>
      <protection hidden="1" locked="0"/>
    </xf>
    <xf numFmtId="10" fontId="0" fillId="0" borderId="14" xfId="0" applyNumberFormat="1" applyFont="1" applyFill="1" applyBorder="1" applyAlignment="1">
      <alignment/>
    </xf>
    <xf numFmtId="166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0" fontId="0" fillId="33" borderId="29" xfId="0" applyFont="1" applyFill="1" applyBorder="1" applyAlignment="1">
      <alignment horizontal="left"/>
    </xf>
    <xf numFmtId="9" fontId="8" fillId="0" borderId="14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29" xfId="0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ont="1" applyBorder="1" applyAlignment="1" applyProtection="1">
      <alignment/>
      <protection hidden="1"/>
    </xf>
    <xf numFmtId="9" fontId="8" fillId="0" borderId="14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9" fontId="8" fillId="33" borderId="14" xfId="0" applyNumberFormat="1" applyFont="1" applyFill="1" applyBorder="1" applyAlignment="1" applyProtection="1">
      <alignment horizontal="right" vertical="center"/>
      <protection hidden="1" locked="0"/>
    </xf>
    <xf numFmtId="0" fontId="0" fillId="0" borderId="46" xfId="0" applyBorder="1" applyAlignment="1">
      <alignment/>
    </xf>
    <xf numFmtId="9" fontId="4" fillId="33" borderId="15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16" xfId="0" applyNumberFormat="1" applyFont="1" applyFill="1" applyBorder="1" applyAlignment="1" applyProtection="1">
      <alignment horizontal="right" vertical="center"/>
      <protection hidden="1" locked="0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wrapText="1"/>
    </xf>
    <xf numFmtId="0" fontId="13" fillId="0" borderId="0" xfId="0" applyFont="1" applyFill="1" applyAlignment="1">
      <alignment/>
    </xf>
    <xf numFmtId="14" fontId="0" fillId="40" borderId="36" xfId="0" applyNumberFormat="1" applyFont="1" applyFill="1" applyBorder="1" applyAlignment="1" applyProtection="1">
      <alignment horizontal="center"/>
      <protection hidden="1" locked="0"/>
    </xf>
    <xf numFmtId="14" fontId="0" fillId="40" borderId="34" xfId="0" applyNumberFormat="1" applyFont="1" applyFill="1" applyBorder="1" applyAlignment="1" applyProtection="1">
      <alignment horizontal="center"/>
      <protection hidden="1" locked="0"/>
    </xf>
    <xf numFmtId="0" fontId="4" fillId="33" borderId="11" xfId="0" applyFont="1" applyFill="1" applyBorder="1" applyAlignment="1" applyProtection="1">
      <alignment horizontal="left"/>
      <protection hidden="1" locked="0"/>
    </xf>
    <xf numFmtId="0" fontId="4" fillId="33" borderId="40" xfId="0" applyFont="1" applyFill="1" applyBorder="1" applyAlignment="1" applyProtection="1">
      <alignment horizontal="left"/>
      <protection hidden="1" locked="0"/>
    </xf>
    <xf numFmtId="0" fontId="5" fillId="40" borderId="42" xfId="0" applyFont="1" applyFill="1" applyBorder="1" applyAlignment="1" applyProtection="1">
      <alignment horizontal="left"/>
      <protection locked="0"/>
    </xf>
    <xf numFmtId="0" fontId="5" fillId="40" borderId="50" xfId="0" applyFont="1" applyFill="1" applyBorder="1" applyAlignment="1" applyProtection="1">
      <alignment horizontal="left"/>
      <protection locked="0"/>
    </xf>
    <xf numFmtId="0" fontId="8" fillId="33" borderId="51" xfId="0" applyFont="1" applyFill="1" applyBorder="1" applyAlignment="1" applyProtection="1">
      <alignment horizontal="center"/>
      <protection hidden="1" locked="0"/>
    </xf>
    <xf numFmtId="0" fontId="8" fillId="33" borderId="50" xfId="0" applyFont="1" applyFill="1" applyBorder="1" applyAlignment="1" applyProtection="1">
      <alignment horizontal="center"/>
      <protection hidden="1" locked="0"/>
    </xf>
    <xf numFmtId="0" fontId="0" fillId="40" borderId="51" xfId="0" applyFont="1" applyFill="1" applyBorder="1" applyAlignment="1">
      <alignment horizontal="left"/>
    </xf>
    <xf numFmtId="0" fontId="0" fillId="40" borderId="43" xfId="0" applyFont="1" applyFill="1" applyBorder="1" applyAlignment="1">
      <alignment horizontal="left"/>
    </xf>
    <xf numFmtId="0" fontId="0" fillId="40" borderId="50" xfId="0" applyFont="1" applyFill="1" applyBorder="1" applyAlignment="1">
      <alignment horizontal="left"/>
    </xf>
    <xf numFmtId="0" fontId="4" fillId="33" borderId="12" xfId="0" applyFont="1" applyFill="1" applyBorder="1" applyAlignment="1" applyProtection="1">
      <alignment horizontal="left"/>
      <protection hidden="1" locked="0"/>
    </xf>
    <xf numFmtId="0" fontId="4" fillId="33" borderId="15" xfId="0" applyFont="1" applyFill="1" applyBorder="1" applyAlignment="1" applyProtection="1">
      <alignment horizontal="left"/>
      <protection hidden="1" locked="0"/>
    </xf>
    <xf numFmtId="0" fontId="5" fillId="40" borderId="52" xfId="0" applyFont="1" applyFill="1" applyBorder="1" applyAlignment="1" applyProtection="1">
      <alignment horizontal="left"/>
      <protection locked="0"/>
    </xf>
    <xf numFmtId="0" fontId="5" fillId="40" borderId="53" xfId="0" applyFont="1" applyFill="1" applyBorder="1" applyAlignment="1" applyProtection="1">
      <alignment horizontal="left"/>
      <protection locked="0"/>
    </xf>
    <xf numFmtId="0" fontId="8" fillId="33" borderId="54" xfId="0" applyFont="1" applyFill="1" applyBorder="1" applyAlignment="1" applyProtection="1">
      <alignment horizontal="center"/>
      <protection hidden="1" locked="0"/>
    </xf>
    <xf numFmtId="0" fontId="8" fillId="33" borderId="53" xfId="0" applyFont="1" applyFill="1" applyBorder="1" applyAlignment="1" applyProtection="1">
      <alignment horizontal="center"/>
      <protection hidden="1" locked="0"/>
    </xf>
    <xf numFmtId="0" fontId="0" fillId="40" borderId="54" xfId="0" applyFont="1" applyFill="1" applyBorder="1" applyAlignment="1">
      <alignment horizontal="left"/>
    </xf>
    <xf numFmtId="0" fontId="0" fillId="40" borderId="55" xfId="0" applyFont="1" applyFill="1" applyBorder="1" applyAlignment="1">
      <alignment horizontal="left"/>
    </xf>
    <xf numFmtId="0" fontId="0" fillId="40" borderId="53" xfId="0" applyFont="1" applyFill="1" applyBorder="1" applyAlignment="1">
      <alignment horizontal="left"/>
    </xf>
    <xf numFmtId="0" fontId="5" fillId="33" borderId="51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left"/>
    </xf>
    <xf numFmtId="0" fontId="0" fillId="33" borderId="56" xfId="0" applyFont="1" applyFill="1" applyBorder="1" applyAlignment="1">
      <alignment horizontal="left" wrapText="1"/>
    </xf>
    <xf numFmtId="0" fontId="0" fillId="33" borderId="57" xfId="0" applyFont="1" applyFill="1" applyBorder="1" applyAlignment="1">
      <alignment horizontal="left" wrapText="1"/>
    </xf>
    <xf numFmtId="0" fontId="0" fillId="33" borderId="46" xfId="0" applyFont="1" applyFill="1" applyBorder="1" applyAlignment="1">
      <alignment horizontal="left" wrapText="1"/>
    </xf>
    <xf numFmtId="0" fontId="0" fillId="33" borderId="58" xfId="0" applyFont="1" applyFill="1" applyBorder="1" applyAlignment="1">
      <alignment horizontal="left" wrapText="1"/>
    </xf>
    <xf numFmtId="0" fontId="0" fillId="33" borderId="48" xfId="0" applyFont="1" applyFill="1" applyBorder="1" applyAlignment="1">
      <alignment horizontal="left" wrapText="1"/>
    </xf>
    <xf numFmtId="0" fontId="0" fillId="33" borderId="59" xfId="0" applyFont="1" applyFill="1" applyBorder="1" applyAlignment="1">
      <alignment horizontal="left" wrapText="1"/>
    </xf>
    <xf numFmtId="0" fontId="0" fillId="0" borderId="60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14" fontId="0" fillId="0" borderId="52" xfId="0" applyNumberFormat="1" applyFont="1" applyFill="1" applyBorder="1" applyAlignment="1">
      <alignment horizontal="center"/>
    </xf>
    <xf numFmtId="14" fontId="0" fillId="0" borderId="55" xfId="0" applyNumberFormat="1" applyFont="1" applyFill="1" applyBorder="1" applyAlignment="1">
      <alignment horizontal="center"/>
    </xf>
    <xf numFmtId="14" fontId="0" fillId="0" borderId="53" xfId="0" applyNumberFormat="1" applyFont="1" applyFill="1" applyBorder="1" applyAlignment="1">
      <alignment horizontal="center"/>
    </xf>
    <xf numFmtId="0" fontId="8" fillId="0" borderId="36" xfId="0" applyFont="1" applyFill="1" applyBorder="1" applyAlignment="1" applyProtection="1">
      <alignment horizontal="center"/>
      <protection hidden="1" locked="0"/>
    </xf>
    <xf numFmtId="0" fontId="8" fillId="0" borderId="61" xfId="0" applyFont="1" applyFill="1" applyBorder="1" applyAlignment="1" applyProtection="1">
      <alignment horizontal="center"/>
      <protection hidden="1" locked="0"/>
    </xf>
    <xf numFmtId="0" fontId="8" fillId="0" borderId="34" xfId="0" applyFont="1" applyFill="1" applyBorder="1" applyAlignment="1" applyProtection="1">
      <alignment horizontal="center"/>
      <protection hidden="1" locked="0"/>
    </xf>
    <xf numFmtId="49" fontId="10" fillId="36" borderId="36" xfId="0" applyNumberFormat="1" applyFont="1" applyFill="1" applyBorder="1" applyAlignment="1" applyProtection="1">
      <alignment horizontal="center"/>
      <protection hidden="1" locked="0"/>
    </xf>
    <xf numFmtId="0" fontId="11" fillId="0" borderId="61" xfId="0" applyFont="1" applyBorder="1" applyAlignment="1">
      <alignment/>
    </xf>
    <xf numFmtId="0" fontId="11" fillId="0" borderId="34" xfId="0" applyFont="1" applyBorder="1" applyAlignment="1">
      <alignment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62" xfId="0" applyFont="1" applyBorder="1" applyAlignment="1" applyProtection="1">
      <alignment horizontal="center"/>
      <protection locked="0"/>
    </xf>
    <xf numFmtId="0" fontId="0" fillId="33" borderId="63" xfId="0" applyFont="1" applyFill="1" applyBorder="1" applyAlignment="1" applyProtection="1">
      <alignment horizontal="center" vertical="center" wrapText="1"/>
      <protection locked="0"/>
    </xf>
    <xf numFmtId="0" fontId="0" fillId="33" borderId="64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42" xfId="0" applyFont="1" applyFill="1" applyBorder="1" applyAlignment="1" applyProtection="1">
      <alignment horizontal="center" vertical="center"/>
      <protection hidden="1" locked="0"/>
    </xf>
    <xf numFmtId="0" fontId="4" fillId="33" borderId="43" xfId="0" applyFont="1" applyFill="1" applyBorder="1" applyAlignment="1" applyProtection="1">
      <alignment horizontal="center" vertical="center"/>
      <protection hidden="1" locked="0"/>
    </xf>
    <xf numFmtId="0" fontId="4" fillId="33" borderId="41" xfId="0" applyFont="1" applyFill="1" applyBorder="1" applyAlignment="1" applyProtection="1">
      <alignment horizontal="center" vertical="center"/>
      <protection hidden="1" locked="0"/>
    </xf>
    <xf numFmtId="0" fontId="0" fillId="33" borderId="65" xfId="0" applyFont="1" applyFill="1" applyBorder="1" applyAlignment="1" applyProtection="1">
      <alignment horizontal="center" vertical="center" wrapText="1"/>
      <protection locked="0"/>
    </xf>
    <xf numFmtId="0" fontId="0" fillId="33" borderId="66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65" xfId="0" applyFont="1" applyFill="1" applyBorder="1" applyAlignment="1" applyProtection="1">
      <alignment horizontal="center" vertical="center" wrapText="1"/>
      <protection hidden="1" locked="0"/>
    </xf>
    <xf numFmtId="0" fontId="4" fillId="33" borderId="66" xfId="0" applyFont="1" applyFill="1" applyBorder="1" applyAlignment="1" applyProtection="1">
      <alignment horizontal="center" vertical="center" wrapText="1"/>
      <protection hidden="1" locked="0"/>
    </xf>
    <xf numFmtId="0" fontId="4" fillId="33" borderId="19" xfId="0" applyFont="1" applyFill="1" applyBorder="1" applyAlignment="1" applyProtection="1">
      <alignment horizontal="center" vertical="center" wrapText="1"/>
      <protection hidden="1" locked="0"/>
    </xf>
    <xf numFmtId="0" fontId="4" fillId="33" borderId="67" xfId="0" applyFont="1" applyFill="1" applyBorder="1" applyAlignment="1" applyProtection="1">
      <alignment horizontal="center" vertical="center" wrapText="1"/>
      <protection hidden="1" locked="0"/>
    </xf>
    <xf numFmtId="0" fontId="4" fillId="33" borderId="39" xfId="0" applyFont="1" applyFill="1" applyBorder="1" applyAlignment="1" applyProtection="1">
      <alignment horizontal="center" vertical="center" wrapText="1"/>
      <protection hidden="1" locked="0"/>
    </xf>
    <xf numFmtId="0" fontId="4" fillId="33" borderId="20" xfId="0" applyFont="1" applyFill="1" applyBorder="1" applyAlignment="1" applyProtection="1">
      <alignment horizontal="center" vertical="center" wrapText="1"/>
      <protection hidden="1" locked="0"/>
    </xf>
    <xf numFmtId="0" fontId="4" fillId="33" borderId="38" xfId="0" applyFont="1" applyFill="1" applyBorder="1" applyAlignment="1" applyProtection="1">
      <alignment horizontal="center" vertical="center" wrapText="1"/>
      <protection hidden="1" locked="0"/>
    </xf>
    <xf numFmtId="0" fontId="4" fillId="33" borderId="44" xfId="0" applyFont="1" applyFill="1" applyBorder="1" applyAlignment="1" applyProtection="1">
      <alignment horizontal="center" vertical="center" wrapText="1"/>
      <protection hidden="1" locked="0"/>
    </xf>
    <xf numFmtId="0" fontId="4" fillId="33" borderId="45" xfId="0" applyFont="1" applyFill="1" applyBorder="1" applyAlignment="1" applyProtection="1">
      <alignment horizontal="center" vertical="center" wrapText="1"/>
      <protection hidden="1" locked="0"/>
    </xf>
    <xf numFmtId="0" fontId="4" fillId="33" borderId="68" xfId="0" applyFont="1" applyFill="1" applyBorder="1" applyAlignment="1" applyProtection="1">
      <alignment horizontal="center" vertical="center" wrapText="1"/>
      <protection hidden="1" locked="0"/>
    </xf>
    <xf numFmtId="0" fontId="4" fillId="33" borderId="28" xfId="0" applyFont="1" applyFill="1" applyBorder="1" applyAlignment="1" applyProtection="1">
      <alignment horizontal="center" vertical="center" wrapText="1"/>
      <protection hidden="1" locked="0"/>
    </xf>
    <xf numFmtId="0" fontId="4" fillId="33" borderId="69" xfId="0" applyFont="1" applyFill="1" applyBorder="1" applyAlignment="1" applyProtection="1">
      <alignment horizontal="center" vertical="center" wrapText="1"/>
      <protection hidden="1" locked="0"/>
    </xf>
    <xf numFmtId="0" fontId="4" fillId="33" borderId="70" xfId="0" applyFont="1" applyFill="1" applyBorder="1" applyAlignment="1" applyProtection="1">
      <alignment horizontal="center" vertical="center" wrapText="1"/>
      <protection hidden="1" locked="0"/>
    </xf>
    <xf numFmtId="0" fontId="4" fillId="33" borderId="71" xfId="0" applyFont="1" applyFill="1" applyBorder="1" applyAlignment="1" applyProtection="1">
      <alignment horizontal="center" vertical="center" wrapText="1"/>
      <protection hidden="1" locked="0"/>
    </xf>
    <xf numFmtId="0" fontId="4" fillId="33" borderId="72" xfId="0" applyFont="1" applyFill="1" applyBorder="1" applyAlignment="1" applyProtection="1">
      <alignment horizontal="center" vertical="center" wrapText="1"/>
      <protection hidden="1" locked="0"/>
    </xf>
    <xf numFmtId="0" fontId="8" fillId="33" borderId="73" xfId="51" applyFont="1" applyFill="1" applyBorder="1" applyAlignment="1" applyProtection="1">
      <alignment horizontal="center" vertical="center" wrapText="1"/>
      <protection hidden="1" locked="0"/>
    </xf>
    <xf numFmtId="0" fontId="8" fillId="33" borderId="74" xfId="51" applyFont="1" applyFill="1" applyBorder="1" applyAlignment="1" applyProtection="1">
      <alignment horizontal="center" vertical="center" wrapText="1"/>
      <protection hidden="1" locked="0"/>
    </xf>
    <xf numFmtId="0" fontId="8" fillId="33" borderId="17" xfId="51" applyFont="1" applyFill="1" applyBorder="1" applyAlignment="1" applyProtection="1">
      <alignment horizontal="center" vertical="center" wrapText="1"/>
      <protection hidden="1" locked="0"/>
    </xf>
    <xf numFmtId="4" fontId="4" fillId="34" borderId="4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62" xfId="0" applyFont="1" applyFill="1" applyBorder="1" applyAlignment="1" applyProtection="1">
      <alignment horizontal="center" vertical="center" wrapText="1"/>
      <protection hidden="1" locked="0"/>
    </xf>
    <xf numFmtId="0" fontId="12" fillId="33" borderId="62" xfId="0" applyFont="1" applyFill="1" applyBorder="1" applyAlignment="1" applyProtection="1">
      <alignment horizontal="center" vertical="center" wrapText="1"/>
      <protection hidden="1" locked="0"/>
    </xf>
    <xf numFmtId="0" fontId="12" fillId="33" borderId="19" xfId="0" applyFont="1" applyFill="1" applyBorder="1" applyAlignment="1" applyProtection="1">
      <alignment horizontal="center" vertical="center" wrapText="1"/>
      <protection hidden="1" locked="0"/>
    </xf>
    <xf numFmtId="0" fontId="5" fillId="41" borderId="70" xfId="0" applyFont="1" applyFill="1" applyBorder="1" applyAlignment="1" applyProtection="1">
      <alignment horizontal="center" vertical="center" textRotation="90" wrapText="1"/>
      <protection locked="0"/>
    </xf>
    <xf numFmtId="0" fontId="5" fillId="41" borderId="71" xfId="0" applyFont="1" applyFill="1" applyBorder="1" applyAlignment="1" applyProtection="1">
      <alignment horizontal="center" vertical="center" textRotation="90" wrapText="1"/>
      <protection locked="0"/>
    </xf>
    <xf numFmtId="0" fontId="5" fillId="41" borderId="72" xfId="0" applyFont="1" applyFill="1" applyBorder="1" applyAlignment="1" applyProtection="1">
      <alignment horizontal="center" vertical="center" textRotation="90" wrapText="1"/>
      <protection locked="0"/>
    </xf>
    <xf numFmtId="0" fontId="5" fillId="35" borderId="36" xfId="0" applyFont="1" applyFill="1" applyBorder="1" applyAlignment="1" applyProtection="1">
      <alignment horizontal="center"/>
      <protection locked="0"/>
    </xf>
    <xf numFmtId="0" fontId="5" fillId="35" borderId="61" xfId="0" applyFont="1" applyFill="1" applyBorder="1" applyAlignment="1" applyProtection="1">
      <alignment horizontal="center"/>
      <protection locked="0"/>
    </xf>
    <xf numFmtId="0" fontId="5" fillId="35" borderId="75" xfId="0" applyFont="1" applyFill="1" applyBorder="1" applyAlignment="1" applyProtection="1">
      <alignment horizontal="center"/>
      <protection locked="0"/>
    </xf>
    <xf numFmtId="0" fontId="5" fillId="0" borderId="70" xfId="0" applyFont="1" applyBorder="1" applyAlignment="1" applyProtection="1">
      <alignment horizontal="center" vertical="center" textRotation="90" wrapText="1"/>
      <protection locked="0"/>
    </xf>
    <xf numFmtId="0" fontId="5" fillId="0" borderId="71" xfId="0" applyFont="1" applyBorder="1" applyAlignment="1" applyProtection="1">
      <alignment horizontal="center" vertical="center" textRotation="90" wrapText="1"/>
      <protection locked="0"/>
    </xf>
    <xf numFmtId="0" fontId="5" fillId="0" borderId="46" xfId="0" applyFont="1" applyBorder="1" applyAlignment="1" applyProtection="1">
      <alignment horizontal="center" vertical="center" textRotation="90" wrapText="1"/>
      <protection locked="0"/>
    </xf>
    <xf numFmtId="0" fontId="5" fillId="0" borderId="48" xfId="0" applyFont="1" applyBorder="1" applyAlignment="1" applyProtection="1">
      <alignment horizontal="center" vertical="center" textRotation="90" wrapText="1"/>
      <protection locked="0"/>
    </xf>
    <xf numFmtId="0" fontId="0" fillId="0" borderId="6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wrapText="1"/>
    </xf>
    <xf numFmtId="0" fontId="18" fillId="35" borderId="36" xfId="0" applyNumberFormat="1" applyFont="1" applyFill="1" applyBorder="1" applyAlignment="1" applyProtection="1">
      <alignment horizontal="center" vertical="center"/>
      <protection locked="0"/>
    </xf>
    <xf numFmtId="0" fontId="18" fillId="35" borderId="61" xfId="0" applyNumberFormat="1" applyFont="1" applyFill="1" applyBorder="1" applyAlignment="1" applyProtection="1">
      <alignment horizontal="center" vertical="center"/>
      <protection locked="0"/>
    </xf>
    <xf numFmtId="0" fontId="18" fillId="35" borderId="34" xfId="0" applyNumberFormat="1" applyFont="1" applyFill="1" applyBorder="1" applyAlignment="1" applyProtection="1">
      <alignment horizontal="center" vertical="center"/>
      <protection locked="0"/>
    </xf>
    <xf numFmtId="166" fontId="2" fillId="35" borderId="36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61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34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6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61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4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66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6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70" xfId="0" applyFont="1" applyFill="1" applyBorder="1" applyAlignment="1" applyProtection="1">
      <alignment horizontal="center" vertical="center" textRotation="90" wrapText="1"/>
      <protection locked="0"/>
    </xf>
    <xf numFmtId="0" fontId="0" fillId="0" borderId="48" xfId="0" applyFont="1" applyFill="1" applyBorder="1" applyAlignment="1" applyProtection="1">
      <alignment horizontal="center" vertical="center" textRotation="90" wrapText="1"/>
      <protection locked="0"/>
    </xf>
    <xf numFmtId="3" fontId="4" fillId="37" borderId="36" xfId="0" applyNumberFormat="1" applyFont="1" applyFill="1" applyBorder="1" applyAlignment="1" applyProtection="1">
      <alignment horizontal="left" vertical="center"/>
      <protection hidden="1" locked="0"/>
    </xf>
    <xf numFmtId="3" fontId="4" fillId="37" borderId="61" xfId="0" applyNumberFormat="1" applyFont="1" applyFill="1" applyBorder="1" applyAlignment="1" applyProtection="1">
      <alignment horizontal="left" vertical="center"/>
      <protection hidden="1" locked="0"/>
    </xf>
    <xf numFmtId="3" fontId="4" fillId="37" borderId="34" xfId="0" applyNumberFormat="1" applyFont="1" applyFill="1" applyBorder="1" applyAlignment="1" applyProtection="1">
      <alignment horizontal="left" vertical="center"/>
      <protection hidden="1" locked="0"/>
    </xf>
    <xf numFmtId="0" fontId="5" fillId="0" borderId="11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4" fillId="37" borderId="61" xfId="0" applyFont="1" applyFill="1" applyBorder="1" applyAlignment="1" applyProtection="1">
      <alignment horizontal="left" vertical="center"/>
      <protection hidden="1" locked="0"/>
    </xf>
    <xf numFmtId="0" fontId="4" fillId="37" borderId="34" xfId="0" applyFont="1" applyFill="1" applyBorder="1" applyAlignment="1" applyProtection="1">
      <alignment horizontal="left" vertical="center"/>
      <protection hidden="1" locked="0"/>
    </xf>
    <xf numFmtId="0" fontId="4" fillId="39" borderId="61" xfId="0" applyFont="1" applyFill="1" applyBorder="1" applyAlignment="1" applyProtection="1">
      <alignment horizontal="center" vertical="center"/>
      <protection hidden="1" locked="0"/>
    </xf>
    <xf numFmtId="0" fontId="4" fillId="39" borderId="34" xfId="0" applyFont="1" applyFill="1" applyBorder="1" applyAlignment="1" applyProtection="1">
      <alignment horizontal="center" vertical="center"/>
      <protection hidden="1" locked="0"/>
    </xf>
    <xf numFmtId="167" fontId="21" fillId="0" borderId="44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1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40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56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166" fontId="4" fillId="33" borderId="30" xfId="0" applyNumberFormat="1" applyFont="1" applyFill="1" applyBorder="1" applyAlignment="1" applyProtection="1">
      <alignment horizontal="left" vertical="top" wrapText="1"/>
      <protection hidden="1" locked="0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3" fontId="4" fillId="33" borderId="30" xfId="0" applyNumberFormat="1" applyFont="1" applyFill="1" applyBorder="1" applyAlignment="1" applyProtection="1">
      <alignment horizontal="left" vertical="center"/>
      <protection hidden="1" locked="0"/>
    </xf>
    <xf numFmtId="3" fontId="4" fillId="33" borderId="14" xfId="0" applyNumberFormat="1" applyFont="1" applyFill="1" applyBorder="1" applyAlignment="1" applyProtection="1">
      <alignment horizontal="left" vertical="center"/>
      <protection hidden="1" locked="0"/>
    </xf>
    <xf numFmtId="3" fontId="4" fillId="33" borderId="12" xfId="0" applyNumberFormat="1" applyFont="1" applyFill="1" applyBorder="1" applyAlignment="1" applyProtection="1">
      <alignment horizontal="left" vertical="center"/>
      <protection hidden="1" locked="0"/>
    </xf>
    <xf numFmtId="3" fontId="4" fillId="33" borderId="15" xfId="0" applyNumberFormat="1" applyFont="1" applyFill="1" applyBorder="1" applyAlignment="1" applyProtection="1">
      <alignment horizontal="left" vertical="center"/>
      <protection hidden="1" locked="0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Vzor2 Návrh Záv.vyúčtování 2" xfId="51"/>
    <cellStyle name="Poznámka" xfId="52"/>
    <cellStyle name="procent 2" xfId="53"/>
    <cellStyle name="procent 3" xfId="54"/>
    <cellStyle name="Percent" xfId="55"/>
    <cellStyle name="Propojená buňka" xfId="56"/>
    <cellStyle name="Správně" xfId="57"/>
    <cellStyle name="Standard 2" xfId="58"/>
    <cellStyle name="Standard 2 2" xfId="59"/>
    <cellStyle name="Standard 2_Prüfbericht AT-CZ Korr 02022011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7"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u val="none"/>
        <strike val="0"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ont>
        <u val="none"/>
        <strike val="0"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Z_Zdrav&#237;_bez_hran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Prohlášení o výdajích"/>
      <sheetName val="6.Zpráva o pokroku"/>
      <sheetName val="7. Finanční zpráva "/>
      <sheetName val="8.Soupiska výdajů"/>
      <sheetName val="9. Národní spolufinancování"/>
      <sheetName val="10. Zadávací řízení"/>
      <sheetName val="11. Kontrola na místě"/>
      <sheetName val="12. Krácení výdajů"/>
      <sheetName val="13. Sdílené výdaje"/>
      <sheetName val="List1"/>
    </sheetNames>
    <sheetDataSet>
      <sheetData sheetId="2">
        <row r="8">
          <cell r="C8" t="str">
            <v>M00214</v>
          </cell>
        </row>
        <row r="10">
          <cell r="C10" t="str">
            <v>Kraj Vysočina</v>
          </cell>
        </row>
        <row r="20">
          <cell r="C20">
            <v>1</v>
          </cell>
        </row>
        <row r="22">
          <cell r="C22" t="str">
            <v>č. 1 od 12/10/2011 - 30/06/2012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0"/>
  <sheetViews>
    <sheetView tabSelected="1" view="pageBreakPreview" zoomScale="85" zoomScaleSheetLayoutView="85" zoomScalePageLayoutView="0" workbookViewId="0" topLeftCell="N1">
      <selection activeCell="W3" sqref="W3"/>
    </sheetView>
  </sheetViews>
  <sheetFormatPr defaultColWidth="9.140625" defaultRowHeight="12.75"/>
  <cols>
    <col min="1" max="1" width="7.140625" style="8" customWidth="1"/>
    <col min="2" max="2" width="12.57421875" style="8" customWidth="1"/>
    <col min="3" max="3" width="21.8515625" style="8" customWidth="1"/>
    <col min="4" max="4" width="17.00390625" style="8" customWidth="1"/>
    <col min="5" max="5" width="16.00390625" style="8" customWidth="1"/>
    <col min="6" max="6" width="11.57421875" style="8" customWidth="1"/>
    <col min="7" max="7" width="15.28125" style="8" customWidth="1"/>
    <col min="8" max="8" width="13.7109375" style="8" customWidth="1"/>
    <col min="9" max="9" width="15.00390625" style="8" customWidth="1"/>
    <col min="10" max="10" width="14.28125" style="8" customWidth="1"/>
    <col min="11" max="11" width="13.7109375" style="8" customWidth="1"/>
    <col min="12" max="13" width="11.421875" style="8" customWidth="1"/>
    <col min="14" max="14" width="12.140625" style="8" customWidth="1"/>
    <col min="15" max="15" width="11.421875" style="8" customWidth="1"/>
    <col min="16" max="16" width="14.28125" style="8" customWidth="1"/>
    <col min="17" max="17" width="11.8515625" style="8" customWidth="1"/>
    <col min="18" max="18" width="14.57421875" style="8" customWidth="1"/>
    <col min="19" max="19" width="10.421875" style="8" customWidth="1"/>
    <col min="20" max="20" width="16.421875" style="8" customWidth="1"/>
    <col min="21" max="21" width="14.421875" style="8" bestFit="1" customWidth="1"/>
    <col min="22" max="22" width="16.00390625" style="8" bestFit="1" customWidth="1"/>
    <col min="23" max="23" width="25.7109375" style="8" customWidth="1"/>
    <col min="24" max="24" width="14.28125" style="8" bestFit="1" customWidth="1"/>
    <col min="25" max="26" width="9.28125" style="8" bestFit="1" customWidth="1"/>
    <col min="27" max="16384" width="9.140625" style="8" customWidth="1"/>
  </cols>
  <sheetData>
    <row r="1" spans="1:43" ht="24" customHeight="1" thickBot="1">
      <c r="A1" s="1" t="s">
        <v>0</v>
      </c>
      <c r="B1" s="2"/>
      <c r="C1" s="2"/>
      <c r="D1" s="2"/>
      <c r="E1" s="3"/>
      <c r="F1" s="4"/>
      <c r="G1" s="4"/>
      <c r="H1" s="4"/>
      <c r="I1" s="186" t="str">
        <f>'[1]7. Finanční zpráva '!C22</f>
        <v>č. 1 od 12/10/2011 - 30/06/2012</v>
      </c>
      <c r="J1" s="187"/>
      <c r="K1" s="5"/>
      <c r="L1" s="6"/>
      <c r="M1" s="4"/>
      <c r="N1" s="4"/>
      <c r="O1" s="4"/>
      <c r="P1" s="4"/>
      <c r="Q1" s="4"/>
      <c r="R1" s="7"/>
      <c r="S1" s="7"/>
      <c r="AP1" t="s">
        <v>1</v>
      </c>
      <c r="AQ1" s="9" t="s">
        <v>2</v>
      </c>
    </row>
    <row r="2" spans="1:43" s="14" customFormat="1" ht="15.75" thickBot="1">
      <c r="A2" s="10"/>
      <c r="B2" s="10"/>
      <c r="C2" s="10"/>
      <c r="D2" s="10"/>
      <c r="E2" s="10"/>
      <c r="F2" s="11"/>
      <c r="G2" s="11"/>
      <c r="H2" s="11"/>
      <c r="I2" s="10"/>
      <c r="J2" s="10"/>
      <c r="K2" s="10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AP2"/>
      <c r="AQ2" s="9" t="s">
        <v>3</v>
      </c>
    </row>
    <row r="3" spans="1:43" s="14" customFormat="1" ht="15">
      <c r="A3" s="15"/>
      <c r="B3" s="188" t="s">
        <v>4</v>
      </c>
      <c r="C3" s="189"/>
      <c r="D3" s="189"/>
      <c r="E3" s="189"/>
      <c r="F3" s="190">
        <f>'[1]7. Finanční zpráva '!C20</f>
        <v>1</v>
      </c>
      <c r="G3" s="191"/>
      <c r="H3" s="192" t="s">
        <v>5</v>
      </c>
      <c r="I3" s="193"/>
      <c r="J3" s="194" t="str">
        <f>'[1]7. Finanční zpráva '!C10</f>
        <v>Kraj Vysočina</v>
      </c>
      <c r="K3" s="195"/>
      <c r="L3" s="195"/>
      <c r="M3" s="195"/>
      <c r="N3" s="195"/>
      <c r="O3" s="195"/>
      <c r="P3" s="195"/>
      <c r="Q3" s="196"/>
      <c r="R3" s="12"/>
      <c r="S3" s="12"/>
      <c r="T3" s="12"/>
      <c r="U3" s="12"/>
      <c r="V3" s="13"/>
      <c r="W3" s="185" t="s">
        <v>164</v>
      </c>
      <c r="AP3" t="s">
        <v>6</v>
      </c>
      <c r="AQ3" s="9" t="s">
        <v>7</v>
      </c>
    </row>
    <row r="4" spans="1:43" s="14" customFormat="1" ht="15.75" thickBot="1">
      <c r="A4" s="10"/>
      <c r="B4" s="197" t="s">
        <v>8</v>
      </c>
      <c r="C4" s="198"/>
      <c r="D4" s="198"/>
      <c r="E4" s="198"/>
      <c r="F4" s="199" t="str">
        <f>'[1]7. Finanční zpráva '!C8</f>
        <v>M00214</v>
      </c>
      <c r="G4" s="200"/>
      <c r="H4" s="201" t="s">
        <v>9</v>
      </c>
      <c r="I4" s="202"/>
      <c r="J4" s="203" t="s">
        <v>10</v>
      </c>
      <c r="K4" s="204"/>
      <c r="L4" s="204"/>
      <c r="M4" s="204"/>
      <c r="N4" s="204"/>
      <c r="O4" s="204"/>
      <c r="P4" s="204"/>
      <c r="Q4" s="205"/>
      <c r="R4" s="12"/>
      <c r="S4" s="12"/>
      <c r="T4" s="12"/>
      <c r="U4" s="12"/>
      <c r="V4" s="13"/>
      <c r="W4" s="185" t="s">
        <v>163</v>
      </c>
      <c r="AP4" t="s">
        <v>11</v>
      </c>
      <c r="AQ4" s="9" t="s">
        <v>12</v>
      </c>
    </row>
    <row r="5" spans="1:43" s="14" customFormat="1" ht="15.75" thickBot="1">
      <c r="A5" s="15"/>
      <c r="B5" s="15"/>
      <c r="C5" s="15"/>
      <c r="D5" s="15"/>
      <c r="E5" s="15"/>
      <c r="F5" s="11"/>
      <c r="G5" s="11"/>
      <c r="K5" s="10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AP5" t="s">
        <v>13</v>
      </c>
      <c r="AQ5" s="9" t="s">
        <v>14</v>
      </c>
    </row>
    <row r="6" spans="1:43" s="14" customFormat="1" ht="15.75" thickBot="1">
      <c r="A6" s="15"/>
      <c r="B6" s="206" t="s">
        <v>15</v>
      </c>
      <c r="C6" s="207"/>
      <c r="D6" s="16" t="s">
        <v>16</v>
      </c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7"/>
      <c r="AP6" t="s">
        <v>17</v>
      </c>
      <c r="AQ6" s="9" t="s">
        <v>18</v>
      </c>
    </row>
    <row r="7" spans="1:43" s="14" customFormat="1" ht="15.75" customHeight="1">
      <c r="A7" s="15"/>
      <c r="B7" s="208" t="s">
        <v>19</v>
      </c>
      <c r="C7" s="209"/>
      <c r="D7" s="214" t="s">
        <v>20</v>
      </c>
      <c r="E7" s="11"/>
      <c r="F7" s="11"/>
      <c r="G7" s="11"/>
      <c r="H7" s="18" t="s">
        <v>21</v>
      </c>
      <c r="I7" s="217">
        <v>25.81</v>
      </c>
      <c r="J7" s="218"/>
      <c r="K7" s="219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AP7" t="s">
        <v>22</v>
      </c>
      <c r="AQ7" s="9" t="s">
        <v>23</v>
      </c>
    </row>
    <row r="8" spans="1:43" s="14" customFormat="1" ht="15.75" thickBot="1">
      <c r="A8" s="10"/>
      <c r="B8" s="210"/>
      <c r="C8" s="211"/>
      <c r="D8" s="215"/>
      <c r="E8" s="11"/>
      <c r="F8" s="11"/>
      <c r="G8" s="11"/>
      <c r="H8" s="19" t="s">
        <v>24</v>
      </c>
      <c r="I8" s="220">
        <v>41107</v>
      </c>
      <c r="J8" s="221"/>
      <c r="K8" s="22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AP8" t="s">
        <v>25</v>
      </c>
      <c r="AQ8" s="9" t="s">
        <v>26</v>
      </c>
    </row>
    <row r="9" spans="1:43" s="14" customFormat="1" ht="15.75" thickBot="1">
      <c r="A9" s="10"/>
      <c r="B9" s="212"/>
      <c r="C9" s="213"/>
      <c r="D9" s="216"/>
      <c r="E9" s="11"/>
      <c r="F9" s="11"/>
      <c r="G9" s="11"/>
      <c r="H9" s="11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AP9" t="s">
        <v>27</v>
      </c>
      <c r="AQ9" s="9" t="s">
        <v>28</v>
      </c>
    </row>
    <row r="10" spans="1:43" s="26" customFormat="1" ht="15" thickBot="1">
      <c r="A10" s="20"/>
      <c r="B10" s="20"/>
      <c r="C10" s="20"/>
      <c r="D10" s="20"/>
      <c r="E10" s="21"/>
      <c r="F10" s="22"/>
      <c r="G10" s="22"/>
      <c r="H10" s="22"/>
      <c r="I10" s="22"/>
      <c r="J10" s="21"/>
      <c r="K10" s="23"/>
      <c r="L10" s="24"/>
      <c r="M10" s="24"/>
      <c r="N10" s="24"/>
      <c r="O10" s="24"/>
      <c r="P10" s="24"/>
      <c r="Q10" s="24"/>
      <c r="R10" s="25"/>
      <c r="S10" s="25"/>
      <c r="T10" s="25"/>
      <c r="U10" s="25"/>
      <c r="AP10" t="s">
        <v>29</v>
      </c>
      <c r="AQ10" s="9" t="s">
        <v>30</v>
      </c>
    </row>
    <row r="11" spans="1:43" ht="13.5" customHeight="1" thickBot="1">
      <c r="A11" s="27"/>
      <c r="B11" s="223" t="s">
        <v>31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5"/>
      <c r="T11" s="226" t="s">
        <v>32</v>
      </c>
      <c r="U11" s="227"/>
      <c r="V11" s="227"/>
      <c r="W11" s="228"/>
      <c r="AP11" t="s">
        <v>33</v>
      </c>
      <c r="AQ11" s="9" t="s">
        <v>34</v>
      </c>
    </row>
    <row r="12" spans="1:43" ht="12.75" customHeight="1">
      <c r="A12" s="229"/>
      <c r="B12" s="231" t="s">
        <v>35</v>
      </c>
      <c r="C12" s="234" t="s">
        <v>36</v>
      </c>
      <c r="D12" s="235"/>
      <c r="E12" s="235"/>
      <c r="F12" s="236"/>
      <c r="G12" s="237" t="s">
        <v>37</v>
      </c>
      <c r="H12" s="240" t="s">
        <v>38</v>
      </c>
      <c r="I12" s="234" t="s">
        <v>39</v>
      </c>
      <c r="J12" s="236"/>
      <c r="K12" s="240" t="s">
        <v>40</v>
      </c>
      <c r="L12" s="240" t="s">
        <v>41</v>
      </c>
      <c r="M12" s="243" t="s">
        <v>42</v>
      </c>
      <c r="N12" s="246" t="s">
        <v>43</v>
      </c>
      <c r="O12" s="247"/>
      <c r="P12" s="247"/>
      <c r="Q12" s="248"/>
      <c r="R12" s="252" t="s">
        <v>44</v>
      </c>
      <c r="S12" s="255" t="s">
        <v>45</v>
      </c>
      <c r="T12" s="258" t="s">
        <v>46</v>
      </c>
      <c r="U12" s="259"/>
      <c r="V12" s="258" t="s">
        <v>47</v>
      </c>
      <c r="W12" s="262" t="s">
        <v>48</v>
      </c>
      <c r="AQ12" s="9" t="s">
        <v>49</v>
      </c>
    </row>
    <row r="13" spans="1:23" ht="12.75" customHeight="1">
      <c r="A13" s="230"/>
      <c r="B13" s="232"/>
      <c r="C13" s="264" t="s">
        <v>50</v>
      </c>
      <c r="D13" s="265" t="s">
        <v>51</v>
      </c>
      <c r="E13" s="264" t="s">
        <v>52</v>
      </c>
      <c r="F13" s="264" t="s">
        <v>53</v>
      </c>
      <c r="G13" s="238"/>
      <c r="H13" s="241"/>
      <c r="I13" s="264" t="s">
        <v>54</v>
      </c>
      <c r="J13" s="264" t="s">
        <v>55</v>
      </c>
      <c r="K13" s="241"/>
      <c r="L13" s="241"/>
      <c r="M13" s="244"/>
      <c r="N13" s="249"/>
      <c r="O13" s="250"/>
      <c r="P13" s="250"/>
      <c r="Q13" s="251"/>
      <c r="R13" s="253"/>
      <c r="S13" s="256"/>
      <c r="T13" s="260"/>
      <c r="U13" s="260"/>
      <c r="V13" s="261"/>
      <c r="W13" s="263"/>
    </row>
    <row r="14" spans="1:23" ht="51.75" customHeight="1" thickBot="1">
      <c r="A14" s="230"/>
      <c r="B14" s="233"/>
      <c r="C14" s="242"/>
      <c r="D14" s="266"/>
      <c r="E14" s="242"/>
      <c r="F14" s="242"/>
      <c r="G14" s="239"/>
      <c r="H14" s="242"/>
      <c r="I14" s="242"/>
      <c r="J14" s="242"/>
      <c r="K14" s="242"/>
      <c r="L14" s="242"/>
      <c r="M14" s="245"/>
      <c r="N14" s="29" t="s">
        <v>56</v>
      </c>
      <c r="O14" s="30" t="s">
        <v>57</v>
      </c>
      <c r="P14" s="31" t="s">
        <v>58</v>
      </c>
      <c r="Q14" s="31" t="s">
        <v>59</v>
      </c>
      <c r="R14" s="254"/>
      <c r="S14" s="257"/>
      <c r="T14" s="28" t="s">
        <v>60</v>
      </c>
      <c r="U14" s="28" t="s">
        <v>61</v>
      </c>
      <c r="V14" s="261"/>
      <c r="W14" s="263"/>
    </row>
    <row r="15" spans="1:23" ht="21" customHeight="1" thickBot="1">
      <c r="A15" s="32"/>
      <c r="B15" s="33">
        <v>1</v>
      </c>
      <c r="C15" s="34">
        <v>2</v>
      </c>
      <c r="D15" s="34">
        <v>3</v>
      </c>
      <c r="E15" s="33">
        <v>4</v>
      </c>
      <c r="F15" s="34">
        <v>5</v>
      </c>
      <c r="G15" s="34">
        <v>6</v>
      </c>
      <c r="H15" s="33">
        <v>7</v>
      </c>
      <c r="I15" s="34">
        <v>8</v>
      </c>
      <c r="J15" s="34">
        <v>9</v>
      </c>
      <c r="K15" s="33">
        <v>10</v>
      </c>
      <c r="L15" s="34">
        <v>11</v>
      </c>
      <c r="M15" s="35">
        <v>12</v>
      </c>
      <c r="N15" s="33">
        <v>13</v>
      </c>
      <c r="O15" s="34">
        <v>14</v>
      </c>
      <c r="P15" s="34">
        <v>15</v>
      </c>
      <c r="Q15" s="36" t="s">
        <v>62</v>
      </c>
      <c r="R15" s="34">
        <v>16</v>
      </c>
      <c r="S15" s="33">
        <v>17</v>
      </c>
      <c r="T15" s="34">
        <v>18</v>
      </c>
      <c r="U15" s="34">
        <v>19</v>
      </c>
      <c r="V15" s="33">
        <v>20</v>
      </c>
      <c r="W15" s="37">
        <v>21</v>
      </c>
    </row>
    <row r="16" spans="1:43" s="14" customFormat="1" ht="27">
      <c r="A16" s="267" t="s">
        <v>63</v>
      </c>
      <c r="B16" s="38" t="s">
        <v>64</v>
      </c>
      <c r="C16" s="39" t="s">
        <v>65</v>
      </c>
      <c r="D16" s="40" t="s">
        <v>2</v>
      </c>
      <c r="E16" s="41" t="s">
        <v>66</v>
      </c>
      <c r="F16" s="42" t="s">
        <v>67</v>
      </c>
      <c r="G16" s="43"/>
      <c r="H16" s="44" t="s">
        <v>68</v>
      </c>
      <c r="I16" s="45"/>
      <c r="J16" s="46"/>
      <c r="K16" s="47">
        <v>41040</v>
      </c>
      <c r="L16" s="47">
        <v>41043</v>
      </c>
      <c r="M16" s="48" t="s">
        <v>60</v>
      </c>
      <c r="N16" s="49">
        <v>71775</v>
      </c>
      <c r="O16" s="50">
        <v>0</v>
      </c>
      <c r="P16" s="51">
        <f aca="true" t="shared" si="0" ref="P16:P24">IF($D$6="ANO",IF($D$7="NE",SUM(N16:O16),N16),SUM(N16:O16))</f>
        <v>71775</v>
      </c>
      <c r="Q16" s="50">
        <v>0</v>
      </c>
      <c r="R16" s="51">
        <f aca="true" t="shared" si="1" ref="R16:R24">ROUND(IF(M16="EUR",P16,(P16/$I$7)),2)</f>
        <v>2780.9</v>
      </c>
      <c r="S16" s="52"/>
      <c r="T16" s="53"/>
      <c r="U16" s="53"/>
      <c r="V16" s="54">
        <f aca="true" t="shared" si="2" ref="V16:V24">ROUND(IF(M16="CZK",R16-(T16/$I$7),R16-U16),2)</f>
        <v>2780.9</v>
      </c>
      <c r="W16" s="55"/>
      <c r="AQ16" s="8"/>
    </row>
    <row r="17" spans="1:43" ht="27">
      <c r="A17" s="268"/>
      <c r="B17" s="38" t="s">
        <v>64</v>
      </c>
      <c r="C17" s="39" t="s">
        <v>65</v>
      </c>
      <c r="D17" s="40" t="s">
        <v>3</v>
      </c>
      <c r="E17" s="41" t="s">
        <v>69</v>
      </c>
      <c r="F17" s="42" t="s">
        <v>67</v>
      </c>
      <c r="G17" s="43"/>
      <c r="H17" s="44" t="s">
        <v>68</v>
      </c>
      <c r="I17" s="45"/>
      <c r="J17" s="46"/>
      <c r="K17" s="47">
        <v>41040</v>
      </c>
      <c r="L17" s="47">
        <v>41043</v>
      </c>
      <c r="M17" s="48" t="s">
        <v>60</v>
      </c>
      <c r="N17" s="49">
        <v>22440</v>
      </c>
      <c r="O17" s="50">
        <v>0</v>
      </c>
      <c r="P17" s="51">
        <f t="shared" si="0"/>
        <v>22440</v>
      </c>
      <c r="Q17" s="50">
        <v>0</v>
      </c>
      <c r="R17" s="51">
        <f t="shared" si="1"/>
        <v>869.43</v>
      </c>
      <c r="S17" s="52"/>
      <c r="T17" s="53"/>
      <c r="U17" s="53"/>
      <c r="V17" s="54">
        <f t="shared" si="2"/>
        <v>869.43</v>
      </c>
      <c r="W17" s="56"/>
      <c r="AQ17" s="14"/>
    </row>
    <row r="18" spans="1:23" ht="27">
      <c r="A18" s="268"/>
      <c r="B18" s="38" t="s">
        <v>64</v>
      </c>
      <c r="C18" s="57" t="s">
        <v>70</v>
      </c>
      <c r="D18" s="40" t="s">
        <v>2</v>
      </c>
      <c r="E18" s="58" t="s">
        <v>71</v>
      </c>
      <c r="F18" s="42" t="s">
        <v>67</v>
      </c>
      <c r="G18" s="59"/>
      <c r="H18" s="57" t="s">
        <v>72</v>
      </c>
      <c r="I18" s="59"/>
      <c r="J18" s="59"/>
      <c r="K18" s="47">
        <v>41071</v>
      </c>
      <c r="L18" s="47">
        <v>41073</v>
      </c>
      <c r="M18" s="48" t="s">
        <v>60</v>
      </c>
      <c r="N18" s="60">
        <v>67925</v>
      </c>
      <c r="O18" s="61">
        <v>0</v>
      </c>
      <c r="P18" s="51">
        <f t="shared" si="0"/>
        <v>67925</v>
      </c>
      <c r="Q18" s="61">
        <v>0</v>
      </c>
      <c r="R18" s="51">
        <f t="shared" si="1"/>
        <v>2631.73</v>
      </c>
      <c r="S18" s="62"/>
      <c r="T18" s="53"/>
      <c r="U18" s="53"/>
      <c r="V18" s="54">
        <f t="shared" si="2"/>
        <v>2631.73</v>
      </c>
      <c r="W18" s="56"/>
    </row>
    <row r="19" spans="1:23" ht="27">
      <c r="A19" s="268"/>
      <c r="B19" s="38" t="s">
        <v>64</v>
      </c>
      <c r="C19" s="63" t="s">
        <v>70</v>
      </c>
      <c r="D19" s="40" t="s">
        <v>3</v>
      </c>
      <c r="E19" s="64" t="s">
        <v>73</v>
      </c>
      <c r="F19" s="42" t="s">
        <v>67</v>
      </c>
      <c r="G19" s="65"/>
      <c r="H19" s="57" t="s">
        <v>72</v>
      </c>
      <c r="I19" s="65"/>
      <c r="J19" s="65"/>
      <c r="K19" s="66">
        <v>41071</v>
      </c>
      <c r="L19" s="67">
        <v>41073</v>
      </c>
      <c r="M19" s="48" t="s">
        <v>60</v>
      </c>
      <c r="N19" s="60">
        <v>22440</v>
      </c>
      <c r="O19" s="61">
        <v>0</v>
      </c>
      <c r="P19" s="51">
        <f t="shared" si="0"/>
        <v>22440</v>
      </c>
      <c r="Q19" s="61">
        <v>0</v>
      </c>
      <c r="R19" s="51">
        <f t="shared" si="1"/>
        <v>869.43</v>
      </c>
      <c r="S19" s="62"/>
      <c r="T19" s="53"/>
      <c r="U19" s="53"/>
      <c r="V19" s="54">
        <f t="shared" si="2"/>
        <v>869.43</v>
      </c>
      <c r="W19" s="56"/>
    </row>
    <row r="20" spans="1:23" ht="27">
      <c r="A20" s="268"/>
      <c r="B20" s="38" t="s">
        <v>64</v>
      </c>
      <c r="C20" s="63" t="s">
        <v>74</v>
      </c>
      <c r="D20" s="40" t="s">
        <v>2</v>
      </c>
      <c r="E20" s="64" t="s">
        <v>75</v>
      </c>
      <c r="F20" s="42" t="s">
        <v>67</v>
      </c>
      <c r="G20" s="65"/>
      <c r="H20" s="57" t="s">
        <v>76</v>
      </c>
      <c r="I20" s="65"/>
      <c r="J20" s="65"/>
      <c r="K20" s="66">
        <v>41100</v>
      </c>
      <c r="L20" s="67">
        <v>41101</v>
      </c>
      <c r="M20" s="48" t="s">
        <v>60</v>
      </c>
      <c r="N20" s="60">
        <v>7975</v>
      </c>
      <c r="O20" s="61">
        <v>0</v>
      </c>
      <c r="P20" s="51">
        <f t="shared" si="0"/>
        <v>7975</v>
      </c>
      <c r="Q20" s="61">
        <v>0</v>
      </c>
      <c r="R20" s="51">
        <f t="shared" si="1"/>
        <v>308.99</v>
      </c>
      <c r="S20" s="62"/>
      <c r="T20" s="53"/>
      <c r="U20" s="53"/>
      <c r="V20" s="54">
        <f t="shared" si="2"/>
        <v>308.99</v>
      </c>
      <c r="W20" s="56"/>
    </row>
    <row r="21" spans="1:23" ht="27">
      <c r="A21" s="268"/>
      <c r="B21" s="38" t="s">
        <v>64</v>
      </c>
      <c r="C21" s="63" t="s">
        <v>74</v>
      </c>
      <c r="D21" s="40" t="s">
        <v>3</v>
      </c>
      <c r="E21" s="64" t="s">
        <v>77</v>
      </c>
      <c r="F21" s="42" t="s">
        <v>67</v>
      </c>
      <c r="G21" s="65"/>
      <c r="H21" s="57" t="s">
        <v>76</v>
      </c>
      <c r="I21" s="65"/>
      <c r="J21" s="65"/>
      <c r="K21" s="66">
        <v>41100</v>
      </c>
      <c r="L21" s="67">
        <v>41101</v>
      </c>
      <c r="M21" s="48" t="s">
        <v>60</v>
      </c>
      <c r="N21" s="60">
        <v>2711</v>
      </c>
      <c r="O21" s="61">
        <v>0</v>
      </c>
      <c r="P21" s="51">
        <f t="shared" si="0"/>
        <v>2711</v>
      </c>
      <c r="Q21" s="61">
        <v>0</v>
      </c>
      <c r="R21" s="51">
        <f t="shared" si="1"/>
        <v>105.04</v>
      </c>
      <c r="S21" s="62"/>
      <c r="T21" s="53"/>
      <c r="U21" s="53"/>
      <c r="V21" s="54">
        <f t="shared" si="2"/>
        <v>105.04</v>
      </c>
      <c r="W21" s="56"/>
    </row>
    <row r="22" spans="1:23" ht="54.75">
      <c r="A22" s="268"/>
      <c r="B22" s="38" t="s">
        <v>64</v>
      </c>
      <c r="C22" s="63" t="s">
        <v>74</v>
      </c>
      <c r="D22" s="40" t="s">
        <v>7</v>
      </c>
      <c r="E22" s="64" t="s">
        <v>78</v>
      </c>
      <c r="F22" s="42" t="s">
        <v>67</v>
      </c>
      <c r="G22" s="65"/>
      <c r="H22" s="57" t="s">
        <v>76</v>
      </c>
      <c r="I22" s="65"/>
      <c r="J22" s="65"/>
      <c r="K22" s="66">
        <v>41100</v>
      </c>
      <c r="L22" s="67">
        <v>41101</v>
      </c>
      <c r="M22" s="48" t="s">
        <v>60</v>
      </c>
      <c r="N22" s="60">
        <v>588</v>
      </c>
      <c r="O22" s="61">
        <v>0</v>
      </c>
      <c r="P22" s="51">
        <f t="shared" si="0"/>
        <v>588</v>
      </c>
      <c r="Q22" s="61">
        <v>0</v>
      </c>
      <c r="R22" s="51">
        <f t="shared" si="1"/>
        <v>22.78</v>
      </c>
      <c r="S22" s="62"/>
      <c r="T22" s="53"/>
      <c r="U22" s="53"/>
      <c r="V22" s="54">
        <f t="shared" si="2"/>
        <v>22.78</v>
      </c>
      <c r="W22" s="56"/>
    </row>
    <row r="23" spans="1:23" ht="96">
      <c r="A23" s="268"/>
      <c r="B23" s="38" t="s">
        <v>79</v>
      </c>
      <c r="C23" s="68" t="s">
        <v>80</v>
      </c>
      <c r="D23" s="40" t="s">
        <v>12</v>
      </c>
      <c r="E23" s="69" t="s">
        <v>81</v>
      </c>
      <c r="F23" s="42" t="s">
        <v>67</v>
      </c>
      <c r="G23" s="70"/>
      <c r="H23" s="71" t="s">
        <v>82</v>
      </c>
      <c r="I23" s="70"/>
      <c r="J23" s="72"/>
      <c r="K23" s="66">
        <v>41002</v>
      </c>
      <c r="L23" s="73">
        <v>41004</v>
      </c>
      <c r="M23" s="48" t="s">
        <v>60</v>
      </c>
      <c r="N23" s="60">
        <v>573.99</v>
      </c>
      <c r="O23" s="74">
        <v>0</v>
      </c>
      <c r="P23" s="51">
        <f t="shared" si="0"/>
        <v>573.99</v>
      </c>
      <c r="Q23" s="74">
        <v>0</v>
      </c>
      <c r="R23" s="51">
        <f t="shared" si="1"/>
        <v>22.24</v>
      </c>
      <c r="S23" s="62"/>
      <c r="T23" s="53"/>
      <c r="U23" s="53"/>
      <c r="V23" s="54">
        <f t="shared" si="2"/>
        <v>22.24</v>
      </c>
      <c r="W23" s="56"/>
    </row>
    <row r="24" spans="1:23" ht="96.75" thickBot="1">
      <c r="A24" s="268"/>
      <c r="B24" s="38" t="s">
        <v>79</v>
      </c>
      <c r="C24" s="68" t="s">
        <v>80</v>
      </c>
      <c r="D24" s="40" t="s">
        <v>12</v>
      </c>
      <c r="E24" s="75" t="s">
        <v>83</v>
      </c>
      <c r="F24" s="42" t="s">
        <v>67</v>
      </c>
      <c r="G24" s="76"/>
      <c r="H24" s="77" t="s">
        <v>84</v>
      </c>
      <c r="I24" s="78"/>
      <c r="J24" s="78"/>
      <c r="K24" s="66" t="s">
        <v>85</v>
      </c>
      <c r="L24" s="79">
        <v>41038</v>
      </c>
      <c r="M24" s="48" t="s">
        <v>60</v>
      </c>
      <c r="N24" s="60">
        <v>555</v>
      </c>
      <c r="O24" s="80">
        <v>0</v>
      </c>
      <c r="P24" s="51">
        <f t="shared" si="0"/>
        <v>555</v>
      </c>
      <c r="Q24" s="80">
        <v>0</v>
      </c>
      <c r="R24" s="51">
        <f t="shared" si="1"/>
        <v>21.5</v>
      </c>
      <c r="S24" s="62"/>
      <c r="T24" s="53"/>
      <c r="U24" s="53"/>
      <c r="V24" s="54">
        <f t="shared" si="2"/>
        <v>21.5</v>
      </c>
      <c r="W24" s="56"/>
    </row>
    <row r="25" spans="1:23" ht="13.5" thickBot="1">
      <c r="A25" s="269"/>
      <c r="B25" s="270" t="s">
        <v>86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2"/>
      <c r="Q25" s="81">
        <f aca="true" t="shared" si="3" ref="Q25:V25">SUM(Q16:Q24)</f>
        <v>0</v>
      </c>
      <c r="R25" s="82">
        <f t="shared" si="3"/>
        <v>7632.039999999999</v>
      </c>
      <c r="S25" s="83">
        <f t="shared" si="3"/>
        <v>0</v>
      </c>
      <c r="T25" s="82">
        <f t="shared" si="3"/>
        <v>0</v>
      </c>
      <c r="U25" s="82">
        <f t="shared" si="3"/>
        <v>0</v>
      </c>
      <c r="V25" s="82">
        <f t="shared" si="3"/>
        <v>7632.039999999999</v>
      </c>
      <c r="W25" s="84"/>
    </row>
    <row r="26" spans="1:23" ht="67.5" customHeight="1">
      <c r="A26" s="273" t="s">
        <v>87</v>
      </c>
      <c r="B26" s="85" t="s">
        <v>88</v>
      </c>
      <c r="C26" s="86" t="s">
        <v>89</v>
      </c>
      <c r="D26" s="87" t="s">
        <v>14</v>
      </c>
      <c r="E26" s="88" t="s">
        <v>90</v>
      </c>
      <c r="F26" s="42" t="s">
        <v>67</v>
      </c>
      <c r="G26" s="89" t="s">
        <v>91</v>
      </c>
      <c r="H26" s="89" t="s">
        <v>92</v>
      </c>
      <c r="I26" s="90" t="s">
        <v>93</v>
      </c>
      <c r="J26" s="86" t="s">
        <v>94</v>
      </c>
      <c r="K26" s="91">
        <v>41075</v>
      </c>
      <c r="L26" s="91">
        <v>41093</v>
      </c>
      <c r="M26" s="48" t="s">
        <v>60</v>
      </c>
      <c r="N26" s="49">
        <v>3404.2</v>
      </c>
      <c r="O26" s="50">
        <v>680.8</v>
      </c>
      <c r="P26" s="51">
        <f>IF($D$6="ANO",IF($D$7="NE",SUM(N26:O26),N26),SUM(N26:O26))</f>
        <v>4085</v>
      </c>
      <c r="Q26" s="50">
        <v>0</v>
      </c>
      <c r="R26" s="51">
        <f>ROUND(IF(M26="EUR",P26,(P26/$I$7)),2)</f>
        <v>158.27</v>
      </c>
      <c r="S26" s="52"/>
      <c r="T26" s="53"/>
      <c r="U26" s="53"/>
      <c r="V26" s="54">
        <f>ROUND(IF(M26="CZK",R26-(T26/$I$7),R26-U26),2)</f>
        <v>158.27</v>
      </c>
      <c r="W26" s="55"/>
    </row>
    <row r="27" spans="1:23" ht="39">
      <c r="A27" s="274"/>
      <c r="B27" s="85" t="s">
        <v>95</v>
      </c>
      <c r="C27" s="78" t="s">
        <v>96</v>
      </c>
      <c r="D27" s="87" t="s">
        <v>14</v>
      </c>
      <c r="E27" s="92" t="s">
        <v>97</v>
      </c>
      <c r="F27" s="42" t="s">
        <v>67</v>
      </c>
      <c r="G27" s="76" t="s">
        <v>98</v>
      </c>
      <c r="H27" s="76" t="s">
        <v>99</v>
      </c>
      <c r="I27" s="93" t="s">
        <v>100</v>
      </c>
      <c r="J27" s="86" t="s">
        <v>101</v>
      </c>
      <c r="K27" s="91">
        <v>41085</v>
      </c>
      <c r="L27" s="91">
        <v>41094</v>
      </c>
      <c r="M27" s="48" t="s">
        <v>60</v>
      </c>
      <c r="N27" s="49">
        <v>2150</v>
      </c>
      <c r="O27" s="50">
        <v>430</v>
      </c>
      <c r="P27" s="51">
        <f>IF($D$6="ANO",IF($D$7="NE",SUM(N27:O27),N27),SUM(N27:O27))</f>
        <v>2580</v>
      </c>
      <c r="Q27" s="50">
        <v>0</v>
      </c>
      <c r="R27" s="51">
        <f>ROUND(IF(M27="EUR",P27,(P27/$I$7)),2)</f>
        <v>99.96</v>
      </c>
      <c r="S27" s="62"/>
      <c r="T27" s="53"/>
      <c r="U27" s="53"/>
      <c r="V27" s="54">
        <f>ROUND(IF(M27="CZK",R27-(T27/$I$7),R27-U27),2)</f>
        <v>99.96</v>
      </c>
      <c r="W27" s="56"/>
    </row>
    <row r="28" spans="1:23" ht="39.75" thickBot="1">
      <c r="A28" s="275"/>
      <c r="B28" s="85" t="s">
        <v>102</v>
      </c>
      <c r="C28" s="78" t="s">
        <v>103</v>
      </c>
      <c r="D28" s="87" t="s">
        <v>14</v>
      </c>
      <c r="E28" s="92" t="s">
        <v>104</v>
      </c>
      <c r="F28" s="42" t="s">
        <v>67</v>
      </c>
      <c r="G28" s="76" t="s">
        <v>105</v>
      </c>
      <c r="H28" s="76" t="s">
        <v>106</v>
      </c>
      <c r="I28" s="93" t="s">
        <v>107</v>
      </c>
      <c r="J28" s="86" t="s">
        <v>108</v>
      </c>
      <c r="K28" s="91">
        <v>41085</v>
      </c>
      <c r="L28" s="91">
        <v>41101</v>
      </c>
      <c r="M28" s="48" t="s">
        <v>60</v>
      </c>
      <c r="N28" s="49">
        <v>2195</v>
      </c>
      <c r="O28" s="50">
        <v>0</v>
      </c>
      <c r="P28" s="51">
        <f>IF($D$6="ANO",IF($D$7="NE",SUM(N28:O28),N28),SUM(N28:O28))</f>
        <v>2195</v>
      </c>
      <c r="Q28" s="50">
        <v>0</v>
      </c>
      <c r="R28" s="51">
        <f>ROUND(IF(M28="EUR",P28,(P28/$I$7)),2)</f>
        <v>85.04</v>
      </c>
      <c r="S28" s="62"/>
      <c r="T28" s="53"/>
      <c r="U28" s="53"/>
      <c r="V28" s="54">
        <f>ROUND(IF(M28="CZK",R28-(T28/$I$7),R28-U28),2)</f>
        <v>85.04</v>
      </c>
      <c r="W28" s="56"/>
    </row>
    <row r="29" spans="1:23" ht="13.5" thickBot="1">
      <c r="A29" s="276"/>
      <c r="B29" s="270" t="s">
        <v>109</v>
      </c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>
        <f>SUM(N26:N27)</f>
        <v>5554.2</v>
      </c>
      <c r="O29" s="271">
        <f>SUM(O26:O27)</f>
        <v>1110.8</v>
      </c>
      <c r="P29" s="272">
        <f>SUM(P26:P27)</f>
        <v>6665</v>
      </c>
      <c r="Q29" s="81">
        <f>SUM(Q26:Q27)</f>
        <v>0</v>
      </c>
      <c r="R29" s="82">
        <f>SUM(R26:R28)</f>
        <v>343.27000000000004</v>
      </c>
      <c r="S29" s="83">
        <f>SUM(S26:S27)</f>
        <v>0</v>
      </c>
      <c r="T29" s="82">
        <f>SUM(T26:T27)</f>
        <v>0</v>
      </c>
      <c r="U29" s="82">
        <f>SUM(U26:U27)</f>
        <v>0</v>
      </c>
      <c r="V29" s="82">
        <f>SUM(V26:V28)</f>
        <v>343.27000000000004</v>
      </c>
      <c r="W29" s="84"/>
    </row>
    <row r="30" spans="1:23" ht="14.25" thickBot="1">
      <c r="A30" s="273" t="s">
        <v>110</v>
      </c>
      <c r="B30" s="94"/>
      <c r="C30" s="86"/>
      <c r="D30" s="87"/>
      <c r="E30" s="95"/>
      <c r="F30" s="42" t="s">
        <v>67</v>
      </c>
      <c r="G30" s="89"/>
      <c r="H30" s="89"/>
      <c r="I30" s="86"/>
      <c r="J30" s="86"/>
      <c r="K30" s="91"/>
      <c r="L30" s="91"/>
      <c r="M30" s="48" t="s">
        <v>60</v>
      </c>
      <c r="N30" s="49">
        <v>0</v>
      </c>
      <c r="O30" s="50"/>
      <c r="P30" s="51">
        <f>IF($D$6="ANO",IF($D$7="NE",SUM(N30:O30),N30),SUM(N30:O30))</f>
        <v>0</v>
      </c>
      <c r="Q30" s="50">
        <v>0</v>
      </c>
      <c r="R30" s="51">
        <f>ROUND(IF(M30="EUR",P30,(P30/$I$7)),2)</f>
        <v>0</v>
      </c>
      <c r="S30" s="52"/>
      <c r="T30" s="53"/>
      <c r="U30" s="53"/>
      <c r="V30" s="54">
        <f>ROUND(IF(M30="CZK",R30-(T30/$I$7),R30-U30),2)</f>
        <v>0</v>
      </c>
      <c r="W30" s="55"/>
    </row>
    <row r="31" spans="1:23" ht="13.5" thickBot="1">
      <c r="A31" s="276"/>
      <c r="B31" s="270" t="s">
        <v>111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>
        <f aca="true" t="shared" si="4" ref="N31:V31">SUM(N30:N30)</f>
        <v>0</v>
      </c>
      <c r="O31" s="271">
        <f t="shared" si="4"/>
        <v>0</v>
      </c>
      <c r="P31" s="272">
        <f t="shared" si="4"/>
        <v>0</v>
      </c>
      <c r="Q31" s="81">
        <f t="shared" si="4"/>
        <v>0</v>
      </c>
      <c r="R31" s="82">
        <f t="shared" si="4"/>
        <v>0</v>
      </c>
      <c r="S31" s="83">
        <f t="shared" si="4"/>
        <v>0</v>
      </c>
      <c r="T31" s="82">
        <f t="shared" si="4"/>
        <v>0</v>
      </c>
      <c r="U31" s="82">
        <f t="shared" si="4"/>
        <v>0</v>
      </c>
      <c r="V31" s="82">
        <f t="shared" si="4"/>
        <v>0</v>
      </c>
      <c r="W31" s="84"/>
    </row>
    <row r="32" spans="1:43" s="99" customFormat="1" ht="23.25" customHeight="1" thickBot="1">
      <c r="A32" s="277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96"/>
      <c r="M32" s="96"/>
      <c r="N32" s="96"/>
      <c r="O32" s="96"/>
      <c r="P32" s="96"/>
      <c r="Q32" s="96"/>
      <c r="R32" s="279"/>
      <c r="S32" s="279"/>
      <c r="T32" s="279"/>
      <c r="U32" s="279"/>
      <c r="V32" s="97"/>
      <c r="W32" s="98"/>
      <c r="AQ32" s="8"/>
    </row>
    <row r="33" spans="1:43" ht="26.25" customHeight="1" thickBot="1">
      <c r="A33" s="100" t="s">
        <v>112</v>
      </c>
      <c r="B33" s="280" t="s">
        <v>113</v>
      </c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2"/>
      <c r="O33" s="283" t="s">
        <v>61</v>
      </c>
      <c r="P33" s="284"/>
      <c r="Q33" s="285"/>
      <c r="R33" s="101">
        <f>R31+R29+R25</f>
        <v>7975.3099999999995</v>
      </c>
      <c r="S33" s="102">
        <f>S31+S29+S25</f>
        <v>0</v>
      </c>
      <c r="T33" s="103">
        <f>T31+T29+T25</f>
        <v>0</v>
      </c>
      <c r="U33" s="103">
        <f>U31+U29+U25</f>
        <v>0</v>
      </c>
      <c r="V33" s="101">
        <f>V31+V29+V25</f>
        <v>7975.3099999999995</v>
      </c>
      <c r="W33" s="98"/>
      <c r="AQ33" s="99"/>
    </row>
    <row r="34" spans="1:43" ht="26.25" customHeight="1" thickBot="1">
      <c r="A34" s="104" t="s">
        <v>114</v>
      </c>
      <c r="B34" s="280" t="s">
        <v>115</v>
      </c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2"/>
      <c r="O34" s="101" t="s">
        <v>60</v>
      </c>
      <c r="P34" s="105">
        <v>0</v>
      </c>
      <c r="Q34" s="286"/>
      <c r="R34" s="287"/>
      <c r="S34" s="287"/>
      <c r="T34" s="288"/>
      <c r="U34" s="103" t="s">
        <v>61</v>
      </c>
      <c r="V34" s="103">
        <f>ROUND((P34/$I$7),2)</f>
        <v>0</v>
      </c>
      <c r="W34" s="98"/>
      <c r="AQ34" s="99"/>
    </row>
    <row r="35" spans="1:43" ht="26.25" customHeight="1" thickBot="1">
      <c r="A35" s="104" t="s">
        <v>116</v>
      </c>
      <c r="B35" s="280" t="s">
        <v>117</v>
      </c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2"/>
      <c r="O35" s="286"/>
      <c r="P35" s="287"/>
      <c r="Q35" s="287"/>
      <c r="R35" s="287"/>
      <c r="S35" s="287"/>
      <c r="T35" s="288"/>
      <c r="U35" s="103" t="s">
        <v>61</v>
      </c>
      <c r="V35" s="103">
        <f>$V33-$V34</f>
        <v>7975.3099999999995</v>
      </c>
      <c r="W35" s="98"/>
      <c r="AQ35" s="99"/>
    </row>
    <row r="36" spans="1:43" s="14" customFormat="1" ht="12.75">
      <c r="A36" s="10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07"/>
      <c r="M36" s="107"/>
      <c r="N36" s="107"/>
      <c r="O36" s="107"/>
      <c r="P36" s="107"/>
      <c r="Q36" s="107"/>
      <c r="R36" s="289"/>
      <c r="S36" s="290"/>
      <c r="T36" s="108"/>
      <c r="U36" s="107"/>
      <c r="V36" s="107"/>
      <c r="W36" s="98"/>
      <c r="AQ36" s="8"/>
    </row>
    <row r="37" spans="1:23" s="14" customFormat="1" ht="22.5" customHeight="1" thickBot="1">
      <c r="A37" s="109" t="s">
        <v>118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07"/>
      <c r="M37" s="107"/>
      <c r="N37" s="107"/>
      <c r="O37" s="107"/>
      <c r="P37" s="107"/>
      <c r="Q37" s="107"/>
      <c r="R37" s="110"/>
      <c r="S37" s="110"/>
      <c r="T37" s="110"/>
      <c r="U37" s="110"/>
      <c r="V37" s="110"/>
      <c r="W37" s="110"/>
    </row>
    <row r="38" spans="1:23" s="14" customFormat="1" ht="15" customHeight="1" thickBot="1">
      <c r="A38" s="291" t="s">
        <v>119</v>
      </c>
      <c r="B38" s="111"/>
      <c r="C38" s="112"/>
      <c r="D38" s="113"/>
      <c r="E38" s="114"/>
      <c r="F38" s="115" t="s">
        <v>67</v>
      </c>
      <c r="G38" s="116"/>
      <c r="H38" s="116"/>
      <c r="I38" s="112"/>
      <c r="J38" s="112"/>
      <c r="K38" s="117"/>
      <c r="L38" s="117"/>
      <c r="M38" s="118" t="s">
        <v>60</v>
      </c>
      <c r="N38" s="119">
        <v>0</v>
      </c>
      <c r="O38" s="120"/>
      <c r="P38" s="121">
        <f>IF($D$6="ANO",IF($D$7="NE",SUM(N38:O38),N38),SUM(N38:O38))</f>
        <v>0</v>
      </c>
      <c r="Q38" s="120">
        <v>0</v>
      </c>
      <c r="R38" s="121">
        <f>ROUND(IF(M38="EUR",P38,(P38/$I$7)),2)</f>
        <v>0</v>
      </c>
      <c r="S38" s="122">
        <v>0</v>
      </c>
      <c r="T38" s="123"/>
      <c r="U38" s="123"/>
      <c r="V38" s="124">
        <f>ROUND(IF(M38="CZK",R38-(T38/$I$7),R38-U38),2)</f>
        <v>0</v>
      </c>
      <c r="W38" s="125"/>
    </row>
    <row r="39" spans="1:23" s="14" customFormat="1" ht="13.5" thickBot="1">
      <c r="A39" s="292"/>
      <c r="B39" s="270" t="s">
        <v>120</v>
      </c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2"/>
      <c r="Q39" s="81">
        <f aca="true" t="shared" si="5" ref="Q39:V39">SUM(Q38:Q38)</f>
        <v>0</v>
      </c>
      <c r="R39" s="82">
        <f t="shared" si="5"/>
        <v>0</v>
      </c>
      <c r="S39" s="83">
        <f t="shared" si="5"/>
        <v>0</v>
      </c>
      <c r="T39" s="82">
        <f t="shared" si="5"/>
        <v>0</v>
      </c>
      <c r="U39" s="82">
        <f t="shared" si="5"/>
        <v>0</v>
      </c>
      <c r="V39" s="82">
        <f t="shared" si="5"/>
        <v>0</v>
      </c>
      <c r="W39" s="84"/>
    </row>
    <row r="40" spans="1:23" s="14" customFormat="1" ht="13.5" thickBot="1">
      <c r="A40" s="106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07"/>
      <c r="M40" s="107"/>
      <c r="N40" s="107"/>
      <c r="O40" s="107"/>
      <c r="P40" s="107"/>
      <c r="Q40" s="107"/>
      <c r="R40" s="110"/>
      <c r="S40" s="110"/>
      <c r="T40" s="110"/>
      <c r="U40" s="110"/>
      <c r="V40" s="110"/>
      <c r="W40" s="110"/>
    </row>
    <row r="41" spans="1:43" s="131" customFormat="1" ht="15.75" customHeight="1" thickBot="1">
      <c r="A41" s="126"/>
      <c r="B41" s="127"/>
      <c r="C41" s="128"/>
      <c r="D41" s="128"/>
      <c r="E41" s="129"/>
      <c r="F41" s="129"/>
      <c r="G41" s="129"/>
      <c r="H41" s="129"/>
      <c r="I41" s="128"/>
      <c r="J41" s="128"/>
      <c r="K41" s="130"/>
      <c r="T41" s="293" t="s">
        <v>121</v>
      </c>
      <c r="U41" s="294"/>
      <c r="V41" s="295"/>
      <c r="W41" s="132">
        <f>V35</f>
        <v>7975.3099999999995</v>
      </c>
      <c r="X41" s="130"/>
      <c r="Y41" s="131" t="s">
        <v>122</v>
      </c>
      <c r="AC41" s="130"/>
      <c r="AD41" s="130"/>
      <c r="AE41" s="130"/>
      <c r="AF41" s="130"/>
      <c r="AG41" s="130"/>
      <c r="AH41" s="130"/>
      <c r="AI41" s="130"/>
      <c r="AQ41" s="14"/>
    </row>
    <row r="42" spans="1:43" ht="16.5" customHeight="1" thickBot="1">
      <c r="A42" s="133" t="s">
        <v>123</v>
      </c>
      <c r="B42" s="134"/>
      <c r="C42" s="135"/>
      <c r="D42" s="135"/>
      <c r="E42" s="136"/>
      <c r="F42" s="135"/>
      <c r="G42" s="137"/>
      <c r="H42" s="138"/>
      <c r="I42" s="138"/>
      <c r="J42" s="139"/>
      <c r="K42" s="140"/>
      <c r="L42" s="131"/>
      <c r="R42" s="299" t="s">
        <v>124</v>
      </c>
      <c r="S42" s="300"/>
      <c r="T42" s="301" t="s">
        <v>125</v>
      </c>
      <c r="U42" s="301"/>
      <c r="V42" s="302"/>
      <c r="W42" s="132">
        <f>R33-V33</f>
        <v>0</v>
      </c>
      <c r="X42" s="141" t="s">
        <v>126</v>
      </c>
      <c r="Y42" s="142" t="s">
        <v>127</v>
      </c>
      <c r="Z42" s="143" t="s">
        <v>128</v>
      </c>
      <c r="AC42" s="144"/>
      <c r="AD42" s="144"/>
      <c r="AE42" s="144"/>
      <c r="AF42" s="144"/>
      <c r="AG42" s="144"/>
      <c r="AH42" s="144"/>
      <c r="AI42" s="144"/>
      <c r="AQ42" s="131"/>
    </row>
    <row r="43" spans="1:43" s="14" customFormat="1" ht="13.5" customHeight="1" thickBot="1">
      <c r="A43" s="145" t="s">
        <v>129</v>
      </c>
      <c r="B43" s="146" t="s">
        <v>130</v>
      </c>
      <c r="C43" s="147"/>
      <c r="D43" s="147"/>
      <c r="E43" s="147"/>
      <c r="F43" s="148"/>
      <c r="G43" s="144"/>
      <c r="H43" s="140"/>
      <c r="I43" s="140"/>
      <c r="J43" s="149"/>
      <c r="K43" s="140"/>
      <c r="L43" s="146"/>
      <c r="R43" s="150">
        <f>FLOOR(($V49*W43),1)</f>
        <v>0</v>
      </c>
      <c r="S43" s="151" t="s">
        <v>131</v>
      </c>
      <c r="T43" s="303" t="s">
        <v>132</v>
      </c>
      <c r="U43" s="303"/>
      <c r="V43" s="304"/>
      <c r="W43" s="152">
        <f>$X43-($X43/$V33*$V34)</f>
        <v>0</v>
      </c>
      <c r="X43" s="153">
        <f>SUMIF(F16:F31,"IV",V16:V31)</f>
        <v>0</v>
      </c>
      <c r="Y43" s="154">
        <f>W43/V35</f>
        <v>0</v>
      </c>
      <c r="Z43" s="154">
        <f>R43/W49</f>
        <v>0</v>
      </c>
      <c r="AC43" s="130"/>
      <c r="AD43" s="130"/>
      <c r="AE43" s="130"/>
      <c r="AF43" s="130"/>
      <c r="AG43" s="130"/>
      <c r="AH43" s="130"/>
      <c r="AI43" s="130"/>
      <c r="AQ43" s="8"/>
    </row>
    <row r="44" spans="1:35" s="14" customFormat="1" ht="13.5" customHeight="1" thickBot="1">
      <c r="A44" s="145" t="s">
        <v>133</v>
      </c>
      <c r="B44" s="146" t="s">
        <v>134</v>
      </c>
      <c r="C44" s="147"/>
      <c r="D44" s="147"/>
      <c r="E44" s="147"/>
      <c r="F44" s="128"/>
      <c r="G44" s="130"/>
      <c r="H44" s="147"/>
      <c r="I44" s="147"/>
      <c r="J44" s="155"/>
      <c r="K44" s="147"/>
      <c r="L44" s="146"/>
      <c r="R44" s="156">
        <f>W49-R43</f>
        <v>398</v>
      </c>
      <c r="S44" s="157" t="s">
        <v>67</v>
      </c>
      <c r="T44" s="303" t="s">
        <v>135</v>
      </c>
      <c r="U44" s="303"/>
      <c r="V44" s="304"/>
      <c r="W44" s="152">
        <f>$X44-($X44/$V33*$V34)</f>
        <v>7975.3099999999995</v>
      </c>
      <c r="X44" s="153">
        <f>SUMIF(F16:F31,"NIV",V16:V31)</f>
        <v>7975.3099999999995</v>
      </c>
      <c r="Y44" s="154">
        <f>W44/V35</f>
        <v>1</v>
      </c>
      <c r="Z44" s="154">
        <f>R44/W49</f>
        <v>1</v>
      </c>
      <c r="AC44" s="130"/>
      <c r="AD44" s="130"/>
      <c r="AE44" s="130"/>
      <c r="AF44" s="130"/>
      <c r="AG44" s="130"/>
      <c r="AH44" s="130"/>
      <c r="AI44" s="130"/>
    </row>
    <row r="45" spans="1:35" s="14" customFormat="1" ht="13.5" customHeight="1" thickBot="1">
      <c r="A45" s="145" t="s">
        <v>136</v>
      </c>
      <c r="B45" s="146" t="s">
        <v>137</v>
      </c>
      <c r="C45" s="147"/>
      <c r="D45" s="147"/>
      <c r="E45" s="147"/>
      <c r="F45" s="128"/>
      <c r="G45" s="130"/>
      <c r="H45" s="147"/>
      <c r="I45" s="147"/>
      <c r="J45" s="155"/>
      <c r="K45" s="147"/>
      <c r="L45" s="146"/>
      <c r="Q45" s="158" t="s">
        <v>138</v>
      </c>
      <c r="R45" s="159">
        <f>SUM(R43:R44)</f>
        <v>398</v>
      </c>
      <c r="S45" s="130"/>
      <c r="T45" s="130"/>
      <c r="U45" s="160" t="s">
        <v>122</v>
      </c>
      <c r="V45" s="305" t="str">
        <f>IF((W43+W44)=V35,"OK","ZKONTROLUJ     NIV/IV ")</f>
        <v>OK</v>
      </c>
      <c r="W45" s="305"/>
      <c r="Y45" s="161">
        <f>SUM(Y43:Y44)</f>
        <v>1</v>
      </c>
      <c r="Z45" s="161">
        <f>SUM(Z43:Z44)</f>
        <v>1</v>
      </c>
      <c r="AC45" s="130"/>
      <c r="AD45" s="130"/>
      <c r="AE45" s="130"/>
      <c r="AF45" s="130"/>
      <c r="AG45" s="130"/>
      <c r="AH45" s="130"/>
      <c r="AI45" s="130"/>
    </row>
    <row r="46" spans="1:43" ht="12.75">
      <c r="A46" s="145" t="s">
        <v>139</v>
      </c>
      <c r="B46" s="146" t="s">
        <v>140</v>
      </c>
      <c r="C46" s="140"/>
      <c r="D46" s="140"/>
      <c r="E46" s="140"/>
      <c r="F46" s="128"/>
      <c r="G46" s="130"/>
      <c r="H46" s="147"/>
      <c r="I46" s="147"/>
      <c r="J46" s="155"/>
      <c r="K46" s="147"/>
      <c r="L46" s="131"/>
      <c r="O46" s="14"/>
      <c r="P46" s="14"/>
      <c r="Q46" s="14"/>
      <c r="R46" s="14"/>
      <c r="S46" s="130"/>
      <c r="T46" s="306" t="s">
        <v>141</v>
      </c>
      <c r="U46" s="307"/>
      <c r="V46" s="307"/>
      <c r="W46" s="308"/>
      <c r="X46" s="162"/>
      <c r="AC46" s="162"/>
      <c r="AD46" s="162"/>
      <c r="AE46" s="162"/>
      <c r="AF46" s="162"/>
      <c r="AG46" s="162"/>
      <c r="AH46" s="162"/>
      <c r="AI46" s="162"/>
      <c r="AQ46" s="14"/>
    </row>
    <row r="47" spans="1:35" ht="12.75">
      <c r="A47" s="145" t="s">
        <v>142</v>
      </c>
      <c r="B47" s="146" t="s">
        <v>143</v>
      </c>
      <c r="C47" s="140"/>
      <c r="D47" s="140"/>
      <c r="E47" s="140"/>
      <c r="F47" s="140"/>
      <c r="G47" s="140"/>
      <c r="H47" s="140"/>
      <c r="I47" s="140"/>
      <c r="J47" s="149"/>
      <c r="K47" s="163"/>
      <c r="L47" s="163"/>
      <c r="M47" s="163"/>
      <c r="O47" s="14"/>
      <c r="P47" s="14"/>
      <c r="Q47" s="14"/>
      <c r="R47" s="14"/>
      <c r="S47" s="164"/>
      <c r="T47" s="327" t="s">
        <v>144</v>
      </c>
      <c r="U47" s="328"/>
      <c r="V47" s="165" t="s">
        <v>145</v>
      </c>
      <c r="W47" s="166" t="s">
        <v>141</v>
      </c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</row>
    <row r="48" spans="1:35" ht="12.75">
      <c r="A48" s="145" t="s">
        <v>146</v>
      </c>
      <c r="B48" s="146" t="s">
        <v>147</v>
      </c>
      <c r="C48" s="140"/>
      <c r="D48" s="140"/>
      <c r="E48" s="140"/>
      <c r="F48" s="140"/>
      <c r="G48" s="140"/>
      <c r="H48" s="140"/>
      <c r="I48" s="140"/>
      <c r="J48" s="149"/>
      <c r="K48" s="163"/>
      <c r="L48" s="163"/>
      <c r="M48" s="163"/>
      <c r="O48" s="14"/>
      <c r="P48" s="14"/>
      <c r="Q48" s="14"/>
      <c r="R48" s="130"/>
      <c r="S48" s="131"/>
      <c r="T48" s="329" t="s">
        <v>148</v>
      </c>
      <c r="U48" s="330"/>
      <c r="V48" s="167">
        <v>0.85</v>
      </c>
      <c r="W48" s="168">
        <f>FLOOR(($V48*$V35),1)</f>
        <v>6779</v>
      </c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</row>
    <row r="49" spans="1:35" ht="12.75">
      <c r="A49" s="145" t="s">
        <v>149</v>
      </c>
      <c r="B49" s="146" t="s">
        <v>150</v>
      </c>
      <c r="C49" s="140"/>
      <c r="D49" s="140"/>
      <c r="E49" s="140"/>
      <c r="F49" s="140"/>
      <c r="G49" s="140"/>
      <c r="H49" s="140"/>
      <c r="I49" s="140"/>
      <c r="J49" s="149"/>
      <c r="K49" s="163"/>
      <c r="L49" s="163"/>
      <c r="M49" s="163"/>
      <c r="R49" s="130"/>
      <c r="S49" s="131"/>
      <c r="T49" s="327" t="s">
        <v>151</v>
      </c>
      <c r="U49" s="328"/>
      <c r="V49" s="170">
        <v>0.05</v>
      </c>
      <c r="W49" s="168">
        <f>IF(V50=0%,V35-W48,FLOOR(($V49*$V35),1))</f>
        <v>398</v>
      </c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</row>
    <row r="50" spans="1:35" ht="12.75">
      <c r="A50" s="145"/>
      <c r="B50" s="146" t="s">
        <v>152</v>
      </c>
      <c r="C50" s="140"/>
      <c r="D50" s="140"/>
      <c r="E50" s="140"/>
      <c r="F50" s="140"/>
      <c r="G50" s="140"/>
      <c r="H50" s="140"/>
      <c r="I50" s="140"/>
      <c r="J50" s="149"/>
      <c r="K50" s="163"/>
      <c r="L50" s="163"/>
      <c r="M50" s="163"/>
      <c r="R50" s="130"/>
      <c r="S50" s="172"/>
      <c r="T50" s="329" t="s">
        <v>153</v>
      </c>
      <c r="U50" s="330"/>
      <c r="V50" s="173">
        <f>V51-V48-V49</f>
        <v>0.10000000000000002</v>
      </c>
      <c r="W50" s="168">
        <f>V35-W48-W49</f>
        <v>798.3099999999995</v>
      </c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</row>
    <row r="51" spans="1:35" ht="13.5" thickBot="1">
      <c r="A51" s="174"/>
      <c r="B51" s="146" t="s">
        <v>154</v>
      </c>
      <c r="C51" s="140"/>
      <c r="D51" s="140"/>
      <c r="E51" s="140"/>
      <c r="F51" s="140"/>
      <c r="G51" s="140"/>
      <c r="H51" s="140"/>
      <c r="I51" s="140"/>
      <c r="J51" s="149"/>
      <c r="K51" s="163"/>
      <c r="L51" s="163"/>
      <c r="M51" s="163"/>
      <c r="R51" s="130"/>
      <c r="S51" s="172"/>
      <c r="T51" s="331" t="s">
        <v>155</v>
      </c>
      <c r="U51" s="332"/>
      <c r="V51" s="175">
        <v>1</v>
      </c>
      <c r="W51" s="176">
        <f>SUM(W48:W50)</f>
        <v>7975.3099999999995</v>
      </c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</row>
    <row r="52" spans="1:35" ht="13.5" thickBot="1">
      <c r="A52" s="177" t="s">
        <v>156</v>
      </c>
      <c r="B52" s="178" t="s">
        <v>157</v>
      </c>
      <c r="C52" s="178"/>
      <c r="D52" s="178"/>
      <c r="E52" s="178"/>
      <c r="F52" s="178"/>
      <c r="G52" s="178"/>
      <c r="H52" s="178"/>
      <c r="I52" s="178"/>
      <c r="J52" s="179"/>
      <c r="K52" s="163"/>
      <c r="L52" s="163"/>
      <c r="M52" s="163"/>
      <c r="R52" s="164"/>
      <c r="S52" s="172"/>
      <c r="W52" s="164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</row>
    <row r="53" spans="1:35" ht="15" customHeight="1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O53" s="296" t="s">
        <v>158</v>
      </c>
      <c r="P53" s="297"/>
      <c r="Q53" s="297"/>
      <c r="R53" s="298"/>
      <c r="S53" s="131"/>
      <c r="T53" s="296" t="s">
        <v>159</v>
      </c>
      <c r="U53" s="297"/>
      <c r="V53" s="297"/>
      <c r="W53" s="298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</row>
    <row r="54" spans="3:35" ht="12.75">
      <c r="C54" s="163"/>
      <c r="D54" s="163"/>
      <c r="E54" s="181"/>
      <c r="F54" s="181"/>
      <c r="G54" s="181"/>
      <c r="H54" s="181"/>
      <c r="I54" s="182"/>
      <c r="J54" s="183"/>
      <c r="K54" s="182"/>
      <c r="L54" s="182"/>
      <c r="M54" s="182"/>
      <c r="N54" s="182"/>
      <c r="O54" s="309" t="s">
        <v>160</v>
      </c>
      <c r="P54" s="310"/>
      <c r="Q54" s="310"/>
      <c r="R54" s="311"/>
      <c r="S54" s="184"/>
      <c r="T54" s="309" t="s">
        <v>161</v>
      </c>
      <c r="U54" s="310"/>
      <c r="V54" s="310"/>
      <c r="W54" s="311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</row>
    <row r="55" spans="3:35" ht="33.75" customHeight="1">
      <c r="C55" s="146"/>
      <c r="D55" s="146"/>
      <c r="E55" s="181"/>
      <c r="F55" s="181"/>
      <c r="G55" s="181"/>
      <c r="H55" s="181"/>
      <c r="I55" s="182"/>
      <c r="J55" s="183"/>
      <c r="K55" s="182"/>
      <c r="L55" s="182"/>
      <c r="M55" s="182"/>
      <c r="N55" s="182"/>
      <c r="O55" s="312"/>
      <c r="P55" s="313"/>
      <c r="Q55" s="313"/>
      <c r="R55" s="314"/>
      <c r="S55" s="184"/>
      <c r="T55" s="312"/>
      <c r="U55" s="313"/>
      <c r="V55" s="313"/>
      <c r="W55" s="314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</row>
    <row r="56" spans="15:23" ht="12.75">
      <c r="O56" s="312"/>
      <c r="P56" s="313"/>
      <c r="Q56" s="313"/>
      <c r="R56" s="314"/>
      <c r="T56" s="312"/>
      <c r="U56" s="313"/>
      <c r="V56" s="313"/>
      <c r="W56" s="314"/>
    </row>
    <row r="57" spans="15:23" ht="12.75">
      <c r="O57" s="315"/>
      <c r="P57" s="316"/>
      <c r="Q57" s="316"/>
      <c r="R57" s="317"/>
      <c r="T57" s="315"/>
      <c r="U57" s="316"/>
      <c r="V57" s="316"/>
      <c r="W57" s="317"/>
    </row>
    <row r="58" spans="15:23" ht="12.75">
      <c r="O58" s="318" t="s">
        <v>162</v>
      </c>
      <c r="P58" s="319"/>
      <c r="Q58" s="319"/>
      <c r="R58" s="320"/>
      <c r="T58" s="318" t="s">
        <v>162</v>
      </c>
      <c r="U58" s="319"/>
      <c r="V58" s="319"/>
      <c r="W58" s="320"/>
    </row>
    <row r="59" spans="15:23" ht="12.75">
      <c r="O59" s="321"/>
      <c r="P59" s="322"/>
      <c r="Q59" s="322"/>
      <c r="R59" s="323"/>
      <c r="T59" s="321"/>
      <c r="U59" s="322"/>
      <c r="V59" s="322"/>
      <c r="W59" s="323"/>
    </row>
    <row r="60" spans="15:23" ht="13.5" thickBot="1">
      <c r="O60" s="324"/>
      <c r="P60" s="325"/>
      <c r="Q60" s="325"/>
      <c r="R60" s="326"/>
      <c r="T60" s="324"/>
      <c r="U60" s="325"/>
      <c r="V60" s="325"/>
      <c r="W60" s="326"/>
    </row>
  </sheetData>
  <sheetProtection/>
  <mergeCells count="73">
    <mergeCell ref="O54:R57"/>
    <mergeCell ref="T54:W57"/>
    <mergeCell ref="O58:R60"/>
    <mergeCell ref="T58:W60"/>
    <mergeCell ref="T47:U47"/>
    <mergeCell ref="T48:U48"/>
    <mergeCell ref="T49:U49"/>
    <mergeCell ref="T50:U50"/>
    <mergeCell ref="T51:U51"/>
    <mergeCell ref="O53:R53"/>
    <mergeCell ref="T53:W53"/>
    <mergeCell ref="R42:S42"/>
    <mergeCell ref="T42:V42"/>
    <mergeCell ref="T43:V43"/>
    <mergeCell ref="T44:V44"/>
    <mergeCell ref="V45:W45"/>
    <mergeCell ref="T46:W46"/>
    <mergeCell ref="B35:N35"/>
    <mergeCell ref="O35:T35"/>
    <mergeCell ref="R36:S36"/>
    <mergeCell ref="A38:A39"/>
    <mergeCell ref="B39:P39"/>
    <mergeCell ref="T41:V41"/>
    <mergeCell ref="A32:K32"/>
    <mergeCell ref="R32:S32"/>
    <mergeCell ref="T32:U32"/>
    <mergeCell ref="B33:N33"/>
    <mergeCell ref="O33:Q33"/>
    <mergeCell ref="B34:N34"/>
    <mergeCell ref="Q34:T34"/>
    <mergeCell ref="A16:A25"/>
    <mergeCell ref="B25:P25"/>
    <mergeCell ref="A26:A29"/>
    <mergeCell ref="B29:P29"/>
    <mergeCell ref="A30:A31"/>
    <mergeCell ref="B31:P31"/>
    <mergeCell ref="C13:C14"/>
    <mergeCell ref="D13:D14"/>
    <mergeCell ref="E13:E14"/>
    <mergeCell ref="F13:F14"/>
    <mergeCell ref="I13:I14"/>
    <mergeCell ref="J13:J14"/>
    <mergeCell ref="N12:Q13"/>
    <mergeCell ref="R12:R14"/>
    <mergeCell ref="S12:S14"/>
    <mergeCell ref="T12:U13"/>
    <mergeCell ref="V12:V14"/>
    <mergeCell ref="W12:W14"/>
    <mergeCell ref="T11:W11"/>
    <mergeCell ref="A12:A14"/>
    <mergeCell ref="B12:B14"/>
    <mergeCell ref="C12:F12"/>
    <mergeCell ref="G12:G14"/>
    <mergeCell ref="H12:H14"/>
    <mergeCell ref="I12:J12"/>
    <mergeCell ref="K12:K14"/>
    <mergeCell ref="L12:L14"/>
    <mergeCell ref="M12:M14"/>
    <mergeCell ref="B6:C6"/>
    <mergeCell ref="B7:C9"/>
    <mergeCell ref="D7:D9"/>
    <mergeCell ref="I7:K7"/>
    <mergeCell ref="I8:K8"/>
    <mergeCell ref="B11:S11"/>
    <mergeCell ref="I1:J1"/>
    <mergeCell ref="B3:E3"/>
    <mergeCell ref="F3:G3"/>
    <mergeCell ref="H3:I3"/>
    <mergeCell ref="J3:Q3"/>
    <mergeCell ref="B4:E4"/>
    <mergeCell ref="F4:G4"/>
    <mergeCell ref="H4:I4"/>
    <mergeCell ref="J4:Q4"/>
  </mergeCells>
  <conditionalFormatting sqref="T38 T30 T26:T27 T17:T24">
    <cfRule type="expression" priority="5" dxfId="5" stopIfTrue="1">
      <formula>M17="EUR"</formula>
    </cfRule>
  </conditionalFormatting>
  <conditionalFormatting sqref="T16">
    <cfRule type="expression" priority="4" dxfId="6" stopIfTrue="1">
      <formula>M16="EUR"</formula>
    </cfRule>
  </conditionalFormatting>
  <conditionalFormatting sqref="U38 U30 U26:U27 U16:U24">
    <cfRule type="expression" priority="3" dxfId="0" stopIfTrue="1">
      <formula>M16="CZK"</formula>
    </cfRule>
  </conditionalFormatting>
  <conditionalFormatting sqref="T28">
    <cfRule type="expression" priority="2" dxfId="5" stopIfTrue="1">
      <formula>M28="EUR"</formula>
    </cfRule>
  </conditionalFormatting>
  <conditionalFormatting sqref="U28">
    <cfRule type="expression" priority="1" dxfId="0" stopIfTrue="1">
      <formula>M28="CZK"</formula>
    </cfRule>
  </conditionalFormatting>
  <dataValidations count="5">
    <dataValidation type="custom" allowBlank="1" showInputMessage="1" showErrorMessage="1" sqref="V38 R38 V51:W51 P30 R43:S44 W43:X44 W41:W42 R33:V33 P38 Q39:V39 S31:U31 Q31 S29:U29 Q29 S25:U25 Q25 V34:V35 R16:R31 Y41:Z45 W48:W50 A42:J52 P26:P28 P16:P24 V16:V31">
      <formula1>V38</formula1>
    </dataValidation>
    <dataValidation type="list" allowBlank="1" showInputMessage="1" showErrorMessage="1" sqref="M16:M24 M30 M38 M26:M28">
      <formula1>"CZK,EUR"</formula1>
    </dataValidation>
    <dataValidation type="list" allowBlank="1" showInputMessage="1" showErrorMessage="1" sqref="F30 F38 F16:F24 F26:F28">
      <formula1>"IV, NIV"</formula1>
    </dataValidation>
    <dataValidation type="list" allowBlank="1" showInputMessage="1" showErrorMessage="1" sqref="E6:E7 D6:D9">
      <formula1>"ANO, NE"</formula1>
    </dataValidation>
    <dataValidation type="list" allowBlank="1" showInputMessage="1" showErrorMessage="1" sqref="D38 D16:D24 D30 D26:D28">
      <formula1>$AQ$1:$AQ$12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34" r:id="rId3"/>
  <headerFooter alignWithMargins="0">
    <oddHeader>&amp;LPříručka pro příjemce dotace Cíl 3 ČR-Rakousko
&amp;RSoupiska výdajů
</oddHeader>
    <oddFooter>&amp;CStránka &amp;P z &amp;N&amp;RSoupiska výdajů  verze  č. 5, aktualizace z 07/05/2010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Šedivý Richard Ing.</dc:creator>
  <cp:keywords/>
  <dc:description/>
  <cp:lastModifiedBy>Jakoubková Marie</cp:lastModifiedBy>
  <cp:lastPrinted>2012-07-17T13:13:55Z</cp:lastPrinted>
  <dcterms:created xsi:type="dcterms:W3CDTF">2012-07-17T06:32:34Z</dcterms:created>
  <dcterms:modified xsi:type="dcterms:W3CDTF">2012-07-19T14:39:22Z</dcterms:modified>
  <cp:category/>
  <cp:version/>
  <cp:contentType/>
  <cp:contentStatus/>
</cp:coreProperties>
</file>