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11580" activeTab="0"/>
  </bookViews>
  <sheets>
    <sheet name="Celkový rozpočet" sheetId="1" r:id="rId1"/>
    <sheet name="Výdaje celkem_detail" sheetId="2" r:id="rId2"/>
    <sheet name="1. žádost o platbu" sheetId="3" r:id="rId3"/>
    <sheet name="2. žádost o platbu" sheetId="4" r:id="rId4"/>
    <sheet name="3. žádost o platbu" sheetId="5" r:id="rId5"/>
  </sheets>
  <definedNames>
    <definedName name="_xlnm.Print_Area" localSheetId="1">'Výdaje celkem_detail'!$A$1:$O$53</definedName>
  </definedNames>
  <calcPr fullCalcOnLoad="1"/>
</workbook>
</file>

<file path=xl/sharedStrings.xml><?xml version="1.0" encoding="utf-8"?>
<sst xmlns="http://schemas.openxmlformats.org/spreadsheetml/2006/main" count="1371" uniqueCount="212">
  <si>
    <t>Registrační číslo akce:</t>
  </si>
  <si>
    <t>Číslo etapy dle žádosti:</t>
  </si>
  <si>
    <t>Kód nákladu dle Benefit7</t>
  </si>
  <si>
    <t>Dodavatel</t>
  </si>
  <si>
    <t>Číslo účetního dokladu</t>
  </si>
  <si>
    <t>Datum zdanitel. plnění</t>
  </si>
  <si>
    <t>Datum provedení úhrady</t>
  </si>
  <si>
    <t>Částka celkem v Kč</t>
  </si>
  <si>
    <t>Korekce dokladů v Kč</t>
  </si>
  <si>
    <t>Investiční                          vč.DPH</t>
  </si>
  <si>
    <t>Neinvestiční                           vč.DPH</t>
  </si>
  <si>
    <t>Investiční              bez DPH</t>
  </si>
  <si>
    <t>Neinvestiční            bez DPH</t>
  </si>
  <si>
    <t>Název</t>
  </si>
  <si>
    <t>IČ</t>
  </si>
  <si>
    <t xml:space="preserve">Korekce výdaje bez DPH o částku </t>
  </si>
  <si>
    <t>Korekce DPH o částku</t>
  </si>
  <si>
    <t>Korekce celkem</t>
  </si>
  <si>
    <t>1.1</t>
  </si>
  <si>
    <t>Lidské zdroje -investiční výdaje</t>
  </si>
  <si>
    <t>1.2</t>
  </si>
  <si>
    <t>Nákupy materiálu (spotřební)</t>
  </si>
  <si>
    <t>1.3</t>
  </si>
  <si>
    <t xml:space="preserve">Další doplňkové výdaje </t>
  </si>
  <si>
    <t>2.1</t>
  </si>
  <si>
    <t xml:space="preserve">Výdaje na povinnou publicitu </t>
  </si>
  <si>
    <t>2.2</t>
  </si>
  <si>
    <t>Nákup nemovitostí</t>
  </si>
  <si>
    <t>2.3</t>
  </si>
  <si>
    <t>Projektová dokumentace</t>
  </si>
  <si>
    <t>2.4</t>
  </si>
  <si>
    <t>Stavební dozor</t>
  </si>
  <si>
    <t>2.5</t>
  </si>
  <si>
    <t>Stavba a technologické činnosti</t>
  </si>
  <si>
    <t>2.6</t>
  </si>
  <si>
    <t>Stroje a zařízení, hmotný a nehmotný dlouhodobý majetek</t>
  </si>
  <si>
    <t>2.7</t>
  </si>
  <si>
    <t>Finanční leasing</t>
  </si>
  <si>
    <t>3</t>
  </si>
  <si>
    <t>Nezpůsobilé výdaje</t>
  </si>
  <si>
    <t>Za příjemce podpory:</t>
  </si>
  <si>
    <t>Titul, jméno, příjmení:</t>
  </si>
  <si>
    <t>Datum:</t>
  </si>
  <si>
    <t>Za příslušné pracoviště ORP:</t>
  </si>
  <si>
    <t>Zkontroloval a případnou korekci provedl (titul, jméno, příjmení, funkce):</t>
  </si>
  <si>
    <t>Korekci kontroloval a schválil (titul, jméno, příjmení, funkce):</t>
  </si>
  <si>
    <t>Název příjemce:</t>
  </si>
  <si>
    <t>Název projektu:</t>
  </si>
  <si>
    <t>Podpis:</t>
  </si>
  <si>
    <t>Podpis (razítko):</t>
  </si>
  <si>
    <t>Výdaj v Kč bez DPH</t>
  </si>
  <si>
    <t>Příjemce podpory (název) :</t>
  </si>
  <si>
    <t>Celkem způsobilé výdaje dle příjemce</t>
  </si>
  <si>
    <t>Celkem dle příjemce</t>
  </si>
  <si>
    <t xml:space="preserve"> Poř. č.</t>
  </si>
  <si>
    <t>Korekce celkem:</t>
  </si>
  <si>
    <t>Název nákladu dle Benefit 7</t>
  </si>
  <si>
    <t>Výdaj: Investiční (I) / neinvestiční (N)</t>
  </si>
  <si>
    <t>Výše způsobilé DPH v Kč (nezpůsobilá DPH je uvedena zvlášť v nezp. výdajích)</t>
  </si>
  <si>
    <t>Při případné korekci za příjemce podpory korekci dokladů bere na vědomí:</t>
  </si>
  <si>
    <t>Celkem způsobilé výdaje dle pracovníků ORP</t>
  </si>
  <si>
    <t>Pozn: šedou část tabulky vyplňuje pracovník ORP (oddělení realizace projektů).</t>
  </si>
  <si>
    <t>Výkaz výdajů vynaložených příjemcem (kromě oblasti podpory 2.2)</t>
  </si>
  <si>
    <t>03</t>
  </si>
  <si>
    <t>CZ.1.11/3.4.00/02.00599</t>
  </si>
  <si>
    <t>Vysočina</t>
  </si>
  <si>
    <t>Pavilon pro matku a dítě v Nemocnici Třebíč</t>
  </si>
  <si>
    <t>RTS, a.s.</t>
  </si>
  <si>
    <t>PP RENTAX, s.r.o.</t>
  </si>
  <si>
    <t>02.05</t>
  </si>
  <si>
    <t>Outulný a.s.</t>
  </si>
  <si>
    <t>26230992</t>
  </si>
  <si>
    <t>SDZprofin, s.r.o.</t>
  </si>
  <si>
    <t>Stavební práce</t>
  </si>
  <si>
    <t>Ing. Vladimír Novotný</t>
  </si>
  <si>
    <t>Česká pošta, s.p.</t>
  </si>
  <si>
    <t>HOSPIMED, spol. s r. o.</t>
  </si>
  <si>
    <t>00676853</t>
  </si>
  <si>
    <t>Stroje a zařízení</t>
  </si>
  <si>
    <t>02.06</t>
  </si>
  <si>
    <t>201102788</t>
  </si>
  <si>
    <t>201102789</t>
  </si>
  <si>
    <t>Kolář Karel - velkoobchod</t>
  </si>
  <si>
    <t>201103443</t>
  </si>
  <si>
    <t>Investiční</t>
  </si>
  <si>
    <t>Neinvestiční</t>
  </si>
  <si>
    <t>201003366</t>
  </si>
  <si>
    <t>V ŽoP č. 2 byla tato faktura uvedena na řádcích 16 a 17 v nezpůsobilých výdajích. V ŽoP č. 3 jsme ji přesunuli do způsobilých a v nezpůsobilých uvedli s mínusem.</t>
  </si>
  <si>
    <t>Ing. Jiří Kubera, ORP</t>
  </si>
  <si>
    <t>Ing. Renata Marková, vedoucí OHP</t>
  </si>
  <si>
    <t>podepsal již původní</t>
  </si>
  <si>
    <t>Kraj Vysočina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</si>
  <si>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</si>
  <si>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</si>
  <si>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</si>
  <si>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</si>
  <si>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</si>
  <si>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</si>
  <si>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</si>
  <si>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</si>
  <si>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</si>
  <si>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</si>
  <si>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</si>
  <si>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</si>
  <si>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</si>
  <si>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</si>
  <si>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</si>
  <si>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</si>
  <si>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</si>
  <si>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</si>
  <si>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</si>
  <si>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</si>
  <si>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</si>
  <si>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</si>
  <si>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Regionální poradenská agentura, s.r.o.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</si>
  <si>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</si>
  <si>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</si>
  <si>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</si>
  <si>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</si>
  <si>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</si>
  <si>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</si>
  <si>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</si>
  <si>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</si>
  <si>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</si>
  <si>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</si>
  <si>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</si>
  <si>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</si>
  <si>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</si>
  <si>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</si>
  <si>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</si>
  <si>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</si>
  <si>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</si>
  <si>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</si>
  <si>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</si>
  <si>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</si>
  <si>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</si>
  <si>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</si>
  <si>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</si>
  <si>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</si>
  <si>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</si>
  <si>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</si>
  <si>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</si>
  <si>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</si>
  <si>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</si>
  <si>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</si>
  <si>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</si>
  <si>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</si>
  <si>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</si>
  <si>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</si>
  <si>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</si>
  <si>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</si>
  <si>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</si>
  <si>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</si>
  <si>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</si>
  <si>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2310140 - 81. Pavilon matka a dítě TR – ROP</t>
  </si>
  <si>
    <t>Příjmy účtu</t>
  </si>
  <si>
    <t>Položka</t>
  </si>
  <si>
    <t>2007</t>
  </si>
  <si>
    <t>2008</t>
  </si>
  <si>
    <t>2009</t>
  </si>
  <si>
    <t>2010</t>
  </si>
  <si>
    <t>2011</t>
  </si>
  <si>
    <t>2012</t>
  </si>
  <si>
    <t>Celkem</t>
  </si>
  <si>
    <t>2141</t>
  </si>
  <si>
    <t>Příjmy z úroků (část)</t>
  </si>
  <si>
    <t>4223</t>
  </si>
  <si>
    <t>Investiční přijaté transfery od regionálních rad</t>
  </si>
  <si>
    <t>Výdaje účtu</t>
  </si>
  <si>
    <t>5137</t>
  </si>
  <si>
    <t>Drobný hmotný dlouhodobý majetek</t>
  </si>
  <si>
    <t>5139</t>
  </si>
  <si>
    <t>Nákup materiálu jinde nezařazený</t>
  </si>
  <si>
    <t>5169</t>
  </si>
  <si>
    <t>Nákup ostatních služeb</t>
  </si>
  <si>
    <t>6121</t>
  </si>
  <si>
    <t>Budovy, haly a stavby</t>
  </si>
  <si>
    <t>6122</t>
  </si>
  <si>
    <t>Stroje, přístroje a zařízení</t>
  </si>
  <si>
    <t xml:space="preserve">Rok /Pol/SU </t>
  </si>
  <si>
    <t xml:space="preserve"> Položka / Orj</t>
  </si>
  <si>
    <t>Číslo UZ</t>
  </si>
  <si>
    <t>UZ</t>
  </si>
  <si>
    <t>RU</t>
  </si>
  <si>
    <t>Č</t>
  </si>
  <si>
    <t>%</t>
  </si>
  <si>
    <t>2310140</t>
  </si>
  <si>
    <t>5000 Odbor zdravotnictví</t>
  </si>
  <si>
    <t>00000</t>
  </si>
  <si>
    <t>Bez UZ</t>
  </si>
  <si>
    <t>00916</t>
  </si>
  <si>
    <t>Vlastní krajský podíl - investice</t>
  </si>
  <si>
    <t>00986</t>
  </si>
  <si>
    <t>(před)financování - státní podíl (investice)</t>
  </si>
  <si>
    <t>00996</t>
  </si>
  <si>
    <t>(před)financování - evropský podíl (investice)</t>
  </si>
  <si>
    <t>0882 Regionální infrastruktura kraje Vysočina B (EIB)</t>
  </si>
  <si>
    <t>00943</t>
  </si>
  <si>
    <t>DPH u EU projektů</t>
  </si>
  <si>
    <t>00915</t>
  </si>
  <si>
    <t>Vlastní krajský podíl - neinvestice</t>
  </si>
  <si>
    <t>00985</t>
  </si>
  <si>
    <t>Předfinancování - státní podíl</t>
  </si>
  <si>
    <t>00995</t>
  </si>
  <si>
    <t>Evropský podíl - neinvestice</t>
  </si>
  <si>
    <t>CELKEM ORG</t>
  </si>
  <si>
    <t>Počet stran: 11</t>
  </si>
  <si>
    <t>Ing. Jiří Kubera, OIP</t>
  </si>
  <si>
    <t>Ing. Renata Pavlů, vedoucí OIP</t>
  </si>
  <si>
    <t>Ing. Jiří Kubera, referent OIP</t>
  </si>
  <si>
    <t>Ing. Lucie Oháňková, referent OIP</t>
  </si>
  <si>
    <t>RK-14-2012-54,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</si>
</sst>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10409]###\ ###\ ##0.00"/>
    <numFmt numFmtId="165" formatCode="[$-1010409]###\ ###\ ##0"/>
    <numFmt numFmtId="166" formatCode="[$-1010409]#,##0.0#%"/>
    <numFmt numFmtId="167" formatCode="[$-1010409]###\ ###\ 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8"/>
      <name val="Arial CE"/>
      <family val="0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6"/>
      <color indexed="8"/>
      <name val="Arial"/>
      <family val="2"/>
    </font>
    <font>
      <sz val="6"/>
      <color indexed="8"/>
      <name val="Calibri"/>
      <family val="2"/>
    </font>
    <font>
      <b/>
      <sz val="12"/>
      <color indexed="8"/>
      <name val="Tahoma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17" fillId="9" borderId="0" applyNumberFormat="0" applyBorder="0" applyAlignment="0" applyProtection="0"/>
    <xf numFmtId="0" fontId="28" fillId="38" borderId="1" applyNumberFormat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39" borderId="6" applyNumberFormat="0" applyAlignment="0" applyProtection="0"/>
    <xf numFmtId="0" fontId="44" fillId="40" borderId="0" applyNumberFormat="0" applyBorder="0" applyAlignment="0" applyProtection="0"/>
    <xf numFmtId="0" fontId="27" fillId="13" borderId="1" applyNumberFormat="0" applyAlignment="0" applyProtection="0"/>
    <xf numFmtId="0" fontId="45" fillId="41" borderId="7" applyNumberFormat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42" borderId="0" applyNumberFormat="0" applyBorder="0" applyAlignment="0" applyProtection="0"/>
    <xf numFmtId="0" fontId="50" fillId="43" borderId="0" applyNumberFormat="0" applyBorder="0" applyAlignment="0" applyProtection="0"/>
    <xf numFmtId="0" fontId="5" fillId="0" borderId="0">
      <alignment wrapText="1"/>
      <protection/>
    </xf>
    <xf numFmtId="0" fontId="5" fillId="0" borderId="0">
      <alignment wrapText="1"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4" borderId="12" applyNumberFormat="0" applyFont="0" applyAlignment="0" applyProtection="0"/>
    <xf numFmtId="0" fontId="29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4" fillId="47" borderId="17" applyNumberFormat="0" applyAlignment="0" applyProtection="0"/>
    <xf numFmtId="0" fontId="55" fillId="48" borderId="17" applyNumberFormat="0" applyAlignment="0" applyProtection="0"/>
    <xf numFmtId="0" fontId="56" fillId="48" borderId="18" applyNumberFormat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</cellStyleXfs>
  <cellXfs count="60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38" borderId="19" xfId="0" applyFont="1" applyFill="1" applyBorder="1" applyAlignment="1">
      <alignment horizontal="center" wrapText="1"/>
    </xf>
    <xf numFmtId="4" fontId="3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8" borderId="19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55" borderId="22" xfId="0" applyFont="1" applyFill="1" applyBorder="1" applyAlignment="1">
      <alignment horizontal="center" wrapText="1"/>
    </xf>
    <xf numFmtId="49" fontId="2" fillId="55" borderId="19" xfId="86" applyNumberFormat="1" applyFont="1" applyFill="1" applyBorder="1" applyAlignment="1">
      <alignment horizontal="center" wrapText="1"/>
      <protection/>
    </xf>
    <xf numFmtId="0" fontId="2" fillId="55" borderId="19" xfId="0" applyFont="1" applyFill="1" applyBorder="1" applyAlignment="1">
      <alignment horizontal="center" wrapText="1"/>
    </xf>
    <xf numFmtId="2" fontId="2" fillId="38" borderId="19" xfId="0" applyNumberFormat="1" applyFont="1" applyFill="1" applyBorder="1" applyAlignment="1">
      <alignment horizontal="right" wrapText="1"/>
    </xf>
    <xf numFmtId="0" fontId="4" fillId="39" borderId="22" xfId="0" applyFont="1" applyFill="1" applyBorder="1" applyAlignment="1">
      <alignment horizontal="center" vertical="top" wrapText="1"/>
    </xf>
    <xf numFmtId="49" fontId="4" fillId="39" borderId="19" xfId="0" applyNumberFormat="1" applyFont="1" applyFill="1" applyBorder="1" applyAlignment="1">
      <alignment horizontal="center"/>
    </xf>
    <xf numFmtId="0" fontId="2" fillId="55" borderId="22" xfId="0" applyFont="1" applyFill="1" applyBorder="1" applyAlignment="1">
      <alignment horizontal="center" vertical="top" wrapText="1"/>
    </xf>
    <xf numFmtId="49" fontId="2" fillId="55" borderId="19" xfId="0" applyNumberFormat="1" applyFont="1" applyFill="1" applyBorder="1" applyAlignment="1">
      <alignment horizontal="center"/>
    </xf>
    <xf numFmtId="0" fontId="2" fillId="55" borderId="19" xfId="0" applyFont="1" applyFill="1" applyBorder="1" applyAlignment="1">
      <alignment horizontal="left" wrapText="1"/>
    </xf>
    <xf numFmtId="2" fontId="2" fillId="38" borderId="19" xfId="0" applyNumberFormat="1" applyFont="1" applyFill="1" applyBorder="1" applyAlignment="1">
      <alignment horizontal="right" vertical="top" wrapText="1"/>
    </xf>
    <xf numFmtId="49" fontId="2" fillId="55" borderId="19" xfId="86" applyNumberFormat="1" applyFont="1" applyFill="1" applyBorder="1" applyAlignment="1">
      <alignment horizontal="center"/>
      <protection/>
    </xf>
    <xf numFmtId="0" fontId="4" fillId="39" borderId="19" xfId="0" applyFont="1" applyFill="1" applyBorder="1" applyAlignment="1">
      <alignment horizontal="center" vertical="top" wrapText="1"/>
    </xf>
    <xf numFmtId="0" fontId="4" fillId="55" borderId="19" xfId="0" applyFont="1" applyFill="1" applyBorder="1" applyAlignment="1">
      <alignment horizontal="center" vertical="top" wrapText="1"/>
    </xf>
    <xf numFmtId="0" fontId="2" fillId="55" borderId="19" xfId="0" applyFont="1" applyFill="1" applyBorder="1" applyAlignment="1">
      <alignment horizontal="center" vertical="top" wrapText="1"/>
    </xf>
    <xf numFmtId="0" fontId="4" fillId="55" borderId="0" xfId="0" applyFont="1" applyFill="1" applyBorder="1" applyAlignment="1">
      <alignment horizontal="center" vertical="top" wrapText="1"/>
    </xf>
    <xf numFmtId="49" fontId="4" fillId="55" borderId="0" xfId="0" applyNumberFormat="1" applyFont="1" applyFill="1" applyBorder="1" applyAlignment="1">
      <alignment horizontal="center"/>
    </xf>
    <xf numFmtId="0" fontId="6" fillId="55" borderId="0" xfId="85" applyFont="1" applyFill="1" applyBorder="1" applyAlignment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1" fillId="0" borderId="0" xfId="0" applyNumberFormat="1" applyFont="1" applyAlignment="1">
      <alignment/>
    </xf>
    <xf numFmtId="2" fontId="4" fillId="39" borderId="19" xfId="0" applyNumberFormat="1" applyFont="1" applyFill="1" applyBorder="1" applyAlignment="1">
      <alignment horizontal="right" vertical="center" wrapText="1"/>
    </xf>
    <xf numFmtId="2" fontId="2" fillId="39" borderId="19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0" fontId="11" fillId="38" borderId="22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right" vertical="top" wrapText="1"/>
    </xf>
    <xf numFmtId="4" fontId="6" fillId="39" borderId="19" xfId="85" applyNumberFormat="1" applyFont="1" applyFill="1" applyBorder="1" applyAlignment="1">
      <alignment horizontal="right"/>
      <protection/>
    </xf>
    <xf numFmtId="2" fontId="4" fillId="0" borderId="0" xfId="0" applyNumberFormat="1" applyFont="1" applyFill="1" applyBorder="1" applyAlignment="1">
      <alignment horizontal="right" vertical="top" wrapText="1"/>
    </xf>
    <xf numFmtId="0" fontId="2" fillId="55" borderId="21" xfId="0" applyFont="1" applyFill="1" applyBorder="1" applyAlignment="1">
      <alignment horizontal="center" vertical="top" wrapText="1"/>
    </xf>
    <xf numFmtId="4" fontId="2" fillId="55" borderId="19" xfId="0" applyNumberFormat="1" applyFont="1" applyFill="1" applyBorder="1" applyAlignment="1">
      <alignment horizontal="right" wrapText="1"/>
    </xf>
    <xf numFmtId="4" fontId="4" fillId="39" borderId="20" xfId="0" applyNumberFormat="1" applyFont="1" applyFill="1" applyBorder="1" applyAlignment="1">
      <alignment horizontal="right" wrapText="1"/>
    </xf>
    <xf numFmtId="4" fontId="6" fillId="39" borderId="20" xfId="85" applyNumberFormat="1" applyFont="1" applyFill="1" applyBorder="1" applyAlignment="1">
      <alignment horizontal="right" vertical="center" wrapText="1"/>
      <protection/>
    </xf>
    <xf numFmtId="4" fontId="6" fillId="39" borderId="19" xfId="85" applyNumberFormat="1" applyFont="1" applyFill="1" applyBorder="1" applyAlignment="1">
      <alignment horizontal="right" vertical="center" wrapText="1"/>
      <protection/>
    </xf>
    <xf numFmtId="4" fontId="6" fillId="39" borderId="19" xfId="85" applyNumberFormat="1" applyFont="1" applyFill="1" applyBorder="1" applyAlignment="1">
      <alignment horizontal="right" wrapText="1"/>
      <protection/>
    </xf>
    <xf numFmtId="4" fontId="6" fillId="55" borderId="0" xfId="85" applyNumberFormat="1" applyFont="1" applyFill="1" applyBorder="1" applyAlignment="1">
      <alignment horizontal="left" wrapText="1"/>
      <protection/>
    </xf>
    <xf numFmtId="4" fontId="4" fillId="55" borderId="0" xfId="0" applyNumberFormat="1" applyFont="1" applyFill="1" applyBorder="1" applyAlignment="1">
      <alignment horizontal="right" vertical="top" wrapText="1"/>
    </xf>
    <xf numFmtId="2" fontId="12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left"/>
    </xf>
    <xf numFmtId="4" fontId="6" fillId="39" borderId="20" xfId="85" applyNumberFormat="1" applyFont="1" applyFill="1" applyBorder="1" applyAlignment="1">
      <alignment horizontal="right" wrapText="1"/>
      <protection/>
    </xf>
    <xf numFmtId="0" fontId="2" fillId="55" borderId="19" xfId="86" applyFont="1" applyFill="1" applyBorder="1" applyAlignment="1">
      <alignment wrapText="1"/>
      <protection/>
    </xf>
    <xf numFmtId="49" fontId="2" fillId="55" borderId="19" xfId="86" applyNumberFormat="1" applyFont="1" applyFill="1" applyBorder="1" applyAlignment="1">
      <alignment horizontal="justify" wrapText="1"/>
      <protection/>
    </xf>
    <xf numFmtId="14" fontId="2" fillId="55" borderId="19" xfId="86" applyNumberFormat="1" applyFont="1" applyFill="1" applyBorder="1" applyAlignment="1">
      <alignment horizontal="justify" wrapText="1"/>
      <protection/>
    </xf>
    <xf numFmtId="0" fontId="2" fillId="55" borderId="19" xfId="86" applyFont="1" applyFill="1" applyBorder="1" applyAlignment="1">
      <alignment horizontal="justify" wrapText="1"/>
      <protection/>
    </xf>
    <xf numFmtId="0" fontId="13" fillId="55" borderId="19" xfId="85" applyFont="1" applyFill="1" applyBorder="1" applyAlignment="1">
      <alignment wrapText="1"/>
      <protection/>
    </xf>
    <xf numFmtId="0" fontId="2" fillId="55" borderId="19" xfId="0" applyFont="1" applyFill="1" applyBorder="1" applyAlignment="1">
      <alignment horizontal="justify" wrapText="1"/>
    </xf>
    <xf numFmtId="14" fontId="2" fillId="55" borderId="19" xfId="0" applyNumberFormat="1" applyFont="1" applyFill="1" applyBorder="1" applyAlignment="1">
      <alignment horizontal="justify" wrapText="1"/>
    </xf>
    <xf numFmtId="0" fontId="2" fillId="55" borderId="19" xfId="86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horizontal="justify" wrapText="1"/>
    </xf>
    <xf numFmtId="4" fontId="2" fillId="0" borderId="0" xfId="0" applyNumberFormat="1" applyFont="1" applyFill="1" applyBorder="1" applyAlignment="1">
      <alignment horizontal="right" wrapText="1"/>
    </xf>
    <xf numFmtId="4" fontId="4" fillId="56" borderId="24" xfId="85" applyNumberFormat="1" applyFont="1" applyFill="1" applyBorder="1" applyAlignment="1">
      <alignment wrapText="1"/>
      <protection/>
    </xf>
    <xf numFmtId="4" fontId="4" fillId="39" borderId="24" xfId="0" applyNumberFormat="1" applyFont="1" applyFill="1" applyBorder="1" applyAlignment="1">
      <alignment horizontal="right" vertical="center" wrapText="1"/>
    </xf>
    <xf numFmtId="4" fontId="4" fillId="39" borderId="25" xfId="0" applyNumberFormat="1" applyFont="1" applyFill="1" applyBorder="1" applyAlignment="1">
      <alignment horizontal="right" vertical="center" wrapText="1"/>
    </xf>
    <xf numFmtId="4" fontId="2" fillId="38" borderId="19" xfId="0" applyNumberFormat="1" applyFont="1" applyFill="1" applyBorder="1" applyAlignment="1">
      <alignment horizontal="right" wrapText="1"/>
    </xf>
    <xf numFmtId="4" fontId="2" fillId="38" borderId="19" xfId="0" applyNumberFormat="1" applyFont="1" applyFill="1" applyBorder="1" applyAlignment="1">
      <alignment horizontal="right" vertical="top" wrapText="1"/>
    </xf>
    <xf numFmtId="4" fontId="4" fillId="56" borderId="26" xfId="85" applyNumberFormat="1" applyFont="1" applyFill="1" applyBorder="1" applyAlignment="1">
      <alignment wrapText="1"/>
      <protection/>
    </xf>
    <xf numFmtId="4" fontId="4" fillId="56" borderId="25" xfId="85" applyNumberFormat="1" applyFont="1" applyFill="1" applyBorder="1" applyAlignment="1">
      <alignment wrapText="1"/>
      <protection/>
    </xf>
    <xf numFmtId="4" fontId="4" fillId="39" borderId="20" xfId="0" applyNumberFormat="1" applyFont="1" applyFill="1" applyBorder="1" applyAlignment="1">
      <alignment horizontal="right" vertical="top" wrapText="1"/>
    </xf>
    <xf numFmtId="4" fontId="4" fillId="39" borderId="26" xfId="0" applyNumberFormat="1" applyFont="1" applyFill="1" applyBorder="1" applyAlignment="1">
      <alignment horizontal="right" vertical="center" wrapText="1"/>
    </xf>
    <xf numFmtId="4" fontId="4" fillId="39" borderId="27" xfId="85" applyNumberFormat="1" applyFont="1" applyFill="1" applyBorder="1" applyAlignment="1">
      <alignment horizontal="right" wrapText="1"/>
      <protection/>
    </xf>
    <xf numFmtId="4" fontId="4" fillId="39" borderId="24" xfId="85" applyNumberFormat="1" applyFont="1" applyFill="1" applyBorder="1" applyAlignment="1">
      <alignment horizontal="right" wrapText="1"/>
      <protection/>
    </xf>
    <xf numFmtId="4" fontId="4" fillId="39" borderId="25" xfId="85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14" fontId="13" fillId="55" borderId="19" xfId="85" applyNumberFormat="1" applyFont="1" applyFill="1" applyBorder="1" applyAlignment="1">
      <alignment horizontal="left" wrapText="1"/>
      <protection/>
    </xf>
    <xf numFmtId="4" fontId="4" fillId="56" borderId="24" xfId="85" applyNumberFormat="1" applyFont="1" applyFill="1" applyBorder="1" applyAlignment="1">
      <alignment horizontal="right" wrapText="1"/>
      <protection/>
    </xf>
    <xf numFmtId="4" fontId="4" fillId="56" borderId="28" xfId="85" applyNumberFormat="1" applyFont="1" applyFill="1" applyBorder="1" applyAlignment="1">
      <alignment horizontal="right" wrapText="1"/>
      <protection/>
    </xf>
    <xf numFmtId="49" fontId="4" fillId="39" borderId="22" xfId="0" applyNumberFormat="1" applyFont="1" applyFill="1" applyBorder="1" applyAlignment="1">
      <alignment horizontal="center"/>
    </xf>
    <xf numFmtId="14" fontId="2" fillId="55" borderId="19" xfId="0" applyNumberFormat="1" applyFont="1" applyFill="1" applyBorder="1" applyAlignment="1">
      <alignment horizontal="center" wrapText="1"/>
    </xf>
    <xf numFmtId="49" fontId="2" fillId="55" borderId="19" xfId="89" applyNumberFormat="1" applyFont="1" applyFill="1" applyBorder="1" applyAlignment="1">
      <alignment horizontal="center" vertical="center"/>
      <protection/>
    </xf>
    <xf numFmtId="0" fontId="13" fillId="57" borderId="19" xfId="88" applyFont="1" applyFill="1" applyBorder="1" applyAlignment="1">
      <alignment horizontal="center" vertical="center" wrapText="1"/>
      <protection/>
    </xf>
    <xf numFmtId="49" fontId="13" fillId="57" borderId="19" xfId="88" applyNumberFormat="1" applyFont="1" applyFill="1" applyBorder="1" applyAlignment="1">
      <alignment horizontal="center" vertical="center" wrapText="1"/>
      <protection/>
    </xf>
    <xf numFmtId="14" fontId="13" fillId="57" borderId="19" xfId="88" applyNumberFormat="1" applyFont="1" applyFill="1" applyBorder="1" applyAlignment="1">
      <alignment horizontal="center" vertical="center" wrapText="1"/>
      <protection/>
    </xf>
    <xf numFmtId="0" fontId="13" fillId="57" borderId="19" xfId="0" applyFont="1" applyFill="1" applyBorder="1" applyAlignment="1">
      <alignment horizontal="center" vertical="center" wrapText="1"/>
    </xf>
    <xf numFmtId="4" fontId="13" fillId="57" borderId="19" xfId="0" applyNumberFormat="1" applyFont="1" applyFill="1" applyBorder="1" applyAlignment="1">
      <alignment vertical="center" wrapText="1"/>
    </xf>
    <xf numFmtId="49" fontId="2" fillId="55" borderId="21" xfId="0" applyNumberFormat="1" applyFont="1" applyFill="1" applyBorder="1" applyAlignment="1">
      <alignment horizontal="center" vertical="center"/>
    </xf>
    <xf numFmtId="0" fontId="2" fillId="9" borderId="19" xfId="88" applyFont="1" applyFill="1" applyBorder="1" applyAlignment="1">
      <alignment horizontal="center" vertical="center" wrapText="1"/>
      <protection/>
    </xf>
    <xf numFmtId="49" fontId="2" fillId="9" borderId="19" xfId="88" applyNumberFormat="1" applyFont="1" applyFill="1" applyBorder="1" applyAlignment="1">
      <alignment horizontal="center" vertical="center" wrapText="1"/>
      <protection/>
    </xf>
    <xf numFmtId="14" fontId="2" fillId="9" borderId="19" xfId="88" applyNumberFormat="1" applyFont="1" applyFill="1" applyBorder="1" applyAlignment="1">
      <alignment horizontal="center" vertical="center" wrapText="1"/>
      <protection/>
    </xf>
    <xf numFmtId="0" fontId="2" fillId="9" borderId="19" xfId="0" applyFont="1" applyFill="1" applyBorder="1" applyAlignment="1">
      <alignment horizontal="center" vertical="center" wrapText="1"/>
    </xf>
    <xf numFmtId="4" fontId="2" fillId="9" borderId="19" xfId="0" applyNumberFormat="1" applyFont="1" applyFill="1" applyBorder="1" applyAlignment="1">
      <alignment vertical="center" wrapText="1"/>
    </xf>
    <xf numFmtId="0" fontId="2" fillId="20" borderId="19" xfId="88" applyFont="1" applyFill="1" applyBorder="1" applyAlignment="1">
      <alignment horizontal="center" vertical="center" wrapText="1"/>
      <protection/>
    </xf>
    <xf numFmtId="49" fontId="2" fillId="20" borderId="19" xfId="88" applyNumberFormat="1" applyFont="1" applyFill="1" applyBorder="1" applyAlignment="1">
      <alignment horizontal="center" vertical="center" wrapText="1"/>
      <protection/>
    </xf>
    <xf numFmtId="14" fontId="2" fillId="20" borderId="19" xfId="88" applyNumberFormat="1" applyFont="1" applyFill="1" applyBorder="1" applyAlignment="1">
      <alignment horizontal="center" vertical="center" wrapText="1"/>
      <protection/>
    </xf>
    <xf numFmtId="0" fontId="2" fillId="20" borderId="19" xfId="0" applyFont="1" applyFill="1" applyBorder="1" applyAlignment="1">
      <alignment horizontal="center" vertical="center" wrapText="1"/>
    </xf>
    <xf numFmtId="4" fontId="2" fillId="20" borderId="19" xfId="0" applyNumberFormat="1" applyFont="1" applyFill="1" applyBorder="1" applyAlignment="1">
      <alignment vertical="center" wrapText="1"/>
    </xf>
    <xf numFmtId="0" fontId="34" fillId="55" borderId="21" xfId="0" applyFont="1" applyFill="1" applyBorder="1" applyAlignment="1">
      <alignment horizontal="center" vertical="center" wrapText="1"/>
    </xf>
    <xf numFmtId="14" fontId="34" fillId="55" borderId="21" xfId="0" applyNumberFormat="1" applyFont="1" applyFill="1" applyBorder="1" applyAlignment="1">
      <alignment horizontal="center" vertical="center" wrapText="1"/>
    </xf>
    <xf numFmtId="0" fontId="34" fillId="55" borderId="19" xfId="0" applyFont="1" applyFill="1" applyBorder="1" applyAlignment="1">
      <alignment horizontal="center" vertical="center" wrapText="1"/>
    </xf>
    <xf numFmtId="4" fontId="34" fillId="55" borderId="21" xfId="0" applyNumberFormat="1" applyFont="1" applyFill="1" applyBorder="1" applyAlignment="1">
      <alignment vertical="center" wrapText="1"/>
    </xf>
    <xf numFmtId="4" fontId="34" fillId="55" borderId="29" xfId="0" applyNumberFormat="1" applyFont="1" applyFill="1" applyBorder="1" applyAlignment="1">
      <alignment vertical="center" wrapText="1"/>
    </xf>
    <xf numFmtId="0" fontId="2" fillId="42" borderId="19" xfId="88" applyFont="1" applyFill="1" applyBorder="1" applyAlignment="1">
      <alignment horizontal="center" vertical="center" wrapText="1"/>
      <protection/>
    </xf>
    <xf numFmtId="49" fontId="2" fillId="42" borderId="19" xfId="88" applyNumberFormat="1" applyFont="1" applyFill="1" applyBorder="1" applyAlignment="1">
      <alignment horizontal="center" vertical="center" wrapText="1"/>
      <protection/>
    </xf>
    <xf numFmtId="14" fontId="2" fillId="42" borderId="19" xfId="88" applyNumberFormat="1" applyFont="1" applyFill="1" applyBorder="1" applyAlignment="1">
      <alignment horizontal="center" vertical="center" wrapText="1"/>
      <protection/>
    </xf>
    <xf numFmtId="0" fontId="2" fillId="42" borderId="19" xfId="0" applyFont="1" applyFill="1" applyBorder="1" applyAlignment="1">
      <alignment horizontal="center" vertical="center" wrapText="1"/>
    </xf>
    <xf numFmtId="4" fontId="2" fillId="42" borderId="19" xfId="0" applyNumberFormat="1" applyFont="1" applyFill="1" applyBorder="1" applyAlignment="1">
      <alignment vertical="center" wrapText="1"/>
    </xf>
    <xf numFmtId="0" fontId="35" fillId="58" borderId="19" xfId="88" applyFont="1" applyFill="1" applyBorder="1" applyAlignment="1">
      <alignment horizontal="center" vertical="center" wrapText="1"/>
      <protection/>
    </xf>
    <xf numFmtId="49" fontId="35" fillId="58" borderId="19" xfId="88" applyNumberFormat="1" applyFont="1" applyFill="1" applyBorder="1" applyAlignment="1">
      <alignment horizontal="center" vertical="center" wrapText="1"/>
      <protection/>
    </xf>
    <xf numFmtId="0" fontId="35" fillId="58" borderId="19" xfId="88" applyFont="1" applyFill="1" applyBorder="1" applyAlignment="1">
      <alignment horizontal="center" wrapText="1"/>
      <protection/>
    </xf>
    <xf numFmtId="14" fontId="35" fillId="58" borderId="19" xfId="88" applyNumberFormat="1" applyFont="1" applyFill="1" applyBorder="1" applyAlignment="1">
      <alignment horizontal="center" wrapText="1"/>
      <protection/>
    </xf>
    <xf numFmtId="0" fontId="35" fillId="58" borderId="19" xfId="0" applyFont="1" applyFill="1" applyBorder="1" applyAlignment="1">
      <alignment horizontal="center" wrapText="1"/>
    </xf>
    <xf numFmtId="0" fontId="35" fillId="35" borderId="19" xfId="88" applyFont="1" applyFill="1" applyBorder="1" applyAlignment="1">
      <alignment horizontal="center" vertical="center" wrapText="1"/>
      <protection/>
    </xf>
    <xf numFmtId="49" fontId="35" fillId="35" borderId="19" xfId="88" applyNumberFormat="1" applyFont="1" applyFill="1" applyBorder="1" applyAlignment="1">
      <alignment horizontal="center" vertical="center" wrapText="1"/>
      <protection/>
    </xf>
    <xf numFmtId="0" fontId="35" fillId="35" borderId="19" xfId="88" applyFont="1" applyFill="1" applyBorder="1" applyAlignment="1">
      <alignment horizontal="center" wrapText="1"/>
      <protection/>
    </xf>
    <xf numFmtId="14" fontId="35" fillId="35" borderId="19" xfId="88" applyNumberFormat="1" applyFont="1" applyFill="1" applyBorder="1" applyAlignment="1">
      <alignment horizontal="center" wrapText="1"/>
      <protection/>
    </xf>
    <xf numFmtId="0" fontId="35" fillId="35" borderId="19" xfId="0" applyFont="1" applyFill="1" applyBorder="1" applyAlignment="1">
      <alignment horizontal="center" wrapText="1"/>
    </xf>
    <xf numFmtId="0" fontId="2" fillId="23" borderId="19" xfId="88" applyFont="1" applyFill="1" applyBorder="1" applyAlignment="1">
      <alignment horizontal="center" vertical="center" wrapText="1"/>
      <protection/>
    </xf>
    <xf numFmtId="49" fontId="2" fillId="23" borderId="19" xfId="88" applyNumberFormat="1" applyFont="1" applyFill="1" applyBorder="1" applyAlignment="1">
      <alignment horizontal="center" vertical="center" wrapText="1"/>
      <protection/>
    </xf>
    <xf numFmtId="14" fontId="2" fillId="23" borderId="19" xfId="88" applyNumberFormat="1" applyFont="1" applyFill="1" applyBorder="1" applyAlignment="1">
      <alignment horizontal="center" vertical="center" wrapText="1"/>
      <protection/>
    </xf>
    <xf numFmtId="0" fontId="2" fillId="23" borderId="19" xfId="0" applyFont="1" applyFill="1" applyBorder="1" applyAlignment="1">
      <alignment horizontal="center" vertical="center" wrapText="1"/>
    </xf>
    <xf numFmtId="4" fontId="2" fillId="23" borderId="19" xfId="0" applyNumberFormat="1" applyFont="1" applyFill="1" applyBorder="1" applyAlignment="1">
      <alignment vertical="center" wrapText="1"/>
    </xf>
    <xf numFmtId="0" fontId="13" fillId="22" borderId="19" xfId="88" applyFont="1" applyFill="1" applyBorder="1" applyAlignment="1">
      <alignment horizontal="center" vertical="center" wrapText="1"/>
      <protection/>
    </xf>
    <xf numFmtId="49" fontId="13" fillId="22" borderId="19" xfId="88" applyNumberFormat="1" applyFont="1" applyFill="1" applyBorder="1" applyAlignment="1">
      <alignment horizontal="center" vertical="center" wrapText="1"/>
      <protection/>
    </xf>
    <xf numFmtId="0" fontId="13" fillId="22" borderId="19" xfId="88" applyFont="1" applyFill="1" applyBorder="1" applyAlignment="1">
      <alignment horizontal="center" wrapText="1"/>
      <protection/>
    </xf>
    <xf numFmtId="14" fontId="13" fillId="22" borderId="19" xfId="88" applyNumberFormat="1" applyFont="1" applyFill="1" applyBorder="1" applyAlignment="1">
      <alignment horizontal="center" wrapText="1"/>
      <protection/>
    </xf>
    <xf numFmtId="0" fontId="13" fillId="22" borderId="19" xfId="0" applyFont="1" applyFill="1" applyBorder="1" applyAlignment="1">
      <alignment horizontal="center" wrapText="1"/>
    </xf>
    <xf numFmtId="0" fontId="13" fillId="11" borderId="19" xfId="88" applyFont="1" applyFill="1" applyBorder="1" applyAlignment="1">
      <alignment horizontal="center" vertical="center" wrapText="1"/>
      <protection/>
    </xf>
    <xf numFmtId="49" fontId="13" fillId="11" borderId="19" xfId="88" applyNumberFormat="1" applyFont="1" applyFill="1" applyBorder="1" applyAlignment="1">
      <alignment horizontal="center" vertical="center" wrapText="1"/>
      <protection/>
    </xf>
    <xf numFmtId="0" fontId="13" fillId="11" borderId="19" xfId="88" applyFont="1" applyFill="1" applyBorder="1" applyAlignment="1">
      <alignment horizontal="center" wrapText="1"/>
      <protection/>
    </xf>
    <xf numFmtId="14" fontId="13" fillId="11" borderId="19" xfId="88" applyNumberFormat="1" applyFont="1" applyFill="1" applyBorder="1" applyAlignment="1">
      <alignment horizontal="center" wrapText="1"/>
      <protection/>
    </xf>
    <xf numFmtId="0" fontId="13" fillId="11" borderId="19" xfId="0" applyFont="1" applyFill="1" applyBorder="1" applyAlignment="1">
      <alignment horizontal="center" wrapText="1"/>
    </xf>
    <xf numFmtId="0" fontId="35" fillId="59" borderId="19" xfId="88" applyFont="1" applyFill="1" applyBorder="1" applyAlignment="1">
      <alignment horizontal="center" vertical="center" wrapText="1"/>
      <protection/>
    </xf>
    <xf numFmtId="49" fontId="35" fillId="59" borderId="19" xfId="88" applyNumberFormat="1" applyFont="1" applyFill="1" applyBorder="1" applyAlignment="1">
      <alignment horizontal="center" vertical="center" wrapText="1"/>
      <protection/>
    </xf>
    <xf numFmtId="14" fontId="35" fillId="59" borderId="19" xfId="88" applyNumberFormat="1" applyFont="1" applyFill="1" applyBorder="1" applyAlignment="1">
      <alignment horizontal="center" vertical="center" wrapText="1"/>
      <protection/>
    </xf>
    <xf numFmtId="0" fontId="35" fillId="59" borderId="19" xfId="0" applyFont="1" applyFill="1" applyBorder="1" applyAlignment="1">
      <alignment horizontal="center" vertical="center" wrapText="1"/>
    </xf>
    <xf numFmtId="4" fontId="35" fillId="59" borderId="19" xfId="0" applyNumberFormat="1" applyFont="1" applyFill="1" applyBorder="1" applyAlignment="1">
      <alignment vertical="center" wrapText="1"/>
    </xf>
    <xf numFmtId="0" fontId="35" fillId="37" borderId="19" xfId="88" applyFont="1" applyFill="1" applyBorder="1" applyAlignment="1">
      <alignment horizontal="center" vertical="center" wrapText="1"/>
      <protection/>
    </xf>
    <xf numFmtId="49" fontId="35" fillId="37" borderId="19" xfId="88" applyNumberFormat="1" applyFont="1" applyFill="1" applyBorder="1" applyAlignment="1">
      <alignment horizontal="center" vertical="center" wrapText="1"/>
      <protection/>
    </xf>
    <xf numFmtId="0" fontId="35" fillId="37" borderId="19" xfId="88" applyFont="1" applyFill="1" applyBorder="1" applyAlignment="1">
      <alignment horizontal="center" wrapText="1"/>
      <protection/>
    </xf>
    <xf numFmtId="14" fontId="35" fillId="37" borderId="19" xfId="88" applyNumberFormat="1" applyFont="1" applyFill="1" applyBorder="1" applyAlignment="1">
      <alignment horizontal="center" wrapText="1"/>
      <protection/>
    </xf>
    <xf numFmtId="0" fontId="35" fillId="37" borderId="19" xfId="0" applyFont="1" applyFill="1" applyBorder="1" applyAlignment="1">
      <alignment horizontal="center" wrapText="1"/>
    </xf>
    <xf numFmtId="0" fontId="35" fillId="60" borderId="19" xfId="88" applyFont="1" applyFill="1" applyBorder="1" applyAlignment="1">
      <alignment horizontal="center" vertical="center" wrapText="1"/>
      <protection/>
    </xf>
    <xf numFmtId="49" fontId="35" fillId="60" borderId="19" xfId="88" applyNumberFormat="1" applyFont="1" applyFill="1" applyBorder="1" applyAlignment="1">
      <alignment horizontal="center" vertical="center" wrapText="1"/>
      <protection/>
    </xf>
    <xf numFmtId="14" fontId="35" fillId="60" borderId="19" xfId="88" applyNumberFormat="1" applyFont="1" applyFill="1" applyBorder="1" applyAlignment="1">
      <alignment horizontal="center" vertical="center" wrapText="1"/>
      <protection/>
    </xf>
    <xf numFmtId="0" fontId="35" fillId="60" borderId="19" xfId="0" applyFont="1" applyFill="1" applyBorder="1" applyAlignment="1">
      <alignment horizontal="center" vertical="center" wrapText="1"/>
    </xf>
    <xf numFmtId="4" fontId="35" fillId="60" borderId="19" xfId="0" applyNumberFormat="1" applyFont="1" applyFill="1" applyBorder="1" applyAlignment="1">
      <alignment vertical="center" wrapText="1"/>
    </xf>
    <xf numFmtId="0" fontId="35" fillId="61" borderId="19" xfId="88" applyFont="1" applyFill="1" applyBorder="1" applyAlignment="1">
      <alignment horizontal="center" vertical="center" wrapText="1"/>
      <protection/>
    </xf>
    <xf numFmtId="49" fontId="35" fillId="61" borderId="19" xfId="88" applyNumberFormat="1" applyFont="1" applyFill="1" applyBorder="1" applyAlignment="1">
      <alignment horizontal="center" vertical="center" wrapText="1"/>
      <protection/>
    </xf>
    <xf numFmtId="0" fontId="35" fillId="61" borderId="19" xfId="88" applyFont="1" applyFill="1" applyBorder="1" applyAlignment="1">
      <alignment horizontal="center" wrapText="1"/>
      <protection/>
    </xf>
    <xf numFmtId="14" fontId="35" fillId="61" borderId="19" xfId="88" applyNumberFormat="1" applyFont="1" applyFill="1" applyBorder="1" applyAlignment="1">
      <alignment horizontal="center" wrapText="1"/>
      <protection/>
    </xf>
    <xf numFmtId="0" fontId="35" fillId="61" borderId="19" xfId="0" applyFont="1" applyFill="1" applyBorder="1" applyAlignment="1">
      <alignment horizontal="center" wrapText="1"/>
    </xf>
    <xf numFmtId="0" fontId="35" fillId="34" borderId="19" xfId="88" applyFont="1" applyFill="1" applyBorder="1" applyAlignment="1">
      <alignment horizontal="center" vertical="center" wrapText="1"/>
      <protection/>
    </xf>
    <xf numFmtId="49" fontId="35" fillId="34" borderId="19" xfId="88" applyNumberFormat="1" applyFont="1" applyFill="1" applyBorder="1" applyAlignment="1">
      <alignment horizontal="center" vertical="center" wrapText="1"/>
      <protection/>
    </xf>
    <xf numFmtId="0" fontId="35" fillId="34" borderId="19" xfId="88" applyFont="1" applyFill="1" applyBorder="1" applyAlignment="1">
      <alignment horizontal="center" wrapText="1"/>
      <protection/>
    </xf>
    <xf numFmtId="14" fontId="35" fillId="34" borderId="19" xfId="88" applyNumberFormat="1" applyFont="1" applyFill="1" applyBorder="1" applyAlignment="1">
      <alignment horizontal="center" wrapText="1"/>
      <protection/>
    </xf>
    <xf numFmtId="0" fontId="35" fillId="34" borderId="19" xfId="0" applyFont="1" applyFill="1" applyBorder="1" applyAlignment="1">
      <alignment horizontal="center" wrapText="1"/>
    </xf>
    <xf numFmtId="0" fontId="2" fillId="62" borderId="19" xfId="88" applyFont="1" applyFill="1" applyBorder="1" applyAlignment="1">
      <alignment horizontal="center" vertical="center" wrapText="1"/>
      <protection/>
    </xf>
    <xf numFmtId="49" fontId="2" fillId="62" borderId="19" xfId="88" applyNumberFormat="1" applyFont="1" applyFill="1" applyBorder="1" applyAlignment="1">
      <alignment horizontal="center" vertical="center" wrapText="1"/>
      <protection/>
    </xf>
    <xf numFmtId="14" fontId="2" fillId="62" borderId="19" xfId="88" applyNumberFormat="1" applyFont="1" applyFill="1" applyBorder="1" applyAlignment="1">
      <alignment horizontal="center" vertical="center" wrapText="1"/>
      <protection/>
    </xf>
    <xf numFmtId="0" fontId="2" fillId="62" borderId="19" xfId="0" applyFont="1" applyFill="1" applyBorder="1" applyAlignment="1">
      <alignment horizontal="center" vertical="center" wrapText="1"/>
    </xf>
    <xf numFmtId="4" fontId="2" fillId="62" borderId="19" xfId="0" applyNumberFormat="1" applyFont="1" applyFill="1" applyBorder="1" applyAlignment="1">
      <alignment vertical="center" wrapText="1"/>
    </xf>
    <xf numFmtId="0" fontId="13" fillId="10" borderId="19" xfId="88" applyFont="1" applyFill="1" applyBorder="1" applyAlignment="1">
      <alignment horizontal="center" vertical="center" wrapText="1"/>
      <protection/>
    </xf>
    <xf numFmtId="49" fontId="13" fillId="10" borderId="19" xfId="88" applyNumberFormat="1" applyFont="1" applyFill="1" applyBorder="1" applyAlignment="1">
      <alignment horizontal="center" vertical="center" wrapText="1"/>
      <protection/>
    </xf>
    <xf numFmtId="0" fontId="13" fillId="10" borderId="19" xfId="88" applyFont="1" applyFill="1" applyBorder="1" applyAlignment="1">
      <alignment horizontal="center" wrapText="1"/>
      <protection/>
    </xf>
    <xf numFmtId="14" fontId="13" fillId="10" borderId="19" xfId="88" applyNumberFormat="1" applyFont="1" applyFill="1" applyBorder="1" applyAlignment="1">
      <alignment horizontal="center" wrapText="1"/>
      <protection/>
    </xf>
    <xf numFmtId="0" fontId="13" fillId="10" borderId="19" xfId="0" applyFont="1" applyFill="1" applyBorder="1" applyAlignment="1">
      <alignment horizontal="center" wrapText="1"/>
    </xf>
    <xf numFmtId="0" fontId="13" fillId="63" borderId="19" xfId="88" applyFont="1" applyFill="1" applyBorder="1" applyAlignment="1">
      <alignment horizontal="center" vertical="center" wrapText="1"/>
      <protection/>
    </xf>
    <xf numFmtId="49" fontId="13" fillId="63" borderId="19" xfId="88" applyNumberFormat="1" applyFont="1" applyFill="1" applyBorder="1" applyAlignment="1">
      <alignment horizontal="center" vertical="center" wrapText="1"/>
      <protection/>
    </xf>
    <xf numFmtId="0" fontId="13" fillId="64" borderId="19" xfId="88" applyFont="1" applyFill="1" applyBorder="1" applyAlignment="1">
      <alignment horizontal="center" vertical="center" wrapText="1"/>
      <protection/>
    </xf>
    <xf numFmtId="49" fontId="13" fillId="64" borderId="19" xfId="88" applyNumberFormat="1" applyFont="1" applyFill="1" applyBorder="1" applyAlignment="1">
      <alignment horizontal="center" vertical="center" wrapText="1"/>
      <protection/>
    </xf>
    <xf numFmtId="0" fontId="13" fillId="13" borderId="19" xfId="88" applyFont="1" applyFill="1" applyBorder="1" applyAlignment="1">
      <alignment horizontal="center" vertical="center" wrapText="1"/>
      <protection/>
    </xf>
    <xf numFmtId="49" fontId="13" fillId="13" borderId="19" xfId="88" applyNumberFormat="1" applyFont="1" applyFill="1" applyBorder="1" applyAlignment="1">
      <alignment horizontal="center" vertical="center" wrapText="1"/>
      <protection/>
    </xf>
    <xf numFmtId="0" fontId="13" fillId="13" borderId="19" xfId="88" applyFont="1" applyFill="1" applyBorder="1" applyAlignment="1">
      <alignment horizontal="center" wrapText="1"/>
      <protection/>
    </xf>
    <xf numFmtId="14" fontId="13" fillId="13" borderId="19" xfId="88" applyNumberFormat="1" applyFont="1" applyFill="1" applyBorder="1" applyAlignment="1">
      <alignment horizontal="center" wrapText="1"/>
      <protection/>
    </xf>
    <xf numFmtId="0" fontId="13" fillId="13" borderId="19" xfId="0" applyFont="1" applyFill="1" applyBorder="1" applyAlignment="1">
      <alignment horizontal="center" wrapText="1"/>
    </xf>
    <xf numFmtId="0" fontId="13" fillId="0" borderId="19" xfId="88" applyFont="1" applyFill="1" applyBorder="1" applyAlignment="1">
      <alignment horizontal="center" vertical="center" wrapText="1"/>
      <protection/>
    </xf>
    <xf numFmtId="49" fontId="13" fillId="0" borderId="19" xfId="88" applyNumberFormat="1" applyFont="1" applyFill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center" vertical="center"/>
      <protection/>
    </xf>
    <xf numFmtId="0" fontId="13" fillId="0" borderId="19" xfId="88" applyFont="1" applyFill="1" applyBorder="1" applyAlignment="1">
      <alignment horizontal="center" wrapText="1"/>
      <protection/>
    </xf>
    <xf numFmtId="14" fontId="13" fillId="0" borderId="19" xfId="88" applyNumberFormat="1" applyFont="1" applyFill="1" applyBorder="1" applyAlignment="1">
      <alignment horizontal="center" wrapText="1"/>
      <protection/>
    </xf>
    <xf numFmtId="14" fontId="13" fillId="0" borderId="19" xfId="88" applyNumberFormat="1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vertical="center" wrapText="1"/>
    </xf>
    <xf numFmtId="14" fontId="13" fillId="64" borderId="19" xfId="88" applyNumberFormat="1" applyFont="1" applyFill="1" applyBorder="1" applyAlignment="1">
      <alignment horizontal="center" vertical="center" wrapText="1"/>
      <protection/>
    </xf>
    <xf numFmtId="0" fontId="13" fillId="64" borderId="19" xfId="0" applyFont="1" applyFill="1" applyBorder="1" applyAlignment="1">
      <alignment horizontal="center" vertical="center" wrapText="1"/>
    </xf>
    <xf numFmtId="4" fontId="13" fillId="64" borderId="19" xfId="0" applyNumberFormat="1" applyFont="1" applyFill="1" applyBorder="1" applyAlignment="1">
      <alignment vertical="center" wrapText="1"/>
    </xf>
    <xf numFmtId="14" fontId="13" fillId="63" borderId="19" xfId="88" applyNumberFormat="1" applyFont="1" applyFill="1" applyBorder="1" applyAlignment="1">
      <alignment horizontal="center" vertical="center" wrapText="1"/>
      <protection/>
    </xf>
    <xf numFmtId="14" fontId="2" fillId="23" borderId="21" xfId="88" applyNumberFormat="1" applyFont="1" applyFill="1" applyBorder="1" applyAlignment="1">
      <alignment horizontal="center" vertical="center" wrapText="1"/>
      <protection/>
    </xf>
    <xf numFmtId="4" fontId="2" fillId="23" borderId="21" xfId="0" applyNumberFormat="1" applyFont="1" applyFill="1" applyBorder="1" applyAlignment="1">
      <alignment vertical="center" wrapText="1"/>
    </xf>
    <xf numFmtId="4" fontId="2" fillId="23" borderId="29" xfId="0" applyNumberFormat="1" applyFont="1" applyFill="1" applyBorder="1" applyAlignment="1">
      <alignment vertical="center" wrapText="1"/>
    </xf>
    <xf numFmtId="4" fontId="35" fillId="60" borderId="21" xfId="0" applyNumberFormat="1" applyFont="1" applyFill="1" applyBorder="1" applyAlignment="1">
      <alignment vertical="center" wrapText="1"/>
    </xf>
    <xf numFmtId="4" fontId="35" fillId="60" borderId="29" xfId="0" applyNumberFormat="1" applyFont="1" applyFill="1" applyBorder="1" applyAlignment="1">
      <alignment vertical="center" wrapText="1"/>
    </xf>
    <xf numFmtId="14" fontId="13" fillId="13" borderId="21" xfId="88" applyNumberFormat="1" applyFont="1" applyFill="1" applyBorder="1" applyAlignment="1">
      <alignment horizontal="center" wrapText="1"/>
      <protection/>
    </xf>
    <xf numFmtId="0" fontId="2" fillId="64" borderId="19" xfId="0" applyFont="1" applyFill="1" applyBorder="1" applyAlignment="1">
      <alignment horizontal="center" wrapText="1"/>
    </xf>
    <xf numFmtId="0" fontId="2" fillId="63" borderId="19" xfId="0" applyFont="1" applyFill="1" applyBorder="1" applyAlignment="1">
      <alignment horizontal="center" wrapText="1"/>
    </xf>
    <xf numFmtId="4" fontId="2" fillId="38" borderId="20" xfId="0" applyNumberFormat="1" applyFont="1" applyFill="1" applyBorder="1" applyAlignment="1">
      <alignment horizontal="right" wrapText="1"/>
    </xf>
    <xf numFmtId="0" fontId="36" fillId="0" borderId="19" xfId="88" applyFont="1" applyFill="1" applyBorder="1" applyAlignment="1">
      <alignment horizontal="center" vertical="center" wrapText="1"/>
      <protection/>
    </xf>
    <xf numFmtId="49" fontId="36" fillId="0" borderId="19" xfId="88" applyNumberFormat="1" applyFont="1" applyFill="1" applyBorder="1" applyAlignment="1">
      <alignment horizontal="center" vertical="center" wrapText="1"/>
      <protection/>
    </xf>
    <xf numFmtId="14" fontId="36" fillId="0" borderId="19" xfId="88" applyNumberFormat="1" applyFont="1" applyFill="1" applyBorder="1" applyAlignment="1">
      <alignment horizontal="center" vertical="center" wrapText="1"/>
      <protection/>
    </xf>
    <xf numFmtId="0" fontId="37" fillId="0" borderId="19" xfId="88" applyFont="1" applyFill="1" applyBorder="1" applyAlignment="1">
      <alignment horizontal="center" vertical="center" wrapText="1"/>
      <protection/>
    </xf>
    <xf numFmtId="49" fontId="37" fillId="0" borderId="19" xfId="88" applyNumberFormat="1" applyFont="1" applyFill="1" applyBorder="1" applyAlignment="1">
      <alignment horizontal="center" vertical="center" wrapText="1"/>
      <protection/>
    </xf>
    <xf numFmtId="14" fontId="37" fillId="0" borderId="19" xfId="88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4" fontId="35" fillId="58" borderId="19" xfId="0" applyNumberFormat="1" applyFont="1" applyFill="1" applyBorder="1" applyAlignment="1">
      <alignment vertical="center" wrapText="1"/>
    </xf>
    <xf numFmtId="4" fontId="35" fillId="35" borderId="19" xfId="0" applyNumberFormat="1" applyFont="1" applyFill="1" applyBorder="1" applyAlignment="1">
      <alignment vertical="center" wrapText="1"/>
    </xf>
    <xf numFmtId="4" fontId="13" fillId="22" borderId="19" xfId="0" applyNumberFormat="1" applyFont="1" applyFill="1" applyBorder="1" applyAlignment="1">
      <alignment vertical="center" wrapText="1"/>
    </xf>
    <xf numFmtId="4" fontId="35" fillId="37" borderId="19" xfId="0" applyNumberFormat="1" applyFont="1" applyFill="1" applyBorder="1" applyAlignment="1">
      <alignment vertical="center" wrapText="1"/>
    </xf>
    <xf numFmtId="4" fontId="35" fillId="61" borderId="19" xfId="0" applyNumberFormat="1" applyFont="1" applyFill="1" applyBorder="1" applyAlignment="1">
      <alignment vertical="center" wrapText="1"/>
    </xf>
    <xf numFmtId="4" fontId="35" fillId="34" borderId="19" xfId="0" applyNumberFormat="1" applyFont="1" applyFill="1" applyBorder="1" applyAlignment="1">
      <alignment vertical="center" wrapText="1"/>
    </xf>
    <xf numFmtId="4" fontId="13" fillId="10" borderId="19" xfId="0" applyNumberFormat="1" applyFont="1" applyFill="1" applyBorder="1" applyAlignment="1">
      <alignment vertical="center" wrapText="1"/>
    </xf>
    <xf numFmtId="4" fontId="2" fillId="55" borderId="19" xfId="0" applyNumberFormat="1" applyFont="1" applyFill="1" applyBorder="1" applyAlignment="1">
      <alignment horizontal="right" vertical="center" wrapText="1"/>
    </xf>
    <xf numFmtId="4" fontId="36" fillId="55" borderId="19" xfId="0" applyNumberFormat="1" applyFont="1" applyFill="1" applyBorder="1" applyAlignment="1">
      <alignment horizontal="right" vertical="center" wrapText="1"/>
    </xf>
    <xf numFmtId="0" fontId="36" fillId="55" borderId="19" xfId="0" applyFont="1" applyFill="1" applyBorder="1" applyAlignment="1">
      <alignment horizontal="center" vertical="center" wrapText="1"/>
    </xf>
    <xf numFmtId="4" fontId="34" fillId="55" borderId="21" xfId="0" applyNumberFormat="1" applyFont="1" applyFill="1" applyBorder="1" applyAlignment="1">
      <alignment horizontal="right" vertical="center" wrapText="1"/>
    </xf>
    <xf numFmtId="4" fontId="13" fillId="11" borderId="19" xfId="0" applyNumberFormat="1" applyFont="1" applyFill="1" applyBorder="1" applyAlignment="1">
      <alignment vertical="center" wrapText="1"/>
    </xf>
    <xf numFmtId="4" fontId="35" fillId="34" borderId="21" xfId="0" applyNumberFormat="1" applyFont="1" applyFill="1" applyBorder="1" applyAlignment="1">
      <alignment vertical="center" wrapText="1"/>
    </xf>
    <xf numFmtId="4" fontId="35" fillId="34" borderId="29" xfId="0" applyNumberFormat="1" applyFont="1" applyFill="1" applyBorder="1" applyAlignment="1">
      <alignment vertical="center" wrapText="1"/>
    </xf>
    <xf numFmtId="4" fontId="13" fillId="13" borderId="19" xfId="0" applyNumberFormat="1" applyFont="1" applyFill="1" applyBorder="1" applyAlignment="1">
      <alignment vertical="center" wrapText="1"/>
    </xf>
    <xf numFmtId="4" fontId="13" fillId="13" borderId="21" xfId="0" applyNumberFormat="1" applyFont="1" applyFill="1" applyBorder="1" applyAlignment="1">
      <alignment vertical="center" wrapText="1"/>
    </xf>
    <xf numFmtId="4" fontId="13" fillId="13" borderId="29" xfId="0" applyNumberFormat="1" applyFont="1" applyFill="1" applyBorder="1" applyAlignment="1">
      <alignment vertical="center" wrapText="1"/>
    </xf>
    <xf numFmtId="4" fontId="2" fillId="64" borderId="21" xfId="0" applyNumberFormat="1" applyFont="1" applyFill="1" applyBorder="1" applyAlignment="1">
      <alignment horizontal="right" vertical="center" wrapText="1"/>
    </xf>
    <xf numFmtId="4" fontId="2" fillId="64" borderId="29" xfId="0" applyNumberFormat="1" applyFont="1" applyFill="1" applyBorder="1" applyAlignment="1">
      <alignment horizontal="right" vertical="center" wrapText="1"/>
    </xf>
    <xf numFmtId="4" fontId="2" fillId="63" borderId="21" xfId="0" applyNumberFormat="1" applyFont="1" applyFill="1" applyBorder="1" applyAlignment="1">
      <alignment horizontal="right" vertical="center" wrapText="1"/>
    </xf>
    <xf numFmtId="4" fontId="2" fillId="63" borderId="29" xfId="0" applyNumberFormat="1" applyFont="1" applyFill="1" applyBorder="1" applyAlignment="1">
      <alignment horizontal="right" vertical="center" wrapText="1"/>
    </xf>
    <xf numFmtId="4" fontId="2" fillId="55" borderId="22" xfId="0" applyNumberFormat="1" applyFont="1" applyFill="1" applyBorder="1" applyAlignment="1">
      <alignment horizontal="right" vertical="center" wrapText="1"/>
    </xf>
    <xf numFmtId="4" fontId="2" fillId="55" borderId="21" xfId="0" applyNumberFormat="1" applyFont="1" applyFill="1" applyBorder="1" applyAlignment="1">
      <alignment horizontal="right" vertical="center" wrapText="1"/>
    </xf>
    <xf numFmtId="4" fontId="37" fillId="55" borderId="19" xfId="0" applyNumberFormat="1" applyFont="1" applyFill="1" applyBorder="1" applyAlignment="1">
      <alignment horizontal="right" vertical="center" wrapText="1"/>
    </xf>
    <xf numFmtId="4" fontId="37" fillId="55" borderId="22" xfId="0" applyNumberFormat="1" applyFont="1" applyFill="1" applyBorder="1" applyAlignment="1">
      <alignment horizontal="right" vertical="center" wrapText="1"/>
    </xf>
    <xf numFmtId="4" fontId="37" fillId="55" borderId="21" xfId="0" applyNumberFormat="1" applyFont="1" applyFill="1" applyBorder="1" applyAlignment="1">
      <alignment horizontal="right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37" fillId="55" borderId="19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4" fontId="13" fillId="0" borderId="19" xfId="0" applyNumberFormat="1" applyFont="1" applyFill="1" applyBorder="1" applyAlignment="1">
      <alignment horizontal="right" vertical="center" wrapText="1"/>
    </xf>
    <xf numFmtId="4" fontId="13" fillId="0" borderId="22" xfId="0" applyNumberFormat="1" applyFont="1" applyFill="1" applyBorder="1" applyAlignment="1">
      <alignment horizontal="right" vertical="center" wrapText="1"/>
    </xf>
    <xf numFmtId="4" fontId="13" fillId="0" borderId="21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wrapText="1"/>
    </xf>
    <xf numFmtId="49" fontId="13" fillId="0" borderId="21" xfId="0" applyNumberFormat="1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8" fillId="0" borderId="30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2" fontId="58" fillId="0" borderId="0" xfId="0" applyNumberFormat="1" applyFont="1" applyAlignment="1">
      <alignment wrapText="1"/>
    </xf>
    <xf numFmtId="4" fontId="13" fillId="13" borderId="19" xfId="0" applyNumberFormat="1" applyFont="1" applyFill="1" applyBorder="1" applyAlignment="1">
      <alignment horizontal="center" wrapText="1"/>
    </xf>
    <xf numFmtId="4" fontId="3" fillId="3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8" borderId="19" xfId="0" applyFont="1" applyFill="1" applyBorder="1" applyAlignment="1">
      <alignment horizontal="center" wrapText="1"/>
    </xf>
    <xf numFmtId="49" fontId="2" fillId="55" borderId="19" xfId="87" applyNumberFormat="1" applyFont="1" applyFill="1" applyBorder="1" applyAlignment="1">
      <alignment horizontal="center" wrapText="1"/>
      <protection/>
    </xf>
    <xf numFmtId="49" fontId="2" fillId="55" borderId="19" xfId="87" applyNumberFormat="1" applyFont="1" applyFill="1" applyBorder="1" applyAlignment="1">
      <alignment horizontal="center"/>
      <protection/>
    </xf>
    <xf numFmtId="0" fontId="2" fillId="55" borderId="19" xfId="87" applyFont="1" applyFill="1" applyBorder="1" applyAlignment="1">
      <alignment wrapText="1"/>
      <protection/>
    </xf>
    <xf numFmtId="49" fontId="2" fillId="55" borderId="19" xfId="87" applyNumberFormat="1" applyFont="1" applyFill="1" applyBorder="1" applyAlignment="1">
      <alignment horizontal="justify" wrapText="1"/>
      <protection/>
    </xf>
    <xf numFmtId="14" fontId="2" fillId="55" borderId="19" xfId="87" applyNumberFormat="1" applyFont="1" applyFill="1" applyBorder="1" applyAlignment="1">
      <alignment horizontal="justify" wrapText="1"/>
      <protection/>
    </xf>
    <xf numFmtId="0" fontId="2" fillId="55" borderId="19" xfId="87" applyFont="1" applyFill="1" applyBorder="1" applyAlignment="1">
      <alignment horizontal="justify" wrapText="1"/>
      <protection/>
    </xf>
    <xf numFmtId="0" fontId="2" fillId="55" borderId="19" xfId="87" applyFont="1" applyFill="1" applyBorder="1" applyAlignment="1">
      <alignment horizontal="left" wrapText="1"/>
      <protection/>
    </xf>
    <xf numFmtId="49" fontId="2" fillId="55" borderId="19" xfId="87" applyNumberFormat="1" applyFont="1" applyFill="1" applyBorder="1" applyAlignment="1">
      <alignment horizontal="center" vertical="center"/>
      <protection/>
    </xf>
    <xf numFmtId="0" fontId="2" fillId="55" borderId="19" xfId="87" applyFont="1" applyFill="1" applyBorder="1" applyAlignment="1">
      <alignment horizontal="center" vertical="center" wrapText="1"/>
      <protection/>
    </xf>
    <xf numFmtId="49" fontId="2" fillId="55" borderId="19" xfId="87" applyNumberFormat="1" applyFont="1" applyFill="1" applyBorder="1" applyAlignment="1">
      <alignment horizontal="center" vertical="center" wrapText="1"/>
      <protection/>
    </xf>
    <xf numFmtId="14" fontId="2" fillId="55" borderId="19" xfId="87" applyNumberFormat="1" applyFont="1" applyFill="1" applyBorder="1" applyAlignment="1">
      <alignment horizontal="center" vertical="center" wrapText="1"/>
      <protection/>
    </xf>
    <xf numFmtId="4" fontId="2" fillId="55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9" xfId="87" applyFont="1" applyFill="1" applyBorder="1" applyAlignment="1">
      <alignment horizontal="center" vertical="center" wrapText="1"/>
      <protection/>
    </xf>
    <xf numFmtId="14" fontId="2" fillId="0" borderId="19" xfId="87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87" applyNumberFormat="1" applyFont="1" applyFill="1" applyBorder="1" applyAlignment="1">
      <alignment horizontal="center" vertical="center"/>
      <protection/>
    </xf>
    <xf numFmtId="49" fontId="2" fillId="0" borderId="19" xfId="87" applyNumberFormat="1" applyFont="1" applyFill="1" applyBorder="1" applyAlignment="1">
      <alignment horizontal="center" vertical="center" wrapText="1"/>
      <protection/>
    </xf>
    <xf numFmtId="4" fontId="4" fillId="56" borderId="24" xfId="85" applyNumberFormat="1" applyFont="1" applyFill="1" applyBorder="1" applyAlignment="1">
      <alignment horizontal="right" wrapText="1"/>
      <protection/>
    </xf>
    <xf numFmtId="4" fontId="4" fillId="56" borderId="28" xfId="85" applyNumberFormat="1" applyFont="1" applyFill="1" applyBorder="1" applyAlignment="1">
      <alignment horizontal="right" wrapText="1"/>
      <protection/>
    </xf>
    <xf numFmtId="4" fontId="4" fillId="39" borderId="27" xfId="85" applyNumberFormat="1" applyFont="1" applyFill="1" applyBorder="1" applyAlignment="1">
      <alignment horizontal="right" wrapText="1"/>
      <protection/>
    </xf>
    <xf numFmtId="4" fontId="4" fillId="39" borderId="24" xfId="85" applyNumberFormat="1" applyFont="1" applyFill="1" applyBorder="1" applyAlignment="1">
      <alignment horizontal="right" wrapText="1"/>
      <protection/>
    </xf>
    <xf numFmtId="4" fontId="4" fillId="39" borderId="25" xfId="85" applyNumberFormat="1" applyFont="1" applyFill="1" applyBorder="1" applyAlignment="1">
      <alignment horizontal="right" wrapText="1"/>
      <protection/>
    </xf>
    <xf numFmtId="4" fontId="4" fillId="56" borderId="26" xfId="85" applyNumberFormat="1" applyFont="1" applyFill="1" applyBorder="1" applyAlignment="1">
      <alignment wrapText="1"/>
      <protection/>
    </xf>
    <xf numFmtId="4" fontId="4" fillId="56" borderId="24" xfId="85" applyNumberFormat="1" applyFont="1" applyFill="1" applyBorder="1" applyAlignment="1">
      <alignment wrapText="1"/>
      <protection/>
    </xf>
    <xf numFmtId="4" fontId="4" fillId="56" borderId="25" xfId="85" applyNumberFormat="1" applyFont="1" applyFill="1" applyBorder="1" applyAlignment="1">
      <alignment wrapText="1"/>
      <protection/>
    </xf>
    <xf numFmtId="0" fontId="2" fillId="55" borderId="21" xfId="0" applyFont="1" applyFill="1" applyBorder="1" applyAlignment="1">
      <alignment horizontal="center" vertical="center" wrapText="1"/>
    </xf>
    <xf numFmtId="14" fontId="2" fillId="55" borderId="21" xfId="0" applyNumberFormat="1" applyFont="1" applyFill="1" applyBorder="1" applyAlignment="1">
      <alignment horizontal="center" vertical="center" wrapText="1"/>
    </xf>
    <xf numFmtId="4" fontId="2" fillId="55" borderId="21" xfId="0" applyNumberFormat="1" applyFont="1" applyFill="1" applyBorder="1" applyAlignment="1">
      <alignment horizontal="center" vertical="center" wrapText="1"/>
    </xf>
    <xf numFmtId="4" fontId="2" fillId="55" borderId="29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0" fontId="11" fillId="38" borderId="22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0" fontId="11" fillId="38" borderId="31" xfId="0" applyFont="1" applyFill="1" applyBorder="1" applyAlignment="1">
      <alignment wrapText="1"/>
    </xf>
    <xf numFmtId="0" fontId="11" fillId="38" borderId="29" xfId="0" applyFont="1" applyFill="1" applyBorder="1" applyAlignment="1">
      <alignment wrapText="1"/>
    </xf>
    <xf numFmtId="0" fontId="11" fillId="38" borderId="32" xfId="0" applyFont="1" applyFill="1" applyBorder="1" applyAlignment="1">
      <alignment wrapText="1"/>
    </xf>
    <xf numFmtId="0" fontId="31" fillId="0" borderId="0" xfId="82" applyFont="1" applyFill="1" applyBorder="1" applyAlignment="1">
      <alignment vertical="top" wrapText="1"/>
      <protection/>
    </xf>
    <xf numFmtId="0" fontId="5" fillId="0" borderId="0" xfId="82">
      <alignment wrapText="1"/>
      <protection/>
    </xf>
    <xf numFmtId="0" fontId="31" fillId="0" borderId="0" xfId="82" applyFont="1" applyFill="1" applyAlignment="1">
      <alignment vertical="top" wrapText="1"/>
      <protection/>
    </xf>
    <xf numFmtId="0" fontId="5" fillId="0" borderId="0" xfId="83">
      <alignment wrapText="1"/>
      <protection/>
    </xf>
    <xf numFmtId="0" fontId="31" fillId="0" borderId="0" xfId="83" applyFont="1" applyFill="1" applyBorder="1" applyAlignment="1">
      <alignment vertical="top" wrapText="1"/>
      <protection/>
    </xf>
    <xf numFmtId="0" fontId="31" fillId="0" borderId="0" xfId="83" applyFont="1" applyFill="1" applyAlignment="1">
      <alignment vertical="top" wrapText="1"/>
      <protection/>
    </xf>
    <xf numFmtId="0" fontId="2" fillId="0" borderId="33" xfId="83" applyFont="1" applyFill="1" applyBorder="1" applyAlignment="1">
      <alignment horizontal="center" vertical="top" wrapText="1"/>
      <protection/>
    </xf>
    <xf numFmtId="0" fontId="31" fillId="0" borderId="33" xfId="83" applyFont="1" applyFill="1" applyBorder="1" applyAlignment="1">
      <alignment vertical="top" wrapText="1"/>
      <protection/>
    </xf>
    <xf numFmtId="0" fontId="0" fillId="0" borderId="0" xfId="0" applyFill="1" applyAlignment="1">
      <alignment vertical="top" wrapText="1"/>
    </xf>
    <xf numFmtId="0" fontId="5" fillId="0" borderId="0" xfId="83" applyFill="1">
      <alignment wrapText="1"/>
      <protection/>
    </xf>
    <xf numFmtId="165" fontId="2" fillId="65" borderId="33" xfId="83" applyNumberFormat="1" applyFont="1" applyFill="1" applyBorder="1" applyAlignment="1">
      <alignment horizontal="right" vertical="top" wrapText="1"/>
      <protection/>
    </xf>
    <xf numFmtId="167" fontId="4" fillId="66" borderId="33" xfId="83" applyNumberFormat="1" applyFont="1" applyFill="1" applyBorder="1" applyAlignment="1">
      <alignment horizontal="right" vertical="top" wrapText="1"/>
      <protection/>
    </xf>
    <xf numFmtId="165" fontId="2" fillId="66" borderId="33" xfId="83" applyNumberFormat="1" applyFont="1" applyFill="1" applyBorder="1" applyAlignment="1">
      <alignment horizontal="right" vertical="top" wrapText="1"/>
      <protection/>
    </xf>
    <xf numFmtId="0" fontId="4" fillId="66" borderId="33" xfId="83" applyFont="1" applyFill="1" applyBorder="1" applyAlignment="1">
      <alignment horizontal="center" vertical="top" wrapText="1"/>
      <protection/>
    </xf>
    <xf numFmtId="165" fontId="4" fillId="66" borderId="33" xfId="83" applyNumberFormat="1" applyFont="1" applyFill="1" applyBorder="1" applyAlignment="1">
      <alignment horizontal="right" vertical="top" wrapText="1"/>
      <protection/>
    </xf>
    <xf numFmtId="0" fontId="1" fillId="0" borderId="0" xfId="84">
      <alignment/>
      <protection/>
    </xf>
    <xf numFmtId="0" fontId="1" fillId="0" borderId="0" xfId="84" applyBorder="1" applyAlignment="1">
      <alignment/>
      <protection/>
    </xf>
    <xf numFmtId="0" fontId="1" fillId="0" borderId="0" xfId="84" applyBorder="1">
      <alignment/>
      <protection/>
    </xf>
    <xf numFmtId="49" fontId="31" fillId="0" borderId="0" xfId="84" applyNumberFormat="1" applyFont="1">
      <alignment/>
      <protection/>
    </xf>
    <xf numFmtId="0" fontId="2" fillId="38" borderId="19" xfId="84" applyFont="1" applyFill="1" applyBorder="1" applyAlignment="1">
      <alignment horizontal="center" wrapText="1"/>
      <protection/>
    </xf>
    <xf numFmtId="4" fontId="3" fillId="38" borderId="20" xfId="84" applyNumberFormat="1" applyFont="1" applyFill="1" applyBorder="1" applyAlignment="1" applyProtection="1">
      <alignment horizontal="center" vertical="center" wrapText="1"/>
      <protection hidden="1" locked="0"/>
    </xf>
    <xf numFmtId="4" fontId="3" fillId="38" borderId="19" xfId="84" applyNumberFormat="1" applyFont="1" applyFill="1" applyBorder="1" applyAlignment="1" applyProtection="1">
      <alignment horizontal="center" vertical="center" wrapText="1"/>
      <protection hidden="1" locked="0"/>
    </xf>
    <xf numFmtId="4" fontId="3" fillId="38" borderId="21" xfId="84" applyNumberFormat="1" applyFont="1" applyFill="1" applyBorder="1" applyAlignment="1" applyProtection="1">
      <alignment horizontal="center" vertical="center" wrapText="1"/>
      <protection hidden="1" locked="0"/>
    </xf>
    <xf numFmtId="0" fontId="2" fillId="55" borderId="22" xfId="84" applyFont="1" applyFill="1" applyBorder="1" applyAlignment="1">
      <alignment horizontal="center" wrapText="1"/>
      <protection/>
    </xf>
    <xf numFmtId="49" fontId="2" fillId="55" borderId="19" xfId="88" applyNumberFormat="1" applyFont="1" applyFill="1" applyBorder="1" applyAlignment="1">
      <alignment horizontal="center" wrapText="1"/>
      <protection/>
    </xf>
    <xf numFmtId="0" fontId="2" fillId="55" borderId="19" xfId="84" applyFont="1" applyFill="1" applyBorder="1" applyAlignment="1">
      <alignment horizontal="center" wrapText="1"/>
      <protection/>
    </xf>
    <xf numFmtId="14" fontId="2" fillId="55" borderId="19" xfId="84" applyNumberFormat="1" applyFont="1" applyFill="1" applyBorder="1" applyAlignment="1">
      <alignment horizontal="center" wrapText="1"/>
      <protection/>
    </xf>
    <xf numFmtId="0" fontId="2" fillId="55" borderId="19" xfId="84" applyFont="1" applyFill="1" applyBorder="1" applyAlignment="1">
      <alignment horizontal="left" wrapText="1"/>
      <protection/>
    </xf>
    <xf numFmtId="4" fontId="2" fillId="55" borderId="19" xfId="84" applyNumberFormat="1" applyFont="1" applyFill="1" applyBorder="1" applyAlignment="1">
      <alignment wrapText="1"/>
      <protection/>
    </xf>
    <xf numFmtId="2" fontId="2" fillId="38" borderId="19" xfId="84" applyNumberFormat="1" applyFont="1" applyFill="1" applyBorder="1" applyAlignment="1">
      <alignment horizontal="right" wrapText="1"/>
      <protection/>
    </xf>
    <xf numFmtId="4" fontId="2" fillId="38" borderId="19" xfId="84" applyNumberFormat="1" applyFont="1" applyFill="1" applyBorder="1" applyAlignment="1">
      <alignment horizontal="right" wrapText="1"/>
      <protection/>
    </xf>
    <xf numFmtId="0" fontId="4" fillId="39" borderId="22" xfId="84" applyFont="1" applyFill="1" applyBorder="1" applyAlignment="1">
      <alignment horizontal="center" vertical="top" wrapText="1"/>
      <protection/>
    </xf>
    <xf numFmtId="49" fontId="4" fillId="39" borderId="19" xfId="84" applyNumberFormat="1" applyFont="1" applyFill="1" applyBorder="1" applyAlignment="1">
      <alignment horizontal="center"/>
      <protection/>
    </xf>
    <xf numFmtId="49" fontId="4" fillId="39" borderId="22" xfId="84" applyNumberFormat="1" applyFont="1" applyFill="1" applyBorder="1" applyAlignment="1">
      <alignment horizontal="center"/>
      <protection/>
    </xf>
    <xf numFmtId="4" fontId="4" fillId="39" borderId="20" xfId="84" applyNumberFormat="1" applyFont="1" applyFill="1" applyBorder="1" applyAlignment="1">
      <alignment wrapText="1"/>
      <protection/>
    </xf>
    <xf numFmtId="4" fontId="4" fillId="39" borderId="20" xfId="84" applyNumberFormat="1" applyFont="1" applyFill="1" applyBorder="1" applyAlignment="1">
      <alignment horizontal="right" wrapText="1"/>
      <protection/>
    </xf>
    <xf numFmtId="0" fontId="2" fillId="55" borderId="22" xfId="84" applyFont="1" applyFill="1" applyBorder="1" applyAlignment="1">
      <alignment horizontal="center" vertical="top" wrapText="1"/>
      <protection/>
    </xf>
    <xf numFmtId="49" fontId="2" fillId="55" borderId="19" xfId="84" applyNumberFormat="1" applyFont="1" applyFill="1" applyBorder="1" applyAlignment="1">
      <alignment horizontal="center"/>
      <protection/>
    </xf>
    <xf numFmtId="4" fontId="6" fillId="39" borderId="20" xfId="85" applyNumberFormat="1" applyFont="1" applyFill="1" applyBorder="1" applyAlignment="1">
      <alignment wrapText="1"/>
      <protection/>
    </xf>
    <xf numFmtId="49" fontId="2" fillId="55" borderId="19" xfId="88" applyNumberFormat="1" applyFont="1" applyFill="1" applyBorder="1" applyAlignment="1">
      <alignment horizontal="center"/>
      <protection/>
    </xf>
    <xf numFmtId="0" fontId="2" fillId="55" borderId="19" xfId="88" applyFont="1" applyFill="1" applyBorder="1" applyAlignment="1">
      <alignment wrapText="1"/>
      <protection/>
    </xf>
    <xf numFmtId="49" fontId="2" fillId="55" borderId="19" xfId="88" applyNumberFormat="1" applyFont="1" applyFill="1" applyBorder="1" applyAlignment="1">
      <alignment horizontal="justify" wrapText="1"/>
      <protection/>
    </xf>
    <xf numFmtId="14" fontId="2" fillId="55" borderId="19" xfId="88" applyNumberFormat="1" applyFont="1" applyFill="1" applyBorder="1" applyAlignment="1">
      <alignment horizontal="justify" wrapText="1"/>
      <protection/>
    </xf>
    <xf numFmtId="2" fontId="2" fillId="38" borderId="19" xfId="84" applyNumberFormat="1" applyFont="1" applyFill="1" applyBorder="1" applyAlignment="1">
      <alignment horizontal="right" vertical="top" wrapText="1"/>
      <protection/>
    </xf>
    <xf numFmtId="0" fontId="2" fillId="55" borderId="19" xfId="88" applyFont="1" applyFill="1" applyBorder="1" applyAlignment="1">
      <alignment horizontal="justify" wrapText="1"/>
      <protection/>
    </xf>
    <xf numFmtId="0" fontId="4" fillId="39" borderId="19" xfId="84" applyFont="1" applyFill="1" applyBorder="1" applyAlignment="1">
      <alignment horizontal="center" vertical="top" wrapText="1"/>
      <protection/>
    </xf>
    <xf numFmtId="4" fontId="6" fillId="39" borderId="19" xfId="85" applyNumberFormat="1" applyFont="1" applyFill="1" applyBorder="1" applyAlignment="1">
      <alignment wrapText="1"/>
      <protection/>
    </xf>
    <xf numFmtId="0" fontId="4" fillId="55" borderId="19" xfId="84" applyFont="1" applyFill="1" applyBorder="1" applyAlignment="1">
      <alignment horizontal="center" vertical="top" wrapText="1"/>
      <protection/>
    </xf>
    <xf numFmtId="2" fontId="4" fillId="39" borderId="19" xfId="84" applyNumberFormat="1" applyFont="1" applyFill="1" applyBorder="1" applyAlignment="1">
      <alignment horizontal="right" vertical="center" wrapText="1"/>
      <protection/>
    </xf>
    <xf numFmtId="0" fontId="2" fillId="55" borderId="19" xfId="84" applyFont="1" applyFill="1" applyBorder="1" applyAlignment="1">
      <alignment horizontal="center" vertical="top" wrapText="1"/>
      <protection/>
    </xf>
    <xf numFmtId="0" fontId="2" fillId="55" borderId="19" xfId="84" applyFont="1" applyFill="1" applyBorder="1" applyAlignment="1">
      <alignment horizontal="justify" wrapText="1"/>
      <protection/>
    </xf>
    <xf numFmtId="2" fontId="2" fillId="39" borderId="19" xfId="84" applyNumberFormat="1" applyFont="1" applyFill="1" applyBorder="1" applyAlignment="1">
      <alignment horizontal="right" vertical="top" wrapText="1"/>
      <protection/>
    </xf>
    <xf numFmtId="4" fontId="2" fillId="38" borderId="19" xfId="84" applyNumberFormat="1" applyFont="1" applyFill="1" applyBorder="1" applyAlignment="1">
      <alignment horizontal="right" vertical="top" wrapText="1"/>
      <protection/>
    </xf>
    <xf numFmtId="14" fontId="2" fillId="55" borderId="19" xfId="84" applyNumberFormat="1" applyFont="1" applyFill="1" applyBorder="1" applyAlignment="1">
      <alignment horizontal="justify" wrapText="1"/>
      <protection/>
    </xf>
    <xf numFmtId="0" fontId="2" fillId="55" borderId="19" xfId="88" applyFont="1" applyFill="1" applyBorder="1" applyAlignment="1">
      <alignment horizontal="left" wrapText="1"/>
      <protection/>
    </xf>
    <xf numFmtId="0" fontId="2" fillId="55" borderId="19" xfId="84" applyFont="1" applyFill="1" applyBorder="1" applyAlignment="1">
      <alignment horizontal="center" vertical="center" wrapText="1"/>
      <protection/>
    </xf>
    <xf numFmtId="0" fontId="13" fillId="57" borderId="19" xfId="84" applyFont="1" applyFill="1" applyBorder="1" applyAlignment="1">
      <alignment horizontal="center" vertical="center" wrapText="1"/>
      <protection/>
    </xf>
    <xf numFmtId="4" fontId="13" fillId="57" borderId="19" xfId="84" applyNumberFormat="1" applyFont="1" applyFill="1" applyBorder="1" applyAlignment="1">
      <alignment vertical="center" wrapText="1"/>
      <protection/>
    </xf>
    <xf numFmtId="0" fontId="2" fillId="9" borderId="19" xfId="84" applyFont="1" applyFill="1" applyBorder="1" applyAlignment="1">
      <alignment horizontal="center" vertical="center" wrapText="1"/>
      <protection/>
    </xf>
    <xf numFmtId="4" fontId="2" fillId="9" borderId="19" xfId="84" applyNumberFormat="1" applyFont="1" applyFill="1" applyBorder="1" applyAlignment="1">
      <alignment vertical="center" wrapText="1"/>
      <protection/>
    </xf>
    <xf numFmtId="0" fontId="2" fillId="20" borderId="19" xfId="84" applyFont="1" applyFill="1" applyBorder="1" applyAlignment="1">
      <alignment horizontal="center" vertical="center" wrapText="1"/>
      <protection/>
    </xf>
    <xf numFmtId="4" fontId="2" fillId="20" borderId="19" xfId="84" applyNumberFormat="1" applyFont="1" applyFill="1" applyBorder="1" applyAlignment="1">
      <alignment vertical="center" wrapText="1"/>
      <protection/>
    </xf>
    <xf numFmtId="0" fontId="2" fillId="10" borderId="19" xfId="88" applyFont="1" applyFill="1" applyBorder="1" applyAlignment="1">
      <alignment horizontal="center" vertical="center" wrapText="1"/>
      <protection/>
    </xf>
    <xf numFmtId="49" fontId="2" fillId="10" borderId="19" xfId="88" applyNumberFormat="1" applyFont="1" applyFill="1" applyBorder="1" applyAlignment="1">
      <alignment horizontal="center" vertical="center" wrapText="1"/>
      <protection/>
    </xf>
    <xf numFmtId="14" fontId="2" fillId="10" borderId="19" xfId="88" applyNumberFormat="1" applyFont="1" applyFill="1" applyBorder="1" applyAlignment="1">
      <alignment horizontal="center" vertical="center" wrapText="1"/>
      <protection/>
    </xf>
    <xf numFmtId="0" fontId="2" fillId="10" borderId="19" xfId="84" applyFont="1" applyFill="1" applyBorder="1" applyAlignment="1">
      <alignment horizontal="center" vertical="center" wrapText="1"/>
      <protection/>
    </xf>
    <xf numFmtId="4" fontId="2" fillId="10" borderId="19" xfId="84" applyNumberFormat="1" applyFont="1" applyFill="1" applyBorder="1" applyAlignment="1">
      <alignment vertical="center" wrapText="1"/>
      <protection/>
    </xf>
    <xf numFmtId="0" fontId="2" fillId="59" borderId="19" xfId="88" applyFont="1" applyFill="1" applyBorder="1" applyAlignment="1">
      <alignment horizontal="center" vertical="center" wrapText="1"/>
      <protection/>
    </xf>
    <xf numFmtId="49" fontId="2" fillId="59" borderId="19" xfId="88" applyNumberFormat="1" applyFont="1" applyFill="1" applyBorder="1" applyAlignment="1">
      <alignment horizontal="center" vertical="center" wrapText="1"/>
      <protection/>
    </xf>
    <xf numFmtId="14" fontId="2" fillId="59" borderId="19" xfId="88" applyNumberFormat="1" applyFont="1" applyFill="1" applyBorder="1" applyAlignment="1">
      <alignment horizontal="center" vertical="center" wrapText="1"/>
      <protection/>
    </xf>
    <xf numFmtId="0" fontId="2" fillId="59" borderId="19" xfId="84" applyFont="1" applyFill="1" applyBorder="1" applyAlignment="1">
      <alignment horizontal="center" vertical="center" wrapText="1"/>
      <protection/>
    </xf>
    <xf numFmtId="4" fontId="2" fillId="59" borderId="19" xfId="84" applyNumberFormat="1" applyFont="1" applyFill="1" applyBorder="1" applyAlignment="1">
      <alignment vertical="center" wrapText="1"/>
      <protection/>
    </xf>
    <xf numFmtId="0" fontId="35" fillId="58" borderId="19" xfId="84" applyFont="1" applyFill="1" applyBorder="1" applyAlignment="1">
      <alignment horizontal="center" wrapText="1"/>
      <protection/>
    </xf>
    <xf numFmtId="4" fontId="35" fillId="58" borderId="19" xfId="84" applyNumberFormat="1" applyFont="1" applyFill="1" applyBorder="1" applyAlignment="1">
      <alignment wrapText="1"/>
      <protection/>
    </xf>
    <xf numFmtId="4" fontId="6" fillId="39" borderId="19" xfId="85" applyNumberFormat="1" applyFont="1" applyFill="1" applyBorder="1" applyAlignment="1">
      <alignment/>
      <protection/>
    </xf>
    <xf numFmtId="0" fontId="2" fillId="0" borderId="0" xfId="84" applyFont="1" applyFill="1" applyBorder="1" applyAlignment="1">
      <alignment horizontal="center" vertical="top" wrapText="1"/>
      <protection/>
    </xf>
    <xf numFmtId="49" fontId="2" fillId="0" borderId="0" xfId="84" applyNumberFormat="1" applyFont="1" applyFill="1" applyBorder="1" applyAlignment="1">
      <alignment horizontal="center"/>
      <protection/>
    </xf>
    <xf numFmtId="0" fontId="2" fillId="0" borderId="0" xfId="84" applyFont="1" applyFill="1" applyBorder="1" applyAlignment="1">
      <alignment horizontal="justify" wrapText="1"/>
      <protection/>
    </xf>
    <xf numFmtId="0" fontId="2" fillId="0" borderId="0" xfId="84" applyFont="1" applyFill="1" applyBorder="1" applyAlignment="1">
      <alignment horizontal="center" wrapText="1"/>
      <protection/>
    </xf>
    <xf numFmtId="4" fontId="2" fillId="0" borderId="0" xfId="84" applyNumberFormat="1" applyFont="1" applyFill="1" applyBorder="1" applyAlignment="1">
      <alignment wrapText="1"/>
      <protection/>
    </xf>
    <xf numFmtId="2" fontId="2" fillId="0" borderId="0" xfId="84" applyNumberFormat="1" applyFont="1" applyFill="1" applyBorder="1" applyAlignment="1">
      <alignment horizontal="right" vertical="top" wrapText="1"/>
      <protection/>
    </xf>
    <xf numFmtId="0" fontId="1" fillId="0" borderId="0" xfId="84" applyFill="1" applyBorder="1">
      <alignment/>
      <protection/>
    </xf>
    <xf numFmtId="0" fontId="1" fillId="0" borderId="0" xfId="84" applyFill="1">
      <alignment/>
      <protection/>
    </xf>
    <xf numFmtId="2" fontId="4" fillId="0" borderId="0" xfId="84" applyNumberFormat="1" applyFont="1" applyFill="1" applyBorder="1" applyAlignment="1">
      <alignment horizontal="left"/>
      <protection/>
    </xf>
    <xf numFmtId="4" fontId="4" fillId="56" borderId="24" xfId="85" applyNumberFormat="1" applyFont="1" applyFill="1" applyBorder="1" applyAlignment="1">
      <alignment vertical="center" wrapText="1"/>
      <protection/>
    </xf>
    <xf numFmtId="4" fontId="4" fillId="56" borderId="28" xfId="85" applyNumberFormat="1" applyFont="1" applyFill="1" applyBorder="1" applyAlignment="1">
      <alignment vertical="center" wrapText="1"/>
      <protection/>
    </xf>
    <xf numFmtId="4" fontId="4" fillId="39" borderId="27" xfId="85" applyNumberFormat="1" applyFont="1" applyFill="1" applyBorder="1" applyAlignment="1">
      <alignment horizontal="right" vertical="center" wrapText="1"/>
      <protection/>
    </xf>
    <xf numFmtId="4" fontId="4" fillId="39" borderId="24" xfId="85" applyNumberFormat="1" applyFont="1" applyFill="1" applyBorder="1" applyAlignment="1">
      <alignment horizontal="right" vertical="center" wrapText="1"/>
      <protection/>
    </xf>
    <xf numFmtId="4" fontId="4" fillId="39" borderId="25" xfId="85" applyNumberFormat="1" applyFont="1" applyFill="1" applyBorder="1" applyAlignment="1">
      <alignment horizontal="right" vertical="center" wrapText="1"/>
      <protection/>
    </xf>
    <xf numFmtId="4" fontId="4" fillId="56" borderId="26" xfId="85" applyNumberFormat="1" applyFont="1" applyFill="1" applyBorder="1" applyAlignment="1">
      <alignment vertical="center" wrapText="1"/>
      <protection/>
    </xf>
    <xf numFmtId="4" fontId="4" fillId="56" borderId="25" xfId="85" applyNumberFormat="1" applyFont="1" applyFill="1" applyBorder="1" applyAlignment="1">
      <alignment vertical="center" wrapText="1"/>
      <protection/>
    </xf>
    <xf numFmtId="0" fontId="1" fillId="0" borderId="0" xfId="84" applyAlignment="1">
      <alignment vertical="center"/>
      <protection/>
    </xf>
    <xf numFmtId="0" fontId="2" fillId="55" borderId="21" xfId="84" applyFont="1" applyFill="1" applyBorder="1" applyAlignment="1">
      <alignment horizontal="center" vertical="center" wrapText="1"/>
      <protection/>
    </xf>
    <xf numFmtId="49" fontId="2" fillId="55" borderId="21" xfId="84" applyNumberFormat="1" applyFont="1" applyFill="1" applyBorder="1" applyAlignment="1">
      <alignment horizontal="center" vertical="center"/>
      <protection/>
    </xf>
    <xf numFmtId="0" fontId="34" fillId="55" borderId="21" xfId="84" applyFont="1" applyFill="1" applyBorder="1" applyAlignment="1">
      <alignment horizontal="center" vertical="center" wrapText="1"/>
      <protection/>
    </xf>
    <xf numFmtId="14" fontId="34" fillId="55" borderId="21" xfId="84" applyNumberFormat="1" applyFont="1" applyFill="1" applyBorder="1" applyAlignment="1">
      <alignment horizontal="center" vertical="center" wrapText="1"/>
      <protection/>
    </xf>
    <xf numFmtId="0" fontId="34" fillId="55" borderId="19" xfId="84" applyFont="1" applyFill="1" applyBorder="1" applyAlignment="1">
      <alignment horizontal="center" vertical="center" wrapText="1"/>
      <protection/>
    </xf>
    <xf numFmtId="4" fontId="34" fillId="55" borderId="21" xfId="84" applyNumberFormat="1" applyFont="1" applyFill="1" applyBorder="1" applyAlignment="1">
      <alignment vertical="center" wrapText="1"/>
      <protection/>
    </xf>
    <xf numFmtId="4" fontId="34" fillId="55" borderId="29" xfId="84" applyNumberFormat="1" applyFont="1" applyFill="1" applyBorder="1" applyAlignment="1">
      <alignment vertical="center" wrapText="1"/>
      <protection/>
    </xf>
    <xf numFmtId="4" fontId="34" fillId="0" borderId="21" xfId="84" applyNumberFormat="1" applyFont="1" applyFill="1" applyBorder="1" applyAlignment="1">
      <alignment vertical="center" wrapText="1"/>
      <protection/>
    </xf>
    <xf numFmtId="0" fontId="2" fillId="42" borderId="19" xfId="84" applyFont="1" applyFill="1" applyBorder="1" applyAlignment="1">
      <alignment horizontal="center" vertical="center" wrapText="1"/>
      <protection/>
    </xf>
    <xf numFmtId="4" fontId="2" fillId="42" borderId="19" xfId="84" applyNumberFormat="1" applyFont="1" applyFill="1" applyBorder="1" applyAlignment="1">
      <alignment vertical="center" wrapText="1"/>
      <protection/>
    </xf>
    <xf numFmtId="14" fontId="35" fillId="58" borderId="19" xfId="88" applyNumberFormat="1" applyFont="1" applyFill="1" applyBorder="1" applyAlignment="1">
      <alignment horizontal="center" vertical="center" wrapText="1"/>
      <protection/>
    </xf>
    <xf numFmtId="0" fontId="35" fillId="58" borderId="19" xfId="84" applyFont="1" applyFill="1" applyBorder="1" applyAlignment="1">
      <alignment horizontal="center" vertical="center" wrapText="1"/>
      <protection/>
    </xf>
    <xf numFmtId="4" fontId="35" fillId="58" borderId="19" xfId="84" applyNumberFormat="1" applyFont="1" applyFill="1" applyBorder="1" applyAlignment="1">
      <alignment vertical="center" wrapText="1"/>
      <protection/>
    </xf>
    <xf numFmtId="4" fontId="2" fillId="38" borderId="20" xfId="84" applyNumberFormat="1" applyFont="1" applyFill="1" applyBorder="1" applyAlignment="1">
      <alignment horizontal="right" wrapText="1"/>
      <protection/>
    </xf>
    <xf numFmtId="4" fontId="2" fillId="0" borderId="20" xfId="84" applyNumberFormat="1" applyFont="1" applyFill="1" applyBorder="1" applyAlignment="1">
      <alignment horizontal="right" wrapText="1"/>
      <protection/>
    </xf>
    <xf numFmtId="2" fontId="4" fillId="0" borderId="0" xfId="84" applyNumberFormat="1" applyFont="1" applyFill="1" applyBorder="1" applyAlignment="1">
      <alignment horizontal="right" vertical="top" wrapText="1"/>
      <protection/>
    </xf>
    <xf numFmtId="4" fontId="4" fillId="39" borderId="20" xfId="84" applyNumberFormat="1" applyFont="1" applyFill="1" applyBorder="1" applyAlignment="1">
      <alignment horizontal="right" vertical="top" wrapText="1"/>
      <protection/>
    </xf>
    <xf numFmtId="0" fontId="4" fillId="55" borderId="0" xfId="84" applyFont="1" applyFill="1" applyBorder="1" applyAlignment="1">
      <alignment horizontal="center" vertical="top" wrapText="1"/>
      <protection/>
    </xf>
    <xf numFmtId="49" fontId="4" fillId="55" borderId="0" xfId="84" applyNumberFormat="1" applyFont="1" applyFill="1" applyBorder="1" applyAlignment="1">
      <alignment horizontal="center"/>
      <protection/>
    </xf>
    <xf numFmtId="4" fontId="6" fillId="55" borderId="0" xfId="85" applyNumberFormat="1" applyFont="1" applyFill="1" applyBorder="1" applyAlignment="1">
      <alignment wrapText="1"/>
      <protection/>
    </xf>
    <xf numFmtId="4" fontId="4" fillId="55" borderId="0" xfId="84" applyNumberFormat="1" applyFont="1" applyFill="1" applyBorder="1" applyAlignment="1">
      <alignment vertical="top" wrapText="1"/>
      <protection/>
    </xf>
    <xf numFmtId="4" fontId="4" fillId="55" borderId="0" xfId="84" applyNumberFormat="1" applyFont="1" applyFill="1" applyBorder="1" applyAlignment="1">
      <alignment horizontal="right" vertical="top" wrapText="1"/>
      <protection/>
    </xf>
    <xf numFmtId="4" fontId="4" fillId="39" borderId="24" xfId="84" applyNumberFormat="1" applyFont="1" applyFill="1" applyBorder="1" applyAlignment="1">
      <alignment vertical="center" wrapText="1"/>
      <protection/>
    </xf>
    <xf numFmtId="4" fontId="4" fillId="39" borderId="25" xfId="84" applyNumberFormat="1" applyFont="1" applyFill="1" applyBorder="1" applyAlignment="1">
      <alignment vertical="center" wrapText="1"/>
      <protection/>
    </xf>
    <xf numFmtId="2" fontId="12" fillId="0" borderId="0" xfId="84" applyNumberFormat="1" applyFont="1" applyFill="1" applyBorder="1" applyAlignment="1">
      <alignment horizontal="right" vertical="center" wrapText="1"/>
      <protection/>
    </xf>
    <xf numFmtId="4" fontId="4" fillId="39" borderId="26" xfId="84" applyNumberFormat="1" applyFont="1" applyFill="1" applyBorder="1" applyAlignment="1">
      <alignment horizontal="right" vertical="center" wrapText="1"/>
      <protection/>
    </xf>
    <xf numFmtId="4" fontId="4" fillId="39" borderId="24" xfId="84" applyNumberFormat="1" applyFont="1" applyFill="1" applyBorder="1" applyAlignment="1">
      <alignment horizontal="right" vertical="center" wrapText="1"/>
      <protection/>
    </xf>
    <xf numFmtId="4" fontId="4" fillId="39" borderId="25" xfId="84" applyNumberFormat="1" applyFont="1" applyFill="1" applyBorder="1" applyAlignment="1">
      <alignment horizontal="right" vertical="center" wrapText="1"/>
      <protection/>
    </xf>
    <xf numFmtId="0" fontId="1" fillId="0" borderId="0" xfId="84" applyAlignment="1">
      <alignment/>
      <protection/>
    </xf>
    <xf numFmtId="4" fontId="4" fillId="39" borderId="27" xfId="85" applyNumberFormat="1" applyFont="1" applyFill="1" applyBorder="1" applyAlignment="1">
      <alignment wrapText="1"/>
      <protection/>
    </xf>
    <xf numFmtId="0" fontId="2" fillId="0" borderId="0" xfId="84" applyFont="1" applyAlignment="1">
      <alignment/>
      <protection/>
    </xf>
    <xf numFmtId="0" fontId="11" fillId="0" borderId="19" xfId="84" applyFont="1" applyBorder="1" applyAlignment="1">
      <alignment/>
      <protection/>
    </xf>
    <xf numFmtId="0" fontId="11" fillId="0" borderId="0" xfId="84" applyFont="1">
      <alignment/>
      <protection/>
    </xf>
    <xf numFmtId="0" fontId="11" fillId="0" borderId="0" xfId="84" applyFont="1" applyAlignment="1">
      <alignment/>
      <protection/>
    </xf>
    <xf numFmtId="49" fontId="7" fillId="0" borderId="0" xfId="84" applyNumberFormat="1" applyFont="1" applyFill="1" applyBorder="1" applyAlignment="1" applyProtection="1">
      <alignment horizontal="center" vertical="center" wrapText="1"/>
      <protection hidden="1" locked="0"/>
    </xf>
    <xf numFmtId="0" fontId="11" fillId="38" borderId="22" xfId="84" applyFont="1" applyFill="1" applyBorder="1" applyAlignment="1">
      <alignment/>
      <protection/>
    </xf>
    <xf numFmtId="0" fontId="11" fillId="38" borderId="23" xfId="84" applyFont="1" applyFill="1" applyBorder="1" applyAlignment="1">
      <alignment/>
      <protection/>
    </xf>
    <xf numFmtId="0" fontId="11" fillId="38" borderId="34" xfId="84" applyFont="1" applyFill="1" applyBorder="1" applyAlignment="1">
      <alignment/>
      <protection/>
    </xf>
    <xf numFmtId="0" fontId="11" fillId="38" borderId="31" xfId="84" applyFont="1" applyFill="1" applyBorder="1" applyAlignment="1">
      <alignment wrapText="1"/>
      <protection/>
    </xf>
    <xf numFmtId="0" fontId="1" fillId="0" borderId="0" xfId="84" applyBorder="1" applyAlignment="1">
      <alignment horizontal="center"/>
      <protection/>
    </xf>
    <xf numFmtId="0" fontId="11" fillId="38" borderId="29" xfId="84" applyFont="1" applyFill="1" applyBorder="1" applyAlignment="1">
      <alignment wrapText="1"/>
      <protection/>
    </xf>
    <xf numFmtId="0" fontId="11" fillId="38" borderId="32" xfId="84" applyFont="1" applyFill="1" applyBorder="1" applyAlignment="1">
      <alignment wrapText="1"/>
      <protection/>
    </xf>
    <xf numFmtId="49" fontId="8" fillId="0" borderId="0" xfId="84" applyNumberFormat="1" applyFont="1" applyFill="1" applyBorder="1" applyAlignment="1" applyProtection="1">
      <alignment horizontal="center" vertical="center"/>
      <protection hidden="1" locked="0"/>
    </xf>
    <xf numFmtId="0" fontId="11" fillId="38" borderId="34" xfId="0" applyFont="1" applyFill="1" applyBorder="1" applyAlignment="1">
      <alignment/>
    </xf>
    <xf numFmtId="4" fontId="2" fillId="0" borderId="33" xfId="82" applyNumberFormat="1" applyFont="1" applyFill="1" applyBorder="1" applyAlignment="1">
      <alignment horizontal="right" vertical="top" wrapText="1"/>
      <protection/>
    </xf>
    <xf numFmtId="0" fontId="2" fillId="0" borderId="33" xfId="82" applyFont="1" applyFill="1" applyBorder="1" applyAlignment="1">
      <alignment horizontal="right" vertical="top" wrapText="1"/>
      <protection/>
    </xf>
    <xf numFmtId="0" fontId="41" fillId="0" borderId="0" xfId="82" applyFont="1" applyAlignment="1">
      <alignment horizontal="left" wrapText="1"/>
      <protection/>
    </xf>
    <xf numFmtId="0" fontId="43" fillId="0" borderId="0" xfId="0" applyFont="1" applyAlignment="1">
      <alignment horizontal="left" wrapText="1"/>
    </xf>
    <xf numFmtId="0" fontId="40" fillId="65" borderId="0" xfId="82" applyFont="1" applyFill="1" applyBorder="1" applyAlignment="1">
      <alignment horizontal="center" vertical="top" wrapText="1"/>
      <protection/>
    </xf>
    <xf numFmtId="0" fontId="0" fillId="65" borderId="0" xfId="0" applyFill="1" applyAlignment="1">
      <alignment vertical="top" wrapText="1"/>
    </xf>
    <xf numFmtId="4" fontId="4" fillId="0" borderId="33" xfId="82" applyNumberFormat="1" applyFont="1" applyFill="1" applyBorder="1" applyAlignment="1">
      <alignment horizontal="right" vertical="top" wrapText="1"/>
      <protection/>
    </xf>
    <xf numFmtId="0" fontId="4" fillId="0" borderId="33" xfId="82" applyFont="1" applyFill="1" applyBorder="1" applyAlignment="1">
      <alignment horizontal="right" vertical="top" wrapText="1"/>
      <protection/>
    </xf>
    <xf numFmtId="0" fontId="2" fillId="0" borderId="33" xfId="82" applyFont="1" applyFill="1" applyBorder="1" applyAlignment="1">
      <alignment horizontal="center" vertical="top" wrapText="1"/>
      <protection/>
    </xf>
    <xf numFmtId="0" fontId="2" fillId="0" borderId="33" xfId="82" applyFont="1" applyFill="1" applyBorder="1" applyAlignment="1">
      <alignment vertical="top" wrapText="1"/>
      <protection/>
    </xf>
    <xf numFmtId="4" fontId="4" fillId="65" borderId="33" xfId="82" applyNumberFormat="1" applyFont="1" applyFill="1" applyBorder="1" applyAlignment="1">
      <alignment horizontal="right" vertical="top" wrapText="1"/>
      <protection/>
    </xf>
    <xf numFmtId="0" fontId="4" fillId="65" borderId="33" xfId="82" applyFont="1" applyFill="1" applyBorder="1" applyAlignment="1">
      <alignment horizontal="right" vertical="top" wrapText="1"/>
      <protection/>
    </xf>
    <xf numFmtId="0" fontId="4" fillId="65" borderId="33" xfId="82" applyFont="1" applyFill="1" applyBorder="1" applyAlignment="1">
      <alignment horizontal="left" vertical="top" wrapText="1"/>
      <protection/>
    </xf>
    <xf numFmtId="0" fontId="4" fillId="65" borderId="33" xfId="82" applyFont="1" applyFill="1" applyBorder="1" applyAlignment="1">
      <alignment horizontal="center" vertical="top" wrapText="1"/>
      <protection/>
    </xf>
    <xf numFmtId="164" fontId="4" fillId="65" borderId="33" xfId="82" applyNumberFormat="1" applyFont="1" applyFill="1" applyBorder="1" applyAlignment="1">
      <alignment horizontal="right" vertical="top" wrapText="1"/>
      <protection/>
    </xf>
    <xf numFmtId="0" fontId="12" fillId="0" borderId="0" xfId="82" applyFont="1" applyFill="1" applyBorder="1" applyAlignment="1">
      <alignment vertical="top" wrapText="1"/>
      <protection/>
    </xf>
    <xf numFmtId="0" fontId="4" fillId="65" borderId="35" xfId="82" applyFont="1" applyFill="1" applyBorder="1" applyAlignment="1">
      <alignment horizontal="center" vertical="top" wrapText="1"/>
      <protection/>
    </xf>
    <xf numFmtId="0" fontId="4" fillId="65" borderId="36" xfId="82" applyFont="1" applyFill="1" applyBorder="1" applyAlignment="1">
      <alignment horizontal="center" vertical="top" wrapText="1"/>
      <protection/>
    </xf>
    <xf numFmtId="0" fontId="4" fillId="65" borderId="37" xfId="82" applyFont="1" applyFill="1" applyBorder="1" applyAlignment="1">
      <alignment horizontal="center" vertical="top" wrapText="1"/>
      <protection/>
    </xf>
    <xf numFmtId="164" fontId="2" fillId="0" borderId="33" xfId="82" applyNumberFormat="1" applyFont="1" applyFill="1" applyBorder="1" applyAlignment="1">
      <alignment horizontal="right" vertical="top" wrapText="1"/>
      <protection/>
    </xf>
    <xf numFmtId="164" fontId="4" fillId="0" borderId="33" xfId="82" applyNumberFormat="1" applyFont="1" applyFill="1" applyBorder="1" applyAlignment="1">
      <alignment horizontal="right" vertical="top" wrapText="1"/>
      <protection/>
    </xf>
    <xf numFmtId="0" fontId="4" fillId="66" borderId="33" xfId="83" applyFont="1" applyFill="1" applyBorder="1" applyAlignment="1">
      <alignment vertical="top" wrapText="1"/>
      <protection/>
    </xf>
    <xf numFmtId="167" fontId="4" fillId="66" borderId="33" xfId="83" applyNumberFormat="1" applyFont="1" applyFill="1" applyBorder="1" applyAlignment="1">
      <alignment horizontal="right" vertical="top" wrapText="1"/>
      <protection/>
    </xf>
    <xf numFmtId="166" fontId="4" fillId="66" borderId="33" xfId="83" applyNumberFormat="1" applyFont="1" applyFill="1" applyBorder="1" applyAlignment="1">
      <alignment horizontal="right" vertical="top" wrapText="1"/>
      <protection/>
    </xf>
    <xf numFmtId="0" fontId="2" fillId="0" borderId="33" xfId="83" applyFont="1" applyFill="1" applyBorder="1" applyAlignment="1">
      <alignment horizontal="right" vertical="top" wrapText="1"/>
      <protection/>
    </xf>
    <xf numFmtId="0" fontId="2" fillId="0" borderId="33" xfId="83" applyFont="1" applyFill="1" applyBorder="1" applyAlignment="1">
      <alignment vertical="top" wrapText="1"/>
      <protection/>
    </xf>
    <xf numFmtId="167" fontId="2" fillId="0" borderId="33" xfId="83" applyNumberFormat="1" applyFont="1" applyFill="1" applyBorder="1" applyAlignment="1">
      <alignment horizontal="right" vertical="top" wrapText="1"/>
      <protection/>
    </xf>
    <xf numFmtId="0" fontId="2" fillId="65" borderId="33" xfId="83" applyFont="1" applyFill="1" applyBorder="1" applyAlignment="1">
      <alignment horizontal="left" vertical="top" wrapText="1"/>
      <protection/>
    </xf>
    <xf numFmtId="0" fontId="2" fillId="65" borderId="33" xfId="83" applyFont="1" applyFill="1" applyBorder="1" applyAlignment="1">
      <alignment vertical="top" wrapText="1"/>
      <protection/>
    </xf>
    <xf numFmtId="165" fontId="2" fillId="65" borderId="33" xfId="83" applyNumberFormat="1" applyFont="1" applyFill="1" applyBorder="1" applyAlignment="1">
      <alignment horizontal="right" vertical="top" wrapText="1"/>
      <protection/>
    </xf>
    <xf numFmtId="166" fontId="2" fillId="65" borderId="33" xfId="83" applyNumberFormat="1" applyFont="1" applyFill="1" applyBorder="1" applyAlignment="1">
      <alignment horizontal="right" vertical="top" wrapText="1"/>
      <protection/>
    </xf>
    <xf numFmtId="165" fontId="4" fillId="66" borderId="33" xfId="83" applyNumberFormat="1" applyFont="1" applyFill="1" applyBorder="1" applyAlignment="1">
      <alignment horizontal="right" vertical="top" wrapText="1"/>
      <protection/>
    </xf>
    <xf numFmtId="0" fontId="4" fillId="66" borderId="33" xfId="83" applyFont="1" applyFill="1" applyBorder="1" applyAlignment="1">
      <alignment horizontal="center" vertical="top" wrapText="1"/>
      <protection/>
    </xf>
    <xf numFmtId="0" fontId="4" fillId="66" borderId="35" xfId="83" applyFont="1" applyFill="1" applyBorder="1" applyAlignment="1">
      <alignment horizontal="left" vertical="top" wrapText="1"/>
      <protection/>
    </xf>
    <xf numFmtId="0" fontId="4" fillId="66" borderId="36" xfId="83" applyFont="1" applyFill="1" applyBorder="1" applyAlignment="1">
      <alignment horizontal="left" vertical="top" wrapText="1"/>
      <protection/>
    </xf>
    <xf numFmtId="0" fontId="4" fillId="66" borderId="37" xfId="83" applyFont="1" applyFill="1" applyBorder="1" applyAlignment="1">
      <alignment horizontal="left" vertical="top" wrapText="1"/>
      <protection/>
    </xf>
    <xf numFmtId="165" fontId="2" fillId="66" borderId="33" xfId="83" applyNumberFormat="1" applyFont="1" applyFill="1" applyBorder="1" applyAlignment="1">
      <alignment horizontal="right" vertical="top" wrapText="1"/>
      <protection/>
    </xf>
    <xf numFmtId="166" fontId="2" fillId="66" borderId="33" xfId="83" applyNumberFormat="1" applyFont="1" applyFill="1" applyBorder="1" applyAlignment="1">
      <alignment horizontal="right" vertical="top" wrapText="1"/>
      <protection/>
    </xf>
    <xf numFmtId="0" fontId="3" fillId="38" borderId="19" xfId="0" applyFont="1" applyFill="1" applyBorder="1" applyAlignment="1" applyProtection="1">
      <alignment horizontal="left"/>
      <protection hidden="1" locked="0"/>
    </xf>
    <xf numFmtId="0" fontId="3" fillId="0" borderId="19" xfId="0" applyFont="1" applyFill="1" applyBorder="1" applyAlignment="1" applyProtection="1">
      <alignment horizontal="center"/>
      <protection hidden="1" locked="0"/>
    </xf>
    <xf numFmtId="0" fontId="3" fillId="38" borderId="19" xfId="0" applyFont="1" applyFill="1" applyBorder="1" applyAlignment="1" applyProtection="1">
      <alignment horizontal="center"/>
      <protection hidden="1" locked="0"/>
    </xf>
    <xf numFmtId="0" fontId="32" fillId="0" borderId="19" xfId="0" applyFont="1" applyFill="1" applyBorder="1" applyAlignment="1" applyProtection="1">
      <alignment horizontal="center"/>
      <protection hidden="1" locked="0"/>
    </xf>
    <xf numFmtId="0" fontId="12" fillId="38" borderId="22" xfId="0" applyFont="1" applyFill="1" applyBorder="1" applyAlignment="1">
      <alignment horizontal="left" wrapText="1"/>
    </xf>
    <xf numFmtId="0" fontId="12" fillId="38" borderId="23" xfId="0" applyFont="1" applyFill="1" applyBorder="1" applyAlignment="1">
      <alignment horizontal="left" wrapText="1"/>
    </xf>
    <xf numFmtId="0" fontId="12" fillId="38" borderId="20" xfId="0" applyFont="1" applyFill="1" applyBorder="1" applyAlignment="1">
      <alignment horizontal="left" wrapText="1"/>
    </xf>
    <xf numFmtId="0" fontId="2" fillId="38" borderId="38" xfId="0" applyFont="1" applyFill="1" applyBorder="1" applyAlignment="1">
      <alignment horizontal="center" wrapText="1"/>
    </xf>
    <xf numFmtId="0" fontId="2" fillId="38" borderId="21" xfId="0" applyFont="1" applyFill="1" applyBorder="1" applyAlignment="1">
      <alignment horizontal="center" wrapText="1"/>
    </xf>
    <xf numFmtId="0" fontId="2" fillId="38" borderId="19" xfId="0" applyFont="1" applyFill="1" applyBorder="1" applyAlignment="1">
      <alignment horizontal="center" wrapText="1"/>
    </xf>
    <xf numFmtId="0" fontId="6" fillId="39" borderId="22" xfId="85" applyFont="1" applyFill="1" applyBorder="1" applyAlignment="1">
      <alignment horizontal="left" wrapText="1"/>
      <protection/>
    </xf>
    <xf numFmtId="0" fontId="6" fillId="39" borderId="23" xfId="85" applyFont="1" applyFill="1" applyBorder="1" applyAlignment="1">
      <alignment horizontal="left" wrapText="1"/>
      <protection/>
    </xf>
    <xf numFmtId="0" fontId="6" fillId="39" borderId="20" xfId="85" applyFont="1" applyFill="1" applyBorder="1" applyAlignment="1">
      <alignment horizontal="left" wrapText="1"/>
      <protection/>
    </xf>
    <xf numFmtId="0" fontId="2" fillId="38" borderId="19" xfId="87" applyFont="1" applyFill="1" applyBorder="1" applyAlignment="1">
      <alignment horizontal="center" wrapText="1"/>
      <protection/>
    </xf>
    <xf numFmtId="0" fontId="14" fillId="38" borderId="19" xfId="87" applyFont="1" applyFill="1" applyBorder="1" applyAlignment="1">
      <alignment horizont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22" xfId="0" applyFont="1" applyFill="1" applyBorder="1" applyAlignment="1">
      <alignment horizontal="left" wrapText="1"/>
    </xf>
    <xf numFmtId="0" fontId="4" fillId="39" borderId="23" xfId="0" applyFont="1" applyFill="1" applyBorder="1" applyAlignment="1">
      <alignment horizontal="left" wrapText="1"/>
    </xf>
    <xf numFmtId="0" fontId="4" fillId="39" borderId="20" xfId="0" applyFont="1" applyFill="1" applyBorder="1" applyAlignment="1">
      <alignment horizontal="left" wrapText="1"/>
    </xf>
    <xf numFmtId="4" fontId="3" fillId="38" borderId="20" xfId="0" applyNumberFormat="1" applyFont="1" applyFill="1" applyBorder="1" applyAlignment="1" applyProtection="1">
      <alignment horizontal="center" vertical="center"/>
      <protection hidden="1" locked="0"/>
    </xf>
    <xf numFmtId="4" fontId="3" fillId="38" borderId="19" xfId="0" applyNumberFormat="1" applyFont="1" applyFill="1" applyBorder="1" applyAlignment="1" applyProtection="1">
      <alignment horizontal="center" vertical="center"/>
      <protection hidden="1" locked="0"/>
    </xf>
    <xf numFmtId="4" fontId="4" fillId="39" borderId="39" xfId="85" applyNumberFormat="1" applyFont="1" applyFill="1" applyBorder="1" applyAlignment="1">
      <alignment horizontal="center" wrapText="1"/>
      <protection/>
    </xf>
    <xf numFmtId="4" fontId="4" fillId="39" borderId="40" xfId="85" applyNumberFormat="1" applyFont="1" applyFill="1" applyBorder="1" applyAlignment="1">
      <alignment horizontal="center" wrapText="1"/>
      <protection/>
    </xf>
    <xf numFmtId="4" fontId="4" fillId="39" borderId="41" xfId="85" applyNumberFormat="1" applyFont="1" applyFill="1" applyBorder="1" applyAlignment="1">
      <alignment horizontal="center" wrapText="1"/>
      <protection/>
    </xf>
    <xf numFmtId="0" fontId="6" fillId="39" borderId="19" xfId="85" applyFont="1" applyFill="1" applyBorder="1" applyAlignment="1">
      <alignment horizontal="left" wrapText="1"/>
      <protection/>
    </xf>
    <xf numFmtId="16" fontId="6" fillId="39" borderId="22" xfId="85" applyNumberFormat="1" applyFont="1" applyFill="1" applyBorder="1" applyAlignment="1">
      <alignment horizontal="left"/>
      <protection/>
    </xf>
    <xf numFmtId="16" fontId="6" fillId="39" borderId="23" xfId="85" applyNumberFormat="1" applyFont="1" applyFill="1" applyBorder="1" applyAlignment="1">
      <alignment horizontal="left"/>
      <protection/>
    </xf>
    <xf numFmtId="16" fontId="6" fillId="39" borderId="20" xfId="85" applyNumberFormat="1" applyFont="1" applyFill="1" applyBorder="1" applyAlignment="1">
      <alignment horizontal="left"/>
      <protection/>
    </xf>
    <xf numFmtId="0" fontId="4" fillId="56" borderId="39" xfId="85" applyFont="1" applyFill="1" applyBorder="1" applyAlignment="1">
      <alignment horizontal="center" wrapText="1"/>
      <protection/>
    </xf>
    <xf numFmtId="0" fontId="4" fillId="56" borderId="40" xfId="85" applyFont="1" applyFill="1" applyBorder="1" applyAlignment="1">
      <alignment horizontal="center" wrapText="1"/>
      <protection/>
    </xf>
    <xf numFmtId="0" fontId="4" fillId="56" borderId="26" xfId="85" applyFont="1" applyFill="1" applyBorder="1" applyAlignment="1">
      <alignment horizontal="center" wrapText="1"/>
      <protection/>
    </xf>
    <xf numFmtId="2" fontId="4" fillId="39" borderId="39" xfId="0" applyNumberFormat="1" applyFont="1" applyFill="1" applyBorder="1" applyAlignment="1">
      <alignment horizontal="center" vertical="center"/>
    </xf>
    <xf numFmtId="2" fontId="4" fillId="39" borderId="40" xfId="0" applyNumberFormat="1" applyFont="1" applyFill="1" applyBorder="1" applyAlignment="1">
      <alignment horizontal="center" vertical="center"/>
    </xf>
    <xf numFmtId="2" fontId="4" fillId="39" borderId="26" xfId="0" applyNumberFormat="1" applyFont="1" applyFill="1" applyBorder="1" applyAlignment="1">
      <alignment horizontal="center" vertical="center"/>
    </xf>
    <xf numFmtId="3" fontId="11" fillId="38" borderId="19" xfId="0" applyNumberFormat="1" applyFont="1" applyFill="1" applyBorder="1" applyAlignment="1" applyProtection="1">
      <alignment horizontal="left"/>
      <protection hidden="1"/>
    </xf>
    <xf numFmtId="0" fontId="11" fillId="38" borderId="19" xfId="0" applyFont="1" applyFill="1" applyBorder="1" applyAlignment="1" applyProtection="1">
      <alignment horizontal="center"/>
      <protection hidden="1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0" fillId="38" borderId="19" xfId="0" applyFont="1" applyFill="1" applyBorder="1" applyAlignment="1">
      <alignment horizontal="center"/>
    </xf>
    <xf numFmtId="14" fontId="11" fillId="38" borderId="19" xfId="0" applyNumberFormat="1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19" xfId="0" applyFont="1" applyFill="1" applyBorder="1" applyAlignment="1" applyProtection="1">
      <alignment horizontal="center" wrapText="1"/>
      <protection hidden="1"/>
    </xf>
    <xf numFmtId="0" fontId="10" fillId="0" borderId="34" xfId="84" applyFont="1" applyBorder="1" applyAlignment="1">
      <alignment horizontal="center" vertical="center"/>
      <protection/>
    </xf>
    <xf numFmtId="0" fontId="10" fillId="0" borderId="31" xfId="84" applyFont="1" applyBorder="1" applyAlignment="1">
      <alignment horizontal="center" vertical="center"/>
      <protection/>
    </xf>
    <xf numFmtId="0" fontId="10" fillId="0" borderId="42" xfId="84" applyFont="1" applyBorder="1" applyAlignment="1">
      <alignment horizontal="center" vertical="center"/>
      <protection/>
    </xf>
    <xf numFmtId="0" fontId="10" fillId="0" borderId="29" xfId="84" applyFont="1" applyBorder="1" applyAlignment="1">
      <alignment horizontal="center" vertical="center"/>
      <protection/>
    </xf>
    <xf numFmtId="0" fontId="10" fillId="0" borderId="32" xfId="84" applyFont="1" applyBorder="1" applyAlignment="1">
      <alignment horizontal="center" vertical="center"/>
      <protection/>
    </xf>
    <xf numFmtId="0" fontId="10" fillId="0" borderId="43" xfId="84" applyFont="1" applyBorder="1" applyAlignment="1">
      <alignment horizontal="center" vertical="center"/>
      <protection/>
    </xf>
    <xf numFmtId="0" fontId="10" fillId="0" borderId="34" xfId="84" applyFont="1" applyBorder="1" applyAlignment="1">
      <alignment horizontal="center" vertical="center" wrapText="1"/>
      <protection/>
    </xf>
    <xf numFmtId="0" fontId="10" fillId="0" borderId="42" xfId="84" applyFont="1" applyBorder="1" applyAlignment="1">
      <alignment horizontal="center" vertical="center" wrapText="1"/>
      <protection/>
    </xf>
    <xf numFmtId="0" fontId="10" fillId="0" borderId="29" xfId="84" applyFont="1" applyBorder="1" applyAlignment="1">
      <alignment horizontal="center" vertical="center" wrapText="1"/>
      <protection/>
    </xf>
    <xf numFmtId="0" fontId="10" fillId="0" borderId="43" xfId="84" applyFont="1" applyBorder="1" applyAlignment="1">
      <alignment horizontal="center" vertical="center" wrapText="1"/>
      <protection/>
    </xf>
    <xf numFmtId="14" fontId="10" fillId="0" borderId="34" xfId="84" applyNumberFormat="1" applyFont="1" applyBorder="1" applyAlignment="1">
      <alignment horizontal="center" vertical="center" wrapText="1"/>
      <protection/>
    </xf>
    <xf numFmtId="0" fontId="11" fillId="0" borderId="19" xfId="84" applyFont="1" applyBorder="1" applyAlignment="1">
      <alignment wrapText="1"/>
      <protection/>
    </xf>
    <xf numFmtId="14" fontId="11" fillId="38" borderId="19" xfId="84" applyNumberFormat="1" applyFont="1" applyFill="1" applyBorder="1" applyAlignment="1">
      <alignment horizontal="center" wrapText="1"/>
      <protection/>
    </xf>
    <xf numFmtId="0" fontId="11" fillId="38" borderId="19" xfId="84" applyFont="1" applyFill="1" applyBorder="1" applyAlignment="1">
      <alignment horizontal="center" wrapText="1"/>
      <protection/>
    </xf>
    <xf numFmtId="0" fontId="11" fillId="38" borderId="19" xfId="84" applyFont="1" applyFill="1" applyBorder="1" applyAlignment="1" applyProtection="1">
      <alignment wrapText="1"/>
      <protection hidden="1"/>
    </xf>
    <xf numFmtId="0" fontId="9" fillId="0" borderId="19" xfId="84" applyFont="1" applyBorder="1" applyAlignment="1">
      <alignment horizontal="center"/>
      <protection/>
    </xf>
    <xf numFmtId="0" fontId="11" fillId="0" borderId="19" xfId="84" applyFont="1" applyBorder="1" applyAlignment="1">
      <alignment horizontal="left"/>
      <protection/>
    </xf>
    <xf numFmtId="0" fontId="11" fillId="0" borderId="19" xfId="84" applyFont="1" applyBorder="1" applyAlignment="1">
      <alignment/>
      <protection/>
    </xf>
    <xf numFmtId="3" fontId="11" fillId="38" borderId="19" xfId="84" applyNumberFormat="1" applyFont="1" applyFill="1" applyBorder="1" applyAlignment="1" applyProtection="1">
      <alignment horizontal="left"/>
      <protection hidden="1"/>
    </xf>
    <xf numFmtId="0" fontId="11" fillId="38" borderId="19" xfId="84" applyFont="1" applyFill="1" applyBorder="1" applyAlignment="1" applyProtection="1">
      <alignment/>
      <protection hidden="1"/>
    </xf>
    <xf numFmtId="0" fontId="11" fillId="0" borderId="34" xfId="84" applyFont="1" applyBorder="1" applyAlignment="1">
      <alignment horizontal="center" wrapText="1"/>
      <protection/>
    </xf>
    <xf numFmtId="0" fontId="11" fillId="0" borderId="31" xfId="84" applyFont="1" applyBorder="1" applyAlignment="1">
      <alignment horizontal="center" wrapText="1"/>
      <protection/>
    </xf>
    <xf numFmtId="0" fontId="11" fillId="0" borderId="42" xfId="84" applyFont="1" applyBorder="1" applyAlignment="1">
      <alignment horizontal="center" wrapText="1"/>
      <protection/>
    </xf>
    <xf numFmtId="0" fontId="11" fillId="0" borderId="29" xfId="84" applyFont="1" applyBorder="1" applyAlignment="1">
      <alignment horizontal="center" wrapText="1"/>
      <protection/>
    </xf>
    <xf numFmtId="0" fontId="11" fillId="0" borderId="32" xfId="84" applyFont="1" applyBorder="1" applyAlignment="1">
      <alignment horizontal="center" wrapText="1"/>
      <protection/>
    </xf>
    <xf numFmtId="0" fontId="11" fillId="0" borderId="43" xfId="84" applyFont="1" applyBorder="1" applyAlignment="1">
      <alignment horizontal="center" wrapText="1"/>
      <protection/>
    </xf>
    <xf numFmtId="0" fontId="10" fillId="38" borderId="19" xfId="84" applyFont="1" applyFill="1" applyBorder="1" applyAlignment="1">
      <alignment horizontal="center"/>
      <protection/>
    </xf>
    <xf numFmtId="0" fontId="4" fillId="56" borderId="39" xfId="85" applyFont="1" applyFill="1" applyBorder="1" applyAlignment="1">
      <alignment horizontal="center" vertical="center" wrapText="1"/>
      <protection/>
    </xf>
    <xf numFmtId="0" fontId="4" fillId="56" borderId="40" xfId="85" applyFont="1" applyFill="1" applyBorder="1" applyAlignment="1">
      <alignment horizontal="center" vertical="center" wrapText="1"/>
      <protection/>
    </xf>
    <xf numFmtId="0" fontId="4" fillId="56" borderId="26" xfId="85" applyFont="1" applyFill="1" applyBorder="1" applyAlignment="1">
      <alignment horizontal="center" vertical="center" wrapText="1"/>
      <protection/>
    </xf>
    <xf numFmtId="2" fontId="4" fillId="39" borderId="39" xfId="84" applyNumberFormat="1" applyFont="1" applyFill="1" applyBorder="1" applyAlignment="1">
      <alignment horizontal="center" vertical="center"/>
      <protection/>
    </xf>
    <xf numFmtId="2" fontId="4" fillId="39" borderId="40" xfId="84" applyNumberFormat="1" applyFont="1" applyFill="1" applyBorder="1" applyAlignment="1">
      <alignment horizontal="center" vertical="center"/>
      <protection/>
    </xf>
    <xf numFmtId="2" fontId="4" fillId="39" borderId="26" xfId="84" applyNumberFormat="1" applyFont="1" applyFill="1" applyBorder="1" applyAlignment="1">
      <alignment horizontal="center" vertical="center"/>
      <protection/>
    </xf>
    <xf numFmtId="4" fontId="3" fillId="38" borderId="19" xfId="84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22" xfId="84" applyFont="1" applyFill="1" applyBorder="1" applyAlignment="1">
      <alignment horizontal="left" wrapText="1"/>
      <protection/>
    </xf>
    <xf numFmtId="0" fontId="4" fillId="39" borderId="23" xfId="84" applyFont="1" applyFill="1" applyBorder="1" applyAlignment="1">
      <alignment horizontal="left" wrapText="1"/>
      <protection/>
    </xf>
    <xf numFmtId="0" fontId="4" fillId="39" borderId="20" xfId="84" applyFont="1" applyFill="1" applyBorder="1" applyAlignment="1">
      <alignment horizontal="left" wrapText="1"/>
      <protection/>
    </xf>
    <xf numFmtId="0" fontId="2" fillId="38" borderId="19" xfId="84" applyFont="1" applyFill="1" applyBorder="1" applyAlignment="1">
      <alignment wrapText="1"/>
      <protection/>
    </xf>
    <xf numFmtId="4" fontId="3" fillId="38" borderId="20" xfId="84" applyNumberFormat="1" applyFont="1" applyFill="1" applyBorder="1" applyAlignment="1" applyProtection="1">
      <alignment horizontal="center" vertical="center"/>
      <protection hidden="1" locked="0"/>
    </xf>
    <xf numFmtId="4" fontId="3" fillId="38" borderId="19" xfId="84" applyNumberFormat="1" applyFont="1" applyFill="1" applyBorder="1" applyAlignment="1" applyProtection="1">
      <alignment horizontal="center" vertical="center"/>
      <protection hidden="1" locked="0"/>
    </xf>
    <xf numFmtId="0" fontId="2" fillId="38" borderId="19" xfId="84" applyFont="1" applyFill="1" applyBorder="1" applyAlignment="1">
      <alignment horizontal="center" wrapText="1"/>
      <protection/>
    </xf>
    <xf numFmtId="0" fontId="2" fillId="38" borderId="38" xfId="84" applyFont="1" applyFill="1" applyBorder="1" applyAlignment="1">
      <alignment horizontal="center" wrapText="1"/>
      <protection/>
    </xf>
    <xf numFmtId="0" fontId="2" fillId="38" borderId="21" xfId="84" applyFont="1" applyFill="1" applyBorder="1" applyAlignment="1">
      <alignment horizontal="center" wrapText="1"/>
      <protection/>
    </xf>
    <xf numFmtId="0" fontId="2" fillId="38" borderId="19" xfId="88" applyFont="1" applyFill="1" applyBorder="1" applyAlignment="1">
      <alignment wrapText="1"/>
      <protection/>
    </xf>
    <xf numFmtId="0" fontId="14" fillId="38" borderId="19" xfId="88" applyFont="1" applyFill="1" applyBorder="1" applyAlignment="1">
      <alignment wrapText="1"/>
      <protection/>
    </xf>
    <xf numFmtId="0" fontId="3" fillId="38" borderId="19" xfId="84" applyFont="1" applyFill="1" applyBorder="1" applyAlignment="1" applyProtection="1">
      <alignment horizontal="left"/>
      <protection hidden="1" locked="0"/>
    </xf>
    <xf numFmtId="0" fontId="3" fillId="0" borderId="19" xfId="84" applyFont="1" applyFill="1" applyBorder="1" applyAlignment="1" applyProtection="1">
      <alignment horizontal="center"/>
      <protection hidden="1" locked="0"/>
    </xf>
    <xf numFmtId="0" fontId="3" fillId="38" borderId="19" xfId="84" applyFont="1" applyFill="1" applyBorder="1" applyAlignment="1" applyProtection="1">
      <alignment horizontal="center"/>
      <protection hidden="1" locked="0"/>
    </xf>
    <xf numFmtId="0" fontId="32" fillId="0" borderId="19" xfId="84" applyFont="1" applyFill="1" applyBorder="1" applyAlignment="1" applyProtection="1">
      <alignment horizontal="center"/>
      <protection hidden="1" locked="0"/>
    </xf>
    <xf numFmtId="0" fontId="12" fillId="38" borderId="22" xfId="84" applyFont="1" applyFill="1" applyBorder="1" applyAlignment="1">
      <alignment horizontal="left" wrapText="1"/>
      <protection/>
    </xf>
    <xf numFmtId="0" fontId="12" fillId="38" borderId="23" xfId="84" applyFont="1" applyFill="1" applyBorder="1" applyAlignment="1">
      <alignment horizontal="left" wrapText="1"/>
      <protection/>
    </xf>
    <xf numFmtId="0" fontId="12" fillId="38" borderId="20" xfId="84" applyFont="1" applyFill="1" applyBorder="1" applyAlignment="1">
      <alignment horizontal="left" wrapText="1"/>
      <protection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38" borderId="34" xfId="0" applyFont="1" applyFill="1" applyBorder="1" applyAlignment="1">
      <alignment horizontal="center" wrapText="1"/>
    </xf>
    <xf numFmtId="0" fontId="11" fillId="38" borderId="31" xfId="0" applyFont="1" applyFill="1" applyBorder="1" applyAlignment="1">
      <alignment horizontal="center" wrapText="1"/>
    </xf>
    <xf numFmtId="0" fontId="11" fillId="38" borderId="42" xfId="0" applyFont="1" applyFill="1" applyBorder="1" applyAlignment="1">
      <alignment horizontal="center" wrapText="1"/>
    </xf>
    <xf numFmtId="0" fontId="11" fillId="38" borderId="29" xfId="0" applyFont="1" applyFill="1" applyBorder="1" applyAlignment="1">
      <alignment horizontal="center" wrapText="1"/>
    </xf>
    <xf numFmtId="0" fontId="11" fillId="38" borderId="32" xfId="0" applyFont="1" applyFill="1" applyBorder="1" applyAlignment="1">
      <alignment horizontal="center" wrapText="1"/>
    </xf>
    <xf numFmtId="0" fontId="11" fillId="38" borderId="43" xfId="0" applyFont="1" applyFill="1" applyBorder="1" applyAlignment="1">
      <alignment horizontal="center" wrapText="1"/>
    </xf>
    <xf numFmtId="3" fontId="11" fillId="38" borderId="19" xfId="0" applyNumberFormat="1" applyFont="1" applyFill="1" applyBorder="1" applyAlignment="1" applyProtection="1">
      <alignment horizontal="left"/>
      <protection hidden="1"/>
    </xf>
    <xf numFmtId="14" fontId="11" fillId="38" borderId="19" xfId="0" applyNumberFormat="1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19" xfId="0" applyFont="1" applyFill="1" applyBorder="1" applyAlignment="1" applyProtection="1">
      <alignment horizontal="center"/>
      <protection hidden="1"/>
    </xf>
    <xf numFmtId="0" fontId="11" fillId="38" borderId="19" xfId="0" applyFont="1" applyFill="1" applyBorder="1" applyAlignment="1" applyProtection="1">
      <alignment horizontal="center" wrapText="1"/>
      <protection hidden="1"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4" fillId="38" borderId="19" xfId="86" applyFont="1" applyFill="1" applyBorder="1" applyAlignment="1">
      <alignment horizontal="center" wrapText="1"/>
      <protection/>
    </xf>
    <xf numFmtId="0" fontId="2" fillId="38" borderId="19" xfId="86" applyFont="1" applyFill="1" applyBorder="1" applyAlignment="1">
      <alignment horizontal="center" wrapText="1"/>
      <protection/>
    </xf>
    <xf numFmtId="4" fontId="4" fillId="39" borderId="39" xfId="85" applyNumberFormat="1" applyFont="1" applyFill="1" applyBorder="1" applyAlignment="1">
      <alignment horizontal="center" wrapText="1"/>
      <protection/>
    </xf>
    <xf numFmtId="4" fontId="4" fillId="39" borderId="40" xfId="85" applyNumberFormat="1" applyFont="1" applyFill="1" applyBorder="1" applyAlignment="1">
      <alignment horizontal="center" wrapText="1"/>
      <protection/>
    </xf>
    <xf numFmtId="4" fontId="4" fillId="39" borderId="41" xfId="85" applyNumberFormat="1" applyFont="1" applyFill="1" applyBorder="1" applyAlignment="1">
      <alignment horizontal="center" wrapText="1"/>
      <protection/>
    </xf>
    <xf numFmtId="0" fontId="4" fillId="56" borderId="39" xfId="85" applyFont="1" applyFill="1" applyBorder="1" applyAlignment="1">
      <alignment horizontal="center" wrapText="1"/>
      <protection/>
    </xf>
    <xf numFmtId="0" fontId="4" fillId="56" borderId="40" xfId="85" applyFont="1" applyFill="1" applyBorder="1" applyAlignment="1">
      <alignment horizontal="center" wrapText="1"/>
      <protection/>
    </xf>
    <xf numFmtId="0" fontId="4" fillId="56" borderId="26" xfId="85" applyFont="1" applyFill="1" applyBorder="1" applyAlignment="1">
      <alignment horizontal="center" wrapText="1"/>
      <protection/>
    </xf>
    <xf numFmtId="14" fontId="10" fillId="0" borderId="34" xfId="0" applyNumberFormat="1" applyFont="1" applyBorder="1" applyAlignment="1">
      <alignment horizontal="center" vertical="center" wrapText="1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rmální 3" xfId="83"/>
    <cellStyle name="Normální 4" xfId="84"/>
    <cellStyle name="normální_List1" xfId="85"/>
    <cellStyle name="normální_výkaz výdajů Lednice" xfId="86"/>
    <cellStyle name="normální_výkaz výdajů Lednice 2" xfId="87"/>
    <cellStyle name="normální_výkaz výdajů Lednice_%599_ZOP1_soupiska-faktur-FINAL_upravena" xfId="88"/>
    <cellStyle name="normální_výkaz výdajů Lednice_vše kromě 2.2" xfId="89"/>
    <cellStyle name="Note" xfId="90"/>
    <cellStyle name="Output" xfId="91"/>
    <cellStyle name="Poznámka" xfId="92"/>
    <cellStyle name="Percent" xfId="93"/>
    <cellStyle name="Propojená buňka" xfId="94"/>
    <cellStyle name="Správně" xfId="95"/>
    <cellStyle name="Text upozornění" xfId="96"/>
    <cellStyle name="Title" xfId="97"/>
    <cellStyle name="Total" xfId="98"/>
    <cellStyle name="Vstup" xfId="99"/>
    <cellStyle name="Výpočet" xfId="100"/>
    <cellStyle name="Výstup" xfId="101"/>
    <cellStyle name="Vysvětlující text" xfId="102"/>
    <cellStyle name="Warning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2"/>
  <sheetViews>
    <sheetView showGridLines="0" tabSelected="1" zoomScalePageLayoutView="0" workbookViewId="0" topLeftCell="A1">
      <selection activeCell="W1" sqref="W1:Y1"/>
    </sheetView>
  </sheetViews>
  <sheetFormatPr defaultColWidth="9.140625" defaultRowHeight="15"/>
  <cols>
    <col min="1" max="1" width="1.28515625" style="293" customWidth="1"/>
    <col min="2" max="3" width="6.8515625" style="293" customWidth="1"/>
    <col min="4" max="4" width="1.1484375" style="293" customWidth="1"/>
    <col min="5" max="5" width="21.57421875" style="293" customWidth="1"/>
    <col min="6" max="6" width="6.7109375" style="293" customWidth="1"/>
    <col min="7" max="7" width="0.13671875" style="293" customWidth="1"/>
    <col min="8" max="8" width="14.7109375" style="293" customWidth="1"/>
    <col min="9" max="9" width="0.13671875" style="293" customWidth="1"/>
    <col min="10" max="10" width="14.7109375" style="293" customWidth="1"/>
    <col min="11" max="12" width="0.13671875" style="293" customWidth="1"/>
    <col min="13" max="13" width="13.28125" style="293" customWidth="1"/>
    <col min="14" max="14" width="1.28515625" style="293" customWidth="1"/>
    <col min="15" max="15" width="0.13671875" style="293" customWidth="1"/>
    <col min="16" max="16" width="14.7109375" style="293" customWidth="1"/>
    <col min="17" max="17" width="0.13671875" style="293" customWidth="1"/>
    <col min="18" max="18" width="14.7109375" style="293" customWidth="1"/>
    <col min="19" max="19" width="0.13671875" style="293" customWidth="1"/>
    <col min="20" max="20" width="3.8515625" style="293" customWidth="1"/>
    <col min="21" max="21" width="1.28515625" style="293" customWidth="1"/>
    <col min="22" max="22" width="0.13671875" style="293" customWidth="1"/>
    <col min="23" max="23" width="9.421875" style="293" customWidth="1"/>
    <col min="24" max="24" width="0.13671875" style="293" customWidth="1"/>
    <col min="25" max="25" width="14.7109375" style="293" customWidth="1"/>
    <col min="26" max="26" width="0.13671875" style="293" customWidth="1"/>
    <col min="27" max="27" width="8.00390625" style="293" customWidth="1"/>
    <col min="28" max="255" width="9.140625" style="293" customWidth="1"/>
    <col min="256" max="16384" width="2.7109375" style="293" customWidth="1"/>
  </cols>
  <sheetData>
    <row r="1" spans="23:25" ht="15">
      <c r="W1" s="430" t="s">
        <v>211</v>
      </c>
      <c r="X1" s="431"/>
      <c r="Y1" s="431"/>
    </row>
    <row r="2" spans="23:25" ht="15">
      <c r="W2" s="430" t="s">
        <v>206</v>
      </c>
      <c r="X2" s="431"/>
      <c r="Y2" s="431"/>
    </row>
    <row r="4" spans="1:27" ht="18" customHeight="1">
      <c r="A4" s="432" t="s">
        <v>154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292"/>
      <c r="AA4" s="292"/>
    </row>
    <row r="5" spans="1:27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4"/>
      <c r="X5" s="294"/>
      <c r="Y5" s="294"/>
      <c r="Z5" s="294"/>
      <c r="AA5" s="292"/>
    </row>
    <row r="6" spans="1:27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2"/>
    </row>
    <row r="7" spans="1:27" ht="18" customHeight="1" thickBot="1">
      <c r="A7" s="443" t="s">
        <v>155</v>
      </c>
      <c r="B7" s="443"/>
      <c r="C7" s="443"/>
      <c r="D7" s="443"/>
      <c r="E7" s="443"/>
      <c r="F7" s="443"/>
      <c r="G7" s="443"/>
      <c r="H7" s="443"/>
      <c r="I7" s="443"/>
      <c r="J7" s="443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2"/>
    </row>
    <row r="8" spans="1:27" ht="13.5" customHeight="1" thickBot="1">
      <c r="A8" s="444" t="s">
        <v>156</v>
      </c>
      <c r="B8" s="445"/>
      <c r="C8" s="445"/>
      <c r="D8" s="445"/>
      <c r="E8" s="445"/>
      <c r="F8" s="445"/>
      <c r="G8" s="446"/>
      <c r="H8" s="441" t="s">
        <v>157</v>
      </c>
      <c r="I8" s="441"/>
      <c r="J8" s="441" t="s">
        <v>158</v>
      </c>
      <c r="K8" s="441"/>
      <c r="L8" s="441"/>
      <c r="M8" s="441" t="s">
        <v>159</v>
      </c>
      <c r="N8" s="441"/>
      <c r="O8" s="441"/>
      <c r="P8" s="441" t="s">
        <v>160</v>
      </c>
      <c r="Q8" s="441"/>
      <c r="R8" s="441" t="s">
        <v>161</v>
      </c>
      <c r="S8" s="441"/>
      <c r="T8" s="441" t="s">
        <v>162</v>
      </c>
      <c r="U8" s="441"/>
      <c r="V8" s="441"/>
      <c r="W8" s="441"/>
      <c r="X8" s="441"/>
      <c r="Y8" s="441" t="s">
        <v>163</v>
      </c>
      <c r="Z8" s="441"/>
      <c r="AA8" s="292"/>
    </row>
    <row r="9" spans="1:27" ht="13.5" customHeight="1" thickBot="1">
      <c r="A9" s="436" t="s">
        <v>164</v>
      </c>
      <c r="B9" s="436"/>
      <c r="C9" s="437" t="s">
        <v>165</v>
      </c>
      <c r="D9" s="437"/>
      <c r="E9" s="437"/>
      <c r="F9" s="437"/>
      <c r="G9" s="437"/>
      <c r="H9" s="447">
        <v>43.01</v>
      </c>
      <c r="I9" s="447"/>
      <c r="J9" s="447">
        <v>865.6200000000001</v>
      </c>
      <c r="K9" s="447"/>
      <c r="L9" s="447"/>
      <c r="M9" s="447">
        <v>146627.33000000002</v>
      </c>
      <c r="N9" s="447"/>
      <c r="O9" s="447"/>
      <c r="P9" s="447">
        <v>33787.02</v>
      </c>
      <c r="Q9" s="447"/>
      <c r="R9" s="447">
        <v>9645.769999999999</v>
      </c>
      <c r="S9" s="447"/>
      <c r="T9" s="447"/>
      <c r="U9" s="447"/>
      <c r="V9" s="447"/>
      <c r="W9" s="447"/>
      <c r="X9" s="447"/>
      <c r="Y9" s="448">
        <v>190968.75000000003</v>
      </c>
      <c r="Z9" s="448"/>
      <c r="AA9" s="292"/>
    </row>
    <row r="10" spans="1:27" ht="13.5" customHeight="1" thickBot="1">
      <c r="A10" s="436" t="s">
        <v>166</v>
      </c>
      <c r="B10" s="436"/>
      <c r="C10" s="437" t="s">
        <v>167</v>
      </c>
      <c r="D10" s="437"/>
      <c r="E10" s="437"/>
      <c r="F10" s="437"/>
      <c r="G10" s="437"/>
      <c r="H10" s="447"/>
      <c r="I10" s="447"/>
      <c r="J10" s="447"/>
      <c r="K10" s="447"/>
      <c r="L10" s="447"/>
      <c r="M10" s="447"/>
      <c r="N10" s="447"/>
      <c r="O10" s="447"/>
      <c r="P10" s="447">
        <v>48874240.480000004</v>
      </c>
      <c r="Q10" s="447"/>
      <c r="R10" s="447">
        <v>10303404.17</v>
      </c>
      <c r="S10" s="447"/>
      <c r="T10" s="447">
        <v>47674849.260000005</v>
      </c>
      <c r="U10" s="447"/>
      <c r="V10" s="447"/>
      <c r="W10" s="447"/>
      <c r="X10" s="447"/>
      <c r="Y10" s="448">
        <v>106852493.91000001</v>
      </c>
      <c r="Z10" s="448"/>
      <c r="AA10" s="292"/>
    </row>
    <row r="11" spans="1:27" ht="13.5" customHeight="1" thickBot="1">
      <c r="A11" s="440" t="s">
        <v>163</v>
      </c>
      <c r="B11" s="440"/>
      <c r="C11" s="440"/>
      <c r="D11" s="440"/>
      <c r="E11" s="440"/>
      <c r="F11" s="440"/>
      <c r="G11" s="440"/>
      <c r="H11" s="442">
        <f>H9+H10</f>
        <v>43.01</v>
      </c>
      <c r="I11" s="442"/>
      <c r="J11" s="442">
        <f>J9+J10</f>
        <v>865.6200000000001</v>
      </c>
      <c r="K11" s="442"/>
      <c r="L11" s="442"/>
      <c r="M11" s="442">
        <f>M9+M10</f>
        <v>146627.33000000002</v>
      </c>
      <c r="N11" s="442"/>
      <c r="O11" s="442"/>
      <c r="P11" s="442">
        <f>P9+P10</f>
        <v>48908027.50000001</v>
      </c>
      <c r="Q11" s="442"/>
      <c r="R11" s="442">
        <f>R9+R10</f>
        <v>10313049.94</v>
      </c>
      <c r="S11" s="442"/>
      <c r="T11" s="442">
        <f>T9+T10</f>
        <v>47674849.260000005</v>
      </c>
      <c r="U11" s="442"/>
      <c r="V11" s="442"/>
      <c r="W11" s="442"/>
      <c r="X11" s="442"/>
      <c r="Y11" s="442">
        <f>Y9+Y10</f>
        <v>107043462.66000001</v>
      </c>
      <c r="Z11" s="442"/>
      <c r="AA11" s="292"/>
    </row>
    <row r="12" spans="1:27" ht="21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2"/>
    </row>
    <row r="13" spans="1:27" ht="18" customHeight="1" thickBot="1">
      <c r="A13" s="443" t="s">
        <v>168</v>
      </c>
      <c r="B13" s="443"/>
      <c r="C13" s="443"/>
      <c r="D13" s="443"/>
      <c r="E13" s="443"/>
      <c r="F13" s="443"/>
      <c r="G13" s="443"/>
      <c r="H13" s="443"/>
      <c r="I13" s="443"/>
      <c r="J13" s="443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2"/>
    </row>
    <row r="14" spans="1:27" ht="13.5" customHeight="1" thickBot="1">
      <c r="A14" s="444" t="s">
        <v>156</v>
      </c>
      <c r="B14" s="445"/>
      <c r="C14" s="445"/>
      <c r="D14" s="445"/>
      <c r="E14" s="445"/>
      <c r="F14" s="445"/>
      <c r="G14" s="446"/>
      <c r="H14" s="441" t="s">
        <v>157</v>
      </c>
      <c r="I14" s="441"/>
      <c r="J14" s="441" t="s">
        <v>158</v>
      </c>
      <c r="K14" s="441"/>
      <c r="L14" s="441"/>
      <c r="M14" s="441" t="s">
        <v>159</v>
      </c>
      <c r="N14" s="441"/>
      <c r="O14" s="441"/>
      <c r="P14" s="441" t="s">
        <v>160</v>
      </c>
      <c r="Q14" s="441"/>
      <c r="R14" s="441" t="s">
        <v>161</v>
      </c>
      <c r="S14" s="441"/>
      <c r="T14" s="441" t="s">
        <v>163</v>
      </c>
      <c r="U14" s="441"/>
      <c r="V14" s="441"/>
      <c r="W14" s="441"/>
      <c r="X14" s="441"/>
      <c r="Y14" s="294"/>
      <c r="Z14" s="294"/>
      <c r="AA14" s="292"/>
    </row>
    <row r="15" spans="1:27" ht="13.5" customHeight="1" thickBot="1">
      <c r="A15" s="436" t="s">
        <v>169</v>
      </c>
      <c r="B15" s="436"/>
      <c r="C15" s="437" t="s">
        <v>170</v>
      </c>
      <c r="D15" s="437"/>
      <c r="E15" s="437"/>
      <c r="F15" s="437"/>
      <c r="G15" s="437"/>
      <c r="H15" s="429">
        <v>0</v>
      </c>
      <c r="I15" s="429"/>
      <c r="J15" s="429">
        <v>0</v>
      </c>
      <c r="K15" s="429"/>
      <c r="L15" s="429"/>
      <c r="M15" s="429">
        <v>0</v>
      </c>
      <c r="N15" s="429"/>
      <c r="O15" s="429"/>
      <c r="P15" s="429">
        <v>0</v>
      </c>
      <c r="Q15" s="429"/>
      <c r="R15" s="428">
        <v>9335875</v>
      </c>
      <c r="S15" s="429"/>
      <c r="T15" s="434">
        <v>9335875</v>
      </c>
      <c r="U15" s="435"/>
      <c r="V15" s="435"/>
      <c r="W15" s="435"/>
      <c r="X15" s="435"/>
      <c r="Y15" s="294"/>
      <c r="Z15" s="294"/>
      <c r="AA15" s="292"/>
    </row>
    <row r="16" spans="1:27" ht="13.5" customHeight="1" thickBot="1">
      <c r="A16" s="436" t="s">
        <v>171</v>
      </c>
      <c r="B16" s="436"/>
      <c r="C16" s="437" t="s">
        <v>172</v>
      </c>
      <c r="D16" s="437"/>
      <c r="E16" s="437"/>
      <c r="F16" s="437"/>
      <c r="G16" s="437"/>
      <c r="H16" s="429">
        <v>0</v>
      </c>
      <c r="I16" s="429"/>
      <c r="J16" s="429">
        <v>0</v>
      </c>
      <c r="K16" s="429"/>
      <c r="L16" s="429"/>
      <c r="M16" s="429">
        <v>0</v>
      </c>
      <c r="N16" s="429"/>
      <c r="O16" s="429"/>
      <c r="P16" s="429">
        <v>0</v>
      </c>
      <c r="Q16" s="429"/>
      <c r="R16" s="428">
        <v>1028742</v>
      </c>
      <c r="S16" s="429"/>
      <c r="T16" s="434">
        <v>1028742</v>
      </c>
      <c r="U16" s="435"/>
      <c r="V16" s="435"/>
      <c r="W16" s="435"/>
      <c r="X16" s="435"/>
      <c r="Y16" s="294"/>
      <c r="Z16" s="294"/>
      <c r="AA16" s="292"/>
    </row>
    <row r="17" spans="1:27" ht="13.5" customHeight="1" thickBot="1">
      <c r="A17" s="436" t="s">
        <v>173</v>
      </c>
      <c r="B17" s="436"/>
      <c r="C17" s="437" t="s">
        <v>174</v>
      </c>
      <c r="D17" s="437"/>
      <c r="E17" s="437"/>
      <c r="F17" s="437"/>
      <c r="G17" s="437"/>
      <c r="H17" s="429">
        <v>0</v>
      </c>
      <c r="I17" s="429"/>
      <c r="J17" s="428">
        <v>41650</v>
      </c>
      <c r="K17" s="429"/>
      <c r="L17" s="429"/>
      <c r="M17" s="428">
        <v>98770</v>
      </c>
      <c r="N17" s="429"/>
      <c r="O17" s="429"/>
      <c r="P17" s="428">
        <v>111600</v>
      </c>
      <c r="Q17" s="429"/>
      <c r="R17" s="429">
        <v>0</v>
      </c>
      <c r="S17" s="429"/>
      <c r="T17" s="434">
        <v>252020</v>
      </c>
      <c r="U17" s="435"/>
      <c r="V17" s="435"/>
      <c r="W17" s="435"/>
      <c r="X17" s="435"/>
      <c r="Y17" s="294"/>
      <c r="Z17" s="294"/>
      <c r="AA17" s="292"/>
    </row>
    <row r="18" spans="1:27" ht="13.5" customHeight="1" thickBot="1">
      <c r="A18" s="436" t="s">
        <v>175</v>
      </c>
      <c r="B18" s="436"/>
      <c r="C18" s="437" t="s">
        <v>176</v>
      </c>
      <c r="D18" s="437"/>
      <c r="E18" s="437"/>
      <c r="F18" s="437"/>
      <c r="G18" s="437"/>
      <c r="H18" s="429">
        <v>0</v>
      </c>
      <c r="I18" s="429"/>
      <c r="J18" s="428">
        <v>82110</v>
      </c>
      <c r="K18" s="429"/>
      <c r="L18" s="429"/>
      <c r="M18" s="428">
        <v>68849857</v>
      </c>
      <c r="N18" s="429"/>
      <c r="O18" s="429"/>
      <c r="P18" s="428">
        <v>127679774.2</v>
      </c>
      <c r="Q18" s="429"/>
      <c r="R18" s="428">
        <v>89868452.93</v>
      </c>
      <c r="S18" s="429"/>
      <c r="T18" s="434">
        <v>286480194.13</v>
      </c>
      <c r="U18" s="435"/>
      <c r="V18" s="435"/>
      <c r="W18" s="435"/>
      <c r="X18" s="435"/>
      <c r="Y18" s="294"/>
      <c r="Z18" s="294"/>
      <c r="AA18" s="292"/>
    </row>
    <row r="19" spans="1:27" ht="13.5" customHeight="1" thickBot="1">
      <c r="A19" s="436" t="s">
        <v>177</v>
      </c>
      <c r="B19" s="436"/>
      <c r="C19" s="437" t="s">
        <v>178</v>
      </c>
      <c r="D19" s="437"/>
      <c r="E19" s="437"/>
      <c r="F19" s="437"/>
      <c r="G19" s="437"/>
      <c r="H19" s="429">
        <v>0</v>
      </c>
      <c r="I19" s="429"/>
      <c r="J19" s="429">
        <v>0</v>
      </c>
      <c r="K19" s="429"/>
      <c r="L19" s="429"/>
      <c r="M19" s="429">
        <v>0</v>
      </c>
      <c r="N19" s="429"/>
      <c r="O19" s="429"/>
      <c r="P19" s="429">
        <v>0</v>
      </c>
      <c r="Q19" s="429"/>
      <c r="R19" s="428">
        <v>31191825.2</v>
      </c>
      <c r="S19" s="429"/>
      <c r="T19" s="434">
        <v>31191825.2</v>
      </c>
      <c r="U19" s="435"/>
      <c r="V19" s="435"/>
      <c r="W19" s="435"/>
      <c r="X19" s="435"/>
      <c r="Y19" s="294"/>
      <c r="Z19" s="294"/>
      <c r="AA19" s="292"/>
    </row>
    <row r="20" spans="1:27" ht="13.5" customHeight="1" thickBot="1">
      <c r="A20" s="440" t="s">
        <v>163</v>
      </c>
      <c r="B20" s="440"/>
      <c r="C20" s="440"/>
      <c r="D20" s="440"/>
      <c r="E20" s="440"/>
      <c r="F20" s="440"/>
      <c r="G20" s="440"/>
      <c r="H20" s="439">
        <f>SUM(H15:I19)</f>
        <v>0</v>
      </c>
      <c r="I20" s="439"/>
      <c r="J20" s="438">
        <f>SUM(J15:L19)</f>
        <v>123760</v>
      </c>
      <c r="K20" s="439"/>
      <c r="L20" s="439"/>
      <c r="M20" s="438">
        <f>SUM(M15:O19)</f>
        <v>68948627</v>
      </c>
      <c r="N20" s="439"/>
      <c r="O20" s="439"/>
      <c r="P20" s="438">
        <f>SUM(P15:Q19)</f>
        <v>127791374.2</v>
      </c>
      <c r="Q20" s="439"/>
      <c r="R20" s="438">
        <f>SUM(R15:S19)</f>
        <v>131424895.13000001</v>
      </c>
      <c r="S20" s="439"/>
      <c r="T20" s="438">
        <f>SUM(T15:X19)</f>
        <v>328288656.33</v>
      </c>
      <c r="U20" s="439"/>
      <c r="V20" s="439"/>
      <c r="W20" s="439"/>
      <c r="X20" s="439"/>
      <c r="Y20" s="294"/>
      <c r="Z20" s="294"/>
      <c r="AA20" s="292"/>
    </row>
    <row r="21" spans="1:27" ht="21" customHeight="1">
      <c r="A21" s="294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2"/>
    </row>
    <row r="22" spans="1:27" ht="21" customHeight="1">
      <c r="A22" s="294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2"/>
    </row>
  </sheetData>
  <sheetProtection/>
  <mergeCells count="93">
    <mergeCell ref="A7:J7"/>
    <mergeCell ref="A8:G8"/>
    <mergeCell ref="H8:I8"/>
    <mergeCell ref="J8:L8"/>
    <mergeCell ref="M8:O8"/>
    <mergeCell ref="P8:Q8"/>
    <mergeCell ref="R8:S8"/>
    <mergeCell ref="T8:X8"/>
    <mergeCell ref="Y8:Z8"/>
    <mergeCell ref="A9:B9"/>
    <mergeCell ref="C9:G9"/>
    <mergeCell ref="H9:I9"/>
    <mergeCell ref="J9:L9"/>
    <mergeCell ref="M9:O9"/>
    <mergeCell ref="P9:Q9"/>
    <mergeCell ref="R9:S9"/>
    <mergeCell ref="T9:X9"/>
    <mergeCell ref="Y9:Z9"/>
    <mergeCell ref="A10:B10"/>
    <mergeCell ref="C10:G10"/>
    <mergeCell ref="H10:I10"/>
    <mergeCell ref="J10:L10"/>
    <mergeCell ref="M10:O10"/>
    <mergeCell ref="P10:Q10"/>
    <mergeCell ref="R10:S10"/>
    <mergeCell ref="T10:X10"/>
    <mergeCell ref="Y10:Z10"/>
    <mergeCell ref="T11:X11"/>
    <mergeCell ref="Y11:Z11"/>
    <mergeCell ref="P14:Q14"/>
    <mergeCell ref="R14:S14"/>
    <mergeCell ref="T14:X14"/>
    <mergeCell ref="A11:G11"/>
    <mergeCell ref="H11:I11"/>
    <mergeCell ref="J11:L11"/>
    <mergeCell ref="P11:Q11"/>
    <mergeCell ref="R11:S11"/>
    <mergeCell ref="A13:J13"/>
    <mergeCell ref="A14:G14"/>
    <mergeCell ref="H14:I14"/>
    <mergeCell ref="J14:L14"/>
    <mergeCell ref="M14:O14"/>
    <mergeCell ref="M11:O11"/>
    <mergeCell ref="R16:S16"/>
    <mergeCell ref="T16:X16"/>
    <mergeCell ref="A15:B15"/>
    <mergeCell ref="C15:G15"/>
    <mergeCell ref="H15:I15"/>
    <mergeCell ref="J15:L15"/>
    <mergeCell ref="M15:O15"/>
    <mergeCell ref="P15:Q15"/>
    <mergeCell ref="C16:G16"/>
    <mergeCell ref="H16:I16"/>
    <mergeCell ref="J16:L16"/>
    <mergeCell ref="M16:O16"/>
    <mergeCell ref="P16:Q16"/>
    <mergeCell ref="A20:G20"/>
    <mergeCell ref="H20:I20"/>
    <mergeCell ref="J20:L20"/>
    <mergeCell ref="M20:O20"/>
    <mergeCell ref="P20:Q20"/>
    <mergeCell ref="R20:S20"/>
    <mergeCell ref="T20:X20"/>
    <mergeCell ref="R18:S18"/>
    <mergeCell ref="T18:X18"/>
    <mergeCell ref="A19:B19"/>
    <mergeCell ref="C19:G19"/>
    <mergeCell ref="H19:I19"/>
    <mergeCell ref="J19:L19"/>
    <mergeCell ref="M19:O19"/>
    <mergeCell ref="P19:Q19"/>
    <mergeCell ref="R19:S19"/>
    <mergeCell ref="T19:X19"/>
    <mergeCell ref="A18:B18"/>
    <mergeCell ref="C18:G18"/>
    <mergeCell ref="H18:I18"/>
    <mergeCell ref="J18:L18"/>
    <mergeCell ref="M18:O18"/>
    <mergeCell ref="P18:Q18"/>
    <mergeCell ref="W1:Y1"/>
    <mergeCell ref="W2:Y2"/>
    <mergeCell ref="A4:Y4"/>
    <mergeCell ref="R17:S17"/>
    <mergeCell ref="T17:X17"/>
    <mergeCell ref="A17:B17"/>
    <mergeCell ref="C17:G17"/>
    <mergeCell ref="H17:I17"/>
    <mergeCell ref="J17:L17"/>
    <mergeCell ref="M17:O17"/>
    <mergeCell ref="P17:Q17"/>
    <mergeCell ref="R15:S15"/>
    <mergeCell ref="T15:X15"/>
    <mergeCell ref="A16:B16"/>
  </mergeCells>
  <printOptions/>
  <pageMargins left="0" right="0" top="0.44" bottom="0" header="0.3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3"/>
  <sheetViews>
    <sheetView showGridLines="0" view="pageLayout" zoomScale="0" zoomScalePageLayoutView="0" workbookViewId="0" topLeftCell="A1">
      <selection activeCell="P3" sqref="P3"/>
    </sheetView>
  </sheetViews>
  <sheetFormatPr defaultColWidth="9.140625" defaultRowHeight="15"/>
  <cols>
    <col min="1" max="1" width="1.28515625" style="295" customWidth="1"/>
    <col min="2" max="2" width="9.7109375" style="295" customWidth="1"/>
    <col min="3" max="3" width="4.00390625" style="295" customWidth="1"/>
    <col min="4" max="4" width="1.1484375" style="295" customWidth="1"/>
    <col min="5" max="5" width="21.57421875" style="295" customWidth="1"/>
    <col min="6" max="6" width="12.57421875" style="295" customWidth="1"/>
    <col min="7" max="7" width="8.140625" style="295" customWidth="1"/>
    <col min="8" max="8" width="18.421875" style="295" customWidth="1"/>
    <col min="9" max="9" width="15.28125" style="295" customWidth="1"/>
    <col min="10" max="10" width="17.57421875" style="295" customWidth="1"/>
    <col min="11" max="11" width="13.00390625" style="295" customWidth="1"/>
    <col min="12" max="12" width="4.421875" style="295" customWidth="1"/>
    <col min="13" max="13" width="10.421875" style="295" customWidth="1"/>
    <col min="14" max="14" width="0.42578125" style="295" customWidth="1"/>
    <col min="15" max="15" width="0.13671875" style="295" customWidth="1"/>
    <col min="16" max="16" width="18.421875" style="295" customWidth="1"/>
    <col min="17" max="255" width="9.140625" style="295" customWidth="1"/>
    <col min="256" max="16384" width="2.7109375" style="295" customWidth="1"/>
  </cols>
  <sheetData>
    <row r="1" spans="1:24" s="301" customFormat="1" ht="18" customHeight="1">
      <c r="A1" s="432" t="s">
        <v>154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1:16" ht="3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3.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6"/>
    </row>
    <row r="4" spans="1:16" ht="13.5" thickBot="1">
      <c r="A4" s="460" t="s">
        <v>179</v>
      </c>
      <c r="B4" s="460"/>
      <c r="C4" s="460" t="s">
        <v>180</v>
      </c>
      <c r="D4" s="460"/>
      <c r="E4" s="460"/>
      <c r="F4" s="460"/>
      <c r="G4" s="305" t="s">
        <v>181</v>
      </c>
      <c r="H4" s="460" t="s">
        <v>182</v>
      </c>
      <c r="I4" s="460"/>
      <c r="J4" s="305" t="s">
        <v>183</v>
      </c>
      <c r="K4" s="460" t="s">
        <v>184</v>
      </c>
      <c r="L4" s="460"/>
      <c r="M4" s="460" t="s">
        <v>185</v>
      </c>
      <c r="N4" s="460"/>
      <c r="O4" s="296"/>
      <c r="P4" s="296"/>
    </row>
    <row r="5" spans="1:16" ht="13.5" thickBot="1">
      <c r="A5" s="461" t="s">
        <v>157</v>
      </c>
      <c r="B5" s="462"/>
      <c r="C5" s="462"/>
      <c r="D5" s="462"/>
      <c r="E5" s="462"/>
      <c r="F5" s="462"/>
      <c r="G5" s="462"/>
      <c r="H5" s="462"/>
      <c r="I5" s="463"/>
      <c r="J5" s="306">
        <v>112110</v>
      </c>
      <c r="K5" s="459">
        <v>0</v>
      </c>
      <c r="L5" s="459"/>
      <c r="M5" s="451">
        <v>0</v>
      </c>
      <c r="N5" s="451"/>
      <c r="O5" s="296"/>
      <c r="P5" s="296"/>
    </row>
    <row r="6" spans="1:16" ht="13.5" thickBot="1">
      <c r="A6" s="455" t="s">
        <v>175</v>
      </c>
      <c r="B6" s="455"/>
      <c r="C6" s="456" t="s">
        <v>176</v>
      </c>
      <c r="D6" s="456"/>
      <c r="E6" s="456"/>
      <c r="F6" s="456"/>
      <c r="G6" s="456"/>
      <c r="H6" s="456"/>
      <c r="I6" s="456"/>
      <c r="J6" s="302">
        <v>112110</v>
      </c>
      <c r="K6" s="457">
        <v>0</v>
      </c>
      <c r="L6" s="457"/>
      <c r="M6" s="458">
        <v>0</v>
      </c>
      <c r="N6" s="458"/>
      <c r="O6" s="296"/>
      <c r="P6" s="296"/>
    </row>
    <row r="7" spans="1:16" ht="13.5" thickBot="1">
      <c r="A7" s="461" t="s">
        <v>158</v>
      </c>
      <c r="B7" s="462"/>
      <c r="C7" s="462"/>
      <c r="D7" s="462"/>
      <c r="E7" s="462"/>
      <c r="F7" s="462"/>
      <c r="G7" s="462"/>
      <c r="H7" s="462"/>
      <c r="I7" s="463"/>
      <c r="J7" s="304">
        <v>162110</v>
      </c>
      <c r="K7" s="464">
        <v>123760</v>
      </c>
      <c r="L7" s="464"/>
      <c r="M7" s="465">
        <v>0.7634322373696872</v>
      </c>
      <c r="N7" s="465"/>
      <c r="O7" s="296"/>
      <c r="P7" s="296"/>
    </row>
    <row r="8" spans="1:16" ht="13.5" thickBot="1">
      <c r="A8" s="455" t="s">
        <v>173</v>
      </c>
      <c r="B8" s="455"/>
      <c r="C8" s="456" t="s">
        <v>174</v>
      </c>
      <c r="D8" s="456"/>
      <c r="E8" s="456"/>
      <c r="F8" s="456"/>
      <c r="G8" s="456"/>
      <c r="H8" s="456"/>
      <c r="I8" s="456"/>
      <c r="J8" s="302">
        <v>50000</v>
      </c>
      <c r="K8" s="457">
        <v>41650</v>
      </c>
      <c r="L8" s="457"/>
      <c r="M8" s="458">
        <v>0.833</v>
      </c>
      <c r="N8" s="458"/>
      <c r="O8" s="296"/>
      <c r="P8" s="296"/>
    </row>
    <row r="9" spans="1:16" ht="13.5" thickBot="1">
      <c r="A9" s="452" t="s">
        <v>186</v>
      </c>
      <c r="B9" s="452"/>
      <c r="C9" s="453" t="s">
        <v>187</v>
      </c>
      <c r="D9" s="453"/>
      <c r="E9" s="453"/>
      <c r="F9" s="453"/>
      <c r="G9" s="298" t="s">
        <v>188</v>
      </c>
      <c r="H9" s="453" t="s">
        <v>189</v>
      </c>
      <c r="I9" s="453"/>
      <c r="J9" s="299"/>
      <c r="K9" s="454">
        <v>41650</v>
      </c>
      <c r="L9" s="454"/>
      <c r="M9" s="453"/>
      <c r="N9" s="453"/>
      <c r="O9" s="296"/>
      <c r="P9" s="296"/>
    </row>
    <row r="10" spans="1:16" ht="13.5" thickBot="1">
      <c r="A10" s="455" t="s">
        <v>175</v>
      </c>
      <c r="B10" s="455"/>
      <c r="C10" s="456" t="s">
        <v>176</v>
      </c>
      <c r="D10" s="456"/>
      <c r="E10" s="456"/>
      <c r="F10" s="456"/>
      <c r="G10" s="456"/>
      <c r="H10" s="456"/>
      <c r="I10" s="456"/>
      <c r="J10" s="302">
        <v>112110</v>
      </c>
      <c r="K10" s="457">
        <v>82110</v>
      </c>
      <c r="L10" s="457"/>
      <c r="M10" s="458">
        <v>0.7324056729997324</v>
      </c>
      <c r="N10" s="458"/>
      <c r="O10" s="296"/>
      <c r="P10" s="296"/>
    </row>
    <row r="11" spans="1:16" ht="13.5" thickBot="1">
      <c r="A11" s="452" t="s">
        <v>186</v>
      </c>
      <c r="B11" s="452"/>
      <c r="C11" s="453" t="s">
        <v>187</v>
      </c>
      <c r="D11" s="453"/>
      <c r="E11" s="453"/>
      <c r="F11" s="453"/>
      <c r="G11" s="298" t="s">
        <v>188</v>
      </c>
      <c r="H11" s="453" t="s">
        <v>189</v>
      </c>
      <c r="I11" s="453"/>
      <c r="J11" s="299"/>
      <c r="K11" s="454">
        <v>82110</v>
      </c>
      <c r="L11" s="454"/>
      <c r="M11" s="453"/>
      <c r="N11" s="453"/>
      <c r="O11" s="296"/>
      <c r="P11" s="296"/>
    </row>
    <row r="12" spans="1:16" ht="13.5" thickBot="1">
      <c r="A12" s="449" t="s">
        <v>159</v>
      </c>
      <c r="B12" s="449"/>
      <c r="C12" s="449"/>
      <c r="D12" s="449"/>
      <c r="E12" s="449"/>
      <c r="F12" s="449"/>
      <c r="G12" s="449"/>
      <c r="H12" s="449"/>
      <c r="I12" s="449"/>
      <c r="J12" s="306">
        <v>68948630</v>
      </c>
      <c r="K12" s="459">
        <v>68948627</v>
      </c>
      <c r="L12" s="459"/>
      <c r="M12" s="451">
        <v>0.9999999564893458</v>
      </c>
      <c r="N12" s="451"/>
      <c r="O12" s="296"/>
      <c r="P12" s="296"/>
    </row>
    <row r="13" spans="1:16" ht="13.5" thickBot="1">
      <c r="A13" s="455" t="s">
        <v>173</v>
      </c>
      <c r="B13" s="455"/>
      <c r="C13" s="456" t="s">
        <v>174</v>
      </c>
      <c r="D13" s="456"/>
      <c r="E13" s="456"/>
      <c r="F13" s="456"/>
      <c r="G13" s="456"/>
      <c r="H13" s="456"/>
      <c r="I13" s="456"/>
      <c r="J13" s="302">
        <v>98770</v>
      </c>
      <c r="K13" s="457">
        <v>98770</v>
      </c>
      <c r="L13" s="457"/>
      <c r="M13" s="458">
        <v>1</v>
      </c>
      <c r="N13" s="458"/>
      <c r="O13" s="296"/>
      <c r="P13" s="296"/>
    </row>
    <row r="14" spans="1:16" ht="13.5" thickBot="1">
      <c r="A14" s="452" t="s">
        <v>186</v>
      </c>
      <c r="B14" s="452"/>
      <c r="C14" s="453" t="s">
        <v>187</v>
      </c>
      <c r="D14" s="453"/>
      <c r="E14" s="453"/>
      <c r="F14" s="453"/>
      <c r="G14" s="298" t="s">
        <v>188</v>
      </c>
      <c r="H14" s="453" t="s">
        <v>189</v>
      </c>
      <c r="I14" s="453"/>
      <c r="J14" s="299"/>
      <c r="K14" s="454">
        <v>98770</v>
      </c>
      <c r="L14" s="454"/>
      <c r="M14" s="453"/>
      <c r="N14" s="453"/>
      <c r="O14" s="296"/>
      <c r="P14" s="296"/>
    </row>
    <row r="15" spans="1:16" ht="13.5" thickBot="1">
      <c r="A15" s="455" t="s">
        <v>175</v>
      </c>
      <c r="B15" s="455"/>
      <c r="C15" s="456" t="s">
        <v>176</v>
      </c>
      <c r="D15" s="456"/>
      <c r="E15" s="456"/>
      <c r="F15" s="456"/>
      <c r="G15" s="456"/>
      <c r="H15" s="456"/>
      <c r="I15" s="456"/>
      <c r="J15" s="302">
        <v>68849860</v>
      </c>
      <c r="K15" s="457">
        <v>68849857</v>
      </c>
      <c r="L15" s="457"/>
      <c r="M15" s="458">
        <v>0.9999999564269266</v>
      </c>
      <c r="N15" s="458"/>
      <c r="O15" s="296"/>
      <c r="P15" s="296"/>
    </row>
    <row r="16" spans="1:16" ht="13.5" thickBot="1">
      <c r="A16" s="452" t="s">
        <v>186</v>
      </c>
      <c r="B16" s="452"/>
      <c r="C16" s="453" t="s">
        <v>187</v>
      </c>
      <c r="D16" s="453"/>
      <c r="E16" s="453"/>
      <c r="F16" s="453"/>
      <c r="G16" s="298" t="s">
        <v>188</v>
      </c>
      <c r="H16" s="453" t="s">
        <v>189</v>
      </c>
      <c r="I16" s="453"/>
      <c r="J16" s="299"/>
      <c r="K16" s="454">
        <v>43251324</v>
      </c>
      <c r="L16" s="454"/>
      <c r="M16" s="453"/>
      <c r="N16" s="453"/>
      <c r="O16" s="296"/>
      <c r="P16" s="296"/>
    </row>
    <row r="17" spans="1:16" ht="13.5" thickBot="1">
      <c r="A17" s="452" t="s">
        <v>186</v>
      </c>
      <c r="B17" s="452"/>
      <c r="C17" s="453" t="s">
        <v>187</v>
      </c>
      <c r="D17" s="453"/>
      <c r="E17" s="453"/>
      <c r="F17" s="453"/>
      <c r="G17" s="298" t="s">
        <v>190</v>
      </c>
      <c r="H17" s="453" t="s">
        <v>191</v>
      </c>
      <c r="I17" s="453"/>
      <c r="J17" s="299"/>
      <c r="K17" s="454">
        <v>15359123</v>
      </c>
      <c r="L17" s="454"/>
      <c r="M17" s="453"/>
      <c r="N17" s="453"/>
      <c r="O17" s="296"/>
      <c r="P17" s="296"/>
    </row>
    <row r="18" spans="1:16" ht="13.5" thickBot="1">
      <c r="A18" s="452" t="s">
        <v>186</v>
      </c>
      <c r="B18" s="452"/>
      <c r="C18" s="453" t="s">
        <v>187</v>
      </c>
      <c r="D18" s="453"/>
      <c r="E18" s="453"/>
      <c r="F18" s="453"/>
      <c r="G18" s="298" t="s">
        <v>192</v>
      </c>
      <c r="H18" s="453" t="s">
        <v>193</v>
      </c>
      <c r="I18" s="453"/>
      <c r="J18" s="299"/>
      <c r="K18" s="454">
        <v>829970</v>
      </c>
      <c r="L18" s="454"/>
      <c r="M18" s="453"/>
      <c r="N18" s="453"/>
      <c r="O18" s="296"/>
      <c r="P18" s="296"/>
    </row>
    <row r="19" spans="1:16" ht="13.5" thickBot="1">
      <c r="A19" s="452" t="s">
        <v>186</v>
      </c>
      <c r="B19" s="452"/>
      <c r="C19" s="453" t="s">
        <v>187</v>
      </c>
      <c r="D19" s="453"/>
      <c r="E19" s="453"/>
      <c r="F19" s="453"/>
      <c r="G19" s="298" t="s">
        <v>194</v>
      </c>
      <c r="H19" s="453" t="s">
        <v>195</v>
      </c>
      <c r="I19" s="453"/>
      <c r="J19" s="299"/>
      <c r="K19" s="454">
        <v>9409440</v>
      </c>
      <c r="L19" s="454"/>
      <c r="M19" s="453"/>
      <c r="N19" s="453"/>
      <c r="O19" s="296"/>
      <c r="P19" s="296"/>
    </row>
    <row r="20" spans="1:16" ht="13.5" thickBot="1">
      <c r="A20" s="449" t="s">
        <v>160</v>
      </c>
      <c r="B20" s="449"/>
      <c r="C20" s="449"/>
      <c r="D20" s="449"/>
      <c r="E20" s="449"/>
      <c r="F20" s="449"/>
      <c r="G20" s="449"/>
      <c r="H20" s="449"/>
      <c r="I20" s="449"/>
      <c r="J20" s="306">
        <v>144941020</v>
      </c>
      <c r="K20" s="459">
        <v>127791374.19999999</v>
      </c>
      <c r="L20" s="459"/>
      <c r="M20" s="451">
        <v>0.8816784523801474</v>
      </c>
      <c r="N20" s="451"/>
      <c r="O20" s="296"/>
      <c r="P20" s="296"/>
    </row>
    <row r="21" spans="1:16" ht="13.5" thickBot="1">
      <c r="A21" s="455" t="s">
        <v>173</v>
      </c>
      <c r="B21" s="455"/>
      <c r="C21" s="456" t="s">
        <v>174</v>
      </c>
      <c r="D21" s="456"/>
      <c r="E21" s="456"/>
      <c r="F21" s="456"/>
      <c r="G21" s="456"/>
      <c r="H21" s="456"/>
      <c r="I21" s="456"/>
      <c r="J21" s="302">
        <v>111600</v>
      </c>
      <c r="K21" s="457">
        <v>111600</v>
      </c>
      <c r="L21" s="457"/>
      <c r="M21" s="458">
        <v>1</v>
      </c>
      <c r="N21" s="458"/>
      <c r="O21" s="296"/>
      <c r="P21" s="296"/>
    </row>
    <row r="22" spans="1:16" ht="13.5" thickBot="1">
      <c r="A22" s="452" t="s">
        <v>186</v>
      </c>
      <c r="B22" s="452"/>
      <c r="C22" s="453" t="s">
        <v>187</v>
      </c>
      <c r="D22" s="453"/>
      <c r="E22" s="453"/>
      <c r="F22" s="453"/>
      <c r="G22" s="298" t="s">
        <v>188</v>
      </c>
      <c r="H22" s="453" t="s">
        <v>189</v>
      </c>
      <c r="I22" s="453"/>
      <c r="J22" s="299"/>
      <c r="K22" s="454">
        <v>66960</v>
      </c>
      <c r="L22" s="454"/>
      <c r="M22" s="453"/>
      <c r="N22" s="453"/>
      <c r="O22" s="296"/>
      <c r="P22" s="296"/>
    </row>
    <row r="23" spans="1:16" ht="13.5" thickBot="1">
      <c r="A23" s="452" t="s">
        <v>186</v>
      </c>
      <c r="B23" s="452"/>
      <c r="C23" s="453" t="s">
        <v>196</v>
      </c>
      <c r="D23" s="453"/>
      <c r="E23" s="453"/>
      <c r="F23" s="453"/>
      <c r="G23" s="298" t="s">
        <v>188</v>
      </c>
      <c r="H23" s="453" t="s">
        <v>189</v>
      </c>
      <c r="I23" s="453"/>
      <c r="J23" s="299"/>
      <c r="K23" s="454">
        <v>44640</v>
      </c>
      <c r="L23" s="454"/>
      <c r="M23" s="453"/>
      <c r="N23" s="453"/>
      <c r="O23" s="296"/>
      <c r="P23" s="296"/>
    </row>
    <row r="24" spans="1:16" ht="13.5" thickBot="1">
      <c r="A24" s="455" t="s">
        <v>175</v>
      </c>
      <c r="B24" s="455"/>
      <c r="C24" s="456" t="s">
        <v>176</v>
      </c>
      <c r="D24" s="456"/>
      <c r="E24" s="456"/>
      <c r="F24" s="456"/>
      <c r="G24" s="456"/>
      <c r="H24" s="456"/>
      <c r="I24" s="456"/>
      <c r="J24" s="302">
        <v>144829420</v>
      </c>
      <c r="K24" s="457">
        <v>127679774.19999999</v>
      </c>
      <c r="L24" s="457"/>
      <c r="M24" s="458">
        <v>0.8815872783306042</v>
      </c>
      <c r="N24" s="458"/>
      <c r="O24" s="296"/>
      <c r="P24" s="296"/>
    </row>
    <row r="25" spans="1:16" ht="13.5" thickBot="1">
      <c r="A25" s="452" t="s">
        <v>186</v>
      </c>
      <c r="B25" s="452"/>
      <c r="C25" s="453" t="s">
        <v>187</v>
      </c>
      <c r="D25" s="453"/>
      <c r="E25" s="453"/>
      <c r="F25" s="453"/>
      <c r="G25" s="298" t="s">
        <v>188</v>
      </c>
      <c r="H25" s="453" t="s">
        <v>189</v>
      </c>
      <c r="I25" s="453"/>
      <c r="J25" s="299"/>
      <c r="K25" s="454">
        <v>1111809.73</v>
      </c>
      <c r="L25" s="454"/>
      <c r="M25" s="453"/>
      <c r="N25" s="453"/>
      <c r="O25" s="296"/>
      <c r="P25" s="296"/>
    </row>
    <row r="26" spans="1:16" ht="13.5" thickBot="1">
      <c r="A26" s="452" t="s">
        <v>186</v>
      </c>
      <c r="B26" s="452"/>
      <c r="C26" s="453" t="s">
        <v>187</v>
      </c>
      <c r="D26" s="453"/>
      <c r="E26" s="453"/>
      <c r="F26" s="453"/>
      <c r="G26" s="298" t="s">
        <v>190</v>
      </c>
      <c r="H26" s="453" t="s">
        <v>191</v>
      </c>
      <c r="I26" s="453"/>
      <c r="J26" s="299"/>
      <c r="K26" s="454">
        <v>42581510.17</v>
      </c>
      <c r="L26" s="454"/>
      <c r="M26" s="453"/>
      <c r="N26" s="453"/>
      <c r="O26" s="296"/>
      <c r="P26" s="296"/>
    </row>
    <row r="27" spans="1:16" ht="13.5" thickBot="1">
      <c r="A27" s="452" t="s">
        <v>186</v>
      </c>
      <c r="B27" s="452"/>
      <c r="C27" s="453" t="s">
        <v>187</v>
      </c>
      <c r="D27" s="453"/>
      <c r="E27" s="453"/>
      <c r="F27" s="453"/>
      <c r="G27" s="298" t="s">
        <v>197</v>
      </c>
      <c r="H27" s="453" t="s">
        <v>198</v>
      </c>
      <c r="I27" s="453"/>
      <c r="J27" s="299"/>
      <c r="K27" s="454">
        <v>14443384.299999999</v>
      </c>
      <c r="L27" s="454"/>
      <c r="M27" s="453"/>
      <c r="N27" s="453"/>
      <c r="O27" s="296"/>
      <c r="P27" s="296"/>
    </row>
    <row r="28" spans="1:16" ht="13.5" thickBot="1">
      <c r="A28" s="452" t="s">
        <v>186</v>
      </c>
      <c r="B28" s="452"/>
      <c r="C28" s="453" t="s">
        <v>187</v>
      </c>
      <c r="D28" s="453"/>
      <c r="E28" s="453"/>
      <c r="F28" s="453"/>
      <c r="G28" s="298" t="s">
        <v>192</v>
      </c>
      <c r="H28" s="453" t="s">
        <v>193</v>
      </c>
      <c r="I28" s="453"/>
      <c r="J28" s="299"/>
      <c r="K28" s="454">
        <v>2301010</v>
      </c>
      <c r="L28" s="454"/>
      <c r="M28" s="453"/>
      <c r="N28" s="453"/>
      <c r="O28" s="296"/>
      <c r="P28" s="296"/>
    </row>
    <row r="29" spans="1:16" ht="13.5" thickBot="1">
      <c r="A29" s="452" t="s">
        <v>186</v>
      </c>
      <c r="B29" s="452"/>
      <c r="C29" s="453" t="s">
        <v>187</v>
      </c>
      <c r="D29" s="453"/>
      <c r="E29" s="453"/>
      <c r="F29" s="453"/>
      <c r="G29" s="298" t="s">
        <v>194</v>
      </c>
      <c r="H29" s="453" t="s">
        <v>195</v>
      </c>
      <c r="I29" s="453"/>
      <c r="J29" s="299"/>
      <c r="K29" s="454">
        <v>26086700</v>
      </c>
      <c r="L29" s="454"/>
      <c r="M29" s="453"/>
      <c r="N29" s="453"/>
      <c r="O29" s="296"/>
      <c r="P29" s="296"/>
    </row>
    <row r="30" spans="1:16" ht="13.5" thickBot="1">
      <c r="A30" s="452" t="s">
        <v>186</v>
      </c>
      <c r="B30" s="452"/>
      <c r="C30" s="453" t="s">
        <v>196</v>
      </c>
      <c r="D30" s="453"/>
      <c r="E30" s="453"/>
      <c r="F30" s="453"/>
      <c r="G30" s="298" t="s">
        <v>188</v>
      </c>
      <c r="H30" s="453" t="s">
        <v>189</v>
      </c>
      <c r="I30" s="453"/>
      <c r="J30" s="299"/>
      <c r="K30" s="454">
        <v>327247.45</v>
      </c>
      <c r="L30" s="454"/>
      <c r="M30" s="453"/>
      <c r="N30" s="453"/>
      <c r="O30" s="296"/>
      <c r="P30" s="296"/>
    </row>
    <row r="31" spans="1:16" ht="13.5" thickBot="1">
      <c r="A31" s="452" t="s">
        <v>186</v>
      </c>
      <c r="B31" s="452"/>
      <c r="C31" s="453" t="s">
        <v>196</v>
      </c>
      <c r="D31" s="453"/>
      <c r="E31" s="453"/>
      <c r="F31" s="453"/>
      <c r="G31" s="298" t="s">
        <v>190</v>
      </c>
      <c r="H31" s="453" t="s">
        <v>191</v>
      </c>
      <c r="I31" s="453"/>
      <c r="J31" s="299"/>
      <c r="K31" s="454">
        <v>21841249.9</v>
      </c>
      <c r="L31" s="454"/>
      <c r="M31" s="453"/>
      <c r="N31" s="453"/>
      <c r="O31" s="296"/>
      <c r="P31" s="296"/>
    </row>
    <row r="32" spans="1:16" ht="13.5" thickBot="1">
      <c r="A32" s="452" t="s">
        <v>186</v>
      </c>
      <c r="B32" s="452"/>
      <c r="C32" s="453" t="s">
        <v>196</v>
      </c>
      <c r="D32" s="453"/>
      <c r="E32" s="453"/>
      <c r="F32" s="453"/>
      <c r="G32" s="298" t="s">
        <v>197</v>
      </c>
      <c r="H32" s="453" t="s">
        <v>198</v>
      </c>
      <c r="I32" s="453"/>
      <c r="J32" s="299"/>
      <c r="K32" s="454">
        <v>4426022.65</v>
      </c>
      <c r="L32" s="454"/>
      <c r="M32" s="453"/>
      <c r="N32" s="453"/>
      <c r="O32" s="296"/>
      <c r="P32" s="296"/>
    </row>
    <row r="33" spans="1:16" ht="13.5" thickBot="1">
      <c r="A33" s="452" t="s">
        <v>186</v>
      </c>
      <c r="B33" s="452"/>
      <c r="C33" s="453" t="s">
        <v>196</v>
      </c>
      <c r="D33" s="453"/>
      <c r="E33" s="453"/>
      <c r="F33" s="453"/>
      <c r="G33" s="298" t="s">
        <v>192</v>
      </c>
      <c r="H33" s="453" t="s">
        <v>193</v>
      </c>
      <c r="I33" s="453"/>
      <c r="J33" s="299"/>
      <c r="K33" s="454">
        <v>1180250</v>
      </c>
      <c r="L33" s="454"/>
      <c r="M33" s="453"/>
      <c r="N33" s="453"/>
      <c r="O33" s="296"/>
      <c r="P33" s="296"/>
    </row>
    <row r="34" spans="1:16" ht="13.5" thickBot="1">
      <c r="A34" s="452" t="s">
        <v>186</v>
      </c>
      <c r="B34" s="452"/>
      <c r="C34" s="453" t="s">
        <v>196</v>
      </c>
      <c r="D34" s="453"/>
      <c r="E34" s="453"/>
      <c r="F34" s="453"/>
      <c r="G34" s="298" t="s">
        <v>194</v>
      </c>
      <c r="H34" s="453" t="s">
        <v>195</v>
      </c>
      <c r="I34" s="453"/>
      <c r="J34" s="299"/>
      <c r="K34" s="454">
        <v>13380590</v>
      </c>
      <c r="L34" s="454"/>
      <c r="M34" s="453"/>
      <c r="N34" s="453"/>
      <c r="O34" s="296"/>
      <c r="P34" s="296"/>
    </row>
    <row r="35" spans="1:16" ht="13.5" thickBot="1">
      <c r="A35" s="449" t="s">
        <v>161</v>
      </c>
      <c r="B35" s="449"/>
      <c r="C35" s="449"/>
      <c r="D35" s="449"/>
      <c r="E35" s="449"/>
      <c r="F35" s="449"/>
      <c r="G35" s="449"/>
      <c r="H35" s="449"/>
      <c r="I35" s="449"/>
      <c r="J35" s="306">
        <v>131424910</v>
      </c>
      <c r="K35" s="459">
        <v>131424895.13000001</v>
      </c>
      <c r="L35" s="459"/>
      <c r="M35" s="451">
        <v>0.9999998868555436</v>
      </c>
      <c r="N35" s="451"/>
      <c r="O35" s="296"/>
      <c r="P35" s="296"/>
    </row>
    <row r="36" spans="1:16" ht="13.5" thickBot="1">
      <c r="A36" s="455" t="s">
        <v>169</v>
      </c>
      <c r="B36" s="455"/>
      <c r="C36" s="456" t="s">
        <v>170</v>
      </c>
      <c r="D36" s="456"/>
      <c r="E36" s="456"/>
      <c r="F36" s="456"/>
      <c r="G36" s="456"/>
      <c r="H36" s="456"/>
      <c r="I36" s="456"/>
      <c r="J36" s="302">
        <v>9335870</v>
      </c>
      <c r="K36" s="457">
        <v>9335875</v>
      </c>
      <c r="L36" s="457"/>
      <c r="M36" s="458">
        <v>1.0000005355687258</v>
      </c>
      <c r="N36" s="458"/>
      <c r="O36" s="296"/>
      <c r="P36" s="296"/>
    </row>
    <row r="37" spans="1:16" ht="13.5" thickBot="1">
      <c r="A37" s="452" t="s">
        <v>186</v>
      </c>
      <c r="B37" s="452"/>
      <c r="C37" s="453" t="s">
        <v>187</v>
      </c>
      <c r="D37" s="453"/>
      <c r="E37" s="453"/>
      <c r="F37" s="453"/>
      <c r="G37" s="298" t="s">
        <v>188</v>
      </c>
      <c r="H37" s="453" t="s">
        <v>189</v>
      </c>
      <c r="I37" s="453"/>
      <c r="J37" s="299"/>
      <c r="K37" s="454">
        <v>9335875</v>
      </c>
      <c r="L37" s="454"/>
      <c r="M37" s="453"/>
      <c r="N37" s="453"/>
      <c r="O37" s="296"/>
      <c r="P37" s="296"/>
    </row>
    <row r="38" spans="1:16" ht="13.5" thickBot="1">
      <c r="A38" s="455" t="s">
        <v>171</v>
      </c>
      <c r="B38" s="455"/>
      <c r="C38" s="456" t="s">
        <v>172</v>
      </c>
      <c r="D38" s="456"/>
      <c r="E38" s="456"/>
      <c r="F38" s="456"/>
      <c r="G38" s="456"/>
      <c r="H38" s="456"/>
      <c r="I38" s="456"/>
      <c r="J38" s="302">
        <v>1028750</v>
      </c>
      <c r="K38" s="457">
        <v>1028742</v>
      </c>
      <c r="L38" s="457"/>
      <c r="M38" s="458">
        <v>0.9999922235722964</v>
      </c>
      <c r="N38" s="458"/>
      <c r="O38" s="296"/>
      <c r="P38" s="296"/>
    </row>
    <row r="39" spans="1:16" ht="13.5" thickBot="1">
      <c r="A39" s="452" t="s">
        <v>186</v>
      </c>
      <c r="B39" s="452"/>
      <c r="C39" s="453" t="s">
        <v>187</v>
      </c>
      <c r="D39" s="453"/>
      <c r="E39" s="453"/>
      <c r="F39" s="453"/>
      <c r="G39" s="298" t="s">
        <v>188</v>
      </c>
      <c r="H39" s="453" t="s">
        <v>189</v>
      </c>
      <c r="I39" s="453"/>
      <c r="J39" s="299"/>
      <c r="K39" s="454">
        <v>195090</v>
      </c>
      <c r="L39" s="454"/>
      <c r="M39" s="453"/>
      <c r="N39" s="453"/>
      <c r="O39" s="296"/>
      <c r="P39" s="296"/>
    </row>
    <row r="40" spans="1:16" ht="13.5" thickBot="1">
      <c r="A40" s="452" t="s">
        <v>186</v>
      </c>
      <c r="B40" s="452"/>
      <c r="C40" s="453" t="s">
        <v>187</v>
      </c>
      <c r="D40" s="453"/>
      <c r="E40" s="453"/>
      <c r="F40" s="453"/>
      <c r="G40" s="298" t="s">
        <v>199</v>
      </c>
      <c r="H40" s="453" t="s">
        <v>200</v>
      </c>
      <c r="I40" s="453"/>
      <c r="J40" s="299"/>
      <c r="K40" s="454">
        <v>500192</v>
      </c>
      <c r="L40" s="454"/>
      <c r="M40" s="453"/>
      <c r="N40" s="453"/>
      <c r="O40" s="296"/>
      <c r="P40" s="296"/>
    </row>
    <row r="41" spans="1:16" ht="13.5" thickBot="1">
      <c r="A41" s="452" t="s">
        <v>186</v>
      </c>
      <c r="B41" s="452"/>
      <c r="C41" s="453" t="s">
        <v>187</v>
      </c>
      <c r="D41" s="453"/>
      <c r="E41" s="453"/>
      <c r="F41" s="453"/>
      <c r="G41" s="298" t="s">
        <v>201</v>
      </c>
      <c r="H41" s="453" t="s">
        <v>202</v>
      </c>
      <c r="I41" s="453"/>
      <c r="J41" s="299"/>
      <c r="K41" s="454">
        <v>27030</v>
      </c>
      <c r="L41" s="454"/>
      <c r="M41" s="453"/>
      <c r="N41" s="453"/>
      <c r="O41" s="296"/>
      <c r="P41" s="296"/>
    </row>
    <row r="42" spans="1:16" ht="13.5" thickBot="1">
      <c r="A42" s="452" t="s">
        <v>186</v>
      </c>
      <c r="B42" s="452"/>
      <c r="C42" s="453" t="s">
        <v>187</v>
      </c>
      <c r="D42" s="453"/>
      <c r="E42" s="453"/>
      <c r="F42" s="453"/>
      <c r="G42" s="298" t="s">
        <v>203</v>
      </c>
      <c r="H42" s="453" t="s">
        <v>204</v>
      </c>
      <c r="I42" s="453"/>
      <c r="J42" s="299"/>
      <c r="K42" s="454">
        <v>306430</v>
      </c>
      <c r="L42" s="454"/>
      <c r="M42" s="453"/>
      <c r="N42" s="453"/>
      <c r="O42" s="296"/>
      <c r="P42" s="296"/>
    </row>
    <row r="43" spans="1:16" ht="13.5" thickBot="1">
      <c r="A43" s="455" t="s">
        <v>175</v>
      </c>
      <c r="B43" s="455"/>
      <c r="C43" s="456" t="s">
        <v>176</v>
      </c>
      <c r="D43" s="456"/>
      <c r="E43" s="456"/>
      <c r="F43" s="456"/>
      <c r="G43" s="456"/>
      <c r="H43" s="456"/>
      <c r="I43" s="456"/>
      <c r="J43" s="302">
        <v>89868460</v>
      </c>
      <c r="K43" s="457">
        <v>89868452.93</v>
      </c>
      <c r="L43" s="457"/>
      <c r="M43" s="458">
        <v>0.9999999213294631</v>
      </c>
      <c r="N43" s="458"/>
      <c r="O43" s="296"/>
      <c r="P43" s="296"/>
    </row>
    <row r="44" spans="1:16" ht="13.5" thickBot="1">
      <c r="A44" s="452" t="s">
        <v>186</v>
      </c>
      <c r="B44" s="452"/>
      <c r="C44" s="453" t="s">
        <v>187</v>
      </c>
      <c r="D44" s="453"/>
      <c r="E44" s="453"/>
      <c r="F44" s="453"/>
      <c r="G44" s="298" t="s">
        <v>188</v>
      </c>
      <c r="H44" s="453" t="s">
        <v>189</v>
      </c>
      <c r="I44" s="453"/>
      <c r="J44" s="299"/>
      <c r="K44" s="454">
        <v>881534.4299999999</v>
      </c>
      <c r="L44" s="454"/>
      <c r="M44" s="453"/>
      <c r="N44" s="453"/>
      <c r="O44" s="296"/>
      <c r="P44" s="296"/>
    </row>
    <row r="45" spans="1:16" ht="13.5" thickBot="1">
      <c r="A45" s="452" t="s">
        <v>186</v>
      </c>
      <c r="B45" s="452"/>
      <c r="C45" s="453" t="s">
        <v>187</v>
      </c>
      <c r="D45" s="453"/>
      <c r="E45" s="453"/>
      <c r="F45" s="453"/>
      <c r="G45" s="298" t="s">
        <v>190</v>
      </c>
      <c r="H45" s="453" t="s">
        <v>191</v>
      </c>
      <c r="I45" s="453"/>
      <c r="J45" s="299"/>
      <c r="K45" s="454">
        <v>44839454.75</v>
      </c>
      <c r="L45" s="454"/>
      <c r="M45" s="453"/>
      <c r="N45" s="453"/>
      <c r="O45" s="296"/>
      <c r="P45" s="296"/>
    </row>
    <row r="46" spans="1:16" ht="13.5" thickBot="1">
      <c r="A46" s="452" t="s">
        <v>186</v>
      </c>
      <c r="B46" s="452"/>
      <c r="C46" s="453" t="s">
        <v>187</v>
      </c>
      <c r="D46" s="453"/>
      <c r="E46" s="453"/>
      <c r="F46" s="453"/>
      <c r="G46" s="298" t="s">
        <v>197</v>
      </c>
      <c r="H46" s="453" t="s">
        <v>198</v>
      </c>
      <c r="I46" s="453"/>
      <c r="J46" s="299"/>
      <c r="K46" s="454">
        <v>14254523.75</v>
      </c>
      <c r="L46" s="454"/>
      <c r="M46" s="453"/>
      <c r="N46" s="453"/>
      <c r="O46" s="296"/>
      <c r="P46" s="296"/>
    </row>
    <row r="47" spans="1:16" ht="13.5" thickBot="1">
      <c r="A47" s="452" t="s">
        <v>186</v>
      </c>
      <c r="B47" s="452"/>
      <c r="C47" s="453" t="s">
        <v>187</v>
      </c>
      <c r="D47" s="453"/>
      <c r="E47" s="453"/>
      <c r="F47" s="453"/>
      <c r="G47" s="298" t="s">
        <v>192</v>
      </c>
      <c r="H47" s="453" t="s">
        <v>193</v>
      </c>
      <c r="I47" s="453"/>
      <c r="J47" s="299"/>
      <c r="K47" s="454">
        <v>2423000</v>
      </c>
      <c r="L47" s="454"/>
      <c r="M47" s="453"/>
      <c r="N47" s="453"/>
      <c r="O47" s="296"/>
      <c r="P47" s="296"/>
    </row>
    <row r="48" spans="1:16" ht="13.5" thickBot="1">
      <c r="A48" s="452" t="s">
        <v>186</v>
      </c>
      <c r="B48" s="452"/>
      <c r="C48" s="453" t="s">
        <v>187</v>
      </c>
      <c r="D48" s="453"/>
      <c r="E48" s="453"/>
      <c r="F48" s="453"/>
      <c r="G48" s="298" t="s">
        <v>194</v>
      </c>
      <c r="H48" s="453" t="s">
        <v>195</v>
      </c>
      <c r="I48" s="453"/>
      <c r="J48" s="299"/>
      <c r="K48" s="454">
        <v>27469940</v>
      </c>
      <c r="L48" s="454"/>
      <c r="M48" s="453"/>
      <c r="N48" s="453"/>
      <c r="O48" s="296"/>
      <c r="P48" s="296"/>
    </row>
    <row r="49" spans="1:16" ht="13.5" thickBot="1">
      <c r="A49" s="455" t="s">
        <v>177</v>
      </c>
      <c r="B49" s="455"/>
      <c r="C49" s="456" t="s">
        <v>178</v>
      </c>
      <c r="D49" s="456"/>
      <c r="E49" s="456"/>
      <c r="F49" s="456"/>
      <c r="G49" s="456"/>
      <c r="H49" s="456"/>
      <c r="I49" s="456"/>
      <c r="J49" s="302">
        <v>31191830</v>
      </c>
      <c r="K49" s="457">
        <v>31191825.2</v>
      </c>
      <c r="L49" s="457"/>
      <c r="M49" s="458">
        <v>0.9999998461135495</v>
      </c>
      <c r="N49" s="458"/>
      <c r="O49" s="296"/>
      <c r="P49" s="296"/>
    </row>
    <row r="50" spans="1:16" ht="13.5" thickBot="1">
      <c r="A50" s="452" t="s">
        <v>186</v>
      </c>
      <c r="B50" s="452"/>
      <c r="C50" s="453" t="s">
        <v>187</v>
      </c>
      <c r="D50" s="453"/>
      <c r="E50" s="453"/>
      <c r="F50" s="453"/>
      <c r="G50" s="298" t="s">
        <v>190</v>
      </c>
      <c r="H50" s="453" t="s">
        <v>191</v>
      </c>
      <c r="I50" s="453"/>
      <c r="J50" s="299"/>
      <c r="K50" s="454">
        <v>18306344</v>
      </c>
      <c r="L50" s="454"/>
      <c r="M50" s="453"/>
      <c r="N50" s="453"/>
      <c r="O50" s="296"/>
      <c r="P50" s="296"/>
    </row>
    <row r="51" spans="1:16" ht="13.5" thickBot="1">
      <c r="A51" s="452" t="s">
        <v>186</v>
      </c>
      <c r="B51" s="452"/>
      <c r="C51" s="453" t="s">
        <v>187</v>
      </c>
      <c r="D51" s="453"/>
      <c r="E51" s="453"/>
      <c r="F51" s="453"/>
      <c r="G51" s="298" t="s">
        <v>192</v>
      </c>
      <c r="H51" s="453" t="s">
        <v>193</v>
      </c>
      <c r="I51" s="453"/>
      <c r="J51" s="299"/>
      <c r="K51" s="454">
        <v>1011310</v>
      </c>
      <c r="L51" s="454"/>
      <c r="M51" s="453"/>
      <c r="N51" s="453"/>
      <c r="O51" s="296"/>
      <c r="P51" s="296"/>
    </row>
    <row r="52" spans="1:16" ht="13.5" thickBot="1">
      <c r="A52" s="452" t="s">
        <v>186</v>
      </c>
      <c r="B52" s="452"/>
      <c r="C52" s="453" t="s">
        <v>187</v>
      </c>
      <c r="D52" s="453"/>
      <c r="E52" s="453"/>
      <c r="F52" s="453"/>
      <c r="G52" s="298" t="s">
        <v>194</v>
      </c>
      <c r="H52" s="453" t="s">
        <v>195</v>
      </c>
      <c r="I52" s="453"/>
      <c r="J52" s="299"/>
      <c r="K52" s="454">
        <v>11874171.2</v>
      </c>
      <c r="L52" s="454"/>
      <c r="M52" s="453"/>
      <c r="N52" s="453"/>
      <c r="O52" s="296"/>
      <c r="P52" s="296"/>
    </row>
    <row r="53" spans="1:16" ht="13.5" thickBot="1">
      <c r="A53" s="449" t="s">
        <v>205</v>
      </c>
      <c r="B53" s="449"/>
      <c r="C53" s="449"/>
      <c r="D53" s="449"/>
      <c r="E53" s="449"/>
      <c r="F53" s="449"/>
      <c r="G53" s="449"/>
      <c r="H53" s="449"/>
      <c r="I53" s="449"/>
      <c r="J53" s="303">
        <v>345588780</v>
      </c>
      <c r="K53" s="450">
        <v>328288656.33</v>
      </c>
      <c r="L53" s="450"/>
      <c r="M53" s="451">
        <v>0.9499401465811477</v>
      </c>
      <c r="N53" s="451"/>
      <c r="O53" s="296"/>
      <c r="P53" s="296"/>
    </row>
  </sheetData>
  <sheetProtection/>
  <mergeCells count="228">
    <mergeCell ref="A4:B4"/>
    <mergeCell ref="C4:F4"/>
    <mergeCell ref="H4:I4"/>
    <mergeCell ref="K4:L4"/>
    <mergeCell ref="M4:N4"/>
    <mergeCell ref="A7:I7"/>
    <mergeCell ref="K7:L7"/>
    <mergeCell ref="M7:N7"/>
    <mergeCell ref="A8:B8"/>
    <mergeCell ref="C8:I8"/>
    <mergeCell ref="K8:L8"/>
    <mergeCell ref="M8:N8"/>
    <mergeCell ref="A5:I5"/>
    <mergeCell ref="K5:L5"/>
    <mergeCell ref="M5:N5"/>
    <mergeCell ref="A6:B6"/>
    <mergeCell ref="C6:I6"/>
    <mergeCell ref="K6:L6"/>
    <mergeCell ref="M6:N6"/>
    <mergeCell ref="A11:B11"/>
    <mergeCell ref="C11:F11"/>
    <mergeCell ref="H11:I11"/>
    <mergeCell ref="K11:L11"/>
    <mergeCell ref="M11:N11"/>
    <mergeCell ref="A12:I12"/>
    <mergeCell ref="K12:L12"/>
    <mergeCell ref="M12:N12"/>
    <mergeCell ref="A9:B9"/>
    <mergeCell ref="C9:F9"/>
    <mergeCell ref="H9:I9"/>
    <mergeCell ref="K9:L9"/>
    <mergeCell ref="M9:N9"/>
    <mergeCell ref="A10:B10"/>
    <mergeCell ref="C10:I10"/>
    <mergeCell ref="K10:L10"/>
    <mergeCell ref="M10:N10"/>
    <mergeCell ref="A13:B13"/>
    <mergeCell ref="C13:I13"/>
    <mergeCell ref="K13:L13"/>
    <mergeCell ref="M13:N13"/>
    <mergeCell ref="A14:B14"/>
    <mergeCell ref="C14:F14"/>
    <mergeCell ref="H14:I14"/>
    <mergeCell ref="K14:L14"/>
    <mergeCell ref="M14:N14"/>
    <mergeCell ref="A15:B15"/>
    <mergeCell ref="C15:I15"/>
    <mergeCell ref="K15:L15"/>
    <mergeCell ref="M15:N15"/>
    <mergeCell ref="A16:B16"/>
    <mergeCell ref="C16:F16"/>
    <mergeCell ref="H16:I16"/>
    <mergeCell ref="K16:L16"/>
    <mergeCell ref="M16:N16"/>
    <mergeCell ref="A19:B19"/>
    <mergeCell ref="C19:F19"/>
    <mergeCell ref="H19:I19"/>
    <mergeCell ref="K19:L19"/>
    <mergeCell ref="M19:N19"/>
    <mergeCell ref="A20:I20"/>
    <mergeCell ref="K20:L20"/>
    <mergeCell ref="M20:N20"/>
    <mergeCell ref="A17:B17"/>
    <mergeCell ref="C17:F17"/>
    <mergeCell ref="H17:I17"/>
    <mergeCell ref="K17:L17"/>
    <mergeCell ref="M17:N17"/>
    <mergeCell ref="A18:B18"/>
    <mergeCell ref="C18:F18"/>
    <mergeCell ref="H18:I18"/>
    <mergeCell ref="K18:L18"/>
    <mergeCell ref="M18:N18"/>
    <mergeCell ref="A21:B21"/>
    <mergeCell ref="C21:I21"/>
    <mergeCell ref="K21:L21"/>
    <mergeCell ref="M21:N21"/>
    <mergeCell ref="A22:B22"/>
    <mergeCell ref="C22:F22"/>
    <mergeCell ref="H22:I22"/>
    <mergeCell ref="K22:L22"/>
    <mergeCell ref="M22:N22"/>
    <mergeCell ref="A23:B23"/>
    <mergeCell ref="C23:F23"/>
    <mergeCell ref="H23:I23"/>
    <mergeCell ref="K23:L23"/>
    <mergeCell ref="M23:N23"/>
    <mergeCell ref="A24:B24"/>
    <mergeCell ref="C24:I24"/>
    <mergeCell ref="K24:L24"/>
    <mergeCell ref="M24:N24"/>
    <mergeCell ref="A25:B25"/>
    <mergeCell ref="C25:F25"/>
    <mergeCell ref="H25:I25"/>
    <mergeCell ref="K25:L25"/>
    <mergeCell ref="M25:N25"/>
    <mergeCell ref="A26:B26"/>
    <mergeCell ref="C26:F26"/>
    <mergeCell ref="H26:I26"/>
    <mergeCell ref="K26:L26"/>
    <mergeCell ref="M26:N26"/>
    <mergeCell ref="A27:B27"/>
    <mergeCell ref="C27:F27"/>
    <mergeCell ref="H27:I27"/>
    <mergeCell ref="K27:L27"/>
    <mergeCell ref="M27:N27"/>
    <mergeCell ref="A28:B28"/>
    <mergeCell ref="C28:F28"/>
    <mergeCell ref="H28:I28"/>
    <mergeCell ref="K28:L28"/>
    <mergeCell ref="M28:N28"/>
    <mergeCell ref="A29:B29"/>
    <mergeCell ref="C29:F29"/>
    <mergeCell ref="H29:I29"/>
    <mergeCell ref="K29:L29"/>
    <mergeCell ref="M29:N29"/>
    <mergeCell ref="A30:B30"/>
    <mergeCell ref="C30:F30"/>
    <mergeCell ref="H30:I30"/>
    <mergeCell ref="K30:L30"/>
    <mergeCell ref="M30:N30"/>
    <mergeCell ref="A31:B31"/>
    <mergeCell ref="C31:F31"/>
    <mergeCell ref="H31:I31"/>
    <mergeCell ref="K31:L31"/>
    <mergeCell ref="M31:N31"/>
    <mergeCell ref="A32:B32"/>
    <mergeCell ref="C32:F32"/>
    <mergeCell ref="H32:I32"/>
    <mergeCell ref="K32:L32"/>
    <mergeCell ref="M32:N32"/>
    <mergeCell ref="A35:I35"/>
    <mergeCell ref="K35:L35"/>
    <mergeCell ref="M35:N35"/>
    <mergeCell ref="A36:B36"/>
    <mergeCell ref="C36:I36"/>
    <mergeCell ref="K36:L36"/>
    <mergeCell ref="M36:N36"/>
    <mergeCell ref="A33:B33"/>
    <mergeCell ref="C33:F33"/>
    <mergeCell ref="H33:I33"/>
    <mergeCell ref="K33:L33"/>
    <mergeCell ref="M33:N33"/>
    <mergeCell ref="A34:B34"/>
    <mergeCell ref="C34:F34"/>
    <mergeCell ref="H34:I34"/>
    <mergeCell ref="K34:L34"/>
    <mergeCell ref="M34:N34"/>
    <mergeCell ref="A37:B37"/>
    <mergeCell ref="C37:F37"/>
    <mergeCell ref="H37:I37"/>
    <mergeCell ref="K37:L37"/>
    <mergeCell ref="M37:N37"/>
    <mergeCell ref="A38:B38"/>
    <mergeCell ref="C38:I38"/>
    <mergeCell ref="K38:L38"/>
    <mergeCell ref="M38:N38"/>
    <mergeCell ref="A39:B39"/>
    <mergeCell ref="C39:F39"/>
    <mergeCell ref="H39:I39"/>
    <mergeCell ref="K39:L39"/>
    <mergeCell ref="M39:N39"/>
    <mergeCell ref="A40:B40"/>
    <mergeCell ref="C40:F40"/>
    <mergeCell ref="H40:I40"/>
    <mergeCell ref="K40:L40"/>
    <mergeCell ref="M40:N40"/>
    <mergeCell ref="A41:B41"/>
    <mergeCell ref="C41:F41"/>
    <mergeCell ref="H41:I41"/>
    <mergeCell ref="K41:L41"/>
    <mergeCell ref="M41:N41"/>
    <mergeCell ref="A42:B42"/>
    <mergeCell ref="C42:F42"/>
    <mergeCell ref="H42:I42"/>
    <mergeCell ref="K42:L42"/>
    <mergeCell ref="M42:N42"/>
    <mergeCell ref="A43:B43"/>
    <mergeCell ref="C43:I43"/>
    <mergeCell ref="K43:L43"/>
    <mergeCell ref="M43:N43"/>
    <mergeCell ref="A44:B44"/>
    <mergeCell ref="C44:F44"/>
    <mergeCell ref="H44:I44"/>
    <mergeCell ref="K44:L44"/>
    <mergeCell ref="M44:N44"/>
    <mergeCell ref="A45:B45"/>
    <mergeCell ref="C45:F45"/>
    <mergeCell ref="H45:I45"/>
    <mergeCell ref="K45:L45"/>
    <mergeCell ref="M45:N45"/>
    <mergeCell ref="A46:B46"/>
    <mergeCell ref="C46:F46"/>
    <mergeCell ref="H46:I46"/>
    <mergeCell ref="K46:L46"/>
    <mergeCell ref="M46:N46"/>
    <mergeCell ref="C47:F47"/>
    <mergeCell ref="H47:I47"/>
    <mergeCell ref="K47:L47"/>
    <mergeCell ref="M47:N47"/>
    <mergeCell ref="A48:B48"/>
    <mergeCell ref="C48:F48"/>
    <mergeCell ref="H48:I48"/>
    <mergeCell ref="K48:L48"/>
    <mergeCell ref="M48:N48"/>
    <mergeCell ref="A1:M1"/>
    <mergeCell ref="A53:I53"/>
    <mergeCell ref="K53:L53"/>
    <mergeCell ref="M53:N53"/>
    <mergeCell ref="A51:B51"/>
    <mergeCell ref="C51:F51"/>
    <mergeCell ref="H51:I51"/>
    <mergeCell ref="K51:L51"/>
    <mergeCell ref="M51:N51"/>
    <mergeCell ref="A52:B52"/>
    <mergeCell ref="C52:F52"/>
    <mergeCell ref="H52:I52"/>
    <mergeCell ref="K52:L52"/>
    <mergeCell ref="M52:N52"/>
    <mergeCell ref="A49:B49"/>
    <mergeCell ref="C49:I49"/>
    <mergeCell ref="K49:L49"/>
    <mergeCell ref="M49:N49"/>
    <mergeCell ref="A50:B50"/>
    <mergeCell ref="C50:F50"/>
    <mergeCell ref="H50:I50"/>
    <mergeCell ref="K50:L50"/>
    <mergeCell ref="M50:N50"/>
    <mergeCell ref="A47:B47"/>
  </mergeCells>
  <printOptions/>
  <pageMargins left="0.27" right="0.24" top="0.22" bottom="0.17" header="0.17" footer="0.17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2"/>
  <sheetViews>
    <sheetView zoomScalePageLayoutView="0" workbookViewId="0" topLeftCell="A95">
      <selection activeCell="T122" sqref="T122"/>
    </sheetView>
  </sheetViews>
  <sheetFormatPr defaultColWidth="9.140625" defaultRowHeight="15"/>
  <cols>
    <col min="1" max="1" width="4.28125" style="0" customWidth="1"/>
    <col min="2" max="2" width="8.00390625" style="0" customWidth="1"/>
    <col min="3" max="3" width="15.57421875" style="0" customWidth="1"/>
    <col min="4" max="4" width="17.140625" style="0" customWidth="1"/>
    <col min="5" max="5" width="9.00390625" style="0" customWidth="1"/>
    <col min="6" max="8" width="8.57421875" style="0" customWidth="1"/>
    <col min="9" max="9" width="9.00390625" style="0" customWidth="1"/>
    <col min="10" max="10" width="11.57421875" style="0" customWidth="1"/>
    <col min="11" max="11" width="11.28125" style="0" customWidth="1"/>
    <col min="12" max="12" width="11.7109375" style="0" customWidth="1"/>
    <col min="13" max="15" width="7.8515625" style="0" customWidth="1"/>
    <col min="16" max="16" width="11.421875" style="0" hidden="1" customWidth="1"/>
    <col min="17" max="17" width="9.8515625" style="0" hidden="1" customWidth="1"/>
    <col min="18" max="18" width="11.57421875" style="0" hidden="1" customWidth="1"/>
    <col min="19" max="19" width="10.140625" style="0" hidden="1" customWidth="1"/>
  </cols>
  <sheetData>
    <row r="1" spans="1:15" ht="16.5" customHeight="1">
      <c r="A1" s="470" t="s">
        <v>62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2"/>
    </row>
    <row r="2" spans="1:16" ht="12.75" customHeight="1">
      <c r="A2" s="466" t="s">
        <v>0</v>
      </c>
      <c r="B2" s="466"/>
      <c r="C2" s="466"/>
      <c r="D2" s="466"/>
      <c r="E2" s="467" t="s">
        <v>64</v>
      </c>
      <c r="F2" s="467"/>
      <c r="G2" s="468" t="s">
        <v>46</v>
      </c>
      <c r="H2" s="468"/>
      <c r="I2" s="469" t="s">
        <v>65</v>
      </c>
      <c r="J2" s="469"/>
      <c r="K2" s="469"/>
      <c r="L2" s="469"/>
      <c r="M2" s="469"/>
      <c r="N2" s="469"/>
      <c r="O2" s="469"/>
      <c r="P2" s="31"/>
    </row>
    <row r="3" spans="1:17" ht="12.75" customHeight="1">
      <c r="A3" s="466" t="s">
        <v>1</v>
      </c>
      <c r="B3" s="466"/>
      <c r="C3" s="466"/>
      <c r="D3" s="466"/>
      <c r="E3" s="467">
        <v>1</v>
      </c>
      <c r="F3" s="467"/>
      <c r="G3" s="468" t="s">
        <v>47</v>
      </c>
      <c r="H3" s="468"/>
      <c r="I3" s="469" t="s">
        <v>66</v>
      </c>
      <c r="J3" s="469"/>
      <c r="K3" s="469"/>
      <c r="L3" s="469"/>
      <c r="M3" s="469"/>
      <c r="N3" s="469"/>
      <c r="O3" s="469"/>
      <c r="P3" s="31"/>
      <c r="Q3" s="31"/>
    </row>
    <row r="4" spans="7:21" ht="9" customHeight="1">
      <c r="G4" s="2"/>
      <c r="H4" s="2"/>
      <c r="I4" s="2"/>
      <c r="J4" s="2"/>
      <c r="K4" s="2"/>
      <c r="L4" s="2"/>
      <c r="U4" s="27"/>
    </row>
    <row r="5" spans="1:19" ht="15" customHeight="1">
      <c r="A5" s="473" t="s">
        <v>54</v>
      </c>
      <c r="B5" s="475" t="s">
        <v>2</v>
      </c>
      <c r="C5" s="473" t="s">
        <v>56</v>
      </c>
      <c r="D5" s="475" t="s">
        <v>3</v>
      </c>
      <c r="E5" s="475"/>
      <c r="F5" s="475" t="s">
        <v>4</v>
      </c>
      <c r="G5" s="473" t="s">
        <v>5</v>
      </c>
      <c r="H5" s="475" t="s">
        <v>6</v>
      </c>
      <c r="I5" s="473" t="s">
        <v>57</v>
      </c>
      <c r="J5" s="479" t="s">
        <v>50</v>
      </c>
      <c r="K5" s="480" t="s">
        <v>58</v>
      </c>
      <c r="L5" s="475" t="s">
        <v>7</v>
      </c>
      <c r="M5" s="485" t="s">
        <v>8</v>
      </c>
      <c r="N5" s="486"/>
      <c r="O5" s="486"/>
      <c r="P5" s="481" t="s">
        <v>9</v>
      </c>
      <c r="Q5" s="481" t="s">
        <v>10</v>
      </c>
      <c r="R5" s="481" t="s">
        <v>11</v>
      </c>
      <c r="S5" s="481" t="s">
        <v>12</v>
      </c>
    </row>
    <row r="6" spans="1:19" ht="50.25" customHeight="1">
      <c r="A6" s="474"/>
      <c r="B6" s="475"/>
      <c r="C6" s="474"/>
      <c r="D6" s="252" t="s">
        <v>13</v>
      </c>
      <c r="E6" s="252" t="s">
        <v>14</v>
      </c>
      <c r="F6" s="475"/>
      <c r="G6" s="474"/>
      <c r="H6" s="475"/>
      <c r="I6" s="474"/>
      <c r="J6" s="479"/>
      <c r="K6" s="480"/>
      <c r="L6" s="475"/>
      <c r="M6" s="4" t="s">
        <v>15</v>
      </c>
      <c r="N6" s="251" t="s">
        <v>16</v>
      </c>
      <c r="O6" s="6" t="s">
        <v>17</v>
      </c>
      <c r="P6" s="481"/>
      <c r="Q6" s="481"/>
      <c r="R6" s="481"/>
      <c r="S6" s="481"/>
    </row>
    <row r="7" spans="1:19" ht="12.75" customHeight="1">
      <c r="A7" s="7"/>
      <c r="B7" s="253"/>
      <c r="C7" s="253"/>
      <c r="D7" s="9"/>
      <c r="E7" s="9"/>
      <c r="F7" s="9"/>
      <c r="G7" s="9"/>
      <c r="H7" s="80"/>
      <c r="I7" s="15"/>
      <c r="J7" s="43"/>
      <c r="K7" s="43"/>
      <c r="L7" s="43">
        <v>0</v>
      </c>
      <c r="M7" s="10"/>
      <c r="N7" s="10"/>
      <c r="O7" s="10"/>
      <c r="P7" s="66">
        <f>IF(I7="Investiční",L7+O7,0)</f>
        <v>0</v>
      </c>
      <c r="Q7" s="66">
        <f>IF(I7="Neinvestiční",L7+O7,0)</f>
        <v>0</v>
      </c>
      <c r="R7" s="66">
        <f>IF(I7="Investiční",J7+M7,0)</f>
        <v>0</v>
      </c>
      <c r="S7" s="66">
        <f>IF(I7="Neinvestiční",J7+M7,0)</f>
        <v>0</v>
      </c>
    </row>
    <row r="8" spans="1:19" ht="12.75" customHeight="1">
      <c r="A8" s="7"/>
      <c r="B8" s="253"/>
      <c r="C8" s="253"/>
      <c r="D8" s="9"/>
      <c r="E8" s="9"/>
      <c r="F8" s="9"/>
      <c r="G8" s="9"/>
      <c r="H8" s="9"/>
      <c r="I8" s="15"/>
      <c r="J8" s="43"/>
      <c r="K8" s="43"/>
      <c r="L8" s="43">
        <f>J8+K8</f>
        <v>0</v>
      </c>
      <c r="M8" s="10"/>
      <c r="N8" s="10"/>
      <c r="O8" s="10"/>
      <c r="P8" s="66">
        <f>IF(I8="Investiční",L8+O8,0)</f>
        <v>0</v>
      </c>
      <c r="Q8" s="66">
        <f>IF(I8="Neinvestiční",L8+O8,0)</f>
        <v>0</v>
      </c>
      <c r="R8" s="66">
        <f>IF(I8="Investiční",J8+M8,0)</f>
        <v>0</v>
      </c>
      <c r="S8" s="66">
        <f>IF(I8="Neinvestiční",J8+M8,0)</f>
        <v>0</v>
      </c>
    </row>
    <row r="9" spans="1:19" ht="12.75" customHeight="1">
      <c r="A9" s="11"/>
      <c r="B9" s="12" t="s">
        <v>18</v>
      </c>
      <c r="C9" s="79"/>
      <c r="D9" s="482" t="s">
        <v>19</v>
      </c>
      <c r="E9" s="483"/>
      <c r="F9" s="483"/>
      <c r="G9" s="483"/>
      <c r="H9" s="483"/>
      <c r="I9" s="484"/>
      <c r="J9" s="44">
        <f aca="true" t="shared" si="0" ref="J9:S9">SUM(J7:J8)</f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4">
        <f t="shared" si="0"/>
        <v>0</v>
      </c>
      <c r="P9" s="44">
        <f t="shared" si="0"/>
        <v>0</v>
      </c>
      <c r="Q9" s="44">
        <f t="shared" si="0"/>
        <v>0</v>
      </c>
      <c r="R9" s="44">
        <f t="shared" si="0"/>
        <v>0</v>
      </c>
      <c r="S9" s="44">
        <f t="shared" si="0"/>
        <v>0</v>
      </c>
    </row>
    <row r="10" spans="1:19" ht="12.75" customHeight="1">
      <c r="A10" s="13"/>
      <c r="B10" s="14"/>
      <c r="C10" s="14"/>
      <c r="D10" s="9"/>
      <c r="E10" s="9"/>
      <c r="F10" s="9"/>
      <c r="G10" s="9"/>
      <c r="H10" s="9"/>
      <c r="I10" s="15"/>
      <c r="J10" s="43"/>
      <c r="K10" s="43"/>
      <c r="L10" s="43">
        <f>J10+K10</f>
        <v>0</v>
      </c>
      <c r="M10" s="10"/>
      <c r="N10" s="10"/>
      <c r="O10" s="10"/>
      <c r="P10" s="66">
        <f>IF(I10="Investiční",L10+O10,0)</f>
        <v>0</v>
      </c>
      <c r="Q10" s="66">
        <f>IF(I10="Neinvestiční",L10+O10,0)</f>
        <v>0</v>
      </c>
      <c r="R10" s="66">
        <f>IF(I10="Investiční",J10+M10,0)</f>
        <v>0</v>
      </c>
      <c r="S10" s="66">
        <f>IF(I10="Neinvestiční",J10+M10,0)</f>
        <v>0</v>
      </c>
    </row>
    <row r="11" spans="1:19" ht="12.75" customHeight="1">
      <c r="A11" s="13"/>
      <c r="B11" s="14"/>
      <c r="C11" s="14"/>
      <c r="D11" s="9"/>
      <c r="E11" s="9"/>
      <c r="F11" s="9"/>
      <c r="G11" s="9"/>
      <c r="H11" s="9"/>
      <c r="I11" s="15"/>
      <c r="J11" s="43"/>
      <c r="K11" s="43"/>
      <c r="L11" s="43">
        <f>J11+K11</f>
        <v>0</v>
      </c>
      <c r="M11" s="10"/>
      <c r="N11" s="10"/>
      <c r="O11" s="10"/>
      <c r="P11" s="66">
        <f>IF(I11="Investiční",L11+O11,0)</f>
        <v>0</v>
      </c>
      <c r="Q11" s="66">
        <f>IF(I11="Neinvestiční",L11+O11,0)</f>
        <v>0</v>
      </c>
      <c r="R11" s="66">
        <f>IF(I11="Investiční",J11+M11,0)</f>
        <v>0</v>
      </c>
      <c r="S11" s="66">
        <f>IF(I11="Neinvestiční",J11+M11,0)</f>
        <v>0</v>
      </c>
    </row>
    <row r="12" spans="1:19" ht="12.75" customHeight="1">
      <c r="A12" s="11"/>
      <c r="B12" s="12" t="s">
        <v>20</v>
      </c>
      <c r="C12" s="79"/>
      <c r="D12" s="476" t="s">
        <v>21</v>
      </c>
      <c r="E12" s="477"/>
      <c r="F12" s="477"/>
      <c r="G12" s="477"/>
      <c r="H12" s="477"/>
      <c r="I12" s="478"/>
      <c r="J12" s="52">
        <f aca="true" t="shared" si="1" ref="J12:S12">SUM(J10:J11)</f>
        <v>0</v>
      </c>
      <c r="K12" s="52">
        <f t="shared" si="1"/>
        <v>0</v>
      </c>
      <c r="L12" s="52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0</v>
      </c>
      <c r="Q12" s="45">
        <f t="shared" si="1"/>
        <v>0</v>
      </c>
      <c r="R12" s="45">
        <f t="shared" si="1"/>
        <v>0</v>
      </c>
      <c r="S12" s="45">
        <f t="shared" si="1"/>
        <v>0</v>
      </c>
    </row>
    <row r="13" spans="1:19" ht="14.25" customHeight="1">
      <c r="A13" s="13"/>
      <c r="B13" s="254"/>
      <c r="C13" s="254"/>
      <c r="D13" s="255"/>
      <c r="E13" s="256"/>
      <c r="F13" s="256"/>
      <c r="G13" s="257"/>
      <c r="H13" s="257"/>
      <c r="I13" s="15"/>
      <c r="J13" s="43"/>
      <c r="K13" s="43"/>
      <c r="L13" s="43">
        <f>J13+K13</f>
        <v>0</v>
      </c>
      <c r="M13" s="16"/>
      <c r="N13" s="16"/>
      <c r="O13" s="16"/>
      <c r="P13" s="66">
        <f>IF(I13="Investiční",L13+O13,0)</f>
        <v>0</v>
      </c>
      <c r="Q13" s="66">
        <f>IF(I13="Neinvestiční",L13+O13,0)</f>
        <v>0</v>
      </c>
      <c r="R13" s="66">
        <f>IF(I13="Investiční",J13+M13,0)</f>
        <v>0</v>
      </c>
      <c r="S13" s="66">
        <f>IF(I13="Neinvestiční",J13+M13,0)</f>
        <v>0</v>
      </c>
    </row>
    <row r="14" spans="1:19" ht="12.75" customHeight="1">
      <c r="A14" s="13"/>
      <c r="B14" s="254"/>
      <c r="C14" s="254"/>
      <c r="D14" s="255"/>
      <c r="E14" s="258"/>
      <c r="F14" s="258"/>
      <c r="G14" s="258"/>
      <c r="H14" s="258"/>
      <c r="I14" s="15"/>
      <c r="J14" s="43"/>
      <c r="K14" s="43"/>
      <c r="L14" s="43">
        <f>J14+K14</f>
        <v>0</v>
      </c>
      <c r="M14" s="16"/>
      <c r="N14" s="16"/>
      <c r="O14" s="16"/>
      <c r="P14" s="66">
        <f>IF(I14="Investiční",L14+O14,0)</f>
        <v>0</v>
      </c>
      <c r="Q14" s="66">
        <f>IF(I14="Neinvestiční",L14+O14,0)</f>
        <v>0</v>
      </c>
      <c r="R14" s="66">
        <f>IF(I14="Investiční",J14+M14,0)</f>
        <v>0</v>
      </c>
      <c r="S14" s="66">
        <f>IF(I14="Neinvestiční",J14+M14,0)</f>
        <v>0</v>
      </c>
    </row>
    <row r="15" spans="1:19" ht="12.75" customHeight="1">
      <c r="A15" s="18"/>
      <c r="B15" s="12" t="s">
        <v>22</v>
      </c>
      <c r="C15" s="12"/>
      <c r="D15" s="490" t="s">
        <v>23</v>
      </c>
      <c r="E15" s="490"/>
      <c r="F15" s="490"/>
      <c r="G15" s="490"/>
      <c r="H15" s="490"/>
      <c r="I15" s="490"/>
      <c r="J15" s="47">
        <f aca="true" t="shared" si="2" ref="J15:S15">SUM(J13:J14)</f>
        <v>0</v>
      </c>
      <c r="K15" s="47">
        <f t="shared" si="2"/>
        <v>0</v>
      </c>
      <c r="L15" s="47">
        <f t="shared" si="2"/>
        <v>0</v>
      </c>
      <c r="M15" s="46">
        <f t="shared" si="2"/>
        <v>0</v>
      </c>
      <c r="N15" s="46">
        <f t="shared" si="2"/>
        <v>0</v>
      </c>
      <c r="O15" s="46">
        <f t="shared" si="2"/>
        <v>0</v>
      </c>
      <c r="P15" s="46">
        <f t="shared" si="2"/>
        <v>0</v>
      </c>
      <c r="Q15" s="46">
        <f t="shared" si="2"/>
        <v>0</v>
      </c>
      <c r="R15" s="46">
        <f t="shared" si="2"/>
        <v>0</v>
      </c>
      <c r="S15" s="46">
        <f t="shared" si="2"/>
        <v>0</v>
      </c>
    </row>
    <row r="16" spans="1:19" ht="12.75" customHeight="1">
      <c r="A16" s="19"/>
      <c r="B16" s="14"/>
      <c r="C16" s="14"/>
      <c r="D16" s="57"/>
      <c r="E16" s="256"/>
      <c r="F16" s="57"/>
      <c r="G16" s="76"/>
      <c r="H16" s="76"/>
      <c r="I16" s="15"/>
      <c r="J16" s="43"/>
      <c r="K16" s="43"/>
      <c r="L16" s="43">
        <f>J16+K16</f>
        <v>0</v>
      </c>
      <c r="M16" s="28"/>
      <c r="N16" s="28"/>
      <c r="O16" s="28"/>
      <c r="P16" s="66">
        <f>IF(I16="Investiční",L16+O16,0)</f>
        <v>0</v>
      </c>
      <c r="Q16" s="66">
        <f>IF(I16="Neinvestiční",L16+O16,0)</f>
        <v>0</v>
      </c>
      <c r="R16" s="66">
        <f>IF(I16="Investiční",J16+M16,0)</f>
        <v>0</v>
      </c>
      <c r="S16" s="66">
        <f>IF(I16="Neinvestiční",J16+M16,0)</f>
        <v>0</v>
      </c>
    </row>
    <row r="17" spans="1:19" ht="12.75" customHeight="1">
      <c r="A17" s="20"/>
      <c r="B17" s="14"/>
      <c r="C17" s="14"/>
      <c r="D17" s="58"/>
      <c r="E17" s="58"/>
      <c r="F17" s="58"/>
      <c r="G17" s="58"/>
      <c r="H17" s="58"/>
      <c r="I17" s="15"/>
      <c r="J17" s="43"/>
      <c r="K17" s="43"/>
      <c r="L17" s="43">
        <f>J17+K17</f>
        <v>0</v>
      </c>
      <c r="M17" s="29"/>
      <c r="N17" s="29"/>
      <c r="O17" s="29"/>
      <c r="P17" s="66">
        <f>IF(I17="Investiční",L17+O17,0)</f>
        <v>0</v>
      </c>
      <c r="Q17" s="66">
        <f>IF(I17="Neinvestiční",L17+O17,0)</f>
        <v>0</v>
      </c>
      <c r="R17" s="66">
        <f>IF(I17="Investiční",J17+M17,0)</f>
        <v>0</v>
      </c>
      <c r="S17" s="66">
        <f>IF(I17="Neinvestiční",J17+M17,0)</f>
        <v>0</v>
      </c>
    </row>
    <row r="18" spans="1:19" ht="12.75" customHeight="1">
      <c r="A18" s="18"/>
      <c r="B18" s="12" t="s">
        <v>24</v>
      </c>
      <c r="C18" s="12"/>
      <c r="D18" s="490" t="s">
        <v>25</v>
      </c>
      <c r="E18" s="490"/>
      <c r="F18" s="490"/>
      <c r="G18" s="490"/>
      <c r="H18" s="490"/>
      <c r="I18" s="490"/>
      <c r="J18" s="47">
        <f>SUM(J16:J17)</f>
        <v>0</v>
      </c>
      <c r="K18" s="47">
        <f>SUM(K16:K17)</f>
        <v>0</v>
      </c>
      <c r="L18" s="47">
        <f>SUM(L16:L17)</f>
        <v>0</v>
      </c>
      <c r="M18" s="46">
        <f>SUM(M16:M17)</f>
        <v>0</v>
      </c>
      <c r="N18" s="46">
        <f aca="true" t="shared" si="3" ref="N18:S18">SUM(N16:N17)</f>
        <v>0</v>
      </c>
      <c r="O18" s="46">
        <f t="shared" si="3"/>
        <v>0</v>
      </c>
      <c r="P18" s="46">
        <f t="shared" si="3"/>
        <v>0</v>
      </c>
      <c r="Q18" s="46">
        <f t="shared" si="3"/>
        <v>0</v>
      </c>
      <c r="R18" s="46">
        <f t="shared" si="3"/>
        <v>0</v>
      </c>
      <c r="S18" s="46">
        <f t="shared" si="3"/>
        <v>0</v>
      </c>
    </row>
    <row r="19" spans="1:19" ht="12.75" customHeight="1">
      <c r="A19" s="20"/>
      <c r="B19" s="14"/>
      <c r="C19" s="14"/>
      <c r="D19" s="58"/>
      <c r="E19" s="58"/>
      <c r="F19" s="58"/>
      <c r="G19" s="58"/>
      <c r="H19" s="58"/>
      <c r="I19" s="15"/>
      <c r="J19" s="43"/>
      <c r="K19" s="43"/>
      <c r="L19" s="43">
        <f>J19+K19</f>
        <v>0</v>
      </c>
      <c r="M19" s="16"/>
      <c r="N19" s="16"/>
      <c r="O19" s="16"/>
      <c r="P19" s="66">
        <f>IF(I19="Investiční",L19+O19,0)</f>
        <v>0</v>
      </c>
      <c r="Q19" s="66">
        <f>IF(I19="Neinvestiční",L19+O19,0)</f>
        <v>0</v>
      </c>
      <c r="R19" s="66">
        <f>IF(I19="Investiční",J19+M19,0)</f>
        <v>0</v>
      </c>
      <c r="S19" s="66">
        <f>IF(I19="Neinvestiční",J19+M19,0)</f>
        <v>0</v>
      </c>
    </row>
    <row r="20" spans="1:19" ht="12.75" customHeight="1">
      <c r="A20" s="20"/>
      <c r="B20" s="14"/>
      <c r="C20" s="14"/>
      <c r="D20" s="58"/>
      <c r="E20" s="58"/>
      <c r="F20" s="58"/>
      <c r="G20" s="58"/>
      <c r="H20" s="58"/>
      <c r="I20" s="15"/>
      <c r="J20" s="43"/>
      <c r="K20" s="43"/>
      <c r="L20" s="43">
        <f>J20+K20</f>
        <v>0</v>
      </c>
      <c r="M20" s="16"/>
      <c r="N20" s="16"/>
      <c r="O20" s="16"/>
      <c r="P20" s="67"/>
      <c r="Q20" s="67"/>
      <c r="R20" s="67"/>
      <c r="S20" s="67"/>
    </row>
    <row r="21" spans="1:19" ht="12.75" customHeight="1">
      <c r="A21" s="18"/>
      <c r="B21" s="12" t="s">
        <v>26</v>
      </c>
      <c r="C21" s="12"/>
      <c r="D21" s="490" t="s">
        <v>27</v>
      </c>
      <c r="E21" s="490"/>
      <c r="F21" s="490"/>
      <c r="G21" s="490"/>
      <c r="H21" s="490"/>
      <c r="I21" s="490"/>
      <c r="J21" s="47">
        <f aca="true" t="shared" si="4" ref="J21:S21">SUM(J19:J20)</f>
        <v>0</v>
      </c>
      <c r="K21" s="47">
        <f t="shared" si="4"/>
        <v>0</v>
      </c>
      <c r="L21" s="47">
        <f t="shared" si="4"/>
        <v>0</v>
      </c>
      <c r="M21" s="46">
        <f t="shared" si="4"/>
        <v>0</v>
      </c>
      <c r="N21" s="46">
        <f t="shared" si="4"/>
        <v>0</v>
      </c>
      <c r="O21" s="46">
        <f t="shared" si="4"/>
        <v>0</v>
      </c>
      <c r="P21" s="46">
        <f t="shared" si="4"/>
        <v>0</v>
      </c>
      <c r="Q21" s="46">
        <f t="shared" si="4"/>
        <v>0</v>
      </c>
      <c r="R21" s="46">
        <f t="shared" si="4"/>
        <v>0</v>
      </c>
      <c r="S21" s="46">
        <f t="shared" si="4"/>
        <v>0</v>
      </c>
    </row>
    <row r="22" spans="1:19" ht="12.75" customHeight="1">
      <c r="A22" s="20"/>
      <c r="B22" s="14"/>
      <c r="C22" s="14"/>
      <c r="D22" s="58"/>
      <c r="E22" s="256"/>
      <c r="F22" s="58"/>
      <c r="G22" s="59"/>
      <c r="H22" s="59"/>
      <c r="I22" s="15"/>
      <c r="J22" s="43"/>
      <c r="K22" s="43"/>
      <c r="L22" s="43">
        <f>J22+K22</f>
        <v>0</v>
      </c>
      <c r="M22" s="16"/>
      <c r="N22" s="16"/>
      <c r="O22" s="16"/>
      <c r="P22" s="66">
        <f>IF(I22="Investiční",L22+O22,0)</f>
        <v>0</v>
      </c>
      <c r="Q22" s="66">
        <f>IF(I22="Neinvestiční",L22+O22,0)</f>
        <v>0</v>
      </c>
      <c r="R22" s="66">
        <f>IF(I22="Investiční",J22+M22,0)</f>
        <v>0</v>
      </c>
      <c r="S22" s="66">
        <f>IF(I22="Neinvestiční",J22+M22,0)</f>
        <v>0</v>
      </c>
    </row>
    <row r="23" spans="1:19" ht="12.75" customHeight="1">
      <c r="A23" s="20"/>
      <c r="B23" s="14"/>
      <c r="C23" s="14"/>
      <c r="D23" s="58"/>
      <c r="E23" s="58"/>
      <c r="F23" s="58"/>
      <c r="G23" s="58"/>
      <c r="H23" s="58"/>
      <c r="I23" s="15"/>
      <c r="J23" s="43"/>
      <c r="K23" s="43"/>
      <c r="L23" s="43">
        <f>J23+K23</f>
        <v>0</v>
      </c>
      <c r="M23" s="16"/>
      <c r="N23" s="16"/>
      <c r="O23" s="16"/>
      <c r="P23" s="67"/>
      <c r="Q23" s="67"/>
      <c r="R23" s="67"/>
      <c r="S23" s="67"/>
    </row>
    <row r="24" spans="1:19" ht="12.75" customHeight="1">
      <c r="A24" s="18"/>
      <c r="B24" s="12" t="s">
        <v>28</v>
      </c>
      <c r="C24" s="12"/>
      <c r="D24" s="490" t="s">
        <v>29</v>
      </c>
      <c r="E24" s="490"/>
      <c r="F24" s="490"/>
      <c r="G24" s="490"/>
      <c r="H24" s="490"/>
      <c r="I24" s="490"/>
      <c r="J24" s="47">
        <f aca="true" t="shared" si="5" ref="J24:S24">SUM(J22:J23)</f>
        <v>0</v>
      </c>
      <c r="K24" s="47">
        <f t="shared" si="5"/>
        <v>0</v>
      </c>
      <c r="L24" s="47">
        <f t="shared" si="5"/>
        <v>0</v>
      </c>
      <c r="M24" s="47">
        <f t="shared" si="5"/>
        <v>0</v>
      </c>
      <c r="N24" s="47">
        <f t="shared" si="5"/>
        <v>0</v>
      </c>
      <c r="O24" s="47">
        <f t="shared" si="5"/>
        <v>0</v>
      </c>
      <c r="P24" s="47">
        <f t="shared" si="5"/>
        <v>0</v>
      </c>
      <c r="Q24" s="47">
        <f t="shared" si="5"/>
        <v>0</v>
      </c>
      <c r="R24" s="47">
        <f t="shared" si="5"/>
        <v>0</v>
      </c>
      <c r="S24" s="47">
        <f t="shared" si="5"/>
        <v>0</v>
      </c>
    </row>
    <row r="25" spans="1:19" ht="12.75" customHeight="1">
      <c r="A25" s="20"/>
      <c r="B25" s="254"/>
      <c r="C25" s="254"/>
      <c r="D25" s="259"/>
      <c r="E25" s="256"/>
      <c r="F25" s="258"/>
      <c r="G25" s="257"/>
      <c r="H25" s="257"/>
      <c r="I25" s="15"/>
      <c r="J25" s="43"/>
      <c r="K25" s="43"/>
      <c r="L25" s="43">
        <f>J25+K25</f>
        <v>0</v>
      </c>
      <c r="M25" s="16"/>
      <c r="N25" s="16"/>
      <c r="O25" s="16"/>
      <c r="P25" s="66">
        <f>IF(I25="Investiční",L25+O25,0)</f>
        <v>0</v>
      </c>
      <c r="Q25" s="66">
        <f>IF(I25="Neinvestiční",L25+O25,0)</f>
        <v>0</v>
      </c>
      <c r="R25" s="66">
        <f>IF(I25="Investiční",J25+M25,0)</f>
        <v>0</v>
      </c>
      <c r="S25" s="66">
        <f>IF(I25="Neinvestiční",J25+M25,0)</f>
        <v>0</v>
      </c>
    </row>
    <row r="26" spans="1:19" ht="12.75" customHeight="1">
      <c r="A26" s="20"/>
      <c r="B26" s="254"/>
      <c r="C26" s="254"/>
      <c r="D26" s="259"/>
      <c r="E26" s="256"/>
      <c r="F26" s="258"/>
      <c r="G26" s="257"/>
      <c r="H26" s="257"/>
      <c r="I26" s="15"/>
      <c r="J26" s="43"/>
      <c r="K26" s="43"/>
      <c r="L26" s="43">
        <f>J26+K26</f>
        <v>0</v>
      </c>
      <c r="M26" s="16"/>
      <c r="N26" s="16"/>
      <c r="O26" s="16"/>
      <c r="P26" s="66">
        <f>IF(I26="Investiční",L26+O26,0)</f>
        <v>0</v>
      </c>
      <c r="Q26" s="66">
        <f>IF(I26="Neinvestiční",L26+O26,0)</f>
        <v>0</v>
      </c>
      <c r="R26" s="66">
        <f>IF(I26="Investiční",J26+M26,0)</f>
        <v>0</v>
      </c>
      <c r="S26" s="66">
        <f>IF(I26="Neinvestiční",J26+M26,0)</f>
        <v>0</v>
      </c>
    </row>
    <row r="27" spans="1:19" ht="12.75" customHeight="1">
      <c r="A27" s="18"/>
      <c r="B27" s="12" t="s">
        <v>30</v>
      </c>
      <c r="C27" s="12"/>
      <c r="D27" s="490" t="s">
        <v>31</v>
      </c>
      <c r="E27" s="490"/>
      <c r="F27" s="490"/>
      <c r="G27" s="490"/>
      <c r="H27" s="490"/>
      <c r="I27" s="490"/>
      <c r="J27" s="47">
        <f aca="true" t="shared" si="6" ref="J27:S27">SUM(J25:J26)</f>
        <v>0</v>
      </c>
      <c r="K27" s="47">
        <f t="shared" si="6"/>
        <v>0</v>
      </c>
      <c r="L27" s="47">
        <f t="shared" si="6"/>
        <v>0</v>
      </c>
      <c r="M27" s="47">
        <f t="shared" si="6"/>
        <v>0</v>
      </c>
      <c r="N27" s="47">
        <f t="shared" si="6"/>
        <v>0</v>
      </c>
      <c r="O27" s="47">
        <f t="shared" si="6"/>
        <v>0</v>
      </c>
      <c r="P27" s="47">
        <f t="shared" si="6"/>
        <v>0</v>
      </c>
      <c r="Q27" s="47">
        <f t="shared" si="6"/>
        <v>0</v>
      </c>
      <c r="R27" s="47">
        <f t="shared" si="6"/>
        <v>0</v>
      </c>
      <c r="S27" s="47">
        <f t="shared" si="6"/>
        <v>0</v>
      </c>
    </row>
    <row r="28" spans="1:19" ht="12.75" customHeight="1">
      <c r="A28" s="232" t="s">
        <v>92</v>
      </c>
      <c r="B28" s="260" t="s">
        <v>69</v>
      </c>
      <c r="C28" s="260" t="s">
        <v>73</v>
      </c>
      <c r="D28" s="261" t="s">
        <v>70</v>
      </c>
      <c r="E28" s="262" t="s">
        <v>71</v>
      </c>
      <c r="F28" s="261">
        <v>200903430</v>
      </c>
      <c r="G28" s="263">
        <v>39994</v>
      </c>
      <c r="H28" s="263">
        <v>40063</v>
      </c>
      <c r="I28" s="232" t="s">
        <v>84</v>
      </c>
      <c r="J28" s="264">
        <v>8688031</v>
      </c>
      <c r="K28" s="265">
        <v>1650725</v>
      </c>
      <c r="L28" s="265">
        <f>J28+K28</f>
        <v>10338756</v>
      </c>
      <c r="M28" s="16"/>
      <c r="N28" s="16"/>
      <c r="O28" s="16"/>
      <c r="P28" s="66">
        <f>IF(I28="Investiční",L28+O28,0)</f>
        <v>10338756</v>
      </c>
      <c r="Q28" s="66">
        <f>IF(I28="Neinvestiční",L28+O28,0)</f>
        <v>0</v>
      </c>
      <c r="R28" s="66">
        <f>IF(I28="Investiční",J28+M28,0)</f>
        <v>8688031</v>
      </c>
      <c r="S28" s="66">
        <f>IF(I28="Neinvestiční",J28+M28,0)</f>
        <v>0</v>
      </c>
    </row>
    <row r="29" spans="1:19" ht="12.75" customHeight="1">
      <c r="A29" s="232" t="s">
        <v>93</v>
      </c>
      <c r="B29" s="260" t="s">
        <v>69</v>
      </c>
      <c r="C29" s="260" t="s">
        <v>73</v>
      </c>
      <c r="D29" s="261" t="s">
        <v>70</v>
      </c>
      <c r="E29" s="262" t="s">
        <v>71</v>
      </c>
      <c r="F29" s="261">
        <v>200904018</v>
      </c>
      <c r="G29" s="263">
        <v>40025</v>
      </c>
      <c r="H29" s="263">
        <v>40099</v>
      </c>
      <c r="I29" s="232" t="s">
        <v>84</v>
      </c>
      <c r="J29" s="264">
        <v>541892.2</v>
      </c>
      <c r="K29" s="265">
        <v>0</v>
      </c>
      <c r="L29" s="264">
        <v>541892.2</v>
      </c>
      <c r="M29" s="16"/>
      <c r="N29" s="16"/>
      <c r="O29" s="16"/>
      <c r="P29" s="66"/>
      <c r="Q29" s="66"/>
      <c r="R29" s="66"/>
      <c r="S29" s="66"/>
    </row>
    <row r="30" spans="1:19" ht="12.75" customHeight="1">
      <c r="A30" s="232" t="s">
        <v>94</v>
      </c>
      <c r="B30" s="260" t="s">
        <v>69</v>
      </c>
      <c r="C30" s="260" t="s">
        <v>73</v>
      </c>
      <c r="D30" s="261" t="s">
        <v>70</v>
      </c>
      <c r="E30" s="262" t="s">
        <v>71</v>
      </c>
      <c r="F30" s="261">
        <v>200904019</v>
      </c>
      <c r="G30" s="263">
        <v>40025</v>
      </c>
      <c r="H30" s="263">
        <v>40098</v>
      </c>
      <c r="I30" s="232" t="s">
        <v>84</v>
      </c>
      <c r="J30" s="264">
        <f>3583223-234855.12</f>
        <v>3348367.88</v>
      </c>
      <c r="K30" s="265">
        <f>680812-44622.47</f>
        <v>636189.53</v>
      </c>
      <c r="L30" s="265">
        <f>4264035-279477.59</f>
        <v>3984557.41</v>
      </c>
      <c r="M30" s="16">
        <v>15.94</v>
      </c>
      <c r="N30" s="16">
        <v>0.01</v>
      </c>
      <c r="O30" s="16">
        <v>15.95</v>
      </c>
      <c r="P30" s="66"/>
      <c r="Q30" s="66"/>
      <c r="R30" s="66"/>
      <c r="S30" s="66"/>
    </row>
    <row r="31" spans="1:19" ht="12.75" customHeight="1">
      <c r="A31" s="232" t="s">
        <v>95</v>
      </c>
      <c r="B31" s="260" t="s">
        <v>69</v>
      </c>
      <c r="C31" s="260" t="s">
        <v>73</v>
      </c>
      <c r="D31" s="261" t="s">
        <v>70</v>
      </c>
      <c r="E31" s="262" t="s">
        <v>71</v>
      </c>
      <c r="F31" s="261">
        <v>200904414</v>
      </c>
      <c r="G31" s="263">
        <v>40056</v>
      </c>
      <c r="H31" s="263">
        <v>40119</v>
      </c>
      <c r="I31" s="232" t="s">
        <v>84</v>
      </c>
      <c r="J31" s="264">
        <v>3871760</v>
      </c>
      <c r="K31" s="265">
        <v>735634</v>
      </c>
      <c r="L31" s="265">
        <v>4607394</v>
      </c>
      <c r="M31" s="16"/>
      <c r="N31" s="16"/>
      <c r="O31" s="16"/>
      <c r="P31" s="66"/>
      <c r="Q31" s="66"/>
      <c r="R31" s="66"/>
      <c r="S31" s="66"/>
    </row>
    <row r="32" spans="1:19" ht="12.75" customHeight="1">
      <c r="A32" s="232" t="s">
        <v>96</v>
      </c>
      <c r="B32" s="260" t="s">
        <v>69</v>
      </c>
      <c r="C32" s="260" t="s">
        <v>73</v>
      </c>
      <c r="D32" s="261" t="s">
        <v>70</v>
      </c>
      <c r="E32" s="262" t="s">
        <v>71</v>
      </c>
      <c r="F32" s="261">
        <v>200906349</v>
      </c>
      <c r="G32" s="263">
        <v>40147</v>
      </c>
      <c r="H32" s="263">
        <v>40175</v>
      </c>
      <c r="I32" s="232" t="s">
        <v>84</v>
      </c>
      <c r="J32" s="264">
        <v>11153090</v>
      </c>
      <c r="K32" s="265">
        <v>0</v>
      </c>
      <c r="L32" s="265">
        <f aca="true" t="shared" si="7" ref="L32:L47">J32+K32</f>
        <v>11153090</v>
      </c>
      <c r="M32" s="16"/>
      <c r="N32" s="16"/>
      <c r="O32" s="16"/>
      <c r="P32" s="66"/>
      <c r="Q32" s="66"/>
      <c r="R32" s="66"/>
      <c r="S32" s="66"/>
    </row>
    <row r="33" spans="1:19" ht="12.75" customHeight="1">
      <c r="A33" s="232" t="s">
        <v>97</v>
      </c>
      <c r="B33" s="260" t="s">
        <v>69</v>
      </c>
      <c r="C33" s="260" t="s">
        <v>73</v>
      </c>
      <c r="D33" s="261" t="s">
        <v>70</v>
      </c>
      <c r="E33" s="262" t="s">
        <v>71</v>
      </c>
      <c r="F33" s="261">
        <v>200906350</v>
      </c>
      <c r="G33" s="263">
        <v>40147</v>
      </c>
      <c r="H33" s="263">
        <v>40175</v>
      </c>
      <c r="I33" s="232" t="s">
        <v>84</v>
      </c>
      <c r="J33" s="264">
        <v>968873</v>
      </c>
      <c r="K33" s="265">
        <v>0</v>
      </c>
      <c r="L33" s="265">
        <f t="shared" si="7"/>
        <v>968873</v>
      </c>
      <c r="M33" s="16"/>
      <c r="N33" s="16"/>
      <c r="O33" s="16"/>
      <c r="P33" s="66"/>
      <c r="Q33" s="66"/>
      <c r="R33" s="66"/>
      <c r="S33" s="66"/>
    </row>
    <row r="34" spans="1:19" ht="12.75" customHeight="1">
      <c r="A34" s="232" t="s">
        <v>98</v>
      </c>
      <c r="B34" s="260" t="s">
        <v>69</v>
      </c>
      <c r="C34" s="260" t="s">
        <v>73</v>
      </c>
      <c r="D34" s="261" t="s">
        <v>70</v>
      </c>
      <c r="E34" s="262" t="s">
        <v>71</v>
      </c>
      <c r="F34" s="261">
        <v>200905702</v>
      </c>
      <c r="G34" s="263">
        <v>40117</v>
      </c>
      <c r="H34" s="263">
        <v>40175</v>
      </c>
      <c r="I34" s="232" t="s">
        <v>84</v>
      </c>
      <c r="J34" s="264">
        <v>11077501</v>
      </c>
      <c r="K34" s="265">
        <v>0</v>
      </c>
      <c r="L34" s="265">
        <f t="shared" si="7"/>
        <v>11077501</v>
      </c>
      <c r="M34" s="16"/>
      <c r="N34" s="16"/>
      <c r="O34" s="16"/>
      <c r="P34" s="66"/>
      <c r="Q34" s="66"/>
      <c r="R34" s="66"/>
      <c r="S34" s="66"/>
    </row>
    <row r="35" spans="1:19" ht="12.75" customHeight="1">
      <c r="A35" s="232" t="s">
        <v>99</v>
      </c>
      <c r="B35" s="260" t="s">
        <v>69</v>
      </c>
      <c r="C35" s="260" t="s">
        <v>73</v>
      </c>
      <c r="D35" s="261" t="s">
        <v>70</v>
      </c>
      <c r="E35" s="262" t="s">
        <v>71</v>
      </c>
      <c r="F35" s="261">
        <v>200905700</v>
      </c>
      <c r="G35" s="263">
        <v>40117</v>
      </c>
      <c r="H35" s="263">
        <v>40169</v>
      </c>
      <c r="I35" s="232" t="s">
        <v>84</v>
      </c>
      <c r="J35" s="264">
        <v>11421500</v>
      </c>
      <c r="K35" s="265">
        <v>0</v>
      </c>
      <c r="L35" s="265">
        <f t="shared" si="7"/>
        <v>11421500</v>
      </c>
      <c r="M35" s="16"/>
      <c r="N35" s="16"/>
      <c r="O35" s="16"/>
      <c r="P35" s="66"/>
      <c r="Q35" s="66"/>
      <c r="R35" s="66"/>
      <c r="S35" s="66"/>
    </row>
    <row r="36" spans="1:19" ht="12.75" customHeight="1">
      <c r="A36" s="232" t="s">
        <v>100</v>
      </c>
      <c r="B36" s="260" t="s">
        <v>69</v>
      </c>
      <c r="C36" s="260" t="s">
        <v>73</v>
      </c>
      <c r="D36" s="261" t="s">
        <v>70</v>
      </c>
      <c r="E36" s="262" t="s">
        <v>71</v>
      </c>
      <c r="F36" s="261">
        <v>200905701</v>
      </c>
      <c r="G36" s="263">
        <v>40117</v>
      </c>
      <c r="H36" s="263">
        <v>40169</v>
      </c>
      <c r="I36" s="232" t="s">
        <v>84</v>
      </c>
      <c r="J36" s="264">
        <v>33690</v>
      </c>
      <c r="K36" s="265">
        <v>6401</v>
      </c>
      <c r="L36" s="265">
        <f t="shared" si="7"/>
        <v>40091</v>
      </c>
      <c r="M36" s="16"/>
      <c r="N36" s="16"/>
      <c r="O36" s="16"/>
      <c r="P36" s="66"/>
      <c r="Q36" s="66"/>
      <c r="R36" s="66"/>
      <c r="S36" s="66"/>
    </row>
    <row r="37" spans="1:19" ht="12.75" customHeight="1">
      <c r="A37" s="232" t="s">
        <v>101</v>
      </c>
      <c r="B37" s="260" t="s">
        <v>69</v>
      </c>
      <c r="C37" s="260" t="s">
        <v>73</v>
      </c>
      <c r="D37" s="261" t="s">
        <v>70</v>
      </c>
      <c r="E37" s="262" t="s">
        <v>71</v>
      </c>
      <c r="F37" s="261">
        <v>200905136</v>
      </c>
      <c r="G37" s="263">
        <v>40086</v>
      </c>
      <c r="H37" s="263">
        <v>40155</v>
      </c>
      <c r="I37" s="232" t="s">
        <v>84</v>
      </c>
      <c r="J37" s="264">
        <v>6080214</v>
      </c>
      <c r="K37" s="265">
        <v>0</v>
      </c>
      <c r="L37" s="265">
        <f t="shared" si="7"/>
        <v>6080214</v>
      </c>
      <c r="M37" s="16"/>
      <c r="N37" s="16"/>
      <c r="O37" s="16"/>
      <c r="P37" s="66"/>
      <c r="Q37" s="66"/>
      <c r="R37" s="66"/>
      <c r="S37" s="66"/>
    </row>
    <row r="38" spans="1:20" ht="12.75" customHeight="1">
      <c r="A38" s="232" t="s">
        <v>102</v>
      </c>
      <c r="B38" s="260" t="s">
        <v>69</v>
      </c>
      <c r="C38" s="260" t="s">
        <v>73</v>
      </c>
      <c r="D38" s="261" t="s">
        <v>70</v>
      </c>
      <c r="E38" s="262" t="s">
        <v>71</v>
      </c>
      <c r="F38" s="266">
        <v>200906840</v>
      </c>
      <c r="G38" s="267">
        <v>40165</v>
      </c>
      <c r="H38" s="267">
        <v>40227</v>
      </c>
      <c r="I38" s="268" t="s">
        <v>84</v>
      </c>
      <c r="J38" s="265">
        <v>3339391</v>
      </c>
      <c r="K38" s="265">
        <v>0</v>
      </c>
      <c r="L38" s="265">
        <f t="shared" si="7"/>
        <v>3339391</v>
      </c>
      <c r="M38" s="16"/>
      <c r="N38" s="16"/>
      <c r="O38" s="16"/>
      <c r="P38" s="66"/>
      <c r="Q38" s="66"/>
      <c r="R38" s="66"/>
      <c r="S38" s="66"/>
      <c r="T38" s="30"/>
    </row>
    <row r="39" spans="1:19" ht="12.75" customHeight="1">
      <c r="A39" s="232" t="s">
        <v>103</v>
      </c>
      <c r="B39" s="260" t="s">
        <v>69</v>
      </c>
      <c r="C39" s="260" t="s">
        <v>73</v>
      </c>
      <c r="D39" s="261" t="s">
        <v>70</v>
      </c>
      <c r="E39" s="262" t="s">
        <v>71</v>
      </c>
      <c r="F39" s="266">
        <v>201001218</v>
      </c>
      <c r="G39" s="267">
        <v>40237</v>
      </c>
      <c r="H39" s="267">
        <v>40298</v>
      </c>
      <c r="I39" s="268" t="s">
        <v>84</v>
      </c>
      <c r="J39" s="265">
        <v>1868696</v>
      </c>
      <c r="K39" s="265">
        <v>0</v>
      </c>
      <c r="L39" s="265">
        <f t="shared" si="7"/>
        <v>1868696</v>
      </c>
      <c r="M39" s="16"/>
      <c r="N39" s="16"/>
      <c r="O39" s="16"/>
      <c r="P39" s="66"/>
      <c r="Q39" s="66"/>
      <c r="R39" s="66"/>
      <c r="S39" s="66"/>
    </row>
    <row r="40" spans="1:19" ht="12.75" customHeight="1">
      <c r="A40" s="232" t="s">
        <v>104</v>
      </c>
      <c r="B40" s="260" t="s">
        <v>69</v>
      </c>
      <c r="C40" s="260" t="s">
        <v>73</v>
      </c>
      <c r="D40" s="261" t="s">
        <v>70</v>
      </c>
      <c r="E40" s="262" t="s">
        <v>71</v>
      </c>
      <c r="F40" s="266">
        <v>201001220</v>
      </c>
      <c r="G40" s="267">
        <v>40237</v>
      </c>
      <c r="H40" s="267">
        <v>40298</v>
      </c>
      <c r="I40" s="268" t="s">
        <v>84</v>
      </c>
      <c r="J40" s="265">
        <v>578782</v>
      </c>
      <c r="K40" s="265">
        <v>115757</v>
      </c>
      <c r="L40" s="265">
        <f t="shared" si="7"/>
        <v>694539</v>
      </c>
      <c r="M40" s="16"/>
      <c r="N40" s="16"/>
      <c r="O40" s="16"/>
      <c r="P40" s="66"/>
      <c r="Q40" s="66"/>
      <c r="R40" s="66"/>
      <c r="S40" s="66"/>
    </row>
    <row r="41" spans="1:20" s="30" customFormat="1" ht="12.75" customHeight="1">
      <c r="A41" s="268" t="s">
        <v>105</v>
      </c>
      <c r="B41" s="269" t="s">
        <v>69</v>
      </c>
      <c r="C41" s="269" t="s">
        <v>73</v>
      </c>
      <c r="D41" s="266" t="s">
        <v>70</v>
      </c>
      <c r="E41" s="270" t="s">
        <v>71</v>
      </c>
      <c r="F41" s="266">
        <v>201001219</v>
      </c>
      <c r="G41" s="267">
        <v>40237</v>
      </c>
      <c r="H41" s="267">
        <v>40298</v>
      </c>
      <c r="I41" s="268" t="s">
        <v>84</v>
      </c>
      <c r="J41" s="265">
        <v>1589782</v>
      </c>
      <c r="K41" s="265">
        <v>317956</v>
      </c>
      <c r="L41" s="265">
        <f t="shared" si="7"/>
        <v>1907738</v>
      </c>
      <c r="M41" s="16"/>
      <c r="N41" s="16"/>
      <c r="O41" s="16"/>
      <c r="P41" s="241"/>
      <c r="Q41" s="241"/>
      <c r="R41" s="241"/>
      <c r="S41" s="241"/>
      <c r="T41"/>
    </row>
    <row r="42" spans="1:19" ht="12.75" customHeight="1">
      <c r="A42" s="232" t="s">
        <v>106</v>
      </c>
      <c r="B42" s="260" t="s">
        <v>69</v>
      </c>
      <c r="C42" s="260" t="s">
        <v>73</v>
      </c>
      <c r="D42" s="261" t="s">
        <v>70</v>
      </c>
      <c r="E42" s="262" t="s">
        <v>71</v>
      </c>
      <c r="F42" s="266">
        <v>201000725</v>
      </c>
      <c r="G42" s="267">
        <v>40209</v>
      </c>
      <c r="H42" s="267">
        <v>40270</v>
      </c>
      <c r="I42" s="268" t="s">
        <v>84</v>
      </c>
      <c r="J42" s="265">
        <v>1028231</v>
      </c>
      <c r="K42" s="265">
        <v>205646</v>
      </c>
      <c r="L42" s="265">
        <f t="shared" si="7"/>
        <v>1233877</v>
      </c>
      <c r="M42" s="16"/>
      <c r="N42" s="16"/>
      <c r="O42" s="16"/>
      <c r="P42" s="66"/>
      <c r="Q42" s="66"/>
      <c r="R42" s="66"/>
      <c r="S42" s="66"/>
    </row>
    <row r="43" spans="1:19" ht="12.75" customHeight="1">
      <c r="A43" s="232" t="s">
        <v>107</v>
      </c>
      <c r="B43" s="260" t="s">
        <v>69</v>
      </c>
      <c r="C43" s="260" t="s">
        <v>73</v>
      </c>
      <c r="D43" s="261" t="s">
        <v>70</v>
      </c>
      <c r="E43" s="262" t="s">
        <v>71</v>
      </c>
      <c r="F43" s="266">
        <v>201000726</v>
      </c>
      <c r="G43" s="267">
        <v>40209</v>
      </c>
      <c r="H43" s="267">
        <v>40270</v>
      </c>
      <c r="I43" s="268" t="s">
        <v>84</v>
      </c>
      <c r="J43" s="265">
        <v>576577</v>
      </c>
      <c r="K43" s="265">
        <v>115315</v>
      </c>
      <c r="L43" s="265">
        <f t="shared" si="7"/>
        <v>691892</v>
      </c>
      <c r="M43" s="16">
        <v>2.83</v>
      </c>
      <c r="N43" s="16">
        <v>0.57</v>
      </c>
      <c r="O43" s="16">
        <f>M43+N43</f>
        <v>3.4</v>
      </c>
      <c r="P43" s="66"/>
      <c r="Q43" s="66"/>
      <c r="R43" s="66"/>
      <c r="S43" s="66"/>
    </row>
    <row r="44" spans="1:19" ht="12.75" customHeight="1">
      <c r="A44" s="232" t="s">
        <v>108</v>
      </c>
      <c r="B44" s="260" t="s">
        <v>69</v>
      </c>
      <c r="C44" s="260" t="s">
        <v>73</v>
      </c>
      <c r="D44" s="261" t="s">
        <v>70</v>
      </c>
      <c r="E44" s="262" t="s">
        <v>71</v>
      </c>
      <c r="F44" s="266">
        <v>201000724</v>
      </c>
      <c r="G44" s="267">
        <v>40209</v>
      </c>
      <c r="H44" s="267">
        <v>40274</v>
      </c>
      <c r="I44" s="268" t="s">
        <v>84</v>
      </c>
      <c r="J44" s="265">
        <v>1004256</v>
      </c>
      <c r="K44" s="265">
        <v>0</v>
      </c>
      <c r="L44" s="265">
        <f t="shared" si="7"/>
        <v>1004256</v>
      </c>
      <c r="M44" s="16"/>
      <c r="N44" s="16"/>
      <c r="O44" s="16"/>
      <c r="P44" s="66"/>
      <c r="Q44" s="66"/>
      <c r="R44" s="66"/>
      <c r="S44" s="66"/>
    </row>
    <row r="45" spans="1:19" ht="12.75" customHeight="1">
      <c r="A45" s="232" t="s">
        <v>109</v>
      </c>
      <c r="B45" s="260" t="s">
        <v>69</v>
      </c>
      <c r="C45" s="260" t="s">
        <v>73</v>
      </c>
      <c r="D45" s="261" t="s">
        <v>70</v>
      </c>
      <c r="E45" s="262" t="s">
        <v>71</v>
      </c>
      <c r="F45" s="266">
        <v>201001834</v>
      </c>
      <c r="G45" s="267">
        <v>40268</v>
      </c>
      <c r="H45" s="267">
        <v>40317</v>
      </c>
      <c r="I45" s="268" t="s">
        <v>84</v>
      </c>
      <c r="J45" s="265">
        <v>318663.01</v>
      </c>
      <c r="K45" s="265">
        <v>63732.58</v>
      </c>
      <c r="L45" s="265">
        <f t="shared" si="7"/>
        <v>382395.59</v>
      </c>
      <c r="M45" s="16"/>
      <c r="N45" s="16"/>
      <c r="O45" s="16"/>
      <c r="P45" s="66"/>
      <c r="Q45" s="66"/>
      <c r="R45" s="66"/>
      <c r="S45" s="66"/>
    </row>
    <row r="46" spans="1:19" ht="12.75" customHeight="1">
      <c r="A46" s="232" t="s">
        <v>110</v>
      </c>
      <c r="B46" s="260" t="s">
        <v>69</v>
      </c>
      <c r="C46" s="260" t="s">
        <v>73</v>
      </c>
      <c r="D46" s="261" t="s">
        <v>70</v>
      </c>
      <c r="E46" s="262" t="s">
        <v>71</v>
      </c>
      <c r="F46" s="266">
        <v>201002114</v>
      </c>
      <c r="G46" s="267">
        <v>40298</v>
      </c>
      <c r="H46" s="267">
        <v>40317</v>
      </c>
      <c r="I46" s="268" t="s">
        <v>84</v>
      </c>
      <c r="J46" s="265">
        <v>9799435.39</v>
      </c>
      <c r="K46" s="265">
        <v>0</v>
      </c>
      <c r="L46" s="265">
        <f t="shared" si="7"/>
        <v>9799435.39</v>
      </c>
      <c r="M46" s="16"/>
      <c r="N46" s="16"/>
      <c r="O46" s="16"/>
      <c r="P46" s="66"/>
      <c r="Q46" s="66"/>
      <c r="R46" s="66"/>
      <c r="S46" s="66"/>
    </row>
    <row r="47" spans="1:19" ht="12.75" customHeight="1">
      <c r="A47" s="232" t="s">
        <v>111</v>
      </c>
      <c r="B47" s="260" t="s">
        <v>69</v>
      </c>
      <c r="C47" s="260" t="s">
        <v>73</v>
      </c>
      <c r="D47" s="261" t="s">
        <v>70</v>
      </c>
      <c r="E47" s="262" t="s">
        <v>71</v>
      </c>
      <c r="F47" s="266">
        <v>201002115</v>
      </c>
      <c r="G47" s="267">
        <v>40298</v>
      </c>
      <c r="H47" s="267">
        <v>40317</v>
      </c>
      <c r="I47" s="268" t="s">
        <v>84</v>
      </c>
      <c r="J47" s="265">
        <v>377686.08</v>
      </c>
      <c r="K47" s="265">
        <v>0</v>
      </c>
      <c r="L47" s="265">
        <f t="shared" si="7"/>
        <v>377686.08</v>
      </c>
      <c r="M47" s="16"/>
      <c r="N47" s="16"/>
      <c r="O47" s="16"/>
      <c r="P47" s="66"/>
      <c r="Q47" s="66"/>
      <c r="R47" s="66"/>
      <c r="S47" s="66"/>
    </row>
    <row r="48" spans="1:19" ht="12.75" customHeight="1">
      <c r="A48" s="232" t="s">
        <v>112</v>
      </c>
      <c r="B48" s="260" t="s">
        <v>69</v>
      </c>
      <c r="C48" s="260" t="s">
        <v>73</v>
      </c>
      <c r="D48" s="261" t="s">
        <v>70</v>
      </c>
      <c r="E48" s="262" t="s">
        <v>71</v>
      </c>
      <c r="F48" s="266">
        <v>201002116</v>
      </c>
      <c r="G48" s="267">
        <v>40298</v>
      </c>
      <c r="H48" s="267">
        <v>40317</v>
      </c>
      <c r="I48" s="268" t="s">
        <v>84</v>
      </c>
      <c r="J48" s="265">
        <v>327442.17</v>
      </c>
      <c r="K48" s="265">
        <v>0</v>
      </c>
      <c r="L48" s="265">
        <v>327442.17</v>
      </c>
      <c r="M48" s="16">
        <v>0.35</v>
      </c>
      <c r="N48" s="16"/>
      <c r="O48" s="16">
        <v>0.35</v>
      </c>
      <c r="P48" s="66"/>
      <c r="Q48" s="66"/>
      <c r="R48" s="66"/>
      <c r="S48" s="66"/>
    </row>
    <row r="49" spans="1:19" ht="12.75" customHeight="1">
      <c r="A49" s="18"/>
      <c r="B49" s="12" t="s">
        <v>32</v>
      </c>
      <c r="C49" s="79"/>
      <c r="D49" s="476" t="s">
        <v>33</v>
      </c>
      <c r="E49" s="477"/>
      <c r="F49" s="477"/>
      <c r="G49" s="477"/>
      <c r="H49" s="477"/>
      <c r="I49" s="478"/>
      <c r="J49" s="47">
        <f aca="true" t="shared" si="8" ref="J49:S49">SUM(J28:J48)</f>
        <v>77993860.73</v>
      </c>
      <c r="K49" s="47">
        <f t="shared" si="8"/>
        <v>3847356.1100000003</v>
      </c>
      <c r="L49" s="47">
        <f t="shared" si="8"/>
        <v>81841216.84</v>
      </c>
      <c r="M49" s="47">
        <f t="shared" si="8"/>
        <v>19.12</v>
      </c>
      <c r="N49" s="47">
        <f t="shared" si="8"/>
        <v>0.58</v>
      </c>
      <c r="O49" s="47">
        <f t="shared" si="8"/>
        <v>19.7</v>
      </c>
      <c r="P49" s="47">
        <f t="shared" si="8"/>
        <v>10338756</v>
      </c>
      <c r="Q49" s="47">
        <f t="shared" si="8"/>
        <v>0</v>
      </c>
      <c r="R49" s="47">
        <f t="shared" si="8"/>
        <v>8688031</v>
      </c>
      <c r="S49" s="47">
        <f t="shared" si="8"/>
        <v>0</v>
      </c>
    </row>
    <row r="50" spans="1:19" ht="12.75" customHeight="1">
      <c r="A50" s="20"/>
      <c r="B50" s="14"/>
      <c r="C50" s="14"/>
      <c r="D50" s="58"/>
      <c r="E50" s="58"/>
      <c r="F50" s="58"/>
      <c r="G50" s="58"/>
      <c r="H50" s="58"/>
      <c r="I50" s="15"/>
      <c r="J50" s="43"/>
      <c r="K50" s="43"/>
      <c r="L50" s="43">
        <f>J50+K50</f>
        <v>0</v>
      </c>
      <c r="M50" s="16"/>
      <c r="N50" s="16"/>
      <c r="O50" s="16"/>
      <c r="P50" s="66">
        <f>IF(I50="Investiční",L50+O50,0)</f>
        <v>0</v>
      </c>
      <c r="Q50" s="66">
        <f>IF(I50="Neinvestiční",L50+O50,0)</f>
        <v>0</v>
      </c>
      <c r="R50" s="66">
        <f>IF(I50="Investiční",J50+M50,0)</f>
        <v>0</v>
      </c>
      <c r="S50" s="66">
        <f>IF(I50="Neinvestiční",J50+M50,0)</f>
        <v>0</v>
      </c>
    </row>
    <row r="51" spans="1:19" ht="12.75" customHeight="1">
      <c r="A51" s="20"/>
      <c r="B51" s="14"/>
      <c r="C51" s="14"/>
      <c r="D51" s="58"/>
      <c r="E51" s="58"/>
      <c r="F51" s="58"/>
      <c r="G51" s="58"/>
      <c r="H51" s="58"/>
      <c r="I51" s="15"/>
      <c r="J51" s="43"/>
      <c r="K51" s="43"/>
      <c r="L51" s="43">
        <f>J51+K51</f>
        <v>0</v>
      </c>
      <c r="M51" s="16"/>
      <c r="N51" s="16"/>
      <c r="O51" s="16"/>
      <c r="P51" s="66">
        <f>IF(I51="Investiční",L51+O51,0)</f>
        <v>0</v>
      </c>
      <c r="Q51" s="66">
        <f>IF(I51="Neinvestiční",L51+O51,0)</f>
        <v>0</v>
      </c>
      <c r="R51" s="66">
        <f>IF(I51="Investiční",J51+M51,0)</f>
        <v>0</v>
      </c>
      <c r="S51" s="66">
        <f>IF(I51="Neinvestiční",J51+M51,0)</f>
        <v>0</v>
      </c>
    </row>
    <row r="52" spans="1:19" ht="12.75" customHeight="1">
      <c r="A52" s="18"/>
      <c r="B52" s="12" t="s">
        <v>34</v>
      </c>
      <c r="C52" s="79"/>
      <c r="D52" s="491" t="s">
        <v>35</v>
      </c>
      <c r="E52" s="492"/>
      <c r="F52" s="492"/>
      <c r="G52" s="492"/>
      <c r="H52" s="492"/>
      <c r="I52" s="493"/>
      <c r="J52" s="40">
        <f aca="true" t="shared" si="9" ref="J52:S52">SUM(J50:J51)</f>
        <v>0</v>
      </c>
      <c r="K52" s="40">
        <f t="shared" si="9"/>
        <v>0</v>
      </c>
      <c r="L52" s="40">
        <f t="shared" si="9"/>
        <v>0</v>
      </c>
      <c r="M52" s="40">
        <f t="shared" si="9"/>
        <v>0</v>
      </c>
      <c r="N52" s="40">
        <f t="shared" si="9"/>
        <v>0</v>
      </c>
      <c r="O52" s="40">
        <f t="shared" si="9"/>
        <v>0</v>
      </c>
      <c r="P52" s="40">
        <f t="shared" si="9"/>
        <v>0</v>
      </c>
      <c r="Q52" s="40">
        <f t="shared" si="9"/>
        <v>0</v>
      </c>
      <c r="R52" s="40">
        <f t="shared" si="9"/>
        <v>0</v>
      </c>
      <c r="S52" s="40">
        <f t="shared" si="9"/>
        <v>0</v>
      </c>
    </row>
    <row r="53" spans="1:19" ht="12.75" customHeight="1">
      <c r="A53" s="20"/>
      <c r="B53" s="14"/>
      <c r="C53" s="14"/>
      <c r="D53" s="58"/>
      <c r="E53" s="58"/>
      <c r="F53" s="58"/>
      <c r="G53" s="58"/>
      <c r="H53" s="58"/>
      <c r="I53" s="15"/>
      <c r="J53" s="43"/>
      <c r="K53" s="43"/>
      <c r="L53" s="43">
        <f>J53+K53</f>
        <v>0</v>
      </c>
      <c r="M53" s="16"/>
      <c r="N53" s="16"/>
      <c r="O53" s="16"/>
      <c r="P53" s="66">
        <f>IF(I53="Investiční",L53+O53,0)</f>
        <v>0</v>
      </c>
      <c r="Q53" s="66">
        <f>IF(I53="Neinvestiční",L53+O53,0)</f>
        <v>0</v>
      </c>
      <c r="R53" s="66">
        <f>IF(I53="Investiční",J53+M53,0)</f>
        <v>0</v>
      </c>
      <c r="S53" s="66">
        <f>IF(I53="Neinvestiční",J53+M53,0)</f>
        <v>0</v>
      </c>
    </row>
    <row r="54" spans="1:19" ht="12.75" customHeight="1">
      <c r="A54" s="20"/>
      <c r="B54" s="14"/>
      <c r="C54" s="14"/>
      <c r="D54" s="58"/>
      <c r="E54" s="58"/>
      <c r="F54" s="58"/>
      <c r="G54" s="58"/>
      <c r="H54" s="58"/>
      <c r="I54" s="15"/>
      <c r="J54" s="43"/>
      <c r="K54" s="43"/>
      <c r="L54" s="43">
        <f>J54+K54</f>
        <v>0</v>
      </c>
      <c r="M54" s="16"/>
      <c r="N54" s="16"/>
      <c r="O54" s="16"/>
      <c r="P54" s="66">
        <f>IF(I54="Investiční",L54+O54,0)</f>
        <v>0</v>
      </c>
      <c r="Q54" s="66">
        <f>IF(I54="Neinvestiční",L54+O54,0)</f>
        <v>0</v>
      </c>
      <c r="R54" s="66">
        <f>IF(I54="Investiční",J54+M54,0)</f>
        <v>0</v>
      </c>
      <c r="S54" s="66">
        <f>IF(I54="Neinvestiční",J54+M54,0)</f>
        <v>0</v>
      </c>
    </row>
    <row r="55" spans="1:19" ht="12.75" customHeight="1">
      <c r="A55" s="18"/>
      <c r="B55" s="12" t="s">
        <v>36</v>
      </c>
      <c r="C55" s="79"/>
      <c r="D55" s="476" t="s">
        <v>37</v>
      </c>
      <c r="E55" s="477"/>
      <c r="F55" s="477"/>
      <c r="G55" s="477"/>
      <c r="H55" s="477"/>
      <c r="I55" s="478"/>
      <c r="J55" s="47">
        <f aca="true" t="shared" si="10" ref="J55:S55">SUM(J53:J54)</f>
        <v>0</v>
      </c>
      <c r="K55" s="47">
        <f t="shared" si="10"/>
        <v>0</v>
      </c>
      <c r="L55" s="47">
        <f t="shared" si="10"/>
        <v>0</v>
      </c>
      <c r="M55" s="47">
        <f t="shared" si="10"/>
        <v>0</v>
      </c>
      <c r="N55" s="47">
        <f t="shared" si="10"/>
        <v>0</v>
      </c>
      <c r="O55" s="47">
        <f t="shared" si="10"/>
        <v>0</v>
      </c>
      <c r="P55" s="47">
        <f t="shared" si="10"/>
        <v>0</v>
      </c>
      <c r="Q55" s="47">
        <f t="shared" si="10"/>
        <v>0</v>
      </c>
      <c r="R55" s="47">
        <f t="shared" si="10"/>
        <v>0</v>
      </c>
      <c r="S55" s="47">
        <f t="shared" si="10"/>
        <v>0</v>
      </c>
    </row>
    <row r="56" spans="1:21" s="30" customFormat="1" ht="9" customHeight="1">
      <c r="A56" s="36"/>
      <c r="B56" s="37"/>
      <c r="C56" s="37"/>
      <c r="D56" s="61"/>
      <c r="E56" s="61"/>
      <c r="F56" s="61"/>
      <c r="G56" s="61"/>
      <c r="H56" s="61"/>
      <c r="I56" s="38"/>
      <c r="J56" s="62"/>
      <c r="K56" s="62"/>
      <c r="L56" s="62"/>
      <c r="M56" s="39"/>
      <c r="N56" s="39"/>
      <c r="O56" s="39"/>
      <c r="P56" s="39"/>
      <c r="Q56" s="39"/>
      <c r="R56" s="39"/>
      <c r="S56" s="39"/>
      <c r="T56" s="1"/>
      <c r="U56" s="1"/>
    </row>
    <row r="57" spans="1:21" s="30" customFormat="1" ht="10.5" customHeight="1" thickBot="1">
      <c r="A57" s="36"/>
      <c r="B57" s="37"/>
      <c r="C57" s="37"/>
      <c r="D57" s="61"/>
      <c r="E57" s="61"/>
      <c r="F57" s="61"/>
      <c r="G57" s="61"/>
      <c r="H57" s="61"/>
      <c r="I57" s="38"/>
      <c r="J57" s="62"/>
      <c r="K57" s="62"/>
      <c r="L57" s="62"/>
      <c r="M57" s="51" t="s">
        <v>55</v>
      </c>
      <c r="N57" s="39"/>
      <c r="O57" s="39"/>
      <c r="P57" s="39"/>
      <c r="Q57" s="39"/>
      <c r="R57" s="39"/>
      <c r="S57" s="39"/>
      <c r="T57" s="1"/>
      <c r="U57" s="1"/>
    </row>
    <row r="58" spans="1:19" ht="15" customHeight="1" thickBot="1">
      <c r="A58" s="494" t="s">
        <v>52</v>
      </c>
      <c r="B58" s="495"/>
      <c r="C58" s="495"/>
      <c r="D58" s="495"/>
      <c r="E58" s="495"/>
      <c r="F58" s="495"/>
      <c r="G58" s="495"/>
      <c r="H58" s="495"/>
      <c r="I58" s="496"/>
      <c r="J58" s="271">
        <f aca="true" t="shared" si="11" ref="J58:S58">SUM(J55,J52,J49,J27,J24,J21,J18,J15,J12,J9)</f>
        <v>77993860.73</v>
      </c>
      <c r="K58" s="271">
        <f t="shared" si="11"/>
        <v>3847356.1100000003</v>
      </c>
      <c r="L58" s="272">
        <f t="shared" si="11"/>
        <v>81841216.84</v>
      </c>
      <c r="M58" s="273">
        <f t="shared" si="11"/>
        <v>19.12</v>
      </c>
      <c r="N58" s="274">
        <f t="shared" si="11"/>
        <v>0.58</v>
      </c>
      <c r="O58" s="275">
        <f t="shared" si="11"/>
        <v>19.7</v>
      </c>
      <c r="P58" s="276">
        <f t="shared" si="11"/>
        <v>10338756</v>
      </c>
      <c r="Q58" s="277">
        <f t="shared" si="11"/>
        <v>0</v>
      </c>
      <c r="R58" s="277">
        <f t="shared" si="11"/>
        <v>8688031</v>
      </c>
      <c r="S58" s="278">
        <f t="shared" si="11"/>
        <v>0</v>
      </c>
    </row>
    <row r="59" spans="1:19" ht="21" customHeight="1">
      <c r="A59" s="279" t="s">
        <v>113</v>
      </c>
      <c r="B59" s="87" t="s">
        <v>63</v>
      </c>
      <c r="C59" s="87" t="s">
        <v>39</v>
      </c>
      <c r="D59" s="279" t="s">
        <v>114</v>
      </c>
      <c r="E59" s="279">
        <v>26298163</v>
      </c>
      <c r="F59" s="279">
        <v>200705710</v>
      </c>
      <c r="G59" s="280">
        <v>39429</v>
      </c>
      <c r="H59" s="280">
        <v>39490</v>
      </c>
      <c r="I59" s="232" t="s">
        <v>84</v>
      </c>
      <c r="J59" s="281">
        <v>69000</v>
      </c>
      <c r="K59" s="282">
        <v>13110</v>
      </c>
      <c r="L59" s="283">
        <v>82110</v>
      </c>
      <c r="M59" s="39"/>
      <c r="N59" s="39"/>
      <c r="O59" s="39"/>
      <c r="P59" s="66">
        <f>IF(I59="Investiční",L59+O59,0)</f>
        <v>82110</v>
      </c>
      <c r="Q59" s="66">
        <f>IF(I59="Neinvestiční",L59+O59,0)</f>
        <v>0</v>
      </c>
      <c r="R59" s="66">
        <f>IF(I59="Investiční",J59+M59,0)</f>
        <v>69000</v>
      </c>
      <c r="S59" s="66">
        <f>IF(I59="Neinvestiční",J59+M59,0)</f>
        <v>0</v>
      </c>
    </row>
    <row r="60" spans="1:19" ht="21.75" customHeight="1">
      <c r="A60" s="279" t="s">
        <v>115</v>
      </c>
      <c r="B60" s="87" t="s">
        <v>63</v>
      </c>
      <c r="C60" s="87" t="s">
        <v>39</v>
      </c>
      <c r="D60" s="279" t="s">
        <v>114</v>
      </c>
      <c r="E60" s="279">
        <v>26298163</v>
      </c>
      <c r="F60" s="279">
        <v>200805006</v>
      </c>
      <c r="G60" s="280">
        <v>39762</v>
      </c>
      <c r="H60" s="280">
        <v>39778</v>
      </c>
      <c r="I60" s="232" t="s">
        <v>85</v>
      </c>
      <c r="J60" s="281">
        <v>35000</v>
      </c>
      <c r="K60" s="282">
        <v>6650</v>
      </c>
      <c r="L60" s="283">
        <v>41650</v>
      </c>
      <c r="M60" s="39"/>
      <c r="N60" s="39"/>
      <c r="O60" s="39"/>
      <c r="P60" s="66"/>
      <c r="Q60" s="66"/>
      <c r="R60" s="66"/>
      <c r="S60" s="66"/>
    </row>
    <row r="61" spans="1:19" ht="21.75" customHeight="1">
      <c r="A61" s="279" t="s">
        <v>116</v>
      </c>
      <c r="B61" s="87" t="s">
        <v>63</v>
      </c>
      <c r="C61" s="87" t="s">
        <v>39</v>
      </c>
      <c r="D61" s="279" t="s">
        <v>67</v>
      </c>
      <c r="E61" s="279">
        <v>25533843</v>
      </c>
      <c r="F61" s="279">
        <v>200900860</v>
      </c>
      <c r="G61" s="280">
        <v>39863</v>
      </c>
      <c r="H61" s="280">
        <v>39904</v>
      </c>
      <c r="I61" s="232" t="s">
        <v>85</v>
      </c>
      <c r="J61" s="281">
        <v>41500</v>
      </c>
      <c r="K61" s="282">
        <v>7885</v>
      </c>
      <c r="L61" s="283">
        <v>49385</v>
      </c>
      <c r="M61" s="39"/>
      <c r="N61" s="39"/>
      <c r="O61" s="39"/>
      <c r="P61" s="66"/>
      <c r="Q61" s="66"/>
      <c r="R61" s="66"/>
      <c r="S61" s="66"/>
    </row>
    <row r="62" spans="1:19" ht="21.75" customHeight="1">
      <c r="A62" s="279" t="s">
        <v>117</v>
      </c>
      <c r="B62" s="87" t="s">
        <v>63</v>
      </c>
      <c r="C62" s="87" t="s">
        <v>39</v>
      </c>
      <c r="D62" s="279" t="s">
        <v>67</v>
      </c>
      <c r="E62" s="279">
        <v>25533843</v>
      </c>
      <c r="F62" s="279">
        <v>200902536</v>
      </c>
      <c r="G62" s="280">
        <v>39961</v>
      </c>
      <c r="H62" s="280">
        <v>39974</v>
      </c>
      <c r="I62" s="232" t="s">
        <v>85</v>
      </c>
      <c r="J62" s="281">
        <v>41500</v>
      </c>
      <c r="K62" s="282">
        <v>7885</v>
      </c>
      <c r="L62" s="283">
        <v>49385</v>
      </c>
      <c r="M62" s="39"/>
      <c r="N62" s="39"/>
      <c r="O62" s="39"/>
      <c r="P62" s="66"/>
      <c r="Q62" s="66"/>
      <c r="R62" s="66"/>
      <c r="S62" s="66"/>
    </row>
    <row r="63" spans="1:19" ht="21.75" customHeight="1">
      <c r="A63" s="279" t="s">
        <v>118</v>
      </c>
      <c r="B63" s="87" t="s">
        <v>63</v>
      </c>
      <c r="C63" s="87" t="s">
        <v>39</v>
      </c>
      <c r="D63" s="279" t="s">
        <v>68</v>
      </c>
      <c r="E63" s="279">
        <v>15059049</v>
      </c>
      <c r="F63" s="279">
        <v>200903737</v>
      </c>
      <c r="G63" s="280">
        <v>40025</v>
      </c>
      <c r="H63" s="280">
        <v>40044</v>
      </c>
      <c r="I63" s="232" t="s">
        <v>84</v>
      </c>
      <c r="J63" s="281">
        <v>54858.1</v>
      </c>
      <c r="K63" s="282">
        <v>10425.9</v>
      </c>
      <c r="L63" s="283">
        <v>65284</v>
      </c>
      <c r="M63" s="39"/>
      <c r="N63" s="39"/>
      <c r="O63" s="39"/>
      <c r="P63" s="66"/>
      <c r="Q63" s="66"/>
      <c r="R63" s="66"/>
      <c r="S63" s="66"/>
    </row>
    <row r="64" spans="1:19" ht="21.75" customHeight="1">
      <c r="A64" s="279" t="s">
        <v>119</v>
      </c>
      <c r="B64" s="87" t="s">
        <v>63</v>
      </c>
      <c r="C64" s="87" t="s">
        <v>39</v>
      </c>
      <c r="D64" s="279" t="s">
        <v>68</v>
      </c>
      <c r="E64" s="279">
        <v>15059049</v>
      </c>
      <c r="F64" s="279">
        <v>200903201</v>
      </c>
      <c r="G64" s="280">
        <v>39994</v>
      </c>
      <c r="H64" s="280">
        <v>40035</v>
      </c>
      <c r="I64" s="232" t="s">
        <v>84</v>
      </c>
      <c r="J64" s="281">
        <v>90743.9</v>
      </c>
      <c r="K64" s="282">
        <v>17246.1</v>
      </c>
      <c r="L64" s="283">
        <v>107990</v>
      </c>
      <c r="M64" s="39"/>
      <c r="N64" s="39"/>
      <c r="O64" s="39"/>
      <c r="P64" s="66"/>
      <c r="Q64" s="66"/>
      <c r="R64" s="66"/>
      <c r="S64" s="66"/>
    </row>
    <row r="65" spans="1:19" ht="21.75" customHeight="1">
      <c r="A65" s="279" t="s">
        <v>120</v>
      </c>
      <c r="B65" s="87" t="s">
        <v>63</v>
      </c>
      <c r="C65" s="87" t="s">
        <v>39</v>
      </c>
      <c r="D65" s="279" t="s">
        <v>68</v>
      </c>
      <c r="E65" s="279">
        <v>15059049</v>
      </c>
      <c r="F65" s="279">
        <v>200904265</v>
      </c>
      <c r="G65" s="280">
        <v>40056</v>
      </c>
      <c r="H65" s="280">
        <v>40077</v>
      </c>
      <c r="I65" s="232" t="s">
        <v>84</v>
      </c>
      <c r="J65" s="281">
        <v>58421</v>
      </c>
      <c r="K65" s="282">
        <v>11103</v>
      </c>
      <c r="L65" s="283">
        <v>69524</v>
      </c>
      <c r="M65" s="39"/>
      <c r="N65" s="39"/>
      <c r="O65" s="39"/>
      <c r="P65" s="66"/>
      <c r="Q65" s="66"/>
      <c r="R65" s="66"/>
      <c r="S65" s="66"/>
    </row>
    <row r="66" spans="1:19" ht="21.75" customHeight="1">
      <c r="A66" s="279" t="s">
        <v>121</v>
      </c>
      <c r="B66" s="87" t="s">
        <v>63</v>
      </c>
      <c r="C66" s="87" t="s">
        <v>39</v>
      </c>
      <c r="D66" s="279" t="s">
        <v>68</v>
      </c>
      <c r="E66" s="279">
        <v>15059049</v>
      </c>
      <c r="F66" s="279">
        <v>200904954</v>
      </c>
      <c r="G66" s="280">
        <v>40086</v>
      </c>
      <c r="H66" s="280">
        <v>40109</v>
      </c>
      <c r="I66" s="232" t="s">
        <v>84</v>
      </c>
      <c r="J66" s="281">
        <v>56933.6</v>
      </c>
      <c r="K66" s="282">
        <v>10820.4</v>
      </c>
      <c r="L66" s="283">
        <v>67754</v>
      </c>
      <c r="M66" s="39"/>
      <c r="N66" s="39"/>
      <c r="O66" s="39"/>
      <c r="P66" s="66"/>
      <c r="Q66" s="66"/>
      <c r="R66" s="66"/>
      <c r="S66" s="66"/>
    </row>
    <row r="67" spans="1:19" ht="21.75" customHeight="1">
      <c r="A67" s="279" t="s">
        <v>122</v>
      </c>
      <c r="B67" s="87" t="s">
        <v>63</v>
      </c>
      <c r="C67" s="87" t="s">
        <v>39</v>
      </c>
      <c r="D67" s="279" t="s">
        <v>72</v>
      </c>
      <c r="E67" s="279">
        <v>25339010</v>
      </c>
      <c r="F67" s="279">
        <v>200904700</v>
      </c>
      <c r="G67" s="280">
        <v>40055</v>
      </c>
      <c r="H67" s="280">
        <v>40109</v>
      </c>
      <c r="I67" s="232" t="s">
        <v>84</v>
      </c>
      <c r="J67" s="281">
        <v>25584</v>
      </c>
      <c r="K67" s="282">
        <v>4860.96</v>
      </c>
      <c r="L67" s="283">
        <v>30445</v>
      </c>
      <c r="M67" s="39"/>
      <c r="N67" s="39"/>
      <c r="O67" s="39"/>
      <c r="P67" s="66"/>
      <c r="Q67" s="66"/>
      <c r="R67" s="66"/>
      <c r="S67" s="66"/>
    </row>
    <row r="68" spans="1:19" ht="21.75" customHeight="1">
      <c r="A68" s="279" t="s">
        <v>123</v>
      </c>
      <c r="B68" s="87" t="s">
        <v>63</v>
      </c>
      <c r="C68" s="87" t="s">
        <v>39</v>
      </c>
      <c r="D68" s="279" t="s">
        <v>68</v>
      </c>
      <c r="E68" s="279">
        <v>15059049</v>
      </c>
      <c r="F68" s="279">
        <v>200905525</v>
      </c>
      <c r="G68" s="280">
        <v>40117</v>
      </c>
      <c r="H68" s="280">
        <v>40141</v>
      </c>
      <c r="I68" s="232" t="s">
        <v>84</v>
      </c>
      <c r="J68" s="281">
        <v>61030.1</v>
      </c>
      <c r="K68" s="282">
        <v>11598.9</v>
      </c>
      <c r="L68" s="283">
        <v>72629</v>
      </c>
      <c r="M68" s="39"/>
      <c r="N68" s="39"/>
      <c r="O68" s="39"/>
      <c r="P68" s="66"/>
      <c r="Q68" s="66"/>
      <c r="R68" s="66"/>
      <c r="S68" s="66"/>
    </row>
    <row r="69" spans="1:19" ht="21.75" customHeight="1">
      <c r="A69" s="279" t="s">
        <v>124</v>
      </c>
      <c r="B69" s="87" t="s">
        <v>63</v>
      </c>
      <c r="C69" s="87" t="s">
        <v>39</v>
      </c>
      <c r="D69" s="279" t="s">
        <v>68</v>
      </c>
      <c r="E69" s="279">
        <v>15059049</v>
      </c>
      <c r="F69" s="279">
        <v>200906241</v>
      </c>
      <c r="G69" s="280">
        <v>40147</v>
      </c>
      <c r="H69" s="280">
        <v>40164</v>
      </c>
      <c r="I69" s="232" t="s">
        <v>84</v>
      </c>
      <c r="J69" s="281">
        <v>43827.5</v>
      </c>
      <c r="K69" s="282">
        <v>8329.5</v>
      </c>
      <c r="L69" s="283">
        <f aca="true" t="shared" si="12" ref="L69:L76">J69+K69</f>
        <v>52157</v>
      </c>
      <c r="M69" s="39"/>
      <c r="N69" s="39"/>
      <c r="O69" s="39"/>
      <c r="P69" s="66"/>
      <c r="Q69" s="66"/>
      <c r="R69" s="66"/>
      <c r="S69" s="66"/>
    </row>
    <row r="70" spans="1:19" ht="21.75" customHeight="1">
      <c r="A70" s="279" t="s">
        <v>125</v>
      </c>
      <c r="B70" s="87" t="s">
        <v>63</v>
      </c>
      <c r="C70" s="87" t="s">
        <v>39</v>
      </c>
      <c r="D70" s="279" t="s">
        <v>68</v>
      </c>
      <c r="E70" s="279">
        <v>15059049</v>
      </c>
      <c r="F70" s="279">
        <v>201000069</v>
      </c>
      <c r="G70" s="280">
        <v>40178</v>
      </c>
      <c r="H70" s="280">
        <v>40198</v>
      </c>
      <c r="I70" s="232" t="s">
        <v>84</v>
      </c>
      <c r="J70" s="281">
        <v>39257.9</v>
      </c>
      <c r="K70" s="282">
        <v>7461.1</v>
      </c>
      <c r="L70" s="283">
        <f t="shared" si="12"/>
        <v>46719</v>
      </c>
      <c r="M70" s="39"/>
      <c r="N70" s="39"/>
      <c r="O70" s="39"/>
      <c r="P70" s="66"/>
      <c r="Q70" s="66"/>
      <c r="R70" s="66"/>
      <c r="S70" s="66"/>
    </row>
    <row r="71" spans="1:19" ht="21.75" customHeight="1">
      <c r="A71" s="279" t="s">
        <v>126</v>
      </c>
      <c r="B71" s="87" t="s">
        <v>63</v>
      </c>
      <c r="C71" s="87" t="s">
        <v>39</v>
      </c>
      <c r="D71" s="279" t="s">
        <v>68</v>
      </c>
      <c r="E71" s="279">
        <v>15059049</v>
      </c>
      <c r="F71" s="279">
        <v>201000571</v>
      </c>
      <c r="G71" s="280">
        <v>40209</v>
      </c>
      <c r="H71" s="280">
        <v>40227</v>
      </c>
      <c r="I71" s="232" t="s">
        <v>84</v>
      </c>
      <c r="J71" s="281">
        <v>2799.1</v>
      </c>
      <c r="K71" s="282">
        <v>559.9</v>
      </c>
      <c r="L71" s="283">
        <f t="shared" si="12"/>
        <v>3359</v>
      </c>
      <c r="M71" s="39"/>
      <c r="N71" s="39"/>
      <c r="O71" s="39"/>
      <c r="P71" s="66"/>
      <c r="Q71" s="66"/>
      <c r="R71" s="66"/>
      <c r="S71" s="66"/>
    </row>
    <row r="72" spans="1:19" ht="21.75" customHeight="1">
      <c r="A72" s="279" t="s">
        <v>127</v>
      </c>
      <c r="B72" s="87" t="s">
        <v>63</v>
      </c>
      <c r="C72" s="87" t="s">
        <v>39</v>
      </c>
      <c r="D72" s="279" t="s">
        <v>68</v>
      </c>
      <c r="E72" s="279">
        <v>15059049</v>
      </c>
      <c r="F72" s="279">
        <v>201000570</v>
      </c>
      <c r="G72" s="280">
        <v>40209</v>
      </c>
      <c r="H72" s="280">
        <v>40227</v>
      </c>
      <c r="I72" s="232" t="s">
        <v>84</v>
      </c>
      <c r="J72" s="281">
        <v>37017.7</v>
      </c>
      <c r="K72" s="282">
        <v>7403.6</v>
      </c>
      <c r="L72" s="283">
        <f t="shared" si="12"/>
        <v>44421.299999999996</v>
      </c>
      <c r="M72" s="39"/>
      <c r="N72" s="39"/>
      <c r="O72" s="39"/>
      <c r="P72" s="66"/>
      <c r="Q72" s="66"/>
      <c r="R72" s="66"/>
      <c r="S72" s="66"/>
    </row>
    <row r="73" spans="1:19" ht="21.75" customHeight="1">
      <c r="A73" s="279" t="s">
        <v>128</v>
      </c>
      <c r="B73" s="87" t="s">
        <v>63</v>
      </c>
      <c r="C73" s="87" t="s">
        <v>39</v>
      </c>
      <c r="D73" s="279" t="s">
        <v>68</v>
      </c>
      <c r="E73" s="279">
        <v>15059049</v>
      </c>
      <c r="F73" s="279">
        <v>201001047</v>
      </c>
      <c r="G73" s="280">
        <v>40237</v>
      </c>
      <c r="H73" s="280">
        <v>40260</v>
      </c>
      <c r="I73" s="232" t="s">
        <v>84</v>
      </c>
      <c r="J73" s="281">
        <v>2284.2</v>
      </c>
      <c r="K73" s="282">
        <v>456.9</v>
      </c>
      <c r="L73" s="283">
        <f t="shared" si="12"/>
        <v>2741.1</v>
      </c>
      <c r="M73" s="39"/>
      <c r="N73" s="39"/>
      <c r="O73" s="39"/>
      <c r="P73" s="66"/>
      <c r="Q73" s="66"/>
      <c r="R73" s="66"/>
      <c r="S73" s="66"/>
    </row>
    <row r="74" spans="1:19" ht="21.75" customHeight="1">
      <c r="A74" s="279" t="s">
        <v>129</v>
      </c>
      <c r="B74" s="87" t="s">
        <v>63</v>
      </c>
      <c r="C74" s="87" t="s">
        <v>39</v>
      </c>
      <c r="D74" s="279" t="s">
        <v>68</v>
      </c>
      <c r="E74" s="279">
        <v>15059049</v>
      </c>
      <c r="F74" s="279">
        <v>201001046</v>
      </c>
      <c r="G74" s="280">
        <v>40237</v>
      </c>
      <c r="H74" s="280">
        <v>40260</v>
      </c>
      <c r="I74" s="232" t="s">
        <v>84</v>
      </c>
      <c r="J74" s="281">
        <v>30208.6</v>
      </c>
      <c r="K74" s="282">
        <v>6041.8</v>
      </c>
      <c r="L74" s="283">
        <f t="shared" si="12"/>
        <v>36250.4</v>
      </c>
      <c r="M74" s="39"/>
      <c r="N74" s="39"/>
      <c r="O74" s="39"/>
      <c r="P74" s="66"/>
      <c r="Q74" s="66"/>
      <c r="R74" s="66"/>
      <c r="S74" s="66"/>
    </row>
    <row r="75" spans="1:19" ht="21.75" customHeight="1">
      <c r="A75" s="279" t="s">
        <v>130</v>
      </c>
      <c r="B75" s="87" t="s">
        <v>63</v>
      </c>
      <c r="C75" s="87" t="s">
        <v>39</v>
      </c>
      <c r="D75" s="279" t="s">
        <v>68</v>
      </c>
      <c r="E75" s="279">
        <v>15059049</v>
      </c>
      <c r="F75" s="279">
        <v>201001585</v>
      </c>
      <c r="G75" s="280">
        <v>40268</v>
      </c>
      <c r="H75" s="280">
        <v>40288</v>
      </c>
      <c r="I75" s="232" t="s">
        <v>84</v>
      </c>
      <c r="J75" s="281">
        <v>4723.9</v>
      </c>
      <c r="K75" s="282">
        <v>944.8</v>
      </c>
      <c r="L75" s="283">
        <f t="shared" si="12"/>
        <v>5668.7</v>
      </c>
      <c r="M75" s="39"/>
      <c r="N75" s="39"/>
      <c r="O75" s="39"/>
      <c r="P75" s="66"/>
      <c r="Q75" s="66"/>
      <c r="R75" s="66"/>
      <c r="S75" s="66"/>
    </row>
    <row r="76" spans="1:19" ht="21.75" customHeight="1">
      <c r="A76" s="279" t="s">
        <v>131</v>
      </c>
      <c r="B76" s="87" t="s">
        <v>63</v>
      </c>
      <c r="C76" s="87" t="s">
        <v>39</v>
      </c>
      <c r="D76" s="279" t="s">
        <v>68</v>
      </c>
      <c r="E76" s="279">
        <v>15059049</v>
      </c>
      <c r="F76" s="279">
        <v>201001586</v>
      </c>
      <c r="G76" s="280">
        <v>40268</v>
      </c>
      <c r="H76" s="280">
        <v>40288</v>
      </c>
      <c r="I76" s="232" t="s">
        <v>84</v>
      </c>
      <c r="J76" s="281">
        <v>357.2</v>
      </c>
      <c r="K76" s="282">
        <v>71.5</v>
      </c>
      <c r="L76" s="283">
        <f t="shared" si="12"/>
        <v>428.7</v>
      </c>
      <c r="M76" s="39"/>
      <c r="N76" s="39"/>
      <c r="O76" s="39"/>
      <c r="P76" s="66"/>
      <c r="Q76" s="66"/>
      <c r="R76" s="66"/>
      <c r="S76" s="66"/>
    </row>
    <row r="77" spans="1:19" ht="21.75" customHeight="1">
      <c r="A77" s="279" t="s">
        <v>132</v>
      </c>
      <c r="B77" s="87" t="s">
        <v>63</v>
      </c>
      <c r="C77" s="87" t="s">
        <v>39</v>
      </c>
      <c r="D77" s="279" t="s">
        <v>72</v>
      </c>
      <c r="E77" s="279">
        <v>25339010</v>
      </c>
      <c r="F77" s="279">
        <v>201001432</v>
      </c>
      <c r="G77" s="280">
        <v>40237</v>
      </c>
      <c r="H77" s="280">
        <v>40283</v>
      </c>
      <c r="I77" s="232" t="s">
        <v>84</v>
      </c>
      <c r="J77" s="281">
        <v>25584</v>
      </c>
      <c r="K77" s="282">
        <v>5116.8</v>
      </c>
      <c r="L77" s="283">
        <v>30701</v>
      </c>
      <c r="M77" s="39"/>
      <c r="N77" s="39"/>
      <c r="O77" s="39"/>
      <c r="P77" s="66"/>
      <c r="Q77" s="66"/>
      <c r="R77" s="66"/>
      <c r="S77" s="66"/>
    </row>
    <row r="78" spans="1:19" ht="21.75" customHeight="1">
      <c r="A78" s="279" t="s">
        <v>133</v>
      </c>
      <c r="B78" s="87" t="s">
        <v>63</v>
      </c>
      <c r="C78" s="87" t="s">
        <v>39</v>
      </c>
      <c r="D78" s="279" t="s">
        <v>68</v>
      </c>
      <c r="E78" s="279">
        <v>15059049</v>
      </c>
      <c r="F78" s="279">
        <v>201002090</v>
      </c>
      <c r="G78" s="280">
        <v>40298</v>
      </c>
      <c r="H78" s="280">
        <v>40317</v>
      </c>
      <c r="I78" s="232" t="s">
        <v>84</v>
      </c>
      <c r="J78" s="281">
        <v>4214</v>
      </c>
      <c r="K78" s="282">
        <v>842.8</v>
      </c>
      <c r="L78" s="283">
        <f aca="true" t="shared" si="13" ref="L78:L98">J78+K78</f>
        <v>5056.8</v>
      </c>
      <c r="M78" s="39"/>
      <c r="N78" s="39"/>
      <c r="O78" s="39"/>
      <c r="P78" s="66"/>
      <c r="Q78" s="66"/>
      <c r="R78" s="66"/>
      <c r="S78" s="66"/>
    </row>
    <row r="79" spans="1:19" ht="21.75" customHeight="1">
      <c r="A79" s="279" t="s">
        <v>134</v>
      </c>
      <c r="B79" s="87" t="s">
        <v>63</v>
      </c>
      <c r="C79" s="87" t="s">
        <v>39</v>
      </c>
      <c r="D79" s="279" t="s">
        <v>68</v>
      </c>
      <c r="E79" s="279">
        <v>15059049</v>
      </c>
      <c r="F79" s="279">
        <v>201002089</v>
      </c>
      <c r="G79" s="280">
        <v>40298</v>
      </c>
      <c r="H79" s="280">
        <v>40317</v>
      </c>
      <c r="I79" s="232" t="s">
        <v>84</v>
      </c>
      <c r="J79" s="281">
        <v>55728.7</v>
      </c>
      <c r="K79" s="282">
        <v>11145.8</v>
      </c>
      <c r="L79" s="283">
        <f t="shared" si="13"/>
        <v>66874.5</v>
      </c>
      <c r="M79" s="39"/>
      <c r="N79" s="39"/>
      <c r="O79" s="39"/>
      <c r="P79" s="66"/>
      <c r="Q79" s="66"/>
      <c r="R79" s="66"/>
      <c r="S79" s="66"/>
    </row>
    <row r="80" spans="1:19" s="30" customFormat="1" ht="21.75" customHeight="1">
      <c r="A80" s="268" t="s">
        <v>135</v>
      </c>
      <c r="B80" s="284" t="s">
        <v>63</v>
      </c>
      <c r="C80" s="284" t="s">
        <v>39</v>
      </c>
      <c r="D80" s="266" t="s">
        <v>70</v>
      </c>
      <c r="E80" s="270" t="s">
        <v>71</v>
      </c>
      <c r="F80" s="266">
        <v>200906349</v>
      </c>
      <c r="G80" s="267">
        <v>40147</v>
      </c>
      <c r="H80" s="267">
        <v>40175</v>
      </c>
      <c r="I80" s="268" t="s">
        <v>84</v>
      </c>
      <c r="J80" s="265">
        <v>0</v>
      </c>
      <c r="K80" s="265">
        <v>2119087</v>
      </c>
      <c r="L80" s="265">
        <f t="shared" si="13"/>
        <v>2119087</v>
      </c>
      <c r="M80" s="39"/>
      <c r="N80" s="39"/>
      <c r="O80" s="39"/>
      <c r="P80" s="241"/>
      <c r="Q80" s="241"/>
      <c r="R80" s="241"/>
      <c r="S80" s="241"/>
    </row>
    <row r="81" spans="1:19" ht="21.75" customHeight="1">
      <c r="A81" s="232" t="s">
        <v>136</v>
      </c>
      <c r="B81" s="87" t="s">
        <v>63</v>
      </c>
      <c r="C81" s="87" t="s">
        <v>39</v>
      </c>
      <c r="D81" s="261" t="s">
        <v>70</v>
      </c>
      <c r="E81" s="262" t="s">
        <v>71</v>
      </c>
      <c r="F81" s="261">
        <v>200906350</v>
      </c>
      <c r="G81" s="263">
        <v>40147</v>
      </c>
      <c r="H81" s="263">
        <v>40175</v>
      </c>
      <c r="I81" s="232" t="s">
        <v>84</v>
      </c>
      <c r="J81" s="264">
        <v>0</v>
      </c>
      <c r="K81" s="264">
        <v>184086</v>
      </c>
      <c r="L81" s="265">
        <f t="shared" si="13"/>
        <v>184086</v>
      </c>
      <c r="M81" s="39"/>
      <c r="N81" s="39"/>
      <c r="O81" s="39"/>
      <c r="P81" s="66"/>
      <c r="Q81" s="66"/>
      <c r="R81" s="66"/>
      <c r="S81" s="66"/>
    </row>
    <row r="82" spans="1:19" ht="21.75" customHeight="1">
      <c r="A82" s="232" t="s">
        <v>137</v>
      </c>
      <c r="B82" s="87" t="s">
        <v>63</v>
      </c>
      <c r="C82" s="87" t="s">
        <v>39</v>
      </c>
      <c r="D82" s="261" t="s">
        <v>70</v>
      </c>
      <c r="E82" s="262" t="s">
        <v>71</v>
      </c>
      <c r="F82" s="261">
        <v>200905702</v>
      </c>
      <c r="G82" s="263">
        <v>40117</v>
      </c>
      <c r="H82" s="263">
        <v>40175</v>
      </c>
      <c r="I82" s="232" t="s">
        <v>84</v>
      </c>
      <c r="J82" s="264">
        <v>0</v>
      </c>
      <c r="K82" s="264">
        <v>2104725</v>
      </c>
      <c r="L82" s="265">
        <f t="shared" si="13"/>
        <v>2104725</v>
      </c>
      <c r="M82" s="39"/>
      <c r="N82" s="39"/>
      <c r="O82" s="39"/>
      <c r="P82" s="66"/>
      <c r="Q82" s="66"/>
      <c r="R82" s="66"/>
      <c r="S82" s="66"/>
    </row>
    <row r="83" spans="1:19" ht="21.75" customHeight="1">
      <c r="A83" s="232" t="s">
        <v>138</v>
      </c>
      <c r="B83" s="87" t="s">
        <v>63</v>
      </c>
      <c r="C83" s="87" t="s">
        <v>39</v>
      </c>
      <c r="D83" s="261" t="s">
        <v>70</v>
      </c>
      <c r="E83" s="262" t="s">
        <v>71</v>
      </c>
      <c r="F83" s="261">
        <v>200905700</v>
      </c>
      <c r="G83" s="263">
        <v>40117</v>
      </c>
      <c r="H83" s="263">
        <v>40169</v>
      </c>
      <c r="I83" s="232" t="s">
        <v>84</v>
      </c>
      <c r="J83" s="264">
        <v>0</v>
      </c>
      <c r="K83" s="264">
        <v>2170085</v>
      </c>
      <c r="L83" s="265">
        <f t="shared" si="13"/>
        <v>2170085</v>
      </c>
      <c r="M83" s="39"/>
      <c r="N83" s="39"/>
      <c r="O83" s="39"/>
      <c r="P83" s="66"/>
      <c r="Q83" s="66"/>
      <c r="R83" s="66"/>
      <c r="S83" s="66"/>
    </row>
    <row r="84" spans="1:19" ht="21.75" customHeight="1">
      <c r="A84" s="232" t="s">
        <v>139</v>
      </c>
      <c r="B84" s="87" t="s">
        <v>63</v>
      </c>
      <c r="C84" s="87" t="s">
        <v>39</v>
      </c>
      <c r="D84" s="261" t="s">
        <v>70</v>
      </c>
      <c r="E84" s="262" t="s">
        <v>71</v>
      </c>
      <c r="F84" s="261">
        <v>200905136</v>
      </c>
      <c r="G84" s="263">
        <v>40086</v>
      </c>
      <c r="H84" s="263">
        <v>40155</v>
      </c>
      <c r="I84" s="232" t="s">
        <v>84</v>
      </c>
      <c r="J84" s="264">
        <v>0</v>
      </c>
      <c r="K84" s="264">
        <v>1155241</v>
      </c>
      <c r="L84" s="265">
        <f t="shared" si="13"/>
        <v>1155241</v>
      </c>
      <c r="M84" s="39"/>
      <c r="N84" s="39"/>
      <c r="O84" s="39"/>
      <c r="P84" s="66"/>
      <c r="Q84" s="66"/>
      <c r="R84" s="66"/>
      <c r="S84" s="66"/>
    </row>
    <row r="85" spans="1:19" ht="21.75" customHeight="1">
      <c r="A85" s="232" t="s">
        <v>140</v>
      </c>
      <c r="B85" s="87" t="s">
        <v>63</v>
      </c>
      <c r="C85" s="87" t="s">
        <v>39</v>
      </c>
      <c r="D85" s="261" t="s">
        <v>70</v>
      </c>
      <c r="E85" s="262" t="s">
        <v>71</v>
      </c>
      <c r="F85" s="266">
        <v>200906840</v>
      </c>
      <c r="G85" s="267">
        <v>40165</v>
      </c>
      <c r="H85" s="267">
        <v>40227</v>
      </c>
      <c r="I85" s="268" t="s">
        <v>84</v>
      </c>
      <c r="J85" s="265">
        <v>0</v>
      </c>
      <c r="K85" s="265">
        <v>634485</v>
      </c>
      <c r="L85" s="265">
        <f t="shared" si="13"/>
        <v>634485</v>
      </c>
      <c r="M85" s="39"/>
      <c r="N85" s="39"/>
      <c r="O85" s="39"/>
      <c r="P85" s="66"/>
      <c r="Q85" s="66"/>
      <c r="R85" s="66"/>
      <c r="S85" s="66"/>
    </row>
    <row r="86" spans="1:19" ht="21.75" customHeight="1">
      <c r="A86" s="232" t="s">
        <v>141</v>
      </c>
      <c r="B86" s="87" t="s">
        <v>63</v>
      </c>
      <c r="C86" s="87" t="s">
        <v>39</v>
      </c>
      <c r="D86" s="261" t="s">
        <v>70</v>
      </c>
      <c r="E86" s="262" t="s">
        <v>71</v>
      </c>
      <c r="F86" s="266">
        <v>201001218</v>
      </c>
      <c r="G86" s="267">
        <v>40237</v>
      </c>
      <c r="H86" s="267">
        <v>40298</v>
      </c>
      <c r="I86" s="268" t="s">
        <v>84</v>
      </c>
      <c r="J86" s="265">
        <v>0</v>
      </c>
      <c r="K86" s="265">
        <v>373739</v>
      </c>
      <c r="L86" s="265">
        <f t="shared" si="13"/>
        <v>373739</v>
      </c>
      <c r="M86" s="39"/>
      <c r="N86" s="39"/>
      <c r="O86" s="39"/>
      <c r="P86" s="66"/>
      <c r="Q86" s="66"/>
      <c r="R86" s="66"/>
      <c r="S86" s="66"/>
    </row>
    <row r="87" spans="1:19" ht="21.75" customHeight="1">
      <c r="A87" s="232" t="s">
        <v>142</v>
      </c>
      <c r="B87" s="87" t="s">
        <v>63</v>
      </c>
      <c r="C87" s="87" t="s">
        <v>39</v>
      </c>
      <c r="D87" s="261" t="s">
        <v>70</v>
      </c>
      <c r="E87" s="262" t="s">
        <v>71</v>
      </c>
      <c r="F87" s="266">
        <v>201000724</v>
      </c>
      <c r="G87" s="267">
        <v>40209</v>
      </c>
      <c r="H87" s="267">
        <v>40274</v>
      </c>
      <c r="I87" s="268" t="s">
        <v>84</v>
      </c>
      <c r="J87" s="265">
        <v>0</v>
      </c>
      <c r="K87" s="265">
        <v>200851</v>
      </c>
      <c r="L87" s="265">
        <f t="shared" si="13"/>
        <v>200851</v>
      </c>
      <c r="M87" s="39"/>
      <c r="N87" s="39"/>
      <c r="O87" s="39"/>
      <c r="P87" s="66"/>
      <c r="Q87" s="66"/>
      <c r="R87" s="66"/>
      <c r="S87" s="66"/>
    </row>
    <row r="88" spans="1:19" ht="21.75" customHeight="1">
      <c r="A88" s="232" t="s">
        <v>143</v>
      </c>
      <c r="B88" s="87" t="s">
        <v>63</v>
      </c>
      <c r="C88" s="87" t="s">
        <v>39</v>
      </c>
      <c r="D88" s="261" t="s">
        <v>70</v>
      </c>
      <c r="E88" s="262" t="s">
        <v>71</v>
      </c>
      <c r="F88" s="266">
        <v>201002116</v>
      </c>
      <c r="G88" s="267">
        <v>40298</v>
      </c>
      <c r="H88" s="267">
        <v>40317</v>
      </c>
      <c r="I88" s="268" t="s">
        <v>84</v>
      </c>
      <c r="J88" s="265">
        <v>0</v>
      </c>
      <c r="K88" s="265">
        <v>76542</v>
      </c>
      <c r="L88" s="265">
        <f t="shared" si="13"/>
        <v>76542</v>
      </c>
      <c r="M88" s="39"/>
      <c r="N88" s="39"/>
      <c r="O88" s="39"/>
      <c r="P88" s="66"/>
      <c r="Q88" s="66"/>
      <c r="R88" s="66"/>
      <c r="S88" s="66"/>
    </row>
    <row r="89" spans="1:19" ht="21.75" customHeight="1">
      <c r="A89" s="232" t="s">
        <v>144</v>
      </c>
      <c r="B89" s="87" t="s">
        <v>63</v>
      </c>
      <c r="C89" s="87" t="s">
        <v>39</v>
      </c>
      <c r="D89" s="261" t="s">
        <v>70</v>
      </c>
      <c r="E89" s="262" t="s">
        <v>71</v>
      </c>
      <c r="F89" s="266">
        <v>201002115</v>
      </c>
      <c r="G89" s="267">
        <v>40298</v>
      </c>
      <c r="H89" s="267">
        <v>40317</v>
      </c>
      <c r="I89" s="268" t="s">
        <v>84</v>
      </c>
      <c r="J89" s="265">
        <v>0</v>
      </c>
      <c r="K89" s="265">
        <v>75537</v>
      </c>
      <c r="L89" s="265">
        <f t="shared" si="13"/>
        <v>75537</v>
      </c>
      <c r="M89" s="39"/>
      <c r="N89" s="39"/>
      <c r="O89" s="39"/>
      <c r="P89" s="66"/>
      <c r="Q89" s="66"/>
      <c r="R89" s="66"/>
      <c r="S89" s="66"/>
    </row>
    <row r="90" spans="1:19" ht="21.75" customHeight="1">
      <c r="A90" s="232" t="s">
        <v>145</v>
      </c>
      <c r="B90" s="87" t="s">
        <v>63</v>
      </c>
      <c r="C90" s="87" t="s">
        <v>39</v>
      </c>
      <c r="D90" s="261" t="s">
        <v>70</v>
      </c>
      <c r="E90" s="262" t="s">
        <v>71</v>
      </c>
      <c r="F90" s="266">
        <v>201002114</v>
      </c>
      <c r="G90" s="267">
        <v>40298</v>
      </c>
      <c r="H90" s="267">
        <v>40317</v>
      </c>
      <c r="I90" s="268" t="s">
        <v>84</v>
      </c>
      <c r="J90" s="265">
        <v>0</v>
      </c>
      <c r="K90" s="265">
        <v>1959887</v>
      </c>
      <c r="L90" s="265">
        <f t="shared" si="13"/>
        <v>1959887</v>
      </c>
      <c r="M90" s="39"/>
      <c r="N90" s="39"/>
      <c r="O90" s="39"/>
      <c r="P90" s="66"/>
      <c r="Q90" s="66"/>
      <c r="R90" s="66"/>
      <c r="S90" s="66"/>
    </row>
    <row r="91" spans="1:19" ht="21.75" customHeight="1">
      <c r="A91" s="232" t="s">
        <v>146</v>
      </c>
      <c r="B91" s="87" t="s">
        <v>63</v>
      </c>
      <c r="C91" s="87" t="s">
        <v>39</v>
      </c>
      <c r="D91" s="261" t="s">
        <v>70</v>
      </c>
      <c r="E91" s="262" t="s">
        <v>71</v>
      </c>
      <c r="F91" s="261">
        <v>200904018</v>
      </c>
      <c r="G91" s="263">
        <v>40025</v>
      </c>
      <c r="H91" s="263">
        <v>40099</v>
      </c>
      <c r="I91" s="232" t="s">
        <v>84</v>
      </c>
      <c r="J91" s="265">
        <v>0</v>
      </c>
      <c r="K91" s="265">
        <v>111693.54</v>
      </c>
      <c r="L91" s="265">
        <f t="shared" si="13"/>
        <v>111693.54</v>
      </c>
      <c r="M91" s="39"/>
      <c r="N91" s="39"/>
      <c r="O91" s="39"/>
      <c r="P91" s="197"/>
      <c r="Q91" s="197"/>
      <c r="R91" s="197"/>
      <c r="S91" s="197"/>
    </row>
    <row r="92" spans="1:19" ht="21.75" customHeight="1">
      <c r="A92" s="232" t="s">
        <v>147</v>
      </c>
      <c r="B92" s="87" t="s">
        <v>63</v>
      </c>
      <c r="C92" s="87" t="s">
        <v>39</v>
      </c>
      <c r="D92" s="261" t="s">
        <v>70</v>
      </c>
      <c r="E92" s="262" t="s">
        <v>71</v>
      </c>
      <c r="F92" s="261">
        <v>200904018</v>
      </c>
      <c r="G92" s="263">
        <v>40025</v>
      </c>
      <c r="H92" s="263">
        <v>40099</v>
      </c>
      <c r="I92" s="232" t="s">
        <v>84</v>
      </c>
      <c r="J92" s="265">
        <v>44390.4</v>
      </c>
      <c r="K92" s="265">
        <v>0</v>
      </c>
      <c r="L92" s="265">
        <f t="shared" si="13"/>
        <v>44390.4</v>
      </c>
      <c r="M92" s="39"/>
      <c r="N92" s="39"/>
      <c r="O92" s="39"/>
      <c r="P92" s="197"/>
      <c r="Q92" s="197"/>
      <c r="R92" s="197"/>
      <c r="S92" s="197"/>
    </row>
    <row r="93" spans="1:19" ht="21.75" customHeight="1">
      <c r="A93" s="232" t="s">
        <v>148</v>
      </c>
      <c r="B93" s="87" t="s">
        <v>63</v>
      </c>
      <c r="C93" s="87" t="s">
        <v>39</v>
      </c>
      <c r="D93" s="261" t="s">
        <v>70</v>
      </c>
      <c r="E93" s="262" t="s">
        <v>71</v>
      </c>
      <c r="F93" s="261">
        <v>200904018</v>
      </c>
      <c r="G93" s="263">
        <v>40025</v>
      </c>
      <c r="H93" s="263">
        <v>40099</v>
      </c>
      <c r="I93" s="232" t="s">
        <v>84</v>
      </c>
      <c r="J93" s="265">
        <v>1419.86</v>
      </c>
      <c r="K93" s="265">
        <v>0</v>
      </c>
      <c r="L93" s="265">
        <f t="shared" si="13"/>
        <v>1419.86</v>
      </c>
      <c r="M93" s="39"/>
      <c r="N93" s="39"/>
      <c r="O93" s="39"/>
      <c r="P93" s="197"/>
      <c r="Q93" s="197"/>
      <c r="R93" s="197"/>
      <c r="S93" s="197"/>
    </row>
    <row r="94" spans="1:19" ht="21.75" customHeight="1">
      <c r="A94" s="232" t="s">
        <v>149</v>
      </c>
      <c r="B94" s="87" t="s">
        <v>63</v>
      </c>
      <c r="C94" s="87" t="s">
        <v>39</v>
      </c>
      <c r="D94" s="261" t="s">
        <v>70</v>
      </c>
      <c r="E94" s="262" t="s">
        <v>71</v>
      </c>
      <c r="F94" s="261">
        <v>200904018</v>
      </c>
      <c r="G94" s="263">
        <v>40025</v>
      </c>
      <c r="H94" s="263">
        <v>40099</v>
      </c>
      <c r="I94" s="232" t="s">
        <v>84</v>
      </c>
      <c r="J94" s="265">
        <v>47634.43</v>
      </c>
      <c r="K94" s="265">
        <v>9050.54</v>
      </c>
      <c r="L94" s="265">
        <f t="shared" si="13"/>
        <v>56684.97</v>
      </c>
      <c r="M94" s="39"/>
      <c r="N94" s="39"/>
      <c r="O94" s="39"/>
      <c r="P94" s="197"/>
      <c r="Q94" s="197"/>
      <c r="R94" s="197"/>
      <c r="S94" s="197"/>
    </row>
    <row r="95" spans="1:19" ht="21.75" customHeight="1">
      <c r="A95" s="232" t="s">
        <v>150</v>
      </c>
      <c r="B95" s="87" t="s">
        <v>63</v>
      </c>
      <c r="C95" s="87" t="s">
        <v>39</v>
      </c>
      <c r="D95" s="261" t="s">
        <v>70</v>
      </c>
      <c r="E95" s="262" t="s">
        <v>71</v>
      </c>
      <c r="F95" s="261">
        <v>200904018</v>
      </c>
      <c r="G95" s="263">
        <v>40025</v>
      </c>
      <c r="H95" s="263">
        <v>40099</v>
      </c>
      <c r="I95" s="232" t="s">
        <v>84</v>
      </c>
      <c r="J95" s="265">
        <v>104864.43</v>
      </c>
      <c r="K95" s="265">
        <v>19924.24</v>
      </c>
      <c r="L95" s="265">
        <f t="shared" si="13"/>
        <v>124788.67</v>
      </c>
      <c r="M95" s="39"/>
      <c r="N95" s="39"/>
      <c r="O95" s="39"/>
      <c r="P95" s="197"/>
      <c r="Q95" s="197"/>
      <c r="R95" s="197"/>
      <c r="S95" s="197"/>
    </row>
    <row r="96" spans="1:19" ht="21.75" customHeight="1">
      <c r="A96" s="232" t="s">
        <v>151</v>
      </c>
      <c r="B96" s="87" t="s">
        <v>63</v>
      </c>
      <c r="C96" s="87" t="s">
        <v>39</v>
      </c>
      <c r="D96" s="261" t="s">
        <v>70</v>
      </c>
      <c r="E96" s="262" t="s">
        <v>71</v>
      </c>
      <c r="F96" s="261">
        <v>200904018</v>
      </c>
      <c r="G96" s="263">
        <v>40025</v>
      </c>
      <c r="H96" s="263">
        <v>40099</v>
      </c>
      <c r="I96" s="232" t="s">
        <v>84</v>
      </c>
      <c r="J96" s="265">
        <v>82356.26</v>
      </c>
      <c r="K96" s="265">
        <v>15647.69</v>
      </c>
      <c r="L96" s="265">
        <f t="shared" si="13"/>
        <v>98003.95</v>
      </c>
      <c r="M96" s="39"/>
      <c r="N96" s="39"/>
      <c r="O96" s="39"/>
      <c r="P96" s="197"/>
      <c r="Q96" s="197"/>
      <c r="R96" s="197"/>
      <c r="S96" s="197"/>
    </row>
    <row r="97" spans="1:19" ht="21.75" customHeight="1">
      <c r="A97" s="232" t="s">
        <v>152</v>
      </c>
      <c r="B97" s="87" t="s">
        <v>63</v>
      </c>
      <c r="C97" s="87" t="s">
        <v>39</v>
      </c>
      <c r="D97" s="261" t="s">
        <v>70</v>
      </c>
      <c r="E97" s="262" t="s">
        <v>71</v>
      </c>
      <c r="F97" s="266">
        <v>201002116</v>
      </c>
      <c r="G97" s="267">
        <v>40298</v>
      </c>
      <c r="H97" s="267">
        <v>40317</v>
      </c>
      <c r="I97" s="268" t="s">
        <v>84</v>
      </c>
      <c r="J97" s="265">
        <v>19989.96</v>
      </c>
      <c r="K97" s="265">
        <v>0</v>
      </c>
      <c r="L97" s="265">
        <f t="shared" si="13"/>
        <v>19989.96</v>
      </c>
      <c r="M97" s="39"/>
      <c r="N97" s="39"/>
      <c r="O97" s="39"/>
      <c r="P97" s="197"/>
      <c r="Q97" s="197"/>
      <c r="R97" s="197"/>
      <c r="S97" s="197"/>
    </row>
    <row r="98" spans="1:19" ht="21.75" customHeight="1">
      <c r="A98" s="232" t="s">
        <v>153</v>
      </c>
      <c r="B98" s="87" t="s">
        <v>63</v>
      </c>
      <c r="C98" s="87" t="s">
        <v>39</v>
      </c>
      <c r="D98" s="261" t="s">
        <v>70</v>
      </c>
      <c r="E98" s="262" t="s">
        <v>71</v>
      </c>
      <c r="F98" s="266">
        <v>201002116</v>
      </c>
      <c r="G98" s="267">
        <v>40298</v>
      </c>
      <c r="H98" s="267">
        <v>40317</v>
      </c>
      <c r="I98" s="268" t="s">
        <v>84</v>
      </c>
      <c r="J98" s="265">
        <v>35276.4</v>
      </c>
      <c r="K98" s="265">
        <v>0</v>
      </c>
      <c r="L98" s="265">
        <f t="shared" si="13"/>
        <v>35276.4</v>
      </c>
      <c r="M98" s="39"/>
      <c r="N98" s="39"/>
      <c r="O98" s="39"/>
      <c r="P98" s="197"/>
      <c r="Q98" s="197"/>
      <c r="R98" s="197"/>
      <c r="S98" s="197"/>
    </row>
    <row r="99" spans="1:19" ht="15">
      <c r="A99" s="18"/>
      <c r="B99" s="12" t="s">
        <v>38</v>
      </c>
      <c r="C99" s="12"/>
      <c r="D99" s="490" t="s">
        <v>39</v>
      </c>
      <c r="E99" s="490"/>
      <c r="F99" s="490"/>
      <c r="G99" s="490"/>
      <c r="H99" s="490"/>
      <c r="I99" s="490"/>
      <c r="J99" s="47">
        <f>SUM(J59:J98)</f>
        <v>1116505.2399999998</v>
      </c>
      <c r="K99" s="47">
        <f>SUM(K59:K98)</f>
        <v>11360540.769999998</v>
      </c>
      <c r="L99" s="47">
        <f>SUM(L59:L98)</f>
        <v>12477046.25</v>
      </c>
      <c r="M99" s="41"/>
      <c r="N99" s="41"/>
      <c r="O99" s="41"/>
      <c r="P99" s="70">
        <f>SUM(P59:P90)</f>
        <v>82110</v>
      </c>
      <c r="Q99" s="70">
        <f>SUM(Q59:Q90)</f>
        <v>0</v>
      </c>
      <c r="R99" s="70">
        <f>SUM(R59:R90)</f>
        <v>69000</v>
      </c>
      <c r="S99" s="70">
        <f>SUM(S59:S90)</f>
        <v>0</v>
      </c>
    </row>
    <row r="100" spans="1:19" ht="15.75" thickBot="1">
      <c r="A100" s="21"/>
      <c r="B100" s="22"/>
      <c r="C100" s="22"/>
      <c r="D100" s="23"/>
      <c r="E100" s="23"/>
      <c r="F100" s="23"/>
      <c r="G100" s="23"/>
      <c r="H100" s="23"/>
      <c r="I100" s="23"/>
      <c r="J100" s="48"/>
      <c r="K100" s="49"/>
      <c r="L100" s="49"/>
      <c r="M100" s="41"/>
      <c r="N100" s="41"/>
      <c r="O100" s="41"/>
      <c r="P100" s="49"/>
      <c r="Q100" s="49"/>
      <c r="R100" s="49"/>
      <c r="S100" s="49"/>
    </row>
    <row r="101" spans="1:19" ht="15.75" thickBot="1">
      <c r="A101" s="497" t="s">
        <v>53</v>
      </c>
      <c r="B101" s="498"/>
      <c r="C101" s="498"/>
      <c r="D101" s="498"/>
      <c r="E101" s="498"/>
      <c r="F101" s="498"/>
      <c r="G101" s="498"/>
      <c r="H101" s="498"/>
      <c r="I101" s="499"/>
      <c r="J101" s="64">
        <f>SUM(J99,J55,J52,J49,J27,J24,J21,J18,J15,J12,J9)</f>
        <v>79110365.97</v>
      </c>
      <c r="K101" s="64">
        <f>SUM(K99,K55,K52,K49,K27,K24,K21,K18,K15,K12,K9)</f>
        <v>15207896.879999999</v>
      </c>
      <c r="L101" s="65">
        <f>SUM(L99,L55,L52,L49,L27,L24,L21,L18,L15,L12,L9)</f>
        <v>94318263.09</v>
      </c>
      <c r="M101" s="50"/>
      <c r="N101" s="50"/>
      <c r="O101" s="50"/>
      <c r="P101" s="71">
        <f>SUM(P99,P55,P52,P49,P27,P24,P21,P18,P15,P12,P9)</f>
        <v>10420866</v>
      </c>
      <c r="Q101" s="64">
        <f>SUM(Q99,Q55,Q52,Q49,Q27,Q24,Q21,Q18,Q15,Q12,Q9)</f>
        <v>0</v>
      </c>
      <c r="R101" s="64">
        <f>SUM(R99,R55,R52,R49,R27,R24,R21,R18,R15,R12,R9)</f>
        <v>8757031</v>
      </c>
      <c r="S101" s="65">
        <f>SUM(S99,S55,S52,S49,S27,S24,S21,S18,S15,S12,S9)</f>
        <v>0</v>
      </c>
    </row>
    <row r="102" spans="13:15" ht="15.75" thickBot="1">
      <c r="M102" s="1"/>
      <c r="N102" s="1"/>
      <c r="O102" s="1"/>
    </row>
    <row r="103" spans="1:15" ht="15.75" customHeight="1" thickBot="1">
      <c r="A103" s="487" t="s">
        <v>60</v>
      </c>
      <c r="B103" s="488"/>
      <c r="C103" s="488"/>
      <c r="D103" s="488"/>
      <c r="E103" s="488"/>
      <c r="F103" s="488"/>
      <c r="G103" s="488"/>
      <c r="H103" s="488"/>
      <c r="I103" s="489"/>
      <c r="J103" s="273">
        <f>J58-M58</f>
        <v>77993841.61</v>
      </c>
      <c r="K103" s="273">
        <f>K58-N58</f>
        <v>3847355.5300000003</v>
      </c>
      <c r="L103" s="273">
        <f>L58-O58</f>
        <v>81841197.14</v>
      </c>
      <c r="M103" s="1"/>
      <c r="N103" s="1"/>
      <c r="O103" s="1"/>
    </row>
    <row r="104" spans="1:15" ht="15">
      <c r="A104" s="75" t="s">
        <v>61</v>
      </c>
      <c r="M104" s="1"/>
      <c r="N104" s="1"/>
      <c r="O104" s="1"/>
    </row>
    <row r="105" ht="66.75" customHeight="1"/>
    <row r="106" spans="1:12" ht="13.5" customHeight="1">
      <c r="A106" s="502" t="s">
        <v>40</v>
      </c>
      <c r="B106" s="502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</row>
    <row r="107" spans="1:12" ht="13.5" customHeight="1">
      <c r="A107" s="503" t="s">
        <v>51</v>
      </c>
      <c r="B107" s="503"/>
      <c r="C107" s="503"/>
      <c r="D107" s="503"/>
      <c r="E107" s="503"/>
      <c r="F107" s="285" t="s">
        <v>41</v>
      </c>
      <c r="G107" s="285"/>
      <c r="H107" s="503" t="s">
        <v>42</v>
      </c>
      <c r="I107" s="503"/>
      <c r="J107" s="504" t="s">
        <v>49</v>
      </c>
      <c r="K107" s="504"/>
      <c r="L107" s="504"/>
    </row>
    <row r="108" spans="1:12" ht="12" customHeight="1">
      <c r="A108" s="505" t="s">
        <v>65</v>
      </c>
      <c r="B108" s="505"/>
      <c r="C108" s="505"/>
      <c r="D108" s="505"/>
      <c r="E108" s="505"/>
      <c r="F108" s="506" t="s">
        <v>74</v>
      </c>
      <c r="G108" s="506"/>
      <c r="H108" s="507">
        <v>40359</v>
      </c>
      <c r="I108" s="506"/>
      <c r="J108" s="508"/>
      <c r="K108" s="508"/>
      <c r="L108" s="508"/>
    </row>
    <row r="109" spans="1:16" ht="12" customHeight="1">
      <c r="A109" s="505"/>
      <c r="B109" s="505"/>
      <c r="C109" s="505"/>
      <c r="D109" s="505"/>
      <c r="E109" s="505"/>
      <c r="F109" s="506"/>
      <c r="G109" s="506"/>
      <c r="H109" s="506"/>
      <c r="I109" s="506"/>
      <c r="J109" s="508"/>
      <c r="K109" s="508"/>
      <c r="L109" s="508"/>
      <c r="P109" s="2"/>
    </row>
    <row r="110" spans="1:18" ht="10.5" customHeight="1">
      <c r="A110" s="286"/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P110" s="2"/>
      <c r="Q110" s="2"/>
      <c r="R110" s="2"/>
    </row>
    <row r="111" spans="1:16" ht="13.5" customHeight="1">
      <c r="A111" s="509" t="s">
        <v>43</v>
      </c>
      <c r="B111" s="509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N111" s="2"/>
      <c r="O111" s="24"/>
      <c r="P111" s="2"/>
    </row>
    <row r="112" spans="1:16" ht="13.5" customHeight="1">
      <c r="A112" s="287" t="s">
        <v>44</v>
      </c>
      <c r="B112" s="288"/>
      <c r="C112" s="288"/>
      <c r="D112" s="288"/>
      <c r="E112" s="288"/>
      <c r="F112" s="288"/>
      <c r="G112" s="288"/>
      <c r="H112" s="500" t="s">
        <v>42</v>
      </c>
      <c r="I112" s="500"/>
      <c r="J112" s="501" t="s">
        <v>48</v>
      </c>
      <c r="K112" s="501"/>
      <c r="L112" s="501"/>
      <c r="N112" s="2"/>
      <c r="O112" s="24"/>
      <c r="P112" s="2"/>
    </row>
    <row r="113" spans="1:16" ht="12" customHeight="1">
      <c r="A113" s="427" t="s">
        <v>209</v>
      </c>
      <c r="B113" s="289"/>
      <c r="C113" s="289"/>
      <c r="D113" s="289"/>
      <c r="E113" s="289"/>
      <c r="F113" s="289"/>
      <c r="G113" s="289"/>
      <c r="H113" s="510">
        <v>40366</v>
      </c>
      <c r="I113" s="511"/>
      <c r="J113" s="501"/>
      <c r="K113" s="501"/>
      <c r="L113" s="501"/>
      <c r="N113" s="2"/>
      <c r="O113" s="25"/>
      <c r="P113" s="2"/>
    </row>
    <row r="114" spans="1:16" ht="12" customHeight="1">
      <c r="A114" s="290"/>
      <c r="B114" s="291"/>
      <c r="C114" s="291"/>
      <c r="D114" s="291"/>
      <c r="E114" s="291"/>
      <c r="F114" s="291"/>
      <c r="G114" s="291"/>
      <c r="H114" s="511"/>
      <c r="I114" s="511"/>
      <c r="J114" s="501"/>
      <c r="K114" s="501"/>
      <c r="L114" s="501"/>
      <c r="N114" s="2"/>
      <c r="O114" s="25"/>
      <c r="P114" s="2"/>
    </row>
    <row r="115" spans="1:16" ht="13.5" customHeight="1">
      <c r="A115" s="287" t="s">
        <v>45</v>
      </c>
      <c r="B115" s="288"/>
      <c r="C115" s="288"/>
      <c r="D115" s="288"/>
      <c r="E115" s="288"/>
      <c r="F115" s="288"/>
      <c r="G115" s="288"/>
      <c r="H115" s="500" t="s">
        <v>42</v>
      </c>
      <c r="I115" s="500"/>
      <c r="J115" s="501" t="s">
        <v>48</v>
      </c>
      <c r="K115" s="501"/>
      <c r="L115" s="501"/>
      <c r="N115" s="2"/>
      <c r="O115" s="26"/>
      <c r="P115" s="2"/>
    </row>
    <row r="116" spans="1:16" ht="11.25" customHeight="1">
      <c r="A116" s="427" t="s">
        <v>210</v>
      </c>
      <c r="B116" s="289"/>
      <c r="C116" s="289"/>
      <c r="D116" s="289"/>
      <c r="E116" s="289"/>
      <c r="F116" s="289"/>
      <c r="G116" s="289"/>
      <c r="H116" s="510">
        <v>40366</v>
      </c>
      <c r="I116" s="511"/>
      <c r="J116" s="512"/>
      <c r="K116" s="512"/>
      <c r="L116" s="512"/>
      <c r="N116" s="2"/>
      <c r="O116" s="2"/>
      <c r="P116" s="2"/>
    </row>
    <row r="117" spans="1:16" ht="11.25" customHeight="1">
      <c r="A117" s="290"/>
      <c r="B117" s="291"/>
      <c r="C117" s="291"/>
      <c r="D117" s="291"/>
      <c r="E117" s="291"/>
      <c r="F117" s="291"/>
      <c r="G117" s="291"/>
      <c r="H117" s="511"/>
      <c r="I117" s="511"/>
      <c r="J117" s="512"/>
      <c r="K117" s="512"/>
      <c r="L117" s="512"/>
      <c r="N117" s="2"/>
      <c r="O117" s="25"/>
      <c r="P117" s="25"/>
    </row>
    <row r="119" spans="1:12" ht="15">
      <c r="A119" s="502" t="s">
        <v>59</v>
      </c>
      <c r="B119" s="502"/>
      <c r="C119" s="502"/>
      <c r="D119" s="502"/>
      <c r="E119" s="502"/>
      <c r="F119" s="502"/>
      <c r="G119" s="502"/>
      <c r="H119" s="502"/>
      <c r="I119" s="502"/>
      <c r="J119" s="502"/>
      <c r="K119" s="502"/>
      <c r="L119" s="502"/>
    </row>
    <row r="120" spans="1:12" ht="15">
      <c r="A120" s="503" t="s">
        <v>51</v>
      </c>
      <c r="B120" s="503"/>
      <c r="C120" s="503"/>
      <c r="D120" s="503"/>
      <c r="E120" s="503"/>
      <c r="F120" s="285" t="s">
        <v>41</v>
      </c>
      <c r="G120" s="285"/>
      <c r="H120" s="503" t="s">
        <v>42</v>
      </c>
      <c r="I120" s="503"/>
      <c r="J120" s="504" t="s">
        <v>49</v>
      </c>
      <c r="K120" s="504"/>
      <c r="L120" s="504"/>
    </row>
    <row r="121" spans="1:12" ht="15">
      <c r="A121" s="504"/>
      <c r="B121" s="504"/>
      <c r="C121" s="504"/>
      <c r="D121" s="504"/>
      <c r="E121" s="504"/>
      <c r="F121" s="508"/>
      <c r="G121" s="508"/>
      <c r="H121" s="508"/>
      <c r="I121" s="508"/>
      <c r="J121" s="508"/>
      <c r="K121" s="508"/>
      <c r="L121" s="508"/>
    </row>
    <row r="122" spans="1:12" ht="15">
      <c r="A122" s="504"/>
      <c r="B122" s="504"/>
      <c r="C122" s="504"/>
      <c r="D122" s="504"/>
      <c r="E122" s="504"/>
      <c r="F122" s="508"/>
      <c r="G122" s="508"/>
      <c r="H122" s="508"/>
      <c r="I122" s="508"/>
      <c r="J122" s="508"/>
      <c r="K122" s="508"/>
      <c r="L122" s="508"/>
    </row>
  </sheetData>
  <sheetProtection/>
  <mergeCells count="64">
    <mergeCell ref="A121:E122"/>
    <mergeCell ref="F121:G122"/>
    <mergeCell ref="H121:I122"/>
    <mergeCell ref="J121:L122"/>
    <mergeCell ref="H116:I117"/>
    <mergeCell ref="J116:L117"/>
    <mergeCell ref="A119:L119"/>
    <mergeCell ref="A120:E120"/>
    <mergeCell ref="H120:I120"/>
    <mergeCell ref="J120:L120"/>
    <mergeCell ref="H115:I115"/>
    <mergeCell ref="J115:L115"/>
    <mergeCell ref="A106:L106"/>
    <mergeCell ref="A107:E107"/>
    <mergeCell ref="H107:I107"/>
    <mergeCell ref="J107:L107"/>
    <mergeCell ref="A108:E109"/>
    <mergeCell ref="F108:G109"/>
    <mergeCell ref="H108:I109"/>
    <mergeCell ref="J108:L109"/>
    <mergeCell ref="A111:L111"/>
    <mergeCell ref="H112:I112"/>
    <mergeCell ref="J112:L112"/>
    <mergeCell ref="H113:I114"/>
    <mergeCell ref="J113:L114"/>
    <mergeCell ref="A103:I103"/>
    <mergeCell ref="D15:I15"/>
    <mergeCell ref="D18:I18"/>
    <mergeCell ref="D21:I21"/>
    <mergeCell ref="D24:I24"/>
    <mergeCell ref="D27:I27"/>
    <mergeCell ref="D49:I49"/>
    <mergeCell ref="D52:I52"/>
    <mergeCell ref="D55:I55"/>
    <mergeCell ref="A58:I58"/>
    <mergeCell ref="D99:I99"/>
    <mergeCell ref="A101:I101"/>
    <mergeCell ref="P5:P6"/>
    <mergeCell ref="Q5:Q6"/>
    <mergeCell ref="R5:R6"/>
    <mergeCell ref="S5:S6"/>
    <mergeCell ref="D9:I9"/>
    <mergeCell ref="L5:L6"/>
    <mergeCell ref="M5:O5"/>
    <mergeCell ref="D12:I12"/>
    <mergeCell ref="H5:H6"/>
    <mergeCell ref="I5:I6"/>
    <mergeCell ref="J5:J6"/>
    <mergeCell ref="K5:K6"/>
    <mergeCell ref="G5:G6"/>
    <mergeCell ref="A5:A6"/>
    <mergeCell ref="B5:B6"/>
    <mergeCell ref="C5:C6"/>
    <mergeCell ref="D5:E5"/>
    <mergeCell ref="F5:F6"/>
    <mergeCell ref="A3:D3"/>
    <mergeCell ref="E3:F3"/>
    <mergeCell ref="G3:H3"/>
    <mergeCell ref="I3:O3"/>
    <mergeCell ref="A1:O1"/>
    <mergeCell ref="A2:D2"/>
    <mergeCell ref="E2:F2"/>
    <mergeCell ref="G2:H2"/>
    <mergeCell ref="I2:O2"/>
  </mergeCells>
  <dataValidations count="2">
    <dataValidation type="list" allowBlank="1" showInputMessage="1" showErrorMessage="1" sqref="O113:O115">
      <formula1>$I$111:$I$111</formula1>
    </dataValidation>
    <dataValidation type="list" allowBlank="1" showInputMessage="1" showErrorMessage="1" sqref="I56:I57">
      <formula1>'1. žádost o platbu'!#REF!</formula1>
    </dataValidation>
  </dataValidations>
  <printOptions/>
  <pageMargins left="0.787401575" right="0.787401575" top="0.984251969" bottom="0.984251969" header="0.4921259845" footer="0.4921259845"/>
  <pageSetup fitToHeight="4" horizontalDpi="600" verticalDpi="600" orientation="landscape" paperSize="9" scale="63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zoomScalePageLayoutView="0" workbookViewId="0" topLeftCell="A1">
      <selection activeCell="M54" sqref="M54"/>
    </sheetView>
  </sheetViews>
  <sheetFormatPr defaultColWidth="9.140625" defaultRowHeight="15"/>
  <cols>
    <col min="1" max="1" width="4.28125" style="307" customWidth="1"/>
    <col min="2" max="2" width="8.00390625" style="307" customWidth="1"/>
    <col min="3" max="3" width="15.57421875" style="307" customWidth="1"/>
    <col min="4" max="4" width="17.140625" style="307" customWidth="1"/>
    <col min="5" max="5" width="9.00390625" style="307" customWidth="1"/>
    <col min="6" max="6" width="11.421875" style="307" customWidth="1"/>
    <col min="7" max="7" width="8.57421875" style="307" customWidth="1"/>
    <col min="8" max="8" width="9.8515625" style="307" customWidth="1"/>
    <col min="9" max="9" width="9.7109375" style="307" customWidth="1"/>
    <col min="10" max="10" width="12.28125" style="412" customWidth="1"/>
    <col min="11" max="11" width="11.28125" style="412" customWidth="1"/>
    <col min="12" max="12" width="11.7109375" style="412" customWidth="1"/>
    <col min="13" max="13" width="9.7109375" style="307" customWidth="1"/>
    <col min="14" max="14" width="7.8515625" style="307" customWidth="1"/>
    <col min="15" max="15" width="9.7109375" style="307" customWidth="1"/>
    <col min="16" max="16" width="11.421875" style="307" hidden="1" customWidth="1"/>
    <col min="17" max="17" width="9.8515625" style="307" hidden="1" customWidth="1"/>
    <col min="18" max="18" width="11.57421875" style="307" hidden="1" customWidth="1"/>
    <col min="19" max="19" width="10.140625" style="307" hidden="1" customWidth="1"/>
    <col min="20" max="20" width="12.57421875" style="307" customWidth="1"/>
    <col min="21" max="16384" width="9.140625" style="307" customWidth="1"/>
  </cols>
  <sheetData>
    <row r="1" spans="1:15" ht="16.5" customHeight="1">
      <c r="A1" s="562" t="s">
        <v>62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4"/>
    </row>
    <row r="2" spans="1:16" ht="12.75" customHeight="1">
      <c r="A2" s="558" t="s">
        <v>0</v>
      </c>
      <c r="B2" s="558"/>
      <c r="C2" s="558"/>
      <c r="D2" s="558"/>
      <c r="E2" s="559" t="s">
        <v>64</v>
      </c>
      <c r="F2" s="559"/>
      <c r="G2" s="560" t="s">
        <v>46</v>
      </c>
      <c r="H2" s="560"/>
      <c r="I2" s="561" t="s">
        <v>65</v>
      </c>
      <c r="J2" s="561"/>
      <c r="K2" s="561"/>
      <c r="L2" s="561"/>
      <c r="M2" s="561"/>
      <c r="N2" s="561"/>
      <c r="O2" s="561"/>
      <c r="P2" s="308"/>
    </row>
    <row r="3" spans="1:17" ht="12.75" customHeight="1">
      <c r="A3" s="558" t="s">
        <v>1</v>
      </c>
      <c r="B3" s="558"/>
      <c r="C3" s="558"/>
      <c r="D3" s="558"/>
      <c r="E3" s="559">
        <v>2</v>
      </c>
      <c r="F3" s="559"/>
      <c r="G3" s="560" t="s">
        <v>47</v>
      </c>
      <c r="H3" s="560"/>
      <c r="I3" s="561" t="s">
        <v>66</v>
      </c>
      <c r="J3" s="561"/>
      <c r="K3" s="561"/>
      <c r="L3" s="561"/>
      <c r="M3" s="561"/>
      <c r="N3" s="561"/>
      <c r="O3" s="561"/>
      <c r="P3" s="308"/>
      <c r="Q3" s="308"/>
    </row>
    <row r="4" spans="7:21" ht="9" customHeight="1">
      <c r="G4" s="309"/>
      <c r="H4" s="309"/>
      <c r="I4" s="309"/>
      <c r="J4" s="308"/>
      <c r="K4" s="308"/>
      <c r="L4" s="308"/>
      <c r="U4" s="310"/>
    </row>
    <row r="5" spans="1:19" ht="15" customHeight="1">
      <c r="A5" s="554" t="s">
        <v>54</v>
      </c>
      <c r="B5" s="553" t="s">
        <v>2</v>
      </c>
      <c r="C5" s="554" t="s">
        <v>56</v>
      </c>
      <c r="D5" s="553" t="s">
        <v>3</v>
      </c>
      <c r="E5" s="553"/>
      <c r="F5" s="553" t="s">
        <v>4</v>
      </c>
      <c r="G5" s="554" t="s">
        <v>5</v>
      </c>
      <c r="H5" s="553" t="s">
        <v>6</v>
      </c>
      <c r="I5" s="554" t="s">
        <v>57</v>
      </c>
      <c r="J5" s="556" t="s">
        <v>50</v>
      </c>
      <c r="K5" s="557" t="s">
        <v>58</v>
      </c>
      <c r="L5" s="550" t="s">
        <v>7</v>
      </c>
      <c r="M5" s="551" t="s">
        <v>8</v>
      </c>
      <c r="N5" s="552"/>
      <c r="O5" s="552"/>
      <c r="P5" s="546" t="s">
        <v>9</v>
      </c>
      <c r="Q5" s="546" t="s">
        <v>10</v>
      </c>
      <c r="R5" s="546" t="s">
        <v>11</v>
      </c>
      <c r="S5" s="546" t="s">
        <v>12</v>
      </c>
    </row>
    <row r="6" spans="1:19" ht="50.25" customHeight="1">
      <c r="A6" s="555"/>
      <c r="B6" s="553"/>
      <c r="C6" s="555"/>
      <c r="D6" s="311" t="s">
        <v>13</v>
      </c>
      <c r="E6" s="311" t="s">
        <v>14</v>
      </c>
      <c r="F6" s="553"/>
      <c r="G6" s="555"/>
      <c r="H6" s="553"/>
      <c r="I6" s="555"/>
      <c r="J6" s="556"/>
      <c r="K6" s="557"/>
      <c r="L6" s="550"/>
      <c r="M6" s="312" t="s">
        <v>15</v>
      </c>
      <c r="N6" s="313" t="s">
        <v>16</v>
      </c>
      <c r="O6" s="314" t="s">
        <v>17</v>
      </c>
      <c r="P6" s="546"/>
      <c r="Q6" s="546"/>
      <c r="R6" s="546"/>
      <c r="S6" s="546"/>
    </row>
    <row r="7" spans="1:19" ht="12.75" customHeight="1">
      <c r="A7" s="315"/>
      <c r="B7" s="316"/>
      <c r="C7" s="316"/>
      <c r="D7" s="317"/>
      <c r="E7" s="317"/>
      <c r="F7" s="317"/>
      <c r="G7" s="317"/>
      <c r="H7" s="318"/>
      <c r="I7" s="319"/>
      <c r="J7" s="320"/>
      <c r="K7" s="320"/>
      <c r="L7" s="320">
        <v>0</v>
      </c>
      <c r="M7" s="321"/>
      <c r="N7" s="321"/>
      <c r="O7" s="321"/>
      <c r="P7" s="322">
        <f>IF(I7="Investiční",L7+O7,0)</f>
        <v>0</v>
      </c>
      <c r="Q7" s="322">
        <f>IF(I7="Neinvestiční",L7+O7,0)</f>
        <v>0</v>
      </c>
      <c r="R7" s="322">
        <f>IF(I7="Investiční",J7+M7,0)</f>
        <v>0</v>
      </c>
      <c r="S7" s="322">
        <f>IF(I7="Neinvestiční",J7+M7,0)</f>
        <v>0</v>
      </c>
    </row>
    <row r="8" spans="1:19" ht="12.75" customHeight="1">
      <c r="A8" s="315"/>
      <c r="B8" s="316"/>
      <c r="C8" s="316"/>
      <c r="D8" s="317"/>
      <c r="E8" s="317"/>
      <c r="F8" s="317"/>
      <c r="G8" s="317"/>
      <c r="H8" s="317"/>
      <c r="I8" s="319"/>
      <c r="J8" s="320"/>
      <c r="K8" s="320"/>
      <c r="L8" s="320">
        <f>J8+K8</f>
        <v>0</v>
      </c>
      <c r="M8" s="321"/>
      <c r="N8" s="321"/>
      <c r="O8" s="321"/>
      <c r="P8" s="322">
        <f>IF(I8="Investiční",L8+O8,0)</f>
        <v>0</v>
      </c>
      <c r="Q8" s="322">
        <f>IF(I8="Neinvestiční",L8+O8,0)</f>
        <v>0</v>
      </c>
      <c r="R8" s="322">
        <f>IF(I8="Investiční",J8+M8,0)</f>
        <v>0</v>
      </c>
      <c r="S8" s="322">
        <f>IF(I8="Neinvestiční",J8+M8,0)</f>
        <v>0</v>
      </c>
    </row>
    <row r="9" spans="1:19" ht="12.75" customHeight="1">
      <c r="A9" s="323"/>
      <c r="B9" s="324" t="s">
        <v>18</v>
      </c>
      <c r="C9" s="325"/>
      <c r="D9" s="547" t="s">
        <v>19</v>
      </c>
      <c r="E9" s="548"/>
      <c r="F9" s="548"/>
      <c r="G9" s="548"/>
      <c r="H9" s="548"/>
      <c r="I9" s="549"/>
      <c r="J9" s="326">
        <f aca="true" t="shared" si="0" ref="J9:S9">SUM(J7:J8)</f>
        <v>0</v>
      </c>
      <c r="K9" s="326">
        <f t="shared" si="0"/>
        <v>0</v>
      </c>
      <c r="L9" s="326">
        <f t="shared" si="0"/>
        <v>0</v>
      </c>
      <c r="M9" s="327">
        <f t="shared" si="0"/>
        <v>0</v>
      </c>
      <c r="N9" s="327">
        <f t="shared" si="0"/>
        <v>0</v>
      </c>
      <c r="O9" s="327">
        <f t="shared" si="0"/>
        <v>0</v>
      </c>
      <c r="P9" s="327">
        <f t="shared" si="0"/>
        <v>0</v>
      </c>
      <c r="Q9" s="327">
        <f t="shared" si="0"/>
        <v>0</v>
      </c>
      <c r="R9" s="327">
        <f t="shared" si="0"/>
        <v>0</v>
      </c>
      <c r="S9" s="327">
        <f t="shared" si="0"/>
        <v>0</v>
      </c>
    </row>
    <row r="10" spans="1:19" ht="12.75" customHeight="1">
      <c r="A10" s="328"/>
      <c r="B10" s="329"/>
      <c r="C10" s="329"/>
      <c r="D10" s="317"/>
      <c r="E10" s="317"/>
      <c r="F10" s="317"/>
      <c r="G10" s="317"/>
      <c r="H10" s="317"/>
      <c r="I10" s="319"/>
      <c r="J10" s="320"/>
      <c r="K10" s="320"/>
      <c r="L10" s="320">
        <f>J10+K10</f>
        <v>0</v>
      </c>
      <c r="M10" s="321"/>
      <c r="N10" s="321"/>
      <c r="O10" s="321"/>
      <c r="P10" s="322">
        <f>IF(I10="Investiční",L10+O10,0)</f>
        <v>0</v>
      </c>
      <c r="Q10" s="322">
        <f>IF(I10="Neinvestiční",L10+O10,0)</f>
        <v>0</v>
      </c>
      <c r="R10" s="322">
        <f>IF(I10="Investiční",J10+M10,0)</f>
        <v>0</v>
      </c>
      <c r="S10" s="322">
        <f>IF(I10="Neinvestiční",J10+M10,0)</f>
        <v>0</v>
      </c>
    </row>
    <row r="11" spans="1:19" ht="12.75" customHeight="1">
      <c r="A11" s="328"/>
      <c r="B11" s="329"/>
      <c r="C11" s="329"/>
      <c r="D11" s="317"/>
      <c r="E11" s="317"/>
      <c r="F11" s="317"/>
      <c r="G11" s="317"/>
      <c r="H11" s="317"/>
      <c r="I11" s="319"/>
      <c r="J11" s="320"/>
      <c r="K11" s="320"/>
      <c r="L11" s="320">
        <f>J11+K11</f>
        <v>0</v>
      </c>
      <c r="M11" s="321"/>
      <c r="N11" s="321"/>
      <c r="O11" s="321"/>
      <c r="P11" s="322">
        <f>IF(I11="Investiční",L11+O11,0)</f>
        <v>0</v>
      </c>
      <c r="Q11" s="322">
        <f>IF(I11="Neinvestiční",L11+O11,0)</f>
        <v>0</v>
      </c>
      <c r="R11" s="322">
        <f>IF(I11="Investiční",J11+M11,0)</f>
        <v>0</v>
      </c>
      <c r="S11" s="322">
        <f>IF(I11="Neinvestiční",J11+M11,0)</f>
        <v>0</v>
      </c>
    </row>
    <row r="12" spans="1:19" ht="12.75" customHeight="1">
      <c r="A12" s="323"/>
      <c r="B12" s="324" t="s">
        <v>20</v>
      </c>
      <c r="C12" s="325"/>
      <c r="D12" s="476" t="s">
        <v>21</v>
      </c>
      <c r="E12" s="477"/>
      <c r="F12" s="477"/>
      <c r="G12" s="477"/>
      <c r="H12" s="477"/>
      <c r="I12" s="478"/>
      <c r="J12" s="330">
        <f aca="true" t="shared" si="1" ref="J12:S12">SUM(J10:J11)</f>
        <v>0</v>
      </c>
      <c r="K12" s="330">
        <f t="shared" si="1"/>
        <v>0</v>
      </c>
      <c r="L12" s="330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0</v>
      </c>
      <c r="Q12" s="45">
        <f t="shared" si="1"/>
        <v>0</v>
      </c>
      <c r="R12" s="45">
        <f t="shared" si="1"/>
        <v>0</v>
      </c>
      <c r="S12" s="45">
        <f t="shared" si="1"/>
        <v>0</v>
      </c>
    </row>
    <row r="13" spans="1:19" ht="14.25" customHeight="1">
      <c r="A13" s="328"/>
      <c r="B13" s="331"/>
      <c r="C13" s="331"/>
      <c r="D13" s="332"/>
      <c r="E13" s="333"/>
      <c r="F13" s="333"/>
      <c r="G13" s="334"/>
      <c r="H13" s="334"/>
      <c r="I13" s="319"/>
      <c r="J13" s="320"/>
      <c r="K13" s="320"/>
      <c r="L13" s="320">
        <f>J13+K13</f>
        <v>0</v>
      </c>
      <c r="M13" s="335"/>
      <c r="N13" s="335"/>
      <c r="O13" s="335"/>
      <c r="P13" s="322">
        <f>IF(I13="Investiční",L13+O13,0)</f>
        <v>0</v>
      </c>
      <c r="Q13" s="322">
        <f>IF(I13="Neinvestiční",L13+O13,0)</f>
        <v>0</v>
      </c>
      <c r="R13" s="322">
        <f>IF(I13="Investiční",J13+M13,0)</f>
        <v>0</v>
      </c>
      <c r="S13" s="322">
        <f>IF(I13="Neinvestiční",J13+M13,0)</f>
        <v>0</v>
      </c>
    </row>
    <row r="14" spans="1:19" ht="12.75" customHeight="1">
      <c r="A14" s="328"/>
      <c r="B14" s="331"/>
      <c r="C14" s="331"/>
      <c r="D14" s="332"/>
      <c r="E14" s="336"/>
      <c r="F14" s="336"/>
      <c r="G14" s="336"/>
      <c r="H14" s="336"/>
      <c r="I14" s="319"/>
      <c r="J14" s="320"/>
      <c r="K14" s="320"/>
      <c r="L14" s="320">
        <f>J14+K14</f>
        <v>0</v>
      </c>
      <c r="M14" s="335"/>
      <c r="N14" s="335"/>
      <c r="O14" s="335"/>
      <c r="P14" s="322">
        <f>IF(I14="Investiční",L14+O14,0)</f>
        <v>0</v>
      </c>
      <c r="Q14" s="322">
        <f>IF(I14="Neinvestiční",L14+O14,0)</f>
        <v>0</v>
      </c>
      <c r="R14" s="322">
        <f>IF(I14="Investiční",J14+M14,0)</f>
        <v>0</v>
      </c>
      <c r="S14" s="322">
        <f>IF(I14="Neinvestiční",J14+M14,0)</f>
        <v>0</v>
      </c>
    </row>
    <row r="15" spans="1:19" ht="12.75" customHeight="1">
      <c r="A15" s="337"/>
      <c r="B15" s="324" t="s">
        <v>22</v>
      </c>
      <c r="C15" s="324"/>
      <c r="D15" s="490" t="s">
        <v>23</v>
      </c>
      <c r="E15" s="490"/>
      <c r="F15" s="490"/>
      <c r="G15" s="490"/>
      <c r="H15" s="490"/>
      <c r="I15" s="490"/>
      <c r="J15" s="338">
        <f aca="true" t="shared" si="2" ref="J15:S15">SUM(J13:J14)</f>
        <v>0</v>
      </c>
      <c r="K15" s="338">
        <f t="shared" si="2"/>
        <v>0</v>
      </c>
      <c r="L15" s="338">
        <f t="shared" si="2"/>
        <v>0</v>
      </c>
      <c r="M15" s="46">
        <f t="shared" si="2"/>
        <v>0</v>
      </c>
      <c r="N15" s="46">
        <f t="shared" si="2"/>
        <v>0</v>
      </c>
      <c r="O15" s="46">
        <f t="shared" si="2"/>
        <v>0</v>
      </c>
      <c r="P15" s="46">
        <f t="shared" si="2"/>
        <v>0</v>
      </c>
      <c r="Q15" s="46">
        <f t="shared" si="2"/>
        <v>0</v>
      </c>
      <c r="R15" s="46">
        <f t="shared" si="2"/>
        <v>0</v>
      </c>
      <c r="S15" s="46">
        <f t="shared" si="2"/>
        <v>0</v>
      </c>
    </row>
    <row r="16" spans="1:19" ht="12.75" customHeight="1">
      <c r="A16" s="339"/>
      <c r="B16" s="329"/>
      <c r="C16" s="329"/>
      <c r="D16" s="57"/>
      <c r="E16" s="333"/>
      <c r="F16" s="57"/>
      <c r="G16" s="76"/>
      <c r="H16" s="76"/>
      <c r="I16" s="319"/>
      <c r="J16" s="320"/>
      <c r="K16" s="320"/>
      <c r="L16" s="320">
        <f>J16+K16</f>
        <v>0</v>
      </c>
      <c r="M16" s="340"/>
      <c r="N16" s="340"/>
      <c r="O16" s="340"/>
      <c r="P16" s="322">
        <f>IF(I16="Investiční",L16+O16,0)</f>
        <v>0</v>
      </c>
      <c r="Q16" s="322">
        <f>IF(I16="Neinvestiční",L16+O16,0)</f>
        <v>0</v>
      </c>
      <c r="R16" s="322">
        <f>IF(I16="Investiční",J16+M16,0)</f>
        <v>0</v>
      </c>
      <c r="S16" s="322">
        <f>IF(I16="Neinvestiční",J16+M16,0)</f>
        <v>0</v>
      </c>
    </row>
    <row r="17" spans="1:19" ht="12.75" customHeight="1">
      <c r="A17" s="341"/>
      <c r="B17" s="329"/>
      <c r="C17" s="329"/>
      <c r="D17" s="342"/>
      <c r="E17" s="342"/>
      <c r="F17" s="342"/>
      <c r="G17" s="342"/>
      <c r="H17" s="342"/>
      <c r="I17" s="319"/>
      <c r="J17" s="320"/>
      <c r="K17" s="320"/>
      <c r="L17" s="320">
        <f>J17+K17</f>
        <v>0</v>
      </c>
      <c r="M17" s="343"/>
      <c r="N17" s="343"/>
      <c r="O17" s="343"/>
      <c r="P17" s="322">
        <f>IF(I17="Investiční",L17+O17,0)</f>
        <v>0</v>
      </c>
      <c r="Q17" s="322">
        <f>IF(I17="Neinvestiční",L17+O17,0)</f>
        <v>0</v>
      </c>
      <c r="R17" s="322">
        <f>IF(I17="Investiční",J17+M17,0)</f>
        <v>0</v>
      </c>
      <c r="S17" s="322">
        <f>IF(I17="Neinvestiční",J17+M17,0)</f>
        <v>0</v>
      </c>
    </row>
    <row r="18" spans="1:19" ht="12.75" customHeight="1">
      <c r="A18" s="337"/>
      <c r="B18" s="324" t="s">
        <v>24</v>
      </c>
      <c r="C18" s="324"/>
      <c r="D18" s="490" t="s">
        <v>25</v>
      </c>
      <c r="E18" s="490"/>
      <c r="F18" s="490"/>
      <c r="G18" s="490"/>
      <c r="H18" s="490"/>
      <c r="I18" s="490"/>
      <c r="J18" s="338">
        <f aca="true" t="shared" si="3" ref="J18:S18">SUM(J16:J17)</f>
        <v>0</v>
      </c>
      <c r="K18" s="338">
        <f t="shared" si="3"/>
        <v>0</v>
      </c>
      <c r="L18" s="338">
        <f t="shared" si="3"/>
        <v>0</v>
      </c>
      <c r="M18" s="46">
        <f t="shared" si="3"/>
        <v>0</v>
      </c>
      <c r="N18" s="46">
        <f t="shared" si="3"/>
        <v>0</v>
      </c>
      <c r="O18" s="46">
        <f t="shared" si="3"/>
        <v>0</v>
      </c>
      <c r="P18" s="46">
        <f t="shared" si="3"/>
        <v>0</v>
      </c>
      <c r="Q18" s="46">
        <f t="shared" si="3"/>
        <v>0</v>
      </c>
      <c r="R18" s="46">
        <f t="shared" si="3"/>
        <v>0</v>
      </c>
      <c r="S18" s="46">
        <f t="shared" si="3"/>
        <v>0</v>
      </c>
    </row>
    <row r="19" spans="1:19" ht="12.75" customHeight="1">
      <c r="A19" s="341"/>
      <c r="B19" s="329"/>
      <c r="C19" s="329"/>
      <c r="D19" s="342"/>
      <c r="E19" s="342"/>
      <c r="F19" s="342"/>
      <c r="G19" s="342"/>
      <c r="H19" s="342"/>
      <c r="I19" s="319"/>
      <c r="J19" s="320"/>
      <c r="K19" s="320"/>
      <c r="L19" s="320">
        <f>J19+K19</f>
        <v>0</v>
      </c>
      <c r="M19" s="335"/>
      <c r="N19" s="335"/>
      <c r="O19" s="335"/>
      <c r="P19" s="322">
        <f>IF(I19="Investiční",L19+O19,0)</f>
        <v>0</v>
      </c>
      <c r="Q19" s="322">
        <f>IF(I19="Neinvestiční",L19+O19,0)</f>
        <v>0</v>
      </c>
      <c r="R19" s="322">
        <f>IF(I19="Investiční",J19+M19,0)</f>
        <v>0</v>
      </c>
      <c r="S19" s="322">
        <f>IF(I19="Neinvestiční",J19+M19,0)</f>
        <v>0</v>
      </c>
    </row>
    <row r="20" spans="1:19" ht="12.75" customHeight="1">
      <c r="A20" s="341"/>
      <c r="B20" s="329"/>
      <c r="C20" s="329"/>
      <c r="D20" s="342"/>
      <c r="E20" s="342"/>
      <c r="F20" s="342"/>
      <c r="G20" s="342"/>
      <c r="H20" s="342"/>
      <c r="I20" s="319"/>
      <c r="J20" s="320"/>
      <c r="K20" s="320"/>
      <c r="L20" s="320">
        <f>J20+K20</f>
        <v>0</v>
      </c>
      <c r="M20" s="335"/>
      <c r="N20" s="335"/>
      <c r="O20" s="335"/>
      <c r="P20" s="344"/>
      <c r="Q20" s="344"/>
      <c r="R20" s="344"/>
      <c r="S20" s="344"/>
    </row>
    <row r="21" spans="1:19" ht="12.75" customHeight="1">
      <c r="A21" s="337"/>
      <c r="B21" s="324" t="s">
        <v>26</v>
      </c>
      <c r="C21" s="324"/>
      <c r="D21" s="490" t="s">
        <v>27</v>
      </c>
      <c r="E21" s="490"/>
      <c r="F21" s="490"/>
      <c r="G21" s="490"/>
      <c r="H21" s="490"/>
      <c r="I21" s="490"/>
      <c r="J21" s="338">
        <f aca="true" t="shared" si="4" ref="J21:S21">SUM(J19:J20)</f>
        <v>0</v>
      </c>
      <c r="K21" s="338">
        <f t="shared" si="4"/>
        <v>0</v>
      </c>
      <c r="L21" s="338">
        <f t="shared" si="4"/>
        <v>0</v>
      </c>
      <c r="M21" s="46">
        <f t="shared" si="4"/>
        <v>0</v>
      </c>
      <c r="N21" s="46">
        <f t="shared" si="4"/>
        <v>0</v>
      </c>
      <c r="O21" s="46">
        <f t="shared" si="4"/>
        <v>0</v>
      </c>
      <c r="P21" s="46">
        <f t="shared" si="4"/>
        <v>0</v>
      </c>
      <c r="Q21" s="46">
        <f t="shared" si="4"/>
        <v>0</v>
      </c>
      <c r="R21" s="46">
        <f t="shared" si="4"/>
        <v>0</v>
      </c>
      <c r="S21" s="46">
        <f t="shared" si="4"/>
        <v>0</v>
      </c>
    </row>
    <row r="22" spans="1:19" ht="12.75" customHeight="1">
      <c r="A22" s="341"/>
      <c r="B22" s="329"/>
      <c r="C22" s="329"/>
      <c r="D22" s="342"/>
      <c r="E22" s="333"/>
      <c r="F22" s="342"/>
      <c r="G22" s="345"/>
      <c r="H22" s="345"/>
      <c r="I22" s="319"/>
      <c r="J22" s="320"/>
      <c r="K22" s="320"/>
      <c r="L22" s="320">
        <f>J22+K22</f>
        <v>0</v>
      </c>
      <c r="M22" s="335"/>
      <c r="N22" s="335"/>
      <c r="O22" s="335"/>
      <c r="P22" s="322">
        <f>IF(I22="Investiční",L22+O22,0)</f>
        <v>0</v>
      </c>
      <c r="Q22" s="322">
        <f>IF(I22="Neinvestiční",L22+O22,0)</f>
        <v>0</v>
      </c>
      <c r="R22" s="322">
        <f>IF(I22="Investiční",J22+M22,0)</f>
        <v>0</v>
      </c>
      <c r="S22" s="322">
        <f>IF(I22="Neinvestiční",J22+M22,0)</f>
        <v>0</v>
      </c>
    </row>
    <row r="23" spans="1:19" ht="12.75" customHeight="1">
      <c r="A23" s="341"/>
      <c r="B23" s="329"/>
      <c r="C23" s="329"/>
      <c r="D23" s="342"/>
      <c r="E23" s="342"/>
      <c r="F23" s="342"/>
      <c r="G23" s="342"/>
      <c r="H23" s="342"/>
      <c r="I23" s="319"/>
      <c r="J23" s="320"/>
      <c r="K23" s="320"/>
      <c r="L23" s="320">
        <f>J23+K23</f>
        <v>0</v>
      </c>
      <c r="M23" s="335"/>
      <c r="N23" s="335"/>
      <c r="O23" s="335"/>
      <c r="P23" s="344"/>
      <c r="Q23" s="344"/>
      <c r="R23" s="344"/>
      <c r="S23" s="344"/>
    </row>
    <row r="24" spans="1:19" ht="12.75" customHeight="1">
      <c r="A24" s="337"/>
      <c r="B24" s="324" t="s">
        <v>28</v>
      </c>
      <c r="C24" s="324"/>
      <c r="D24" s="490" t="s">
        <v>29</v>
      </c>
      <c r="E24" s="490"/>
      <c r="F24" s="490"/>
      <c r="G24" s="490"/>
      <c r="H24" s="490"/>
      <c r="I24" s="490"/>
      <c r="J24" s="338">
        <f aca="true" t="shared" si="5" ref="J24:S24">SUM(J22:J23)</f>
        <v>0</v>
      </c>
      <c r="K24" s="338">
        <f t="shared" si="5"/>
        <v>0</v>
      </c>
      <c r="L24" s="338">
        <f t="shared" si="5"/>
        <v>0</v>
      </c>
      <c r="M24" s="47">
        <f t="shared" si="5"/>
        <v>0</v>
      </c>
      <c r="N24" s="47">
        <f t="shared" si="5"/>
        <v>0</v>
      </c>
      <c r="O24" s="47">
        <f t="shared" si="5"/>
        <v>0</v>
      </c>
      <c r="P24" s="47">
        <f t="shared" si="5"/>
        <v>0</v>
      </c>
      <c r="Q24" s="47">
        <f t="shared" si="5"/>
        <v>0</v>
      </c>
      <c r="R24" s="47">
        <f t="shared" si="5"/>
        <v>0</v>
      </c>
      <c r="S24" s="47">
        <f t="shared" si="5"/>
        <v>0</v>
      </c>
    </row>
    <row r="25" spans="1:19" ht="12.75" customHeight="1">
      <c r="A25" s="341"/>
      <c r="B25" s="331"/>
      <c r="C25" s="331"/>
      <c r="D25" s="346"/>
      <c r="E25" s="333"/>
      <c r="F25" s="336"/>
      <c r="G25" s="334"/>
      <c r="H25" s="334"/>
      <c r="I25" s="319"/>
      <c r="J25" s="320"/>
      <c r="K25" s="320"/>
      <c r="L25" s="320">
        <f>J25+K25</f>
        <v>0</v>
      </c>
      <c r="M25" s="335"/>
      <c r="N25" s="335"/>
      <c r="O25" s="335"/>
      <c r="P25" s="322">
        <f>IF(I25="Investiční",L25+O25,0)</f>
        <v>0</v>
      </c>
      <c r="Q25" s="322">
        <f>IF(I25="Neinvestiční",L25+O25,0)</f>
        <v>0</v>
      </c>
      <c r="R25" s="322">
        <f>IF(I25="Investiční",J25+M25,0)</f>
        <v>0</v>
      </c>
      <c r="S25" s="322">
        <f>IF(I25="Neinvestiční",J25+M25,0)</f>
        <v>0</v>
      </c>
    </row>
    <row r="26" spans="1:19" ht="12.75" customHeight="1">
      <c r="A26" s="341"/>
      <c r="B26" s="331"/>
      <c r="C26" s="331"/>
      <c r="D26" s="346"/>
      <c r="E26" s="333"/>
      <c r="F26" s="336"/>
      <c r="G26" s="334"/>
      <c r="H26" s="334"/>
      <c r="I26" s="319"/>
      <c r="J26" s="320"/>
      <c r="K26" s="320"/>
      <c r="L26" s="320">
        <f>J26+K26</f>
        <v>0</v>
      </c>
      <c r="M26" s="335"/>
      <c r="N26" s="335"/>
      <c r="O26" s="335"/>
      <c r="P26" s="322">
        <f>IF(I26="Investiční",L26+O26,0)</f>
        <v>0</v>
      </c>
      <c r="Q26" s="322">
        <f>IF(I26="Neinvestiční",L26+O26,0)</f>
        <v>0</v>
      </c>
      <c r="R26" s="322">
        <f>IF(I26="Investiční",J26+M26,0)</f>
        <v>0</v>
      </c>
      <c r="S26" s="322">
        <f>IF(I26="Neinvestiční",J26+M26,0)</f>
        <v>0</v>
      </c>
    </row>
    <row r="27" spans="1:19" ht="12.75" customHeight="1">
      <c r="A27" s="337"/>
      <c r="B27" s="324" t="s">
        <v>30</v>
      </c>
      <c r="C27" s="324"/>
      <c r="D27" s="490" t="s">
        <v>31</v>
      </c>
      <c r="E27" s="490"/>
      <c r="F27" s="490"/>
      <c r="G27" s="490"/>
      <c r="H27" s="490"/>
      <c r="I27" s="490"/>
      <c r="J27" s="338">
        <f aca="true" t="shared" si="6" ref="J27:S27">SUM(J25:J26)</f>
        <v>0</v>
      </c>
      <c r="K27" s="338">
        <f t="shared" si="6"/>
        <v>0</v>
      </c>
      <c r="L27" s="338">
        <f t="shared" si="6"/>
        <v>0</v>
      </c>
      <c r="M27" s="47">
        <f t="shared" si="6"/>
        <v>0</v>
      </c>
      <c r="N27" s="47">
        <f t="shared" si="6"/>
        <v>0</v>
      </c>
      <c r="O27" s="47">
        <f t="shared" si="6"/>
        <v>0</v>
      </c>
      <c r="P27" s="47">
        <f t="shared" si="6"/>
        <v>0</v>
      </c>
      <c r="Q27" s="47">
        <f t="shared" si="6"/>
        <v>0</v>
      </c>
      <c r="R27" s="47">
        <f t="shared" si="6"/>
        <v>0</v>
      </c>
      <c r="S27" s="47">
        <f t="shared" si="6"/>
        <v>0</v>
      </c>
    </row>
    <row r="28" spans="1:19" ht="12.75" customHeight="1">
      <c r="A28" s="347">
        <v>1</v>
      </c>
      <c r="B28" s="260" t="s">
        <v>69</v>
      </c>
      <c r="C28" s="260" t="s">
        <v>73</v>
      </c>
      <c r="D28" s="82" t="s">
        <v>70</v>
      </c>
      <c r="E28" s="83" t="s">
        <v>71</v>
      </c>
      <c r="F28" s="82">
        <v>201001833</v>
      </c>
      <c r="G28" s="84">
        <v>40268</v>
      </c>
      <c r="H28" s="84">
        <v>40317</v>
      </c>
      <c r="I28" s="348" t="s">
        <v>84</v>
      </c>
      <c r="J28" s="349">
        <v>8728540.34</v>
      </c>
      <c r="K28" s="349">
        <v>0</v>
      </c>
      <c r="L28" s="349">
        <f aca="true" t="shared" si="7" ref="L28:L33">J28+K28</f>
        <v>8728540.34</v>
      </c>
      <c r="M28" s="344">
        <v>51.06</v>
      </c>
      <c r="N28" s="344"/>
      <c r="O28" s="344">
        <f>M28+N28</f>
        <v>51.06</v>
      </c>
      <c r="P28" s="322">
        <f>IF(I28="Investiční",L28+O28,0)</f>
        <v>8728591.4</v>
      </c>
      <c r="Q28" s="322">
        <f>IF(I28="Neinvestiční",L28+O28,0)</f>
        <v>0</v>
      </c>
      <c r="R28" s="322">
        <f>IF(I28="Investiční",J28+M28,0)</f>
        <v>8728591.4</v>
      </c>
      <c r="S28" s="322">
        <f>IF(I28="Neinvestiční",J28+M28,0)</f>
        <v>0</v>
      </c>
    </row>
    <row r="29" spans="1:19" ht="12.75" customHeight="1">
      <c r="A29" s="347">
        <v>2</v>
      </c>
      <c r="B29" s="260" t="s">
        <v>69</v>
      </c>
      <c r="C29" s="260" t="s">
        <v>73</v>
      </c>
      <c r="D29" s="88" t="s">
        <v>70</v>
      </c>
      <c r="E29" s="89" t="s">
        <v>71</v>
      </c>
      <c r="F29" s="88">
        <v>201003367</v>
      </c>
      <c r="G29" s="90">
        <v>40359</v>
      </c>
      <c r="H29" s="90">
        <v>40414</v>
      </c>
      <c r="I29" s="350" t="s">
        <v>84</v>
      </c>
      <c r="J29" s="351">
        <v>1037475.57</v>
      </c>
      <c r="K29" s="351">
        <v>207495.11</v>
      </c>
      <c r="L29" s="351">
        <f t="shared" si="7"/>
        <v>1244970.68</v>
      </c>
      <c r="M29" s="344">
        <v>215713.54</v>
      </c>
      <c r="N29" s="344">
        <f>M29*0.2</f>
        <v>43142.708000000006</v>
      </c>
      <c r="O29" s="344">
        <f>M29+N29</f>
        <v>258856.24800000002</v>
      </c>
      <c r="P29" s="322"/>
      <c r="Q29" s="322"/>
      <c r="R29" s="322"/>
      <c r="S29" s="322"/>
    </row>
    <row r="30" spans="1:19" ht="12.75" customHeight="1">
      <c r="A30" s="347">
        <v>3</v>
      </c>
      <c r="B30" s="260" t="s">
        <v>69</v>
      </c>
      <c r="C30" s="260" t="s">
        <v>73</v>
      </c>
      <c r="D30" s="93" t="s">
        <v>70</v>
      </c>
      <c r="E30" s="94" t="s">
        <v>71</v>
      </c>
      <c r="F30" s="93">
        <v>201003368</v>
      </c>
      <c r="G30" s="95">
        <v>40359</v>
      </c>
      <c r="H30" s="95">
        <v>40414</v>
      </c>
      <c r="I30" s="352" t="s">
        <v>84</v>
      </c>
      <c r="J30" s="353">
        <v>8963417.6</v>
      </c>
      <c r="K30" s="353">
        <v>0</v>
      </c>
      <c r="L30" s="353">
        <f t="shared" si="7"/>
        <v>8963417.6</v>
      </c>
      <c r="M30" s="335">
        <v>188</v>
      </c>
      <c r="N30" s="335"/>
      <c r="O30" s="344">
        <f>M30+N30</f>
        <v>188</v>
      </c>
      <c r="P30" s="322"/>
      <c r="Q30" s="322"/>
      <c r="R30" s="322"/>
      <c r="S30" s="322"/>
    </row>
    <row r="31" spans="1:19" ht="12.75" customHeight="1">
      <c r="A31" s="347">
        <v>4</v>
      </c>
      <c r="B31" s="260" t="s">
        <v>69</v>
      </c>
      <c r="C31" s="260" t="s">
        <v>73</v>
      </c>
      <c r="D31" s="354" t="s">
        <v>70</v>
      </c>
      <c r="E31" s="355" t="s">
        <v>71</v>
      </c>
      <c r="F31" s="354">
        <v>201003935</v>
      </c>
      <c r="G31" s="356">
        <v>40390</v>
      </c>
      <c r="H31" s="356">
        <v>40455</v>
      </c>
      <c r="I31" s="357" t="s">
        <v>84</v>
      </c>
      <c r="J31" s="358">
        <v>13551677.82</v>
      </c>
      <c r="K31" s="358">
        <v>0</v>
      </c>
      <c r="L31" s="358">
        <f t="shared" si="7"/>
        <v>13551677.82</v>
      </c>
      <c r="M31" s="335"/>
      <c r="N31" s="335"/>
      <c r="O31" s="335"/>
      <c r="P31" s="322"/>
      <c r="Q31" s="322"/>
      <c r="R31" s="322"/>
      <c r="S31" s="322"/>
    </row>
    <row r="32" spans="1:19" ht="12.75" customHeight="1">
      <c r="A32" s="347">
        <v>5</v>
      </c>
      <c r="B32" s="260" t="s">
        <v>69</v>
      </c>
      <c r="C32" s="260" t="s">
        <v>73</v>
      </c>
      <c r="D32" s="359" t="s">
        <v>70</v>
      </c>
      <c r="E32" s="360" t="s">
        <v>71</v>
      </c>
      <c r="F32" s="359">
        <v>201003936</v>
      </c>
      <c r="G32" s="361">
        <v>40390</v>
      </c>
      <c r="H32" s="361">
        <v>40455</v>
      </c>
      <c r="I32" s="362" t="s">
        <v>84</v>
      </c>
      <c r="J32" s="363">
        <v>451879.09</v>
      </c>
      <c r="K32" s="363">
        <v>53364.15</v>
      </c>
      <c r="L32" s="363">
        <f t="shared" si="7"/>
        <v>505243.24000000005</v>
      </c>
      <c r="M32" s="335"/>
      <c r="N32" s="335"/>
      <c r="O32" s="335"/>
      <c r="P32" s="322"/>
      <c r="Q32" s="322"/>
      <c r="R32" s="322"/>
      <c r="S32" s="322"/>
    </row>
    <row r="33" spans="1:19" ht="12.75" customHeight="1">
      <c r="A33" s="347">
        <v>6</v>
      </c>
      <c r="B33" s="260" t="s">
        <v>69</v>
      </c>
      <c r="C33" s="260" t="s">
        <v>73</v>
      </c>
      <c r="D33" s="359" t="s">
        <v>70</v>
      </c>
      <c r="E33" s="360" t="s">
        <v>71</v>
      </c>
      <c r="F33" s="359">
        <v>201003936</v>
      </c>
      <c r="G33" s="361">
        <v>40390</v>
      </c>
      <c r="H33" s="361">
        <v>40455</v>
      </c>
      <c r="I33" s="362" t="s">
        <v>84</v>
      </c>
      <c r="J33" s="363">
        <v>-0.29</v>
      </c>
      <c r="K33" s="363">
        <v>0</v>
      </c>
      <c r="L33" s="363">
        <f t="shared" si="7"/>
        <v>-0.29</v>
      </c>
      <c r="M33" s="335"/>
      <c r="N33" s="335"/>
      <c r="O33" s="335"/>
      <c r="P33" s="322"/>
      <c r="Q33" s="322"/>
      <c r="R33" s="322"/>
      <c r="S33" s="322"/>
    </row>
    <row r="34" spans="1:19" ht="12.75" customHeight="1">
      <c r="A34" s="347">
        <v>7</v>
      </c>
      <c r="B34" s="260" t="s">
        <v>69</v>
      </c>
      <c r="C34" s="260" t="s">
        <v>73</v>
      </c>
      <c r="D34" s="108" t="s">
        <v>70</v>
      </c>
      <c r="E34" s="109" t="s">
        <v>71</v>
      </c>
      <c r="F34" s="110">
        <v>201004483</v>
      </c>
      <c r="G34" s="111">
        <v>40421</v>
      </c>
      <c r="H34" s="111">
        <v>40483</v>
      </c>
      <c r="I34" s="364" t="s">
        <v>84</v>
      </c>
      <c r="J34" s="365">
        <v>7609650.41</v>
      </c>
      <c r="K34" s="365">
        <v>0</v>
      </c>
      <c r="L34" s="365">
        <f>+J34+K34</f>
        <v>7609650.41</v>
      </c>
      <c r="M34" s="335"/>
      <c r="N34" s="335"/>
      <c r="O34" s="335"/>
      <c r="P34" s="322"/>
      <c r="Q34" s="322"/>
      <c r="R34" s="322"/>
      <c r="S34" s="322"/>
    </row>
    <row r="35" spans="1:19" ht="12.75" customHeight="1">
      <c r="A35" s="347">
        <v>8</v>
      </c>
      <c r="B35" s="260" t="s">
        <v>69</v>
      </c>
      <c r="C35" s="260" t="s">
        <v>73</v>
      </c>
      <c r="D35" s="108" t="s">
        <v>70</v>
      </c>
      <c r="E35" s="109" t="s">
        <v>71</v>
      </c>
      <c r="F35" s="110">
        <v>201004483</v>
      </c>
      <c r="G35" s="111">
        <v>40421</v>
      </c>
      <c r="H35" s="111">
        <v>40483</v>
      </c>
      <c r="I35" s="364" t="s">
        <v>84</v>
      </c>
      <c r="J35" s="365">
        <v>-0.41</v>
      </c>
      <c r="K35" s="365">
        <v>0</v>
      </c>
      <c r="L35" s="365">
        <f>+J35+K35</f>
        <v>-0.41</v>
      </c>
      <c r="M35" s="335"/>
      <c r="N35" s="335"/>
      <c r="O35" s="335"/>
      <c r="P35" s="322"/>
      <c r="Q35" s="322"/>
      <c r="R35" s="322"/>
      <c r="S35" s="322"/>
    </row>
    <row r="36" spans="1:19" ht="12.75" customHeight="1">
      <c r="A36" s="337"/>
      <c r="B36" s="324" t="s">
        <v>32</v>
      </c>
      <c r="C36" s="325"/>
      <c r="D36" s="476" t="s">
        <v>33</v>
      </c>
      <c r="E36" s="477"/>
      <c r="F36" s="477"/>
      <c r="G36" s="477"/>
      <c r="H36" s="477"/>
      <c r="I36" s="478"/>
      <c r="J36" s="338">
        <f aca="true" t="shared" si="8" ref="J36:O36">SUM(J28:J35)</f>
        <v>40342640.13</v>
      </c>
      <c r="K36" s="338">
        <f t="shared" si="8"/>
        <v>260859.25999999998</v>
      </c>
      <c r="L36" s="338">
        <f t="shared" si="8"/>
        <v>40603499.39</v>
      </c>
      <c r="M36" s="47">
        <f t="shared" si="8"/>
        <v>215952.6</v>
      </c>
      <c r="N36" s="47">
        <f t="shared" si="8"/>
        <v>43142.708000000006</v>
      </c>
      <c r="O36" s="47">
        <f t="shared" si="8"/>
        <v>259095.30800000002</v>
      </c>
      <c r="P36" s="47">
        <f>SUM(P28:P32)</f>
        <v>8728591.4</v>
      </c>
      <c r="Q36" s="47">
        <f>SUM(Q28:Q32)</f>
        <v>0</v>
      </c>
      <c r="R36" s="47">
        <f>SUM(R28:R32)</f>
        <v>8728591.4</v>
      </c>
      <c r="S36" s="47">
        <f>SUM(S28:S32)</f>
        <v>0</v>
      </c>
    </row>
    <row r="37" spans="1:19" ht="12.75" customHeight="1">
      <c r="A37" s="341"/>
      <c r="B37" s="329"/>
      <c r="C37" s="329"/>
      <c r="D37" s="342"/>
      <c r="E37" s="342"/>
      <c r="F37" s="342"/>
      <c r="G37" s="342"/>
      <c r="H37" s="342"/>
      <c r="I37" s="319"/>
      <c r="J37" s="320"/>
      <c r="K37" s="320"/>
      <c r="L37" s="320">
        <f>J37+K37</f>
        <v>0</v>
      </c>
      <c r="M37" s="335"/>
      <c r="N37" s="335"/>
      <c r="O37" s="335"/>
      <c r="P37" s="322">
        <f>IF(I37="Investiční",L37+O37,0)</f>
        <v>0</v>
      </c>
      <c r="Q37" s="322">
        <f>IF(I37="Neinvestiční",L37+O37,0)</f>
        <v>0</v>
      </c>
      <c r="R37" s="322">
        <f>IF(I37="Investiční",J37+M37,0)</f>
        <v>0</v>
      </c>
      <c r="S37" s="322">
        <f>IF(I37="Neinvestiční",J37+M37,0)</f>
        <v>0</v>
      </c>
    </row>
    <row r="38" spans="1:19" ht="12.75" customHeight="1">
      <c r="A38" s="341"/>
      <c r="B38" s="329"/>
      <c r="C38" s="329"/>
      <c r="D38" s="342"/>
      <c r="E38" s="342"/>
      <c r="F38" s="342"/>
      <c r="G38" s="342"/>
      <c r="H38" s="342"/>
      <c r="I38" s="319"/>
      <c r="J38" s="320"/>
      <c r="K38" s="320"/>
      <c r="L38" s="320">
        <f>J38+K38</f>
        <v>0</v>
      </c>
      <c r="M38" s="335"/>
      <c r="N38" s="335"/>
      <c r="O38" s="335"/>
      <c r="P38" s="322">
        <f>IF(I38="Investiční",L38+O38,0)</f>
        <v>0</v>
      </c>
      <c r="Q38" s="322">
        <f>IF(I38="Neinvestiční",L38+O38,0)</f>
        <v>0</v>
      </c>
      <c r="R38" s="322">
        <f>IF(I38="Investiční",J38+M38,0)</f>
        <v>0</v>
      </c>
      <c r="S38" s="322">
        <f>IF(I38="Neinvestiční",J38+M38,0)</f>
        <v>0</v>
      </c>
    </row>
    <row r="39" spans="1:19" ht="12.75" customHeight="1">
      <c r="A39" s="337"/>
      <c r="B39" s="324" t="s">
        <v>34</v>
      </c>
      <c r="C39" s="325"/>
      <c r="D39" s="491" t="s">
        <v>35</v>
      </c>
      <c r="E39" s="492"/>
      <c r="F39" s="492"/>
      <c r="G39" s="492"/>
      <c r="H39" s="492"/>
      <c r="I39" s="493"/>
      <c r="J39" s="366">
        <f aca="true" t="shared" si="9" ref="J39:S39">SUM(J37:J38)</f>
        <v>0</v>
      </c>
      <c r="K39" s="366">
        <f t="shared" si="9"/>
        <v>0</v>
      </c>
      <c r="L39" s="366">
        <f t="shared" si="9"/>
        <v>0</v>
      </c>
      <c r="M39" s="40">
        <f t="shared" si="9"/>
        <v>0</v>
      </c>
      <c r="N39" s="40">
        <f t="shared" si="9"/>
        <v>0</v>
      </c>
      <c r="O39" s="40">
        <f t="shared" si="9"/>
        <v>0</v>
      </c>
      <c r="P39" s="40">
        <f t="shared" si="9"/>
        <v>0</v>
      </c>
      <c r="Q39" s="40">
        <f t="shared" si="9"/>
        <v>0</v>
      </c>
      <c r="R39" s="40">
        <f t="shared" si="9"/>
        <v>0</v>
      </c>
      <c r="S39" s="40">
        <f t="shared" si="9"/>
        <v>0</v>
      </c>
    </row>
    <row r="40" spans="1:19" ht="12.75" customHeight="1">
      <c r="A40" s="341"/>
      <c r="B40" s="329"/>
      <c r="C40" s="329"/>
      <c r="D40" s="342"/>
      <c r="E40" s="342"/>
      <c r="F40" s="342"/>
      <c r="G40" s="342"/>
      <c r="H40" s="342"/>
      <c r="I40" s="319"/>
      <c r="J40" s="320"/>
      <c r="K40" s="320"/>
      <c r="L40" s="320">
        <f>J40+K40</f>
        <v>0</v>
      </c>
      <c r="M40" s="335"/>
      <c r="N40" s="335"/>
      <c r="O40" s="335"/>
      <c r="P40" s="322">
        <f>IF(I40="Investiční",L40+O40,0)</f>
        <v>0</v>
      </c>
      <c r="Q40" s="322">
        <f>IF(I40="Neinvestiční",L40+O40,0)</f>
        <v>0</v>
      </c>
      <c r="R40" s="322">
        <f>IF(I40="Investiční",J40+M40,0)</f>
        <v>0</v>
      </c>
      <c r="S40" s="322">
        <f>IF(I40="Neinvestiční",J40+M40,0)</f>
        <v>0</v>
      </c>
    </row>
    <row r="41" spans="1:19" ht="12.75" customHeight="1">
      <c r="A41" s="341"/>
      <c r="B41" s="329"/>
      <c r="C41" s="329"/>
      <c r="D41" s="342"/>
      <c r="E41" s="342"/>
      <c r="F41" s="342"/>
      <c r="G41" s="342"/>
      <c r="H41" s="342"/>
      <c r="I41" s="319"/>
      <c r="J41" s="320"/>
      <c r="K41" s="320"/>
      <c r="L41" s="320">
        <f>J41+K41</f>
        <v>0</v>
      </c>
      <c r="M41" s="335"/>
      <c r="N41" s="335"/>
      <c r="O41" s="335"/>
      <c r="P41" s="322">
        <f>IF(I41="Investiční",L41+O41,0)</f>
        <v>0</v>
      </c>
      <c r="Q41" s="322">
        <f>IF(I41="Neinvestiční",L41+O41,0)</f>
        <v>0</v>
      </c>
      <c r="R41" s="322">
        <f>IF(I41="Investiční",J41+M41,0)</f>
        <v>0</v>
      </c>
      <c r="S41" s="322">
        <f>IF(I41="Neinvestiční",J41+M41,0)</f>
        <v>0</v>
      </c>
    </row>
    <row r="42" spans="1:19" ht="12.75" customHeight="1">
      <c r="A42" s="337"/>
      <c r="B42" s="324" t="s">
        <v>36</v>
      </c>
      <c r="C42" s="325"/>
      <c r="D42" s="476" t="s">
        <v>37</v>
      </c>
      <c r="E42" s="477"/>
      <c r="F42" s="477"/>
      <c r="G42" s="477"/>
      <c r="H42" s="477"/>
      <c r="I42" s="478"/>
      <c r="J42" s="338">
        <f aca="true" t="shared" si="10" ref="J42:S42">SUM(J40:J41)</f>
        <v>0</v>
      </c>
      <c r="K42" s="338">
        <f t="shared" si="10"/>
        <v>0</v>
      </c>
      <c r="L42" s="338">
        <f t="shared" si="10"/>
        <v>0</v>
      </c>
      <c r="M42" s="47">
        <f t="shared" si="10"/>
        <v>0</v>
      </c>
      <c r="N42" s="47">
        <f t="shared" si="10"/>
        <v>0</v>
      </c>
      <c r="O42" s="47">
        <f t="shared" si="10"/>
        <v>0</v>
      </c>
      <c r="P42" s="47">
        <f t="shared" si="10"/>
        <v>0</v>
      </c>
      <c r="Q42" s="47">
        <f t="shared" si="10"/>
        <v>0</v>
      </c>
      <c r="R42" s="47">
        <f t="shared" si="10"/>
        <v>0</v>
      </c>
      <c r="S42" s="47">
        <f t="shared" si="10"/>
        <v>0</v>
      </c>
    </row>
    <row r="43" spans="1:21" s="374" customFormat="1" ht="9" customHeight="1">
      <c r="A43" s="367"/>
      <c r="B43" s="368"/>
      <c r="C43" s="368"/>
      <c r="D43" s="369"/>
      <c r="E43" s="369"/>
      <c r="F43" s="369"/>
      <c r="G43" s="369"/>
      <c r="H43" s="369"/>
      <c r="I43" s="370"/>
      <c r="J43" s="371"/>
      <c r="K43" s="371"/>
      <c r="L43" s="371"/>
      <c r="M43" s="372"/>
      <c r="N43" s="372"/>
      <c r="O43" s="372"/>
      <c r="P43" s="372"/>
      <c r="Q43" s="372"/>
      <c r="R43" s="372"/>
      <c r="S43" s="372"/>
      <c r="T43" s="373"/>
      <c r="U43" s="373"/>
    </row>
    <row r="44" spans="1:21" s="374" customFormat="1" ht="10.5" customHeight="1" thickBot="1">
      <c r="A44" s="367"/>
      <c r="B44" s="368"/>
      <c r="C44" s="368"/>
      <c r="D44" s="369"/>
      <c r="E44" s="369"/>
      <c r="F44" s="369"/>
      <c r="G44" s="369"/>
      <c r="H44" s="369"/>
      <c r="I44" s="370"/>
      <c r="J44" s="371"/>
      <c r="K44" s="371"/>
      <c r="L44" s="371"/>
      <c r="M44" s="375" t="s">
        <v>55</v>
      </c>
      <c r="N44" s="372"/>
      <c r="O44" s="372"/>
      <c r="P44" s="372"/>
      <c r="Q44" s="372"/>
      <c r="R44" s="372"/>
      <c r="S44" s="372"/>
      <c r="T44" s="373"/>
      <c r="U44" s="373"/>
    </row>
    <row r="45" spans="1:19" s="383" customFormat="1" ht="15" customHeight="1" thickBot="1">
      <c r="A45" s="540" t="s">
        <v>52</v>
      </c>
      <c r="B45" s="541"/>
      <c r="C45" s="541"/>
      <c r="D45" s="541"/>
      <c r="E45" s="541"/>
      <c r="F45" s="541"/>
      <c r="G45" s="541"/>
      <c r="H45" s="541"/>
      <c r="I45" s="542"/>
      <c r="J45" s="376">
        <f aca="true" t="shared" si="11" ref="J45:S45">SUM(J42,J39,J36,J27,J24,J21,J18,J15,J12,J9)</f>
        <v>40342640.13</v>
      </c>
      <c r="K45" s="376">
        <f t="shared" si="11"/>
        <v>260859.25999999998</v>
      </c>
      <c r="L45" s="377">
        <f t="shared" si="11"/>
        <v>40603499.39</v>
      </c>
      <c r="M45" s="378">
        <f t="shared" si="11"/>
        <v>215952.6</v>
      </c>
      <c r="N45" s="379">
        <f t="shared" si="11"/>
        <v>43142.708000000006</v>
      </c>
      <c r="O45" s="380">
        <f t="shared" si="11"/>
        <v>259095.30800000002</v>
      </c>
      <c r="P45" s="381">
        <f t="shared" si="11"/>
        <v>8728591.4</v>
      </c>
      <c r="Q45" s="376">
        <f t="shared" si="11"/>
        <v>0</v>
      </c>
      <c r="R45" s="376">
        <f t="shared" si="11"/>
        <v>8728591.4</v>
      </c>
      <c r="S45" s="382">
        <f t="shared" si="11"/>
        <v>0</v>
      </c>
    </row>
    <row r="46" spans="1:19" ht="18.75" customHeight="1">
      <c r="A46" s="384">
        <v>9</v>
      </c>
      <c r="B46" s="385" t="s">
        <v>63</v>
      </c>
      <c r="C46" s="385" t="s">
        <v>39</v>
      </c>
      <c r="D46" s="82" t="s">
        <v>70</v>
      </c>
      <c r="E46" s="83" t="s">
        <v>71</v>
      </c>
      <c r="F46" s="82">
        <v>201001833</v>
      </c>
      <c r="G46" s="84">
        <v>40268</v>
      </c>
      <c r="H46" s="84">
        <v>40317</v>
      </c>
      <c r="I46" s="348" t="s">
        <v>84</v>
      </c>
      <c r="J46" s="349">
        <v>0</v>
      </c>
      <c r="K46" s="349">
        <v>1745708.07</v>
      </c>
      <c r="L46" s="349">
        <f>J46+K46</f>
        <v>1745708.07</v>
      </c>
      <c r="M46" s="372"/>
      <c r="N46" s="372"/>
      <c r="O46" s="372"/>
      <c r="P46" s="322"/>
      <c r="Q46" s="322"/>
      <c r="R46" s="322"/>
      <c r="S46" s="322"/>
    </row>
    <row r="47" spans="1:19" ht="18.75" customHeight="1">
      <c r="A47" s="384">
        <v>10</v>
      </c>
      <c r="B47" s="385" t="s">
        <v>63</v>
      </c>
      <c r="C47" s="385" t="s">
        <v>39</v>
      </c>
      <c r="D47" s="386" t="s">
        <v>68</v>
      </c>
      <c r="E47" s="386">
        <v>15059049</v>
      </c>
      <c r="F47" s="386">
        <v>201002716</v>
      </c>
      <c r="G47" s="387">
        <v>40329</v>
      </c>
      <c r="H47" s="387">
        <v>40350</v>
      </c>
      <c r="I47" s="388" t="s">
        <v>84</v>
      </c>
      <c r="J47" s="389">
        <v>65942.5</v>
      </c>
      <c r="K47" s="390">
        <v>13188.5</v>
      </c>
      <c r="L47" s="391">
        <f>J47+K47</f>
        <v>79131</v>
      </c>
      <c r="M47" s="372"/>
      <c r="N47" s="372"/>
      <c r="O47" s="372"/>
      <c r="P47" s="322"/>
      <c r="Q47" s="322"/>
      <c r="R47" s="322"/>
      <c r="S47" s="322"/>
    </row>
    <row r="48" spans="1:19" ht="18.75" customHeight="1">
      <c r="A48" s="384">
        <v>11</v>
      </c>
      <c r="B48" s="385" t="s">
        <v>63</v>
      </c>
      <c r="C48" s="385" t="s">
        <v>39</v>
      </c>
      <c r="D48" s="386" t="s">
        <v>68</v>
      </c>
      <c r="E48" s="386">
        <v>15059049</v>
      </c>
      <c r="F48" s="386">
        <v>201002717</v>
      </c>
      <c r="G48" s="387">
        <v>40329</v>
      </c>
      <c r="H48" s="387">
        <v>40350</v>
      </c>
      <c r="I48" s="388" t="s">
        <v>84</v>
      </c>
      <c r="J48" s="389">
        <v>4986.3</v>
      </c>
      <c r="K48" s="390">
        <v>997.3</v>
      </c>
      <c r="L48" s="391">
        <f aca="true" t="shared" si="12" ref="L48:L65">J48+K48</f>
        <v>5983.6</v>
      </c>
      <c r="M48" s="372"/>
      <c r="N48" s="372"/>
      <c r="O48" s="372"/>
      <c r="P48" s="322"/>
      <c r="Q48" s="322"/>
      <c r="R48" s="322"/>
      <c r="S48" s="322"/>
    </row>
    <row r="49" spans="1:19" ht="18.75" customHeight="1">
      <c r="A49" s="384">
        <v>12</v>
      </c>
      <c r="B49" s="385" t="s">
        <v>63</v>
      </c>
      <c r="C49" s="385" t="s">
        <v>39</v>
      </c>
      <c r="D49" s="386" t="s">
        <v>72</v>
      </c>
      <c r="E49" s="386">
        <v>25339010</v>
      </c>
      <c r="F49" s="386">
        <v>201002751</v>
      </c>
      <c r="G49" s="387">
        <v>40329</v>
      </c>
      <c r="H49" s="387">
        <v>40350</v>
      </c>
      <c r="I49" s="388" t="s">
        <v>84</v>
      </c>
      <c r="J49" s="389">
        <v>24064.4</v>
      </c>
      <c r="K49" s="390">
        <v>4812.88</v>
      </c>
      <c r="L49" s="391">
        <f>+J49+K49</f>
        <v>28877.280000000002</v>
      </c>
      <c r="M49" s="372"/>
      <c r="N49" s="372"/>
      <c r="O49" s="372"/>
      <c r="P49" s="322"/>
      <c r="Q49" s="322"/>
      <c r="R49" s="322"/>
      <c r="S49" s="322"/>
    </row>
    <row r="50" spans="1:19" ht="18.75" customHeight="1">
      <c r="A50" s="384">
        <v>13</v>
      </c>
      <c r="B50" s="385" t="s">
        <v>63</v>
      </c>
      <c r="C50" s="385" t="s">
        <v>39</v>
      </c>
      <c r="D50" s="386" t="s">
        <v>72</v>
      </c>
      <c r="E50" s="386">
        <v>25339010</v>
      </c>
      <c r="F50" s="386">
        <v>201002751</v>
      </c>
      <c r="G50" s="387">
        <v>40329</v>
      </c>
      <c r="H50" s="387">
        <v>40350</v>
      </c>
      <c r="I50" s="388" t="s">
        <v>84</v>
      </c>
      <c r="J50" s="389"/>
      <c r="K50" s="390"/>
      <c r="L50" s="391">
        <f>28877-L49</f>
        <v>-0.2800000000024738</v>
      </c>
      <c r="M50" s="372"/>
      <c r="N50" s="372"/>
      <c r="O50" s="372"/>
      <c r="P50" s="322"/>
      <c r="Q50" s="322"/>
      <c r="R50" s="322"/>
      <c r="S50" s="322"/>
    </row>
    <row r="51" spans="1:19" ht="18.75" customHeight="1">
      <c r="A51" s="384">
        <v>14</v>
      </c>
      <c r="B51" s="385" t="s">
        <v>63</v>
      </c>
      <c r="C51" s="385" t="s">
        <v>39</v>
      </c>
      <c r="D51" s="386" t="s">
        <v>72</v>
      </c>
      <c r="E51" s="386">
        <v>25339010</v>
      </c>
      <c r="F51" s="386">
        <v>201002752</v>
      </c>
      <c r="G51" s="387">
        <v>40329</v>
      </c>
      <c r="H51" s="387">
        <v>40350</v>
      </c>
      <c r="I51" s="388" t="s">
        <v>84</v>
      </c>
      <c r="J51" s="389">
        <v>1819.6</v>
      </c>
      <c r="K51" s="390">
        <v>363.92</v>
      </c>
      <c r="L51" s="391">
        <f>+J51+K51</f>
        <v>2183.52</v>
      </c>
      <c r="M51" s="372"/>
      <c r="N51" s="372"/>
      <c r="O51" s="372"/>
      <c r="P51" s="322"/>
      <c r="Q51" s="322"/>
      <c r="R51" s="322"/>
      <c r="S51" s="322"/>
    </row>
    <row r="52" spans="1:19" ht="18.75" customHeight="1">
      <c r="A52" s="384">
        <v>15</v>
      </c>
      <c r="B52" s="385" t="s">
        <v>63</v>
      </c>
      <c r="C52" s="385" t="s">
        <v>39</v>
      </c>
      <c r="D52" s="386" t="s">
        <v>72</v>
      </c>
      <c r="E52" s="386">
        <v>25339010</v>
      </c>
      <c r="F52" s="386">
        <v>201002752</v>
      </c>
      <c r="G52" s="387">
        <v>40329</v>
      </c>
      <c r="H52" s="387">
        <v>40350</v>
      </c>
      <c r="I52" s="388" t="s">
        <v>84</v>
      </c>
      <c r="J52" s="389">
        <v>0</v>
      </c>
      <c r="K52" s="390">
        <v>0</v>
      </c>
      <c r="L52" s="391">
        <f>2184-L51</f>
        <v>0.4800000000000182</v>
      </c>
      <c r="M52" s="372"/>
      <c r="N52" s="372"/>
      <c r="O52" s="372"/>
      <c r="P52" s="322"/>
      <c r="Q52" s="322"/>
      <c r="R52" s="322"/>
      <c r="S52" s="322"/>
    </row>
    <row r="53" spans="1:19" ht="18.75" customHeight="1">
      <c r="A53" s="384">
        <v>16</v>
      </c>
      <c r="B53" s="385" t="s">
        <v>63</v>
      </c>
      <c r="C53" s="385" t="s">
        <v>39</v>
      </c>
      <c r="D53" s="103" t="s">
        <v>70</v>
      </c>
      <c r="E53" s="104" t="s">
        <v>71</v>
      </c>
      <c r="F53" s="103">
        <v>201003366</v>
      </c>
      <c r="G53" s="105">
        <v>40359</v>
      </c>
      <c r="H53" s="105">
        <v>40414</v>
      </c>
      <c r="I53" s="392" t="s">
        <v>84</v>
      </c>
      <c r="J53" s="393">
        <v>584997.23</v>
      </c>
      <c r="K53" s="393">
        <v>116999.37</v>
      </c>
      <c r="L53" s="393">
        <f>J53+K53</f>
        <v>701996.6</v>
      </c>
      <c r="M53" s="372"/>
      <c r="N53" s="372"/>
      <c r="O53" s="372"/>
      <c r="P53" s="322"/>
      <c r="Q53" s="322"/>
      <c r="R53" s="322"/>
      <c r="S53" s="322"/>
    </row>
    <row r="54" spans="1:19" ht="18.75" customHeight="1">
      <c r="A54" s="384">
        <v>17</v>
      </c>
      <c r="B54" s="385" t="s">
        <v>63</v>
      </c>
      <c r="C54" s="385" t="s">
        <v>39</v>
      </c>
      <c r="D54" s="103" t="s">
        <v>70</v>
      </c>
      <c r="E54" s="104" t="s">
        <v>71</v>
      </c>
      <c r="F54" s="103">
        <v>201003366</v>
      </c>
      <c r="G54" s="105">
        <v>40359</v>
      </c>
      <c r="H54" s="105">
        <v>40414</v>
      </c>
      <c r="I54" s="392" t="s">
        <v>84</v>
      </c>
      <c r="J54" s="393">
        <v>-0.4</v>
      </c>
      <c r="K54" s="393">
        <v>0</v>
      </c>
      <c r="L54" s="393">
        <f>J54+K54</f>
        <v>-0.4</v>
      </c>
      <c r="M54" s="372"/>
      <c r="N54" s="372"/>
      <c r="O54" s="372"/>
      <c r="P54" s="322"/>
      <c r="Q54" s="322"/>
      <c r="R54" s="322"/>
      <c r="S54" s="322"/>
    </row>
    <row r="55" spans="1:19" ht="18.75" customHeight="1">
      <c r="A55" s="384">
        <v>18</v>
      </c>
      <c r="B55" s="385" t="s">
        <v>63</v>
      </c>
      <c r="C55" s="385" t="s">
        <v>39</v>
      </c>
      <c r="D55" s="93" t="s">
        <v>70</v>
      </c>
      <c r="E55" s="94" t="s">
        <v>71</v>
      </c>
      <c r="F55" s="93">
        <v>201003368</v>
      </c>
      <c r="G55" s="95">
        <v>40359</v>
      </c>
      <c r="H55" s="95">
        <v>40414</v>
      </c>
      <c r="I55" s="352" t="s">
        <v>84</v>
      </c>
      <c r="J55" s="353">
        <v>0</v>
      </c>
      <c r="K55" s="353">
        <v>1792683.52</v>
      </c>
      <c r="L55" s="353">
        <f t="shared" si="12"/>
        <v>1792683.52</v>
      </c>
      <c r="M55" s="372"/>
      <c r="N55" s="372"/>
      <c r="O55" s="372"/>
      <c r="P55" s="322"/>
      <c r="Q55" s="322"/>
      <c r="R55" s="322"/>
      <c r="S55" s="322"/>
    </row>
    <row r="56" spans="1:19" ht="18.75" customHeight="1">
      <c r="A56" s="384">
        <v>19</v>
      </c>
      <c r="B56" s="385" t="s">
        <v>63</v>
      </c>
      <c r="C56" s="385" t="s">
        <v>39</v>
      </c>
      <c r="D56" s="386" t="s">
        <v>68</v>
      </c>
      <c r="E56" s="386">
        <v>15059049</v>
      </c>
      <c r="F56" s="386">
        <v>201003295</v>
      </c>
      <c r="G56" s="387">
        <v>40359</v>
      </c>
      <c r="H56" s="387">
        <v>40415</v>
      </c>
      <c r="I56" s="388" t="s">
        <v>84</v>
      </c>
      <c r="J56" s="389">
        <v>6074</v>
      </c>
      <c r="K56" s="390">
        <v>1214.8</v>
      </c>
      <c r="L56" s="391">
        <f t="shared" si="12"/>
        <v>7288.8</v>
      </c>
      <c r="M56" s="372"/>
      <c r="N56" s="372"/>
      <c r="O56" s="372"/>
      <c r="P56" s="322"/>
      <c r="Q56" s="322"/>
      <c r="R56" s="322"/>
      <c r="S56" s="322"/>
    </row>
    <row r="57" spans="1:19" ht="18.75" customHeight="1">
      <c r="A57" s="384">
        <v>20</v>
      </c>
      <c r="B57" s="385" t="s">
        <v>63</v>
      </c>
      <c r="C57" s="385" t="s">
        <v>39</v>
      </c>
      <c r="D57" s="386" t="s">
        <v>68</v>
      </c>
      <c r="E57" s="386">
        <v>15059049</v>
      </c>
      <c r="F57" s="386">
        <v>201003296</v>
      </c>
      <c r="G57" s="387">
        <v>40359</v>
      </c>
      <c r="H57" s="387">
        <v>40415</v>
      </c>
      <c r="I57" s="388" t="s">
        <v>84</v>
      </c>
      <c r="J57" s="389">
        <v>80326.8</v>
      </c>
      <c r="K57" s="390">
        <v>16065.4</v>
      </c>
      <c r="L57" s="391">
        <f t="shared" si="12"/>
        <v>96392.2</v>
      </c>
      <c r="M57" s="372"/>
      <c r="N57" s="372"/>
      <c r="O57" s="372"/>
      <c r="P57" s="322"/>
      <c r="Q57" s="322"/>
      <c r="R57" s="322"/>
      <c r="S57" s="322"/>
    </row>
    <row r="58" spans="1:19" ht="18.75" customHeight="1">
      <c r="A58" s="384">
        <v>21</v>
      </c>
      <c r="B58" s="385" t="s">
        <v>63</v>
      </c>
      <c r="C58" s="385" t="s">
        <v>39</v>
      </c>
      <c r="D58" s="354" t="s">
        <v>70</v>
      </c>
      <c r="E58" s="355" t="s">
        <v>71</v>
      </c>
      <c r="F58" s="354">
        <v>201003935</v>
      </c>
      <c r="G58" s="356">
        <v>40390</v>
      </c>
      <c r="H58" s="356">
        <v>40455</v>
      </c>
      <c r="I58" s="357" t="s">
        <v>84</v>
      </c>
      <c r="J58" s="358">
        <v>0</v>
      </c>
      <c r="K58" s="358">
        <v>2710335.56</v>
      </c>
      <c r="L58" s="358">
        <f t="shared" si="12"/>
        <v>2710335.56</v>
      </c>
      <c r="M58" s="372"/>
      <c r="N58" s="372"/>
      <c r="O58" s="372"/>
      <c r="P58" s="322"/>
      <c r="Q58" s="322"/>
      <c r="R58" s="322"/>
      <c r="S58" s="322"/>
    </row>
    <row r="59" spans="1:19" ht="18.75" customHeight="1">
      <c r="A59" s="384">
        <v>22</v>
      </c>
      <c r="B59" s="385" t="s">
        <v>63</v>
      </c>
      <c r="C59" s="385" t="s">
        <v>39</v>
      </c>
      <c r="D59" s="359" t="s">
        <v>70</v>
      </c>
      <c r="E59" s="360" t="s">
        <v>71</v>
      </c>
      <c r="F59" s="359">
        <v>201003936</v>
      </c>
      <c r="G59" s="361">
        <v>40390</v>
      </c>
      <c r="H59" s="361">
        <v>40455</v>
      </c>
      <c r="I59" s="362" t="s">
        <v>84</v>
      </c>
      <c r="J59" s="363">
        <v>0</v>
      </c>
      <c r="K59" s="363">
        <v>37011.67</v>
      </c>
      <c r="L59" s="363">
        <f t="shared" si="12"/>
        <v>37011.67</v>
      </c>
      <c r="M59" s="372"/>
      <c r="N59" s="372"/>
      <c r="O59" s="372"/>
      <c r="P59" s="322"/>
      <c r="Q59" s="322"/>
      <c r="R59" s="322"/>
      <c r="S59" s="322"/>
    </row>
    <row r="60" spans="1:19" ht="18.75" customHeight="1">
      <c r="A60" s="384">
        <v>23</v>
      </c>
      <c r="B60" s="385" t="s">
        <v>63</v>
      </c>
      <c r="C60" s="385" t="s">
        <v>39</v>
      </c>
      <c r="D60" s="386" t="s">
        <v>68</v>
      </c>
      <c r="E60" s="386">
        <v>15059049</v>
      </c>
      <c r="F60" s="386">
        <v>201003778</v>
      </c>
      <c r="G60" s="387">
        <v>40390</v>
      </c>
      <c r="H60" s="387">
        <v>40415</v>
      </c>
      <c r="I60" s="388" t="s">
        <v>84</v>
      </c>
      <c r="J60" s="389">
        <v>6730.4</v>
      </c>
      <c r="K60" s="390">
        <v>1346.1</v>
      </c>
      <c r="L60" s="391">
        <f t="shared" si="12"/>
        <v>8076.5</v>
      </c>
      <c r="M60" s="372"/>
      <c r="N60" s="372"/>
      <c r="O60" s="372"/>
      <c r="P60" s="322"/>
      <c r="Q60" s="322"/>
      <c r="R60" s="322"/>
      <c r="S60" s="322"/>
    </row>
    <row r="61" spans="1:19" ht="18.75" customHeight="1">
      <c r="A61" s="384">
        <v>24</v>
      </c>
      <c r="B61" s="385" t="s">
        <v>63</v>
      </c>
      <c r="C61" s="385" t="s">
        <v>39</v>
      </c>
      <c r="D61" s="386" t="s">
        <v>68</v>
      </c>
      <c r="E61" s="386">
        <v>15059049</v>
      </c>
      <c r="F61" s="386">
        <v>201003779</v>
      </c>
      <c r="G61" s="387">
        <v>40390</v>
      </c>
      <c r="H61" s="387">
        <v>40415</v>
      </c>
      <c r="I61" s="388" t="s">
        <v>84</v>
      </c>
      <c r="J61" s="389">
        <v>89008.5</v>
      </c>
      <c r="K61" s="390">
        <v>17801.7</v>
      </c>
      <c r="L61" s="391">
        <f t="shared" si="12"/>
        <v>106810.2</v>
      </c>
      <c r="M61" s="372"/>
      <c r="N61" s="372"/>
      <c r="O61" s="372"/>
      <c r="P61" s="322"/>
      <c r="Q61" s="322"/>
      <c r="R61" s="322"/>
      <c r="S61" s="322"/>
    </row>
    <row r="62" spans="1:19" ht="18.75" customHeight="1">
      <c r="A62" s="384">
        <v>25</v>
      </c>
      <c r="B62" s="385" t="s">
        <v>63</v>
      </c>
      <c r="C62" s="385" t="s">
        <v>39</v>
      </c>
      <c r="D62" s="386" t="s">
        <v>75</v>
      </c>
      <c r="E62" s="386">
        <v>47114983</v>
      </c>
      <c r="F62" s="386">
        <v>201004596</v>
      </c>
      <c r="G62" s="387">
        <v>40431</v>
      </c>
      <c r="H62" s="387">
        <v>40450</v>
      </c>
      <c r="I62" s="388" t="s">
        <v>84</v>
      </c>
      <c r="J62" s="389">
        <v>399.98</v>
      </c>
      <c r="K62" s="390">
        <v>80.02</v>
      </c>
      <c r="L62" s="391">
        <f t="shared" si="12"/>
        <v>480</v>
      </c>
      <c r="M62" s="372"/>
      <c r="N62" s="372"/>
      <c r="O62" s="372"/>
      <c r="P62" s="322"/>
      <c r="Q62" s="322"/>
      <c r="R62" s="322"/>
      <c r="S62" s="322"/>
    </row>
    <row r="63" spans="1:19" ht="18.75" customHeight="1">
      <c r="A63" s="384">
        <v>26</v>
      </c>
      <c r="B63" s="385" t="s">
        <v>63</v>
      </c>
      <c r="C63" s="385" t="s">
        <v>39</v>
      </c>
      <c r="D63" s="386" t="s">
        <v>68</v>
      </c>
      <c r="E63" s="386">
        <v>15059049</v>
      </c>
      <c r="F63" s="386">
        <v>201004308</v>
      </c>
      <c r="G63" s="387">
        <v>40421</v>
      </c>
      <c r="H63" s="387">
        <v>40441</v>
      </c>
      <c r="I63" s="388" t="s">
        <v>84</v>
      </c>
      <c r="J63" s="389">
        <v>88370.1</v>
      </c>
      <c r="K63" s="390">
        <v>17674.1</v>
      </c>
      <c r="L63" s="391">
        <f t="shared" si="12"/>
        <v>106044.20000000001</v>
      </c>
      <c r="M63" s="372"/>
      <c r="N63" s="372"/>
      <c r="O63" s="372"/>
      <c r="P63" s="322"/>
      <c r="Q63" s="322"/>
      <c r="R63" s="322"/>
      <c r="S63" s="322"/>
    </row>
    <row r="64" spans="1:19" ht="18.75" customHeight="1">
      <c r="A64" s="384">
        <v>27</v>
      </c>
      <c r="B64" s="385" t="s">
        <v>63</v>
      </c>
      <c r="C64" s="385" t="s">
        <v>39</v>
      </c>
      <c r="D64" s="386" t="s">
        <v>68</v>
      </c>
      <c r="E64" s="386">
        <v>15059049</v>
      </c>
      <c r="F64" s="386">
        <v>201004309</v>
      </c>
      <c r="G64" s="387">
        <v>40421</v>
      </c>
      <c r="H64" s="387">
        <v>40441</v>
      </c>
      <c r="I64" s="388" t="s">
        <v>84</v>
      </c>
      <c r="J64" s="389">
        <v>6682.2</v>
      </c>
      <c r="K64" s="390">
        <v>1336.5</v>
      </c>
      <c r="L64" s="391">
        <f t="shared" si="12"/>
        <v>8018.7</v>
      </c>
      <c r="M64" s="372"/>
      <c r="N64" s="372"/>
      <c r="O64" s="372"/>
      <c r="P64" s="322"/>
      <c r="Q64" s="322"/>
      <c r="R64" s="322"/>
      <c r="S64" s="322"/>
    </row>
    <row r="65" spans="1:19" ht="18.75" customHeight="1">
      <c r="A65" s="384">
        <v>28</v>
      </c>
      <c r="B65" s="385" t="s">
        <v>63</v>
      </c>
      <c r="C65" s="385" t="s">
        <v>39</v>
      </c>
      <c r="D65" s="386" t="s">
        <v>67</v>
      </c>
      <c r="E65" s="386">
        <v>25533843</v>
      </c>
      <c r="F65" s="386">
        <v>201004093</v>
      </c>
      <c r="G65" s="387">
        <v>40402</v>
      </c>
      <c r="H65" s="387">
        <v>40427</v>
      </c>
      <c r="I65" s="388" t="s">
        <v>85</v>
      </c>
      <c r="J65" s="389">
        <v>55800</v>
      </c>
      <c r="K65" s="390">
        <v>11160</v>
      </c>
      <c r="L65" s="391">
        <f t="shared" si="12"/>
        <v>66960</v>
      </c>
      <c r="M65" s="372"/>
      <c r="N65" s="372"/>
      <c r="O65" s="372"/>
      <c r="P65" s="322"/>
      <c r="Q65" s="322"/>
      <c r="R65" s="322"/>
      <c r="S65" s="322"/>
    </row>
    <row r="66" spans="1:19" ht="18.75" customHeight="1">
      <c r="A66" s="384">
        <v>29</v>
      </c>
      <c r="B66" s="385" t="s">
        <v>63</v>
      </c>
      <c r="C66" s="385" t="s">
        <v>39</v>
      </c>
      <c r="D66" s="108" t="s">
        <v>70</v>
      </c>
      <c r="E66" s="109" t="s">
        <v>71</v>
      </c>
      <c r="F66" s="108">
        <v>201004483</v>
      </c>
      <c r="G66" s="394">
        <v>40421</v>
      </c>
      <c r="H66" s="394">
        <v>40483</v>
      </c>
      <c r="I66" s="395" t="s">
        <v>84</v>
      </c>
      <c r="J66" s="396">
        <v>0</v>
      </c>
      <c r="K66" s="396">
        <v>1521930</v>
      </c>
      <c r="L66" s="396">
        <f>+J66+K66</f>
        <v>1521930</v>
      </c>
      <c r="M66" s="372"/>
      <c r="N66" s="372"/>
      <c r="O66" s="372"/>
      <c r="P66" s="397"/>
      <c r="Q66" s="397"/>
      <c r="R66" s="397"/>
      <c r="S66" s="397"/>
    </row>
    <row r="67" spans="1:19" s="374" customFormat="1" ht="18.75" customHeight="1">
      <c r="A67" s="384">
        <v>30</v>
      </c>
      <c r="B67" s="385" t="s">
        <v>63</v>
      </c>
      <c r="C67" s="385" t="s">
        <v>39</v>
      </c>
      <c r="D67" s="386" t="s">
        <v>72</v>
      </c>
      <c r="E67" s="386">
        <v>25339010</v>
      </c>
      <c r="F67" s="386">
        <v>201004866</v>
      </c>
      <c r="G67" s="387">
        <v>40451</v>
      </c>
      <c r="H67" s="387">
        <v>40476</v>
      </c>
      <c r="I67" s="388" t="s">
        <v>84</v>
      </c>
      <c r="J67" s="389">
        <v>24064.4</v>
      </c>
      <c r="K67" s="390">
        <v>4812.88</v>
      </c>
      <c r="L67" s="391">
        <f>+J67+K67</f>
        <v>28877.280000000002</v>
      </c>
      <c r="M67" s="372"/>
      <c r="N67" s="372"/>
      <c r="O67" s="372"/>
      <c r="P67" s="398"/>
      <c r="Q67" s="398"/>
      <c r="R67" s="398"/>
      <c r="S67" s="398"/>
    </row>
    <row r="68" spans="1:19" s="374" customFormat="1" ht="18.75" customHeight="1">
      <c r="A68" s="384">
        <v>31</v>
      </c>
      <c r="B68" s="385" t="s">
        <v>63</v>
      </c>
      <c r="C68" s="385" t="s">
        <v>39</v>
      </c>
      <c r="D68" s="386" t="s">
        <v>72</v>
      </c>
      <c r="E68" s="386">
        <v>25339010</v>
      </c>
      <c r="F68" s="386">
        <v>201004866</v>
      </c>
      <c r="G68" s="387">
        <v>40451</v>
      </c>
      <c r="H68" s="387">
        <v>40476</v>
      </c>
      <c r="I68" s="388" t="s">
        <v>84</v>
      </c>
      <c r="J68" s="389">
        <v>-0.28</v>
      </c>
      <c r="K68" s="390">
        <v>0</v>
      </c>
      <c r="L68" s="391">
        <f>+J68+K68</f>
        <v>-0.28</v>
      </c>
      <c r="M68" s="372"/>
      <c r="N68" s="372"/>
      <c r="O68" s="372"/>
      <c r="P68" s="398"/>
      <c r="Q68" s="398"/>
      <c r="R68" s="398"/>
      <c r="S68" s="398"/>
    </row>
    <row r="69" spans="1:19" s="374" customFormat="1" ht="18.75" customHeight="1">
      <c r="A69" s="384">
        <v>32</v>
      </c>
      <c r="B69" s="385" t="s">
        <v>63</v>
      </c>
      <c r="C69" s="385" t="s">
        <v>39</v>
      </c>
      <c r="D69" s="386" t="s">
        <v>72</v>
      </c>
      <c r="E69" s="386">
        <v>25339010</v>
      </c>
      <c r="F69" s="386">
        <v>201004867</v>
      </c>
      <c r="G69" s="387">
        <v>40451</v>
      </c>
      <c r="H69" s="387">
        <v>40476</v>
      </c>
      <c r="I69" s="388" t="s">
        <v>84</v>
      </c>
      <c r="J69" s="389">
        <v>1819.6</v>
      </c>
      <c r="K69" s="390">
        <v>363.92</v>
      </c>
      <c r="L69" s="391">
        <f>+J69+K69</f>
        <v>2183.52</v>
      </c>
      <c r="M69" s="372"/>
      <c r="N69" s="372"/>
      <c r="O69" s="372"/>
      <c r="P69" s="398"/>
      <c r="Q69" s="398"/>
      <c r="R69" s="398"/>
      <c r="S69" s="398"/>
    </row>
    <row r="70" spans="1:19" s="374" customFormat="1" ht="18.75" customHeight="1">
      <c r="A70" s="384">
        <v>33</v>
      </c>
      <c r="B70" s="385" t="s">
        <v>63</v>
      </c>
      <c r="C70" s="385" t="s">
        <v>39</v>
      </c>
      <c r="D70" s="386" t="s">
        <v>72</v>
      </c>
      <c r="E70" s="386">
        <v>25339010</v>
      </c>
      <c r="F70" s="386">
        <v>201004867</v>
      </c>
      <c r="G70" s="387">
        <v>40451</v>
      </c>
      <c r="H70" s="387">
        <v>40476</v>
      </c>
      <c r="I70" s="388" t="s">
        <v>84</v>
      </c>
      <c r="J70" s="389">
        <v>0.48</v>
      </c>
      <c r="K70" s="390">
        <v>0</v>
      </c>
      <c r="L70" s="391">
        <f>+J70+K70</f>
        <v>0.48</v>
      </c>
      <c r="M70" s="372"/>
      <c r="N70" s="372"/>
      <c r="O70" s="372"/>
      <c r="P70" s="398"/>
      <c r="Q70" s="398"/>
      <c r="R70" s="398"/>
      <c r="S70" s="398"/>
    </row>
    <row r="71" spans="1:19" s="374" customFormat="1" ht="18.75" customHeight="1">
      <c r="A71" s="384">
        <v>34</v>
      </c>
      <c r="B71" s="385" t="s">
        <v>63</v>
      </c>
      <c r="C71" s="385" t="s">
        <v>39</v>
      </c>
      <c r="D71" s="386" t="s">
        <v>68</v>
      </c>
      <c r="E71" s="386">
        <v>15059049</v>
      </c>
      <c r="F71" s="386">
        <v>201004870</v>
      </c>
      <c r="G71" s="387">
        <v>40451</v>
      </c>
      <c r="H71" s="387">
        <v>40476</v>
      </c>
      <c r="I71" s="388" t="s">
        <v>84</v>
      </c>
      <c r="J71" s="389">
        <v>6093.3</v>
      </c>
      <c r="K71" s="390">
        <v>1218.7</v>
      </c>
      <c r="L71" s="391">
        <f>J71+K71</f>
        <v>7312</v>
      </c>
      <c r="M71" s="372"/>
      <c r="N71" s="372"/>
      <c r="O71" s="372"/>
      <c r="P71" s="398"/>
      <c r="Q71" s="398"/>
      <c r="R71" s="398"/>
      <c r="S71" s="398"/>
    </row>
    <row r="72" spans="1:19" s="374" customFormat="1" ht="18.75" customHeight="1">
      <c r="A72" s="384">
        <v>35</v>
      </c>
      <c r="B72" s="385" t="s">
        <v>63</v>
      </c>
      <c r="C72" s="385" t="s">
        <v>39</v>
      </c>
      <c r="D72" s="386" t="s">
        <v>68</v>
      </c>
      <c r="E72" s="386">
        <v>15059049</v>
      </c>
      <c r="F72" s="386">
        <v>201004871</v>
      </c>
      <c r="G72" s="387">
        <v>40451</v>
      </c>
      <c r="H72" s="387">
        <v>40476</v>
      </c>
      <c r="I72" s="388" t="s">
        <v>84</v>
      </c>
      <c r="J72" s="389">
        <v>80582.1</v>
      </c>
      <c r="K72" s="390">
        <v>16116.5</v>
      </c>
      <c r="L72" s="391">
        <f>J72+K72</f>
        <v>96698.6</v>
      </c>
      <c r="M72" s="372"/>
      <c r="N72" s="372"/>
      <c r="O72" s="372"/>
      <c r="P72" s="398"/>
      <c r="Q72" s="398"/>
      <c r="R72" s="398"/>
      <c r="S72" s="398"/>
    </row>
    <row r="73" spans="1:19" ht="15">
      <c r="A73" s="384"/>
      <c r="B73" s="324" t="s">
        <v>38</v>
      </c>
      <c r="C73" s="324"/>
      <c r="D73" s="490" t="s">
        <v>39</v>
      </c>
      <c r="E73" s="490"/>
      <c r="F73" s="490"/>
      <c r="G73" s="490"/>
      <c r="H73" s="490"/>
      <c r="I73" s="490"/>
      <c r="J73" s="338">
        <f>SUM(J46:J72)</f>
        <v>1127761.21</v>
      </c>
      <c r="K73" s="338">
        <f>SUM(K46:K72)</f>
        <v>8033221.409999999</v>
      </c>
      <c r="L73" s="338">
        <f>SUM(L46:L72)</f>
        <v>9160982.820000002</v>
      </c>
      <c r="M73" s="399"/>
      <c r="N73" s="399"/>
      <c r="O73" s="399"/>
      <c r="P73" s="400">
        <f>SUM(P46:P65)</f>
        <v>0</v>
      </c>
      <c r="Q73" s="400">
        <f>SUM(Q46:Q65)</f>
        <v>0</v>
      </c>
      <c r="R73" s="400">
        <f>SUM(R46:R65)</f>
        <v>0</v>
      </c>
      <c r="S73" s="400">
        <f>SUM(S46:S65)</f>
        <v>0</v>
      </c>
    </row>
    <row r="74" spans="1:19" ht="15.75" thickBot="1">
      <c r="A74" s="401"/>
      <c r="B74" s="402"/>
      <c r="C74" s="402"/>
      <c r="D74" s="23"/>
      <c r="E74" s="23"/>
      <c r="F74" s="23"/>
      <c r="G74" s="23"/>
      <c r="H74" s="23"/>
      <c r="I74" s="23"/>
      <c r="J74" s="403"/>
      <c r="K74" s="404"/>
      <c r="L74" s="404"/>
      <c r="M74" s="399"/>
      <c r="N74" s="399"/>
      <c r="O74" s="399"/>
      <c r="P74" s="405"/>
      <c r="Q74" s="405"/>
      <c r="R74" s="405"/>
      <c r="S74" s="405"/>
    </row>
    <row r="75" spans="1:19" ht="15.75" thickBot="1">
      <c r="A75" s="543" t="s">
        <v>53</v>
      </c>
      <c r="B75" s="544"/>
      <c r="C75" s="544"/>
      <c r="D75" s="544"/>
      <c r="E75" s="544"/>
      <c r="F75" s="544"/>
      <c r="G75" s="544"/>
      <c r="H75" s="544"/>
      <c r="I75" s="545"/>
      <c r="J75" s="406">
        <f>SUM(J73,J42,J39,J36,J27,J24,J21,J18,J15,J12,J9)</f>
        <v>41470401.34</v>
      </c>
      <c r="K75" s="406">
        <f>SUM(K73,K42,K39,K36,K27,K24,K21,K18,K15,K12,K9)</f>
        <v>8294080.669999999</v>
      </c>
      <c r="L75" s="407">
        <f>SUM(L73,L42,L39,L36,L27,L24,L21,L18,L15,L12,L9)</f>
        <v>49764482.21</v>
      </c>
      <c r="M75" s="408"/>
      <c r="N75" s="408"/>
      <c r="O75" s="408"/>
      <c r="P75" s="409">
        <f>SUM(P73,P42,P39,P36,P27,P24,P21,P18,P15,P12,P9)</f>
        <v>8728591.4</v>
      </c>
      <c r="Q75" s="410">
        <f>SUM(Q73,Q42,Q39,Q36,Q27,Q24,Q21,Q18,Q15,Q12,Q9)</f>
        <v>0</v>
      </c>
      <c r="R75" s="410">
        <f>SUM(R73,R42,R39,R36,R27,R24,R21,R18,R15,R12,R9)</f>
        <v>8728591.4</v>
      </c>
      <c r="S75" s="411">
        <f>SUM(S73,S42,S39,S36,S27,S24,S21,S18,S15,S12,S9)</f>
        <v>0</v>
      </c>
    </row>
    <row r="76" spans="13:15" ht="15.75" thickBot="1">
      <c r="M76" s="373"/>
      <c r="N76" s="373"/>
      <c r="O76" s="373"/>
    </row>
    <row r="77" spans="1:15" ht="15.75" customHeight="1" thickBot="1">
      <c r="A77" s="487" t="s">
        <v>60</v>
      </c>
      <c r="B77" s="488"/>
      <c r="C77" s="488"/>
      <c r="D77" s="488"/>
      <c r="E77" s="488"/>
      <c r="F77" s="488"/>
      <c r="G77" s="488"/>
      <c r="H77" s="488"/>
      <c r="I77" s="489"/>
      <c r="J77" s="413">
        <f>J45-M45</f>
        <v>40126687.53</v>
      </c>
      <c r="K77" s="413">
        <f>K45-N45</f>
        <v>217716.55199999997</v>
      </c>
      <c r="L77" s="413">
        <f>L45-O45</f>
        <v>40344404.082</v>
      </c>
      <c r="M77" s="373"/>
      <c r="N77" s="373"/>
      <c r="O77" s="373"/>
    </row>
    <row r="78" spans="1:15" ht="15">
      <c r="A78" s="414" t="s">
        <v>61</v>
      </c>
      <c r="M78" s="373"/>
      <c r="N78" s="373"/>
      <c r="O78" s="373"/>
    </row>
    <row r="79" ht="66.75" customHeight="1"/>
    <row r="80" spans="1:12" ht="13.5" customHeight="1">
      <c r="A80" s="528" t="s">
        <v>40</v>
      </c>
      <c r="B80" s="528"/>
      <c r="C80" s="528"/>
      <c r="D80" s="528"/>
      <c r="E80" s="528"/>
      <c r="F80" s="528"/>
      <c r="G80" s="528"/>
      <c r="H80" s="528"/>
      <c r="I80" s="528"/>
      <c r="J80" s="528"/>
      <c r="K80" s="528"/>
      <c r="L80" s="528"/>
    </row>
    <row r="81" spans="1:12" ht="13.5" customHeight="1">
      <c r="A81" s="529" t="s">
        <v>51</v>
      </c>
      <c r="B81" s="529"/>
      <c r="C81" s="529"/>
      <c r="D81" s="529"/>
      <c r="E81" s="529"/>
      <c r="F81" s="415" t="s">
        <v>41</v>
      </c>
      <c r="G81" s="415"/>
      <c r="H81" s="529" t="s">
        <v>42</v>
      </c>
      <c r="I81" s="529"/>
      <c r="J81" s="530" t="s">
        <v>49</v>
      </c>
      <c r="K81" s="530"/>
      <c r="L81" s="530"/>
    </row>
    <row r="82" spans="1:12" ht="12" customHeight="1">
      <c r="A82" s="513" t="s">
        <v>65</v>
      </c>
      <c r="B82" s="514"/>
      <c r="C82" s="514"/>
      <c r="D82" s="514"/>
      <c r="E82" s="515"/>
      <c r="F82" s="519" t="s">
        <v>74</v>
      </c>
      <c r="G82" s="520"/>
      <c r="H82" s="523">
        <v>40512</v>
      </c>
      <c r="I82" s="520"/>
      <c r="J82" s="533" t="s">
        <v>90</v>
      </c>
      <c r="K82" s="534"/>
      <c r="L82" s="535"/>
    </row>
    <row r="83" spans="1:16" ht="12" customHeight="1">
      <c r="A83" s="516"/>
      <c r="B83" s="517"/>
      <c r="C83" s="517"/>
      <c r="D83" s="517"/>
      <c r="E83" s="518"/>
      <c r="F83" s="521"/>
      <c r="G83" s="522"/>
      <c r="H83" s="521"/>
      <c r="I83" s="522"/>
      <c r="J83" s="536"/>
      <c r="K83" s="537"/>
      <c r="L83" s="538"/>
      <c r="P83" s="309"/>
    </row>
    <row r="84" spans="1:18" ht="10.5" customHeight="1">
      <c r="A84" s="416"/>
      <c r="B84" s="416"/>
      <c r="C84" s="416"/>
      <c r="D84" s="416"/>
      <c r="E84" s="416"/>
      <c r="F84" s="416"/>
      <c r="G84" s="416"/>
      <c r="H84" s="416"/>
      <c r="I84" s="416"/>
      <c r="J84" s="417"/>
      <c r="K84" s="417"/>
      <c r="L84" s="417"/>
      <c r="P84" s="309"/>
      <c r="Q84" s="309"/>
      <c r="R84" s="309"/>
    </row>
    <row r="85" spans="1:16" ht="13.5" customHeight="1">
      <c r="A85" s="539" t="s">
        <v>43</v>
      </c>
      <c r="B85" s="539"/>
      <c r="C85" s="539"/>
      <c r="D85" s="539"/>
      <c r="E85" s="539"/>
      <c r="F85" s="539"/>
      <c r="G85" s="539"/>
      <c r="H85" s="539"/>
      <c r="I85" s="539"/>
      <c r="J85" s="539"/>
      <c r="K85" s="539"/>
      <c r="L85" s="539"/>
      <c r="N85" s="309"/>
      <c r="O85" s="418"/>
      <c r="P85" s="309"/>
    </row>
    <row r="86" spans="1:16" ht="13.5" customHeight="1">
      <c r="A86" s="419" t="s">
        <v>44</v>
      </c>
      <c r="B86" s="420"/>
      <c r="C86" s="420"/>
      <c r="D86" s="420"/>
      <c r="E86" s="420"/>
      <c r="F86" s="420"/>
      <c r="G86" s="420"/>
      <c r="H86" s="531" t="s">
        <v>42</v>
      </c>
      <c r="I86" s="531"/>
      <c r="J86" s="532" t="s">
        <v>48</v>
      </c>
      <c r="K86" s="532"/>
      <c r="L86" s="532"/>
      <c r="N86" s="309"/>
      <c r="O86" s="418"/>
      <c r="P86" s="309"/>
    </row>
    <row r="87" spans="1:16" ht="12" customHeight="1">
      <c r="A87" s="421" t="s">
        <v>207</v>
      </c>
      <c r="B87" s="422"/>
      <c r="C87" s="422"/>
      <c r="D87" s="422"/>
      <c r="E87" s="422"/>
      <c r="F87" s="422"/>
      <c r="G87" s="422"/>
      <c r="H87" s="525">
        <v>40534</v>
      </c>
      <c r="I87" s="526"/>
      <c r="J87" s="532"/>
      <c r="K87" s="532"/>
      <c r="L87" s="532"/>
      <c r="N87" s="309"/>
      <c r="O87" s="423"/>
      <c r="P87" s="309"/>
    </row>
    <row r="88" spans="1:16" ht="12" customHeight="1">
      <c r="A88" s="424"/>
      <c r="B88" s="425"/>
      <c r="C88" s="425"/>
      <c r="D88" s="425"/>
      <c r="E88" s="425"/>
      <c r="F88" s="425"/>
      <c r="G88" s="425"/>
      <c r="H88" s="526"/>
      <c r="I88" s="526"/>
      <c r="J88" s="532"/>
      <c r="K88" s="532"/>
      <c r="L88" s="532"/>
      <c r="N88" s="309"/>
      <c r="O88" s="423"/>
      <c r="P88" s="309"/>
    </row>
    <row r="89" spans="1:16" ht="13.5" customHeight="1">
      <c r="A89" s="419" t="s">
        <v>45</v>
      </c>
      <c r="B89" s="420"/>
      <c r="C89" s="420"/>
      <c r="D89" s="420"/>
      <c r="E89" s="420"/>
      <c r="F89" s="420"/>
      <c r="G89" s="420"/>
      <c r="H89" s="531" t="s">
        <v>42</v>
      </c>
      <c r="I89" s="531"/>
      <c r="J89" s="532" t="s">
        <v>48</v>
      </c>
      <c r="K89" s="532"/>
      <c r="L89" s="532"/>
      <c r="N89" s="309"/>
      <c r="O89" s="426"/>
      <c r="P89" s="309"/>
    </row>
    <row r="90" spans="1:16" ht="11.25" customHeight="1">
      <c r="A90" s="421" t="s">
        <v>208</v>
      </c>
      <c r="B90" s="422"/>
      <c r="C90" s="422"/>
      <c r="D90" s="422"/>
      <c r="E90" s="422"/>
      <c r="F90" s="422"/>
      <c r="G90" s="422"/>
      <c r="H90" s="525">
        <v>40534</v>
      </c>
      <c r="I90" s="526"/>
      <c r="J90" s="527"/>
      <c r="K90" s="527"/>
      <c r="L90" s="527"/>
      <c r="N90" s="309"/>
      <c r="O90" s="309"/>
      <c r="P90" s="309"/>
    </row>
    <row r="91" spans="1:16" ht="11.25" customHeight="1">
      <c r="A91" s="424"/>
      <c r="B91" s="425"/>
      <c r="C91" s="425"/>
      <c r="D91" s="425"/>
      <c r="E91" s="425"/>
      <c r="F91" s="425"/>
      <c r="G91" s="425"/>
      <c r="H91" s="526"/>
      <c r="I91" s="526"/>
      <c r="J91" s="527"/>
      <c r="K91" s="527"/>
      <c r="L91" s="527"/>
      <c r="N91" s="309"/>
      <c r="O91" s="423"/>
      <c r="P91" s="423"/>
    </row>
    <row r="93" spans="1:12" ht="15">
      <c r="A93" s="528" t="s">
        <v>59</v>
      </c>
      <c r="B93" s="528"/>
      <c r="C93" s="528"/>
      <c r="D93" s="528"/>
      <c r="E93" s="528"/>
      <c r="F93" s="528"/>
      <c r="G93" s="528"/>
      <c r="H93" s="528"/>
      <c r="I93" s="528"/>
      <c r="J93" s="528"/>
      <c r="K93" s="528"/>
      <c r="L93" s="528"/>
    </row>
    <row r="94" spans="1:12" ht="15">
      <c r="A94" s="529" t="s">
        <v>51</v>
      </c>
      <c r="B94" s="529"/>
      <c r="C94" s="529"/>
      <c r="D94" s="529"/>
      <c r="E94" s="529"/>
      <c r="F94" s="415" t="s">
        <v>41</v>
      </c>
      <c r="G94" s="415"/>
      <c r="H94" s="529" t="s">
        <v>42</v>
      </c>
      <c r="I94" s="529"/>
      <c r="J94" s="530" t="s">
        <v>49</v>
      </c>
      <c r="K94" s="530"/>
      <c r="L94" s="530"/>
    </row>
    <row r="95" spans="1:12" ht="15">
      <c r="A95" s="513" t="s">
        <v>65</v>
      </c>
      <c r="B95" s="514"/>
      <c r="C95" s="514"/>
      <c r="D95" s="514"/>
      <c r="E95" s="515"/>
      <c r="F95" s="519" t="s">
        <v>74</v>
      </c>
      <c r="G95" s="520"/>
      <c r="H95" s="523">
        <v>40534</v>
      </c>
      <c r="I95" s="520"/>
      <c r="J95" s="524"/>
      <c r="K95" s="524"/>
      <c r="L95" s="524"/>
    </row>
    <row r="96" spans="1:12" ht="15">
      <c r="A96" s="516"/>
      <c r="B96" s="517"/>
      <c r="C96" s="517"/>
      <c r="D96" s="517"/>
      <c r="E96" s="518"/>
      <c r="F96" s="521"/>
      <c r="G96" s="522"/>
      <c r="H96" s="521"/>
      <c r="I96" s="522"/>
      <c r="J96" s="524"/>
      <c r="K96" s="524"/>
      <c r="L96" s="524"/>
    </row>
  </sheetData>
  <sheetProtection/>
  <mergeCells count="64">
    <mergeCell ref="A3:D3"/>
    <mergeCell ref="E3:F3"/>
    <mergeCell ref="G3:H3"/>
    <mergeCell ref="I3:O3"/>
    <mergeCell ref="A1:O1"/>
    <mergeCell ref="A2:D2"/>
    <mergeCell ref="E2:F2"/>
    <mergeCell ref="G2:H2"/>
    <mergeCell ref="I2:O2"/>
    <mergeCell ref="A5:A6"/>
    <mergeCell ref="B5:B6"/>
    <mergeCell ref="C5:C6"/>
    <mergeCell ref="D5:E5"/>
    <mergeCell ref="F5:F6"/>
    <mergeCell ref="D12:I12"/>
    <mergeCell ref="H5:H6"/>
    <mergeCell ref="I5:I6"/>
    <mergeCell ref="J5:J6"/>
    <mergeCell ref="K5:K6"/>
    <mergeCell ref="G5:G6"/>
    <mergeCell ref="P5:P6"/>
    <mergeCell ref="Q5:Q6"/>
    <mergeCell ref="R5:R6"/>
    <mergeCell ref="S5:S6"/>
    <mergeCell ref="D9:I9"/>
    <mergeCell ref="L5:L6"/>
    <mergeCell ref="M5:O5"/>
    <mergeCell ref="A77:I77"/>
    <mergeCell ref="D15:I15"/>
    <mergeCell ref="D18:I18"/>
    <mergeCell ref="D21:I21"/>
    <mergeCell ref="D24:I24"/>
    <mergeCell ref="D27:I27"/>
    <mergeCell ref="D36:I36"/>
    <mergeCell ref="D39:I39"/>
    <mergeCell ref="D42:I42"/>
    <mergeCell ref="A45:I45"/>
    <mergeCell ref="D73:I73"/>
    <mergeCell ref="A75:I75"/>
    <mergeCell ref="H89:I89"/>
    <mergeCell ref="J89:L89"/>
    <mergeCell ref="A80:L80"/>
    <mergeCell ref="A81:E81"/>
    <mergeCell ref="H81:I81"/>
    <mergeCell ref="J81:L81"/>
    <mergeCell ref="A82:E83"/>
    <mergeCell ref="F82:G83"/>
    <mergeCell ref="H82:I83"/>
    <mergeCell ref="J82:L83"/>
    <mergeCell ref="A85:L85"/>
    <mergeCell ref="H86:I86"/>
    <mergeCell ref="J86:L86"/>
    <mergeCell ref="H87:I88"/>
    <mergeCell ref="J87:L88"/>
    <mergeCell ref="A95:E96"/>
    <mergeCell ref="F95:G96"/>
    <mergeCell ref="H95:I96"/>
    <mergeCell ref="J95:L96"/>
    <mergeCell ref="H90:I91"/>
    <mergeCell ref="J90:L91"/>
    <mergeCell ref="A93:L93"/>
    <mergeCell ref="A94:E94"/>
    <mergeCell ref="H94:I94"/>
    <mergeCell ref="J94:L94"/>
  </mergeCells>
  <dataValidations count="2">
    <dataValidation type="list" allowBlank="1" showInputMessage="1" showErrorMessage="1" sqref="I43:I44">
      <formula1>'2. žádost o platbu'!#REF!</formula1>
    </dataValidation>
    <dataValidation type="list" allowBlank="1" showInputMessage="1" showErrorMessage="1" sqref="O87:O89">
      <formula1>$I$85:$I$85</formula1>
    </dataValidation>
  </dataValidations>
  <printOptions/>
  <pageMargins left="0.7874015748031497" right="0.7874015748031497" top="0.7874015748031497" bottom="0.5905511811023623" header="0.36" footer="0.5118110236220472"/>
  <pageSetup fitToHeight="4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view="pageBreakPreview" zoomScaleNormal="15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38" sqref="G38"/>
    </sheetView>
  </sheetViews>
  <sheetFormatPr defaultColWidth="9.140625" defaultRowHeight="15"/>
  <cols>
    <col min="1" max="1" width="4.28125" style="0" customWidth="1"/>
    <col min="2" max="2" width="8.00390625" style="0" customWidth="1"/>
    <col min="3" max="3" width="15.57421875" style="0" customWidth="1"/>
    <col min="4" max="4" width="19.57421875" style="0" customWidth="1"/>
    <col min="5" max="5" width="9.00390625" style="0" customWidth="1"/>
    <col min="6" max="6" width="9.7109375" style="0" customWidth="1"/>
    <col min="7" max="8" width="8.57421875" style="0" customWidth="1"/>
    <col min="9" max="9" width="9.57421875" style="0" customWidth="1"/>
    <col min="10" max="10" width="13.28125" style="0" customWidth="1"/>
    <col min="11" max="11" width="11.28125" style="0" customWidth="1"/>
    <col min="12" max="12" width="12.28125" style="0" customWidth="1"/>
    <col min="13" max="13" width="10.421875" style="0" customWidth="1"/>
    <col min="14" max="14" width="7.8515625" style="0" customWidth="1"/>
    <col min="15" max="15" width="12.00390625" style="0" customWidth="1"/>
    <col min="16" max="16" width="11.421875" style="0" hidden="1" customWidth="1"/>
    <col min="17" max="17" width="9.8515625" style="0" hidden="1" customWidth="1"/>
    <col min="18" max="18" width="11.57421875" style="0" hidden="1" customWidth="1"/>
    <col min="19" max="19" width="10.140625" style="0" hidden="1" customWidth="1"/>
    <col min="20" max="20" width="22.57421875" style="0" customWidth="1"/>
  </cols>
  <sheetData>
    <row r="1" spans="1:15" ht="16.5" customHeight="1">
      <c r="A1" s="470" t="s">
        <v>62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2"/>
    </row>
    <row r="2" spans="1:16" ht="12.75" customHeight="1">
      <c r="A2" s="466" t="s">
        <v>0</v>
      </c>
      <c r="B2" s="466"/>
      <c r="C2" s="466"/>
      <c r="D2" s="466"/>
      <c r="E2" s="467" t="s">
        <v>64</v>
      </c>
      <c r="F2" s="467"/>
      <c r="G2" s="468" t="s">
        <v>46</v>
      </c>
      <c r="H2" s="468"/>
      <c r="I2" s="469" t="s">
        <v>65</v>
      </c>
      <c r="J2" s="469"/>
      <c r="K2" s="469"/>
      <c r="L2" s="469"/>
      <c r="M2" s="469"/>
      <c r="N2" s="469"/>
      <c r="O2" s="469"/>
      <c r="P2" s="31"/>
    </row>
    <row r="3" spans="1:17" ht="12.75" customHeight="1">
      <c r="A3" s="466" t="s">
        <v>1</v>
      </c>
      <c r="B3" s="466"/>
      <c r="C3" s="466"/>
      <c r="D3" s="466"/>
      <c r="E3" s="467">
        <v>3</v>
      </c>
      <c r="F3" s="467"/>
      <c r="G3" s="468" t="s">
        <v>47</v>
      </c>
      <c r="H3" s="468"/>
      <c r="I3" s="469" t="s">
        <v>66</v>
      </c>
      <c r="J3" s="469"/>
      <c r="K3" s="469"/>
      <c r="L3" s="469"/>
      <c r="M3" s="469"/>
      <c r="N3" s="469"/>
      <c r="O3" s="469"/>
      <c r="P3" s="31"/>
      <c r="Q3" s="31"/>
    </row>
    <row r="4" spans="7:21" ht="9" customHeight="1">
      <c r="G4" s="2"/>
      <c r="H4" s="2"/>
      <c r="I4" s="2"/>
      <c r="J4" s="2"/>
      <c r="K4" s="2"/>
      <c r="L4" s="2"/>
      <c r="U4" s="27"/>
    </row>
    <row r="5" spans="1:19" ht="15" customHeight="1">
      <c r="A5" s="473" t="s">
        <v>54</v>
      </c>
      <c r="B5" s="475" t="s">
        <v>2</v>
      </c>
      <c r="C5" s="473" t="s">
        <v>56</v>
      </c>
      <c r="D5" s="475" t="s">
        <v>3</v>
      </c>
      <c r="E5" s="475"/>
      <c r="F5" s="475" t="s">
        <v>4</v>
      </c>
      <c r="G5" s="473" t="s">
        <v>5</v>
      </c>
      <c r="H5" s="475" t="s">
        <v>6</v>
      </c>
      <c r="I5" s="473" t="s">
        <v>57</v>
      </c>
      <c r="J5" s="596" t="s">
        <v>50</v>
      </c>
      <c r="K5" s="595" t="s">
        <v>58</v>
      </c>
      <c r="L5" s="475" t="s">
        <v>7</v>
      </c>
      <c r="M5" s="485" t="s">
        <v>8</v>
      </c>
      <c r="N5" s="486"/>
      <c r="O5" s="486"/>
      <c r="P5" s="481" t="s">
        <v>9</v>
      </c>
      <c r="Q5" s="481" t="s">
        <v>10</v>
      </c>
      <c r="R5" s="481" t="s">
        <v>11</v>
      </c>
      <c r="S5" s="481" t="s">
        <v>12</v>
      </c>
    </row>
    <row r="6" spans="1:19" ht="50.25" customHeight="1">
      <c r="A6" s="474"/>
      <c r="B6" s="475"/>
      <c r="C6" s="474"/>
      <c r="D6" s="3" t="s">
        <v>13</v>
      </c>
      <c r="E6" s="3" t="s">
        <v>14</v>
      </c>
      <c r="F6" s="475"/>
      <c r="G6" s="474"/>
      <c r="H6" s="475"/>
      <c r="I6" s="474"/>
      <c r="J6" s="596"/>
      <c r="K6" s="595"/>
      <c r="L6" s="475"/>
      <c r="M6" s="4" t="s">
        <v>15</v>
      </c>
      <c r="N6" s="5" t="s">
        <v>16</v>
      </c>
      <c r="O6" s="6" t="s">
        <v>17</v>
      </c>
      <c r="P6" s="481"/>
      <c r="Q6" s="481"/>
      <c r="R6" s="481"/>
      <c r="S6" s="481"/>
    </row>
    <row r="7" spans="1:19" ht="12.75" customHeight="1">
      <c r="A7" s="7"/>
      <c r="B7" s="8"/>
      <c r="C7" s="8"/>
      <c r="D7" s="9"/>
      <c r="E7" s="9"/>
      <c r="F7" s="9"/>
      <c r="G7" s="9"/>
      <c r="H7" s="80"/>
      <c r="I7" s="15"/>
      <c r="J7" s="43"/>
      <c r="K7" s="43"/>
      <c r="L7" s="43">
        <v>0</v>
      </c>
      <c r="M7" s="10"/>
      <c r="N7" s="10"/>
      <c r="O7" s="10"/>
      <c r="P7" s="66">
        <f>IF(I7="Investiční",L7+O7,0)</f>
        <v>0</v>
      </c>
      <c r="Q7" s="66">
        <f>IF(I7="Neinvestiční",L7+O7,0)</f>
        <v>0</v>
      </c>
      <c r="R7" s="66">
        <f>IF(I7="Investiční",J7+M7,0)</f>
        <v>0</v>
      </c>
      <c r="S7" s="66">
        <f>IF(I7="Neinvestiční",J7+M7,0)</f>
        <v>0</v>
      </c>
    </row>
    <row r="8" spans="1:19" ht="12.75" customHeight="1">
      <c r="A8" s="7"/>
      <c r="B8" s="8"/>
      <c r="C8" s="8"/>
      <c r="D8" s="9"/>
      <c r="E8" s="9"/>
      <c r="F8" s="9"/>
      <c r="G8" s="9"/>
      <c r="H8" s="9"/>
      <c r="I8" s="15"/>
      <c r="J8" s="43"/>
      <c r="K8" s="43"/>
      <c r="L8" s="43">
        <f>J8+K8</f>
        <v>0</v>
      </c>
      <c r="M8" s="10"/>
      <c r="N8" s="10"/>
      <c r="O8" s="10"/>
      <c r="P8" s="66">
        <f>IF(I8="Investiční",L8+O8,0)</f>
        <v>0</v>
      </c>
      <c r="Q8" s="66">
        <f>IF(I8="Neinvestiční",L8+O8,0)</f>
        <v>0</v>
      </c>
      <c r="R8" s="66">
        <f>IF(I8="Investiční",J8+M8,0)</f>
        <v>0</v>
      </c>
      <c r="S8" s="66">
        <f>IF(I8="Neinvestiční",J8+M8,0)</f>
        <v>0</v>
      </c>
    </row>
    <row r="9" spans="1:19" ht="12.75" customHeight="1">
      <c r="A9" s="11"/>
      <c r="B9" s="12" t="s">
        <v>18</v>
      </c>
      <c r="C9" s="79"/>
      <c r="D9" s="482" t="s">
        <v>19</v>
      </c>
      <c r="E9" s="483"/>
      <c r="F9" s="483"/>
      <c r="G9" s="483"/>
      <c r="H9" s="483"/>
      <c r="I9" s="484"/>
      <c r="J9" s="44">
        <f aca="true" t="shared" si="0" ref="J9:S9">SUM(J7:J8)</f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4">
        <f t="shared" si="0"/>
        <v>0</v>
      </c>
      <c r="P9" s="44">
        <f t="shared" si="0"/>
        <v>0</v>
      </c>
      <c r="Q9" s="44">
        <f t="shared" si="0"/>
        <v>0</v>
      </c>
      <c r="R9" s="44">
        <f t="shared" si="0"/>
        <v>0</v>
      </c>
      <c r="S9" s="44">
        <f t="shared" si="0"/>
        <v>0</v>
      </c>
    </row>
    <row r="10" spans="1:19" ht="12.75" customHeight="1">
      <c r="A10" s="13"/>
      <c r="B10" s="14"/>
      <c r="C10" s="14"/>
      <c r="D10" s="9"/>
      <c r="E10" s="9"/>
      <c r="F10" s="9"/>
      <c r="G10" s="9"/>
      <c r="H10" s="9"/>
      <c r="I10" s="15"/>
      <c r="J10" s="43"/>
      <c r="K10" s="43"/>
      <c r="L10" s="43">
        <f>J10+K10</f>
        <v>0</v>
      </c>
      <c r="M10" s="10"/>
      <c r="N10" s="10"/>
      <c r="O10" s="10"/>
      <c r="P10" s="66">
        <f>IF(I10="Investiční",L10+O10,0)</f>
        <v>0</v>
      </c>
      <c r="Q10" s="66">
        <f>IF(I10="Neinvestiční",L10+O10,0)</f>
        <v>0</v>
      </c>
      <c r="R10" s="66">
        <f>IF(I10="Investiční",J10+M10,0)</f>
        <v>0</v>
      </c>
      <c r="S10" s="66">
        <f>IF(I10="Neinvestiční",J10+M10,0)</f>
        <v>0</v>
      </c>
    </row>
    <row r="11" spans="1:19" ht="12.75" customHeight="1">
      <c r="A11" s="13"/>
      <c r="B11" s="14"/>
      <c r="C11" s="14"/>
      <c r="D11" s="9"/>
      <c r="E11" s="9"/>
      <c r="F11" s="9"/>
      <c r="G11" s="9"/>
      <c r="H11" s="9"/>
      <c r="I11" s="15"/>
      <c r="J11" s="43"/>
      <c r="K11" s="43"/>
      <c r="L11" s="43">
        <f>J11+K11</f>
        <v>0</v>
      </c>
      <c r="M11" s="10"/>
      <c r="N11" s="10"/>
      <c r="O11" s="10"/>
      <c r="P11" s="66">
        <f>IF(I11="Investiční",L11+O11,0)</f>
        <v>0</v>
      </c>
      <c r="Q11" s="66">
        <f>IF(I11="Neinvestiční",L11+O11,0)</f>
        <v>0</v>
      </c>
      <c r="R11" s="66">
        <f>IF(I11="Investiční",J11+M11,0)</f>
        <v>0</v>
      </c>
      <c r="S11" s="66">
        <f>IF(I11="Neinvestiční",J11+M11,0)</f>
        <v>0</v>
      </c>
    </row>
    <row r="12" spans="1:19" ht="12.75" customHeight="1">
      <c r="A12" s="11"/>
      <c r="B12" s="12" t="s">
        <v>20</v>
      </c>
      <c r="C12" s="79"/>
      <c r="D12" s="476" t="s">
        <v>21</v>
      </c>
      <c r="E12" s="477"/>
      <c r="F12" s="477"/>
      <c r="G12" s="477"/>
      <c r="H12" s="477"/>
      <c r="I12" s="478"/>
      <c r="J12" s="52">
        <f aca="true" t="shared" si="1" ref="J12:S12">SUM(J10:J11)</f>
        <v>0</v>
      </c>
      <c r="K12" s="52">
        <f t="shared" si="1"/>
        <v>0</v>
      </c>
      <c r="L12" s="52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0</v>
      </c>
      <c r="Q12" s="45">
        <f t="shared" si="1"/>
        <v>0</v>
      </c>
      <c r="R12" s="45">
        <f t="shared" si="1"/>
        <v>0</v>
      </c>
      <c r="S12" s="45">
        <f t="shared" si="1"/>
        <v>0</v>
      </c>
    </row>
    <row r="13" spans="1:19" ht="14.25" customHeight="1">
      <c r="A13" s="13"/>
      <c r="B13" s="17"/>
      <c r="C13" s="17"/>
      <c r="D13" s="53"/>
      <c r="E13" s="54"/>
      <c r="F13" s="54"/>
      <c r="G13" s="55"/>
      <c r="H13" s="55"/>
      <c r="I13" s="15"/>
      <c r="J13" s="43"/>
      <c r="K13" s="43"/>
      <c r="L13" s="43">
        <f>J13+K13</f>
        <v>0</v>
      </c>
      <c r="M13" s="16"/>
      <c r="N13" s="16"/>
      <c r="O13" s="16"/>
      <c r="P13" s="66">
        <f>IF(I13="Investiční",L13+O13,0)</f>
        <v>0</v>
      </c>
      <c r="Q13" s="66">
        <f>IF(I13="Neinvestiční",L13+O13,0)</f>
        <v>0</v>
      </c>
      <c r="R13" s="66">
        <f>IF(I13="Investiční",J13+M13,0)</f>
        <v>0</v>
      </c>
      <c r="S13" s="66">
        <f>IF(I13="Neinvestiční",J13+M13,0)</f>
        <v>0</v>
      </c>
    </row>
    <row r="14" spans="1:19" ht="12.75" customHeight="1">
      <c r="A14" s="13"/>
      <c r="B14" s="17"/>
      <c r="C14" s="17"/>
      <c r="D14" s="53"/>
      <c r="E14" s="56"/>
      <c r="F14" s="56"/>
      <c r="G14" s="56"/>
      <c r="H14" s="56"/>
      <c r="I14" s="15"/>
      <c r="J14" s="43"/>
      <c r="K14" s="43"/>
      <c r="L14" s="43">
        <f>J14+K14</f>
        <v>0</v>
      </c>
      <c r="M14" s="16"/>
      <c r="N14" s="16"/>
      <c r="O14" s="16"/>
      <c r="P14" s="66">
        <f>IF(I14="Investiční",L14+O14,0)</f>
        <v>0</v>
      </c>
      <c r="Q14" s="66">
        <f>IF(I14="Neinvestiční",L14+O14,0)</f>
        <v>0</v>
      </c>
      <c r="R14" s="66">
        <f>IF(I14="Investiční",J14+M14,0)</f>
        <v>0</v>
      </c>
      <c r="S14" s="66">
        <f>IF(I14="Neinvestiční",J14+M14,0)</f>
        <v>0</v>
      </c>
    </row>
    <row r="15" spans="1:19" ht="12.75" customHeight="1">
      <c r="A15" s="18"/>
      <c r="B15" s="12" t="s">
        <v>22</v>
      </c>
      <c r="C15" s="12"/>
      <c r="D15" s="490" t="s">
        <v>23</v>
      </c>
      <c r="E15" s="490"/>
      <c r="F15" s="490"/>
      <c r="G15" s="490"/>
      <c r="H15" s="490"/>
      <c r="I15" s="490"/>
      <c r="J15" s="47">
        <f aca="true" t="shared" si="2" ref="J15:S15">SUM(J13:J14)</f>
        <v>0</v>
      </c>
      <c r="K15" s="47">
        <f t="shared" si="2"/>
        <v>0</v>
      </c>
      <c r="L15" s="47">
        <f t="shared" si="2"/>
        <v>0</v>
      </c>
      <c r="M15" s="46">
        <f t="shared" si="2"/>
        <v>0</v>
      </c>
      <c r="N15" s="46">
        <f t="shared" si="2"/>
        <v>0</v>
      </c>
      <c r="O15" s="46">
        <f t="shared" si="2"/>
        <v>0</v>
      </c>
      <c r="P15" s="46">
        <f t="shared" si="2"/>
        <v>0</v>
      </c>
      <c r="Q15" s="46">
        <f t="shared" si="2"/>
        <v>0</v>
      </c>
      <c r="R15" s="46">
        <f t="shared" si="2"/>
        <v>0</v>
      </c>
      <c r="S15" s="46">
        <f t="shared" si="2"/>
        <v>0</v>
      </c>
    </row>
    <row r="16" spans="1:19" ht="12.75" customHeight="1">
      <c r="A16" s="19"/>
      <c r="B16" s="14"/>
      <c r="C16" s="14"/>
      <c r="D16" s="57"/>
      <c r="E16" s="54"/>
      <c r="F16" s="57"/>
      <c r="G16" s="76"/>
      <c r="H16" s="76"/>
      <c r="I16" s="15"/>
      <c r="J16" s="43"/>
      <c r="K16" s="43"/>
      <c r="L16" s="43">
        <f>J16+K16</f>
        <v>0</v>
      </c>
      <c r="M16" s="28"/>
      <c r="N16" s="28"/>
      <c r="O16" s="28"/>
      <c r="P16" s="66">
        <f>IF(I16="Investiční",L16+O16,0)</f>
        <v>0</v>
      </c>
      <c r="Q16" s="66">
        <f>IF(I16="Neinvestiční",L16+O16,0)</f>
        <v>0</v>
      </c>
      <c r="R16" s="66">
        <f>IF(I16="Investiční",J16+M16,0)</f>
        <v>0</v>
      </c>
      <c r="S16" s="66">
        <f>IF(I16="Neinvestiční",J16+M16,0)</f>
        <v>0</v>
      </c>
    </row>
    <row r="17" spans="1:19" ht="12.75" customHeight="1">
      <c r="A17" s="20"/>
      <c r="B17" s="14"/>
      <c r="C17" s="14"/>
      <c r="D17" s="58"/>
      <c r="E17" s="58"/>
      <c r="F17" s="58"/>
      <c r="G17" s="58"/>
      <c r="H17" s="58"/>
      <c r="I17" s="15"/>
      <c r="J17" s="43"/>
      <c r="K17" s="43"/>
      <c r="L17" s="43">
        <f>J17+K17</f>
        <v>0</v>
      </c>
      <c r="M17" s="29"/>
      <c r="N17" s="29"/>
      <c r="O17" s="29"/>
      <c r="P17" s="66">
        <f>IF(I17="Investiční",L17+O17,0)</f>
        <v>0</v>
      </c>
      <c r="Q17" s="66">
        <f>IF(I17="Neinvestiční",L17+O17,0)</f>
        <v>0</v>
      </c>
      <c r="R17" s="66">
        <f>IF(I17="Investiční",J17+M17,0)</f>
        <v>0</v>
      </c>
      <c r="S17" s="66">
        <f>IF(I17="Neinvestiční",J17+M17,0)</f>
        <v>0</v>
      </c>
    </row>
    <row r="18" spans="1:19" ht="12.75" customHeight="1">
      <c r="A18" s="18"/>
      <c r="B18" s="12" t="s">
        <v>24</v>
      </c>
      <c r="C18" s="12"/>
      <c r="D18" s="490" t="s">
        <v>25</v>
      </c>
      <c r="E18" s="490"/>
      <c r="F18" s="490"/>
      <c r="G18" s="490"/>
      <c r="H18" s="490"/>
      <c r="I18" s="490"/>
      <c r="J18" s="47">
        <f>SUM(J16:J17)</f>
        <v>0</v>
      </c>
      <c r="K18" s="47">
        <f>SUM(K16:K17)</f>
        <v>0</v>
      </c>
      <c r="L18" s="47">
        <f>SUM(L16:L17)</f>
        <v>0</v>
      </c>
      <c r="M18" s="46">
        <f>SUM(M16:M17)</f>
        <v>0</v>
      </c>
      <c r="N18" s="46">
        <f aca="true" t="shared" si="3" ref="N18:S18">SUM(N16:N17)</f>
        <v>0</v>
      </c>
      <c r="O18" s="46">
        <f t="shared" si="3"/>
        <v>0</v>
      </c>
      <c r="P18" s="46">
        <f t="shared" si="3"/>
        <v>0</v>
      </c>
      <c r="Q18" s="46">
        <f t="shared" si="3"/>
        <v>0</v>
      </c>
      <c r="R18" s="46">
        <f t="shared" si="3"/>
        <v>0</v>
      </c>
      <c r="S18" s="46">
        <f t="shared" si="3"/>
        <v>0</v>
      </c>
    </row>
    <row r="19" spans="1:19" ht="12.75" customHeight="1">
      <c r="A19" s="20"/>
      <c r="B19" s="14"/>
      <c r="C19" s="14"/>
      <c r="D19" s="58"/>
      <c r="E19" s="58"/>
      <c r="F19" s="58"/>
      <c r="G19" s="58"/>
      <c r="H19" s="58"/>
      <c r="I19" s="15"/>
      <c r="J19" s="43"/>
      <c r="K19" s="43"/>
      <c r="L19" s="43">
        <f>J19+K19</f>
        <v>0</v>
      </c>
      <c r="M19" s="16"/>
      <c r="N19" s="16"/>
      <c r="O19" s="16"/>
      <c r="P19" s="66">
        <f>IF(I19="Investiční",L19+O19,0)</f>
        <v>0</v>
      </c>
      <c r="Q19" s="66">
        <f>IF(I19="Neinvestiční",L19+O19,0)</f>
        <v>0</v>
      </c>
      <c r="R19" s="66">
        <f>IF(I19="Investiční",J19+M19,0)</f>
        <v>0</v>
      </c>
      <c r="S19" s="66">
        <f>IF(I19="Neinvestiční",J19+M19,0)</f>
        <v>0</v>
      </c>
    </row>
    <row r="20" spans="1:19" ht="12.75" customHeight="1">
      <c r="A20" s="20"/>
      <c r="B20" s="14"/>
      <c r="C20" s="14"/>
      <c r="D20" s="58"/>
      <c r="E20" s="58"/>
      <c r="F20" s="58"/>
      <c r="G20" s="58"/>
      <c r="H20" s="58"/>
      <c r="I20" s="15"/>
      <c r="J20" s="43"/>
      <c r="K20" s="43"/>
      <c r="L20" s="43">
        <f>J20+K20</f>
        <v>0</v>
      </c>
      <c r="M20" s="16"/>
      <c r="N20" s="16"/>
      <c r="O20" s="16"/>
      <c r="P20" s="67"/>
      <c r="Q20" s="67"/>
      <c r="R20" s="67"/>
      <c r="S20" s="67"/>
    </row>
    <row r="21" spans="1:19" ht="12.75" customHeight="1">
      <c r="A21" s="18"/>
      <c r="B21" s="12" t="s">
        <v>26</v>
      </c>
      <c r="C21" s="12"/>
      <c r="D21" s="490" t="s">
        <v>27</v>
      </c>
      <c r="E21" s="490"/>
      <c r="F21" s="490"/>
      <c r="G21" s="490"/>
      <c r="H21" s="490"/>
      <c r="I21" s="490"/>
      <c r="J21" s="47">
        <f aca="true" t="shared" si="4" ref="J21:S21">SUM(J19:J20)</f>
        <v>0</v>
      </c>
      <c r="K21" s="47">
        <f t="shared" si="4"/>
        <v>0</v>
      </c>
      <c r="L21" s="47">
        <f t="shared" si="4"/>
        <v>0</v>
      </c>
      <c r="M21" s="46">
        <f t="shared" si="4"/>
        <v>0</v>
      </c>
      <c r="N21" s="46">
        <f t="shared" si="4"/>
        <v>0</v>
      </c>
      <c r="O21" s="46">
        <f t="shared" si="4"/>
        <v>0</v>
      </c>
      <c r="P21" s="46">
        <f t="shared" si="4"/>
        <v>0</v>
      </c>
      <c r="Q21" s="46">
        <f t="shared" si="4"/>
        <v>0</v>
      </c>
      <c r="R21" s="46">
        <f t="shared" si="4"/>
        <v>0</v>
      </c>
      <c r="S21" s="46">
        <f t="shared" si="4"/>
        <v>0</v>
      </c>
    </row>
    <row r="22" spans="1:19" ht="12.75" customHeight="1">
      <c r="A22" s="20"/>
      <c r="B22" s="14"/>
      <c r="C22" s="14"/>
      <c r="D22" s="58"/>
      <c r="E22" s="54"/>
      <c r="F22" s="58"/>
      <c r="G22" s="59"/>
      <c r="H22" s="59"/>
      <c r="I22" s="15"/>
      <c r="J22" s="43"/>
      <c r="K22" s="43"/>
      <c r="L22" s="43">
        <f>J22+K22</f>
        <v>0</v>
      </c>
      <c r="M22" s="16"/>
      <c r="N22" s="16"/>
      <c r="O22" s="16"/>
      <c r="P22" s="66">
        <f>IF(I22="Investiční",L22+O22,0)</f>
        <v>0</v>
      </c>
      <c r="Q22" s="66">
        <f>IF(I22="Neinvestiční",L22+O22,0)</f>
        <v>0</v>
      </c>
      <c r="R22" s="66">
        <f>IF(I22="Investiční",J22+M22,0)</f>
        <v>0</v>
      </c>
      <c r="S22" s="66">
        <f>IF(I22="Neinvestiční",J22+M22,0)</f>
        <v>0</v>
      </c>
    </row>
    <row r="23" spans="1:19" ht="12.75" customHeight="1">
      <c r="A23" s="20"/>
      <c r="B23" s="14"/>
      <c r="C23" s="14"/>
      <c r="D23" s="58"/>
      <c r="E23" s="58"/>
      <c r="F23" s="58"/>
      <c r="G23" s="58"/>
      <c r="H23" s="58"/>
      <c r="I23" s="15"/>
      <c r="J23" s="43"/>
      <c r="K23" s="43"/>
      <c r="L23" s="43">
        <f>J23+K23</f>
        <v>0</v>
      </c>
      <c r="M23" s="16"/>
      <c r="N23" s="16"/>
      <c r="O23" s="16"/>
      <c r="P23" s="67"/>
      <c r="Q23" s="67"/>
      <c r="R23" s="67"/>
      <c r="S23" s="67"/>
    </row>
    <row r="24" spans="1:19" ht="12.75" customHeight="1">
      <c r="A24" s="18"/>
      <c r="B24" s="12" t="s">
        <v>28</v>
      </c>
      <c r="C24" s="12"/>
      <c r="D24" s="490" t="s">
        <v>29</v>
      </c>
      <c r="E24" s="490"/>
      <c r="F24" s="490"/>
      <c r="G24" s="490"/>
      <c r="H24" s="490"/>
      <c r="I24" s="490"/>
      <c r="J24" s="47">
        <f aca="true" t="shared" si="5" ref="J24:S24">SUM(J22:J23)</f>
        <v>0</v>
      </c>
      <c r="K24" s="47">
        <f t="shared" si="5"/>
        <v>0</v>
      </c>
      <c r="L24" s="47">
        <f t="shared" si="5"/>
        <v>0</v>
      </c>
      <c r="M24" s="47">
        <f t="shared" si="5"/>
        <v>0</v>
      </c>
      <c r="N24" s="47">
        <f t="shared" si="5"/>
        <v>0</v>
      </c>
      <c r="O24" s="47">
        <f t="shared" si="5"/>
        <v>0</v>
      </c>
      <c r="P24" s="47">
        <f t="shared" si="5"/>
        <v>0</v>
      </c>
      <c r="Q24" s="47">
        <f t="shared" si="5"/>
        <v>0</v>
      </c>
      <c r="R24" s="47">
        <f t="shared" si="5"/>
        <v>0</v>
      </c>
      <c r="S24" s="47">
        <f t="shared" si="5"/>
        <v>0</v>
      </c>
    </row>
    <row r="25" spans="1:19" ht="12.75" customHeight="1">
      <c r="A25" s="20"/>
      <c r="B25" s="17"/>
      <c r="C25" s="17"/>
      <c r="D25" s="60"/>
      <c r="E25" s="54"/>
      <c r="F25" s="56"/>
      <c r="G25" s="55"/>
      <c r="H25" s="55"/>
      <c r="I25" s="15"/>
      <c r="J25" s="43"/>
      <c r="K25" s="43"/>
      <c r="L25" s="43">
        <f>J25+K25</f>
        <v>0</v>
      </c>
      <c r="M25" s="16"/>
      <c r="N25" s="16"/>
      <c r="O25" s="16"/>
      <c r="P25" s="66">
        <f>IF(I25="Investiční",L25+O25,0)</f>
        <v>0</v>
      </c>
      <c r="Q25" s="66">
        <f>IF(I25="Neinvestiční",L25+O25,0)</f>
        <v>0</v>
      </c>
      <c r="R25" s="66">
        <f>IF(I25="Investiční",J25+M25,0)</f>
        <v>0</v>
      </c>
      <c r="S25" s="66">
        <f>IF(I25="Neinvestiční",J25+M25,0)</f>
        <v>0</v>
      </c>
    </row>
    <row r="26" spans="1:19" ht="12.75" customHeight="1">
      <c r="A26" s="20"/>
      <c r="B26" s="17"/>
      <c r="C26" s="17"/>
      <c r="D26" s="60"/>
      <c r="E26" s="54"/>
      <c r="F26" s="56"/>
      <c r="G26" s="55"/>
      <c r="H26" s="55"/>
      <c r="I26" s="15"/>
      <c r="J26" s="43"/>
      <c r="K26" s="43"/>
      <c r="L26" s="43">
        <f>J26+K26</f>
        <v>0</v>
      </c>
      <c r="M26" s="16"/>
      <c r="N26" s="16"/>
      <c r="O26" s="16"/>
      <c r="P26" s="66">
        <f>IF(I26="Investiční",L26+O26,0)</f>
        <v>0</v>
      </c>
      <c r="Q26" s="66">
        <f>IF(I26="Neinvestiční",L26+O26,0)</f>
        <v>0</v>
      </c>
      <c r="R26" s="66">
        <f>IF(I26="Investiční",J26+M26,0)</f>
        <v>0</v>
      </c>
      <c r="S26" s="66">
        <f>IF(I26="Neinvestiční",J26+M26,0)</f>
        <v>0</v>
      </c>
    </row>
    <row r="27" spans="1:19" ht="12.75" customHeight="1">
      <c r="A27" s="18"/>
      <c r="B27" s="12" t="s">
        <v>30</v>
      </c>
      <c r="C27" s="12"/>
      <c r="D27" s="490" t="s">
        <v>31</v>
      </c>
      <c r="E27" s="490"/>
      <c r="F27" s="490"/>
      <c r="G27" s="490"/>
      <c r="H27" s="490"/>
      <c r="I27" s="490"/>
      <c r="J27" s="47">
        <f aca="true" t="shared" si="6" ref="J27:S27">SUM(J25:J26)</f>
        <v>0</v>
      </c>
      <c r="K27" s="47">
        <f t="shared" si="6"/>
        <v>0</v>
      </c>
      <c r="L27" s="47">
        <f t="shared" si="6"/>
        <v>0</v>
      </c>
      <c r="M27" s="47">
        <f t="shared" si="6"/>
        <v>0</v>
      </c>
      <c r="N27" s="47">
        <f t="shared" si="6"/>
        <v>0</v>
      </c>
      <c r="O27" s="47">
        <f t="shared" si="6"/>
        <v>0</v>
      </c>
      <c r="P27" s="47">
        <f t="shared" si="6"/>
        <v>0</v>
      </c>
      <c r="Q27" s="47">
        <f t="shared" si="6"/>
        <v>0</v>
      </c>
      <c r="R27" s="47">
        <f t="shared" si="6"/>
        <v>0</v>
      </c>
      <c r="S27" s="47">
        <f t="shared" si="6"/>
        <v>0</v>
      </c>
    </row>
    <row r="28" spans="1:19" ht="12.75" customHeight="1">
      <c r="A28" s="20">
        <v>1</v>
      </c>
      <c r="B28" s="81" t="s">
        <v>69</v>
      </c>
      <c r="C28" s="81" t="s">
        <v>73</v>
      </c>
      <c r="D28" s="82" t="s">
        <v>70</v>
      </c>
      <c r="E28" s="83" t="s">
        <v>71</v>
      </c>
      <c r="F28" s="83">
        <v>201002753</v>
      </c>
      <c r="G28" s="84">
        <v>40329</v>
      </c>
      <c r="H28" s="84">
        <v>40387</v>
      </c>
      <c r="I28" s="85" t="s">
        <v>84</v>
      </c>
      <c r="J28" s="86">
        <v>7103285.74</v>
      </c>
      <c r="K28" s="86"/>
      <c r="L28" s="86">
        <f>J28+K28</f>
        <v>7103285.74</v>
      </c>
      <c r="M28" s="67">
        <v>43083.24</v>
      </c>
      <c r="N28" s="67">
        <v>0</v>
      </c>
      <c r="O28" s="67">
        <f>M28+N28</f>
        <v>43083.24</v>
      </c>
      <c r="P28" s="66">
        <f>IF(I28="Investiční",L28+O28,0)</f>
        <v>7146368.98</v>
      </c>
      <c r="Q28" s="66">
        <f>IF(I28="Neinvestiční",L28+O28,0)</f>
        <v>0</v>
      </c>
      <c r="R28" s="66">
        <f>IF(I28="Investiční",J28+M28,0)</f>
        <v>7146368.98</v>
      </c>
      <c r="S28" s="66">
        <f>IF(I28="Neinvestiční",J28+M28,0)</f>
        <v>0</v>
      </c>
    </row>
    <row r="29" spans="1:19" ht="12.75" customHeight="1">
      <c r="A29" s="20">
        <v>2</v>
      </c>
      <c r="B29" s="81" t="s">
        <v>69</v>
      </c>
      <c r="C29" s="81" t="s">
        <v>73</v>
      </c>
      <c r="D29" s="88" t="s">
        <v>70</v>
      </c>
      <c r="E29" s="89" t="s">
        <v>71</v>
      </c>
      <c r="F29" s="88">
        <v>201004981</v>
      </c>
      <c r="G29" s="90">
        <v>40451</v>
      </c>
      <c r="H29" s="90">
        <v>40515</v>
      </c>
      <c r="I29" s="91" t="s">
        <v>84</v>
      </c>
      <c r="J29" s="92">
        <v>11288487.67</v>
      </c>
      <c r="K29" s="92"/>
      <c r="L29" s="92">
        <f aca="true" t="shared" si="7" ref="L29:L45">J29+K29</f>
        <v>11288487.67</v>
      </c>
      <c r="M29" s="67">
        <v>-1112488.39</v>
      </c>
      <c r="N29" s="67">
        <v>0</v>
      </c>
      <c r="O29" s="67">
        <f>M29+N29</f>
        <v>-1112488.39</v>
      </c>
      <c r="P29" s="66"/>
      <c r="Q29" s="66"/>
      <c r="R29" s="66"/>
      <c r="S29" s="66"/>
    </row>
    <row r="30" spans="1:19" ht="12.75" customHeight="1">
      <c r="A30" s="20">
        <v>3</v>
      </c>
      <c r="B30" s="81" t="s">
        <v>69</v>
      </c>
      <c r="C30" s="81" t="s">
        <v>73</v>
      </c>
      <c r="D30" s="93">
        <v>3</v>
      </c>
      <c r="E30" s="94" t="s">
        <v>71</v>
      </c>
      <c r="F30" s="93">
        <v>201005011</v>
      </c>
      <c r="G30" s="95">
        <v>40451</v>
      </c>
      <c r="H30" s="95">
        <v>40515</v>
      </c>
      <c r="I30" s="96" t="s">
        <v>84</v>
      </c>
      <c r="J30" s="97">
        <v>183567</v>
      </c>
      <c r="K30" s="97"/>
      <c r="L30" s="97">
        <f t="shared" si="7"/>
        <v>183567</v>
      </c>
      <c r="M30" s="67">
        <v>183745.84</v>
      </c>
      <c r="N30" s="67">
        <v>0</v>
      </c>
      <c r="O30" s="67">
        <f>M30+N30</f>
        <v>183745.84</v>
      </c>
      <c r="P30" s="66"/>
      <c r="Q30" s="66"/>
      <c r="R30" s="66"/>
      <c r="S30" s="66"/>
    </row>
    <row r="31" spans="1:19" ht="12.75" customHeight="1">
      <c r="A31" s="20">
        <v>4</v>
      </c>
      <c r="B31" s="81" t="s">
        <v>69</v>
      </c>
      <c r="C31" s="81" t="s">
        <v>73</v>
      </c>
      <c r="D31" s="158" t="s">
        <v>70</v>
      </c>
      <c r="E31" s="159" t="s">
        <v>71</v>
      </c>
      <c r="F31" s="158">
        <v>201005600</v>
      </c>
      <c r="G31" s="160">
        <v>40482</v>
      </c>
      <c r="H31" s="160">
        <v>40527</v>
      </c>
      <c r="I31" s="161" t="s">
        <v>84</v>
      </c>
      <c r="J31" s="162">
        <v>13232343.44</v>
      </c>
      <c r="K31" s="162"/>
      <c r="L31" s="162">
        <f t="shared" si="7"/>
        <v>13232343.44</v>
      </c>
      <c r="M31" s="67"/>
      <c r="N31" s="67"/>
      <c r="O31" s="67"/>
      <c r="P31" s="66"/>
      <c r="Q31" s="66"/>
      <c r="R31" s="66"/>
      <c r="S31" s="66"/>
    </row>
    <row r="32" spans="1:19" ht="12.75" customHeight="1">
      <c r="A32" s="20">
        <v>5</v>
      </c>
      <c r="B32" s="81" t="s">
        <v>69</v>
      </c>
      <c r="C32" s="81" t="s">
        <v>73</v>
      </c>
      <c r="D32" s="133" t="s">
        <v>70</v>
      </c>
      <c r="E32" s="134" t="s">
        <v>71</v>
      </c>
      <c r="F32" s="133">
        <v>201005601</v>
      </c>
      <c r="G32" s="135">
        <v>40482</v>
      </c>
      <c r="H32" s="135">
        <v>40527</v>
      </c>
      <c r="I32" s="136" t="s">
        <v>84</v>
      </c>
      <c r="J32" s="137">
        <v>1212902.96</v>
      </c>
      <c r="K32" s="137">
        <v>242580.59</v>
      </c>
      <c r="L32" s="137">
        <f t="shared" si="7"/>
        <v>1455483.55</v>
      </c>
      <c r="M32" s="67">
        <v>66.45</v>
      </c>
      <c r="N32" s="67">
        <v>13.29</v>
      </c>
      <c r="O32" s="67">
        <f aca="true" t="shared" si="8" ref="O32:O38">M32+N32</f>
        <v>79.74000000000001</v>
      </c>
      <c r="P32" s="66"/>
      <c r="Q32" s="66"/>
      <c r="R32" s="66"/>
      <c r="S32" s="66"/>
    </row>
    <row r="33" spans="1:19" ht="12.75" customHeight="1">
      <c r="A33" s="20">
        <v>6</v>
      </c>
      <c r="B33" s="81" t="s">
        <v>69</v>
      </c>
      <c r="C33" s="81" t="s">
        <v>73</v>
      </c>
      <c r="D33" s="108" t="s">
        <v>70</v>
      </c>
      <c r="E33" s="109" t="s">
        <v>71</v>
      </c>
      <c r="F33" s="110">
        <v>201006530</v>
      </c>
      <c r="G33" s="111">
        <v>40512</v>
      </c>
      <c r="H33" s="111">
        <v>40541</v>
      </c>
      <c r="I33" s="112" t="s">
        <v>84</v>
      </c>
      <c r="J33" s="206">
        <v>6402944.95</v>
      </c>
      <c r="K33" s="206"/>
      <c r="L33" s="206">
        <f t="shared" si="7"/>
        <v>6402944.95</v>
      </c>
      <c r="M33" s="67">
        <v>6.46</v>
      </c>
      <c r="N33" s="67">
        <v>0</v>
      </c>
      <c r="O33" s="67">
        <f t="shared" si="8"/>
        <v>6.46</v>
      </c>
      <c r="P33" s="66"/>
      <c r="Q33" s="66"/>
      <c r="R33" s="66"/>
      <c r="S33" s="66"/>
    </row>
    <row r="34" spans="1:19" ht="12.75" customHeight="1">
      <c r="A34" s="20">
        <v>7</v>
      </c>
      <c r="B34" s="81" t="s">
        <v>69</v>
      </c>
      <c r="C34" s="81" t="s">
        <v>73</v>
      </c>
      <c r="D34" s="113" t="s">
        <v>70</v>
      </c>
      <c r="E34" s="114" t="s">
        <v>71</v>
      </c>
      <c r="F34" s="115">
        <v>201006531</v>
      </c>
      <c r="G34" s="116">
        <v>40512</v>
      </c>
      <c r="H34" s="116">
        <v>40541</v>
      </c>
      <c r="I34" s="117" t="s">
        <v>84</v>
      </c>
      <c r="J34" s="207">
        <v>1225122</v>
      </c>
      <c r="K34" s="207">
        <v>245024.4</v>
      </c>
      <c r="L34" s="207">
        <f t="shared" si="7"/>
        <v>1470146.4</v>
      </c>
      <c r="M34" s="67">
        <v>4200</v>
      </c>
      <c r="N34" s="67">
        <v>840</v>
      </c>
      <c r="O34" s="67">
        <f t="shared" si="8"/>
        <v>5040</v>
      </c>
      <c r="P34" s="66"/>
      <c r="Q34" s="66"/>
      <c r="R34" s="66"/>
      <c r="S34" s="66"/>
    </row>
    <row r="35" spans="1:19" ht="12.75" customHeight="1">
      <c r="A35" s="20">
        <v>8</v>
      </c>
      <c r="B35" s="81" t="s">
        <v>69</v>
      </c>
      <c r="C35" s="81" t="s">
        <v>73</v>
      </c>
      <c r="D35" s="118" t="s">
        <v>70</v>
      </c>
      <c r="E35" s="119" t="s">
        <v>71</v>
      </c>
      <c r="F35" s="118">
        <v>201006862</v>
      </c>
      <c r="G35" s="120">
        <v>40543</v>
      </c>
      <c r="H35" s="120">
        <v>40605</v>
      </c>
      <c r="I35" s="121" t="s">
        <v>84</v>
      </c>
      <c r="J35" s="122">
        <v>5907090.07</v>
      </c>
      <c r="K35" s="122"/>
      <c r="L35" s="122">
        <f t="shared" si="7"/>
        <v>5907090.07</v>
      </c>
      <c r="M35" s="67">
        <v>0.08</v>
      </c>
      <c r="N35" s="67">
        <v>0</v>
      </c>
      <c r="O35" s="67">
        <f t="shared" si="8"/>
        <v>0.08</v>
      </c>
      <c r="P35" s="66"/>
      <c r="Q35" s="66"/>
      <c r="R35" s="66"/>
      <c r="S35" s="66"/>
    </row>
    <row r="36" spans="1:19" ht="12.75" customHeight="1">
      <c r="A36" s="20">
        <v>9</v>
      </c>
      <c r="B36" s="81" t="s">
        <v>69</v>
      </c>
      <c r="C36" s="81" t="s">
        <v>73</v>
      </c>
      <c r="D36" s="123" t="s">
        <v>70</v>
      </c>
      <c r="E36" s="124" t="s">
        <v>71</v>
      </c>
      <c r="F36" s="125">
        <v>201100651</v>
      </c>
      <c r="G36" s="126">
        <v>40574</v>
      </c>
      <c r="H36" s="126">
        <v>40638</v>
      </c>
      <c r="I36" s="127" t="s">
        <v>84</v>
      </c>
      <c r="J36" s="208">
        <v>9007772.41</v>
      </c>
      <c r="K36" s="208"/>
      <c r="L36" s="208">
        <f t="shared" si="7"/>
        <v>9007772.41</v>
      </c>
      <c r="M36" s="67">
        <v>0.03</v>
      </c>
      <c r="N36" s="67">
        <v>0</v>
      </c>
      <c r="O36" s="67">
        <f t="shared" si="8"/>
        <v>0.03</v>
      </c>
      <c r="P36" s="66"/>
      <c r="Q36" s="66"/>
      <c r="R36" s="66"/>
      <c r="S36" s="66"/>
    </row>
    <row r="37" spans="1:19" ht="12.75" customHeight="1">
      <c r="A37" s="20">
        <v>10</v>
      </c>
      <c r="B37" s="81" t="s">
        <v>69</v>
      </c>
      <c r="C37" s="81" t="s">
        <v>73</v>
      </c>
      <c r="D37" s="138" t="s">
        <v>70</v>
      </c>
      <c r="E37" s="139" t="s">
        <v>71</v>
      </c>
      <c r="F37" s="140">
        <v>201100653</v>
      </c>
      <c r="G37" s="141">
        <v>40574</v>
      </c>
      <c r="H37" s="141">
        <v>40638</v>
      </c>
      <c r="I37" s="142" t="s">
        <v>84</v>
      </c>
      <c r="J37" s="209">
        <v>851323.57</v>
      </c>
      <c r="K37" s="209">
        <v>170264.71</v>
      </c>
      <c r="L37" s="209">
        <f t="shared" si="7"/>
        <v>1021588.2799999999</v>
      </c>
      <c r="M37" s="67">
        <v>140.12</v>
      </c>
      <c r="N37" s="67">
        <v>28.02</v>
      </c>
      <c r="O37" s="67">
        <f t="shared" si="8"/>
        <v>168.14000000000001</v>
      </c>
      <c r="P37" s="66"/>
      <c r="Q37" s="66"/>
      <c r="R37" s="66"/>
      <c r="S37" s="66"/>
    </row>
    <row r="38" spans="1:19" ht="12.75" customHeight="1">
      <c r="A38" s="20">
        <v>11</v>
      </c>
      <c r="B38" s="81" t="s">
        <v>69</v>
      </c>
      <c r="C38" s="81" t="s">
        <v>73</v>
      </c>
      <c r="D38" s="143" t="s">
        <v>70</v>
      </c>
      <c r="E38" s="144" t="s">
        <v>71</v>
      </c>
      <c r="F38" s="143">
        <v>201101186</v>
      </c>
      <c r="G38" s="145">
        <v>40602</v>
      </c>
      <c r="H38" s="145">
        <v>40672</v>
      </c>
      <c r="I38" s="146" t="s">
        <v>84</v>
      </c>
      <c r="J38" s="147">
        <v>11563354.9</v>
      </c>
      <c r="K38" s="147"/>
      <c r="L38" s="147">
        <f t="shared" si="7"/>
        <v>11563354.9</v>
      </c>
      <c r="M38" s="67">
        <v>69907</v>
      </c>
      <c r="N38" s="67">
        <v>0</v>
      </c>
      <c r="O38" s="67">
        <f t="shared" si="8"/>
        <v>69907</v>
      </c>
      <c r="P38" s="66"/>
      <c r="Q38" s="66"/>
      <c r="R38" s="66"/>
      <c r="S38" s="66"/>
    </row>
    <row r="39" spans="1:19" ht="12.75" customHeight="1">
      <c r="A39" s="20">
        <v>12</v>
      </c>
      <c r="B39" s="81" t="s">
        <v>69</v>
      </c>
      <c r="C39" s="81" t="s">
        <v>73</v>
      </c>
      <c r="D39" s="148" t="s">
        <v>70</v>
      </c>
      <c r="E39" s="149" t="s">
        <v>71</v>
      </c>
      <c r="F39" s="150">
        <v>201101595</v>
      </c>
      <c r="G39" s="151">
        <v>40633</v>
      </c>
      <c r="H39" s="151">
        <v>40701</v>
      </c>
      <c r="I39" s="152" t="s">
        <v>84</v>
      </c>
      <c r="J39" s="210">
        <v>487211</v>
      </c>
      <c r="K39" s="210">
        <v>97442.2</v>
      </c>
      <c r="L39" s="210">
        <f t="shared" si="7"/>
        <v>584653.2</v>
      </c>
      <c r="M39" s="67"/>
      <c r="N39" s="67"/>
      <c r="O39" s="67"/>
      <c r="P39" s="66"/>
      <c r="Q39" s="66"/>
      <c r="R39" s="66"/>
      <c r="S39" s="66"/>
    </row>
    <row r="40" spans="1:19" ht="12.75" customHeight="1">
      <c r="A40" s="20">
        <v>13</v>
      </c>
      <c r="B40" s="81" t="s">
        <v>69</v>
      </c>
      <c r="C40" s="81" t="s">
        <v>73</v>
      </c>
      <c r="D40" s="153" t="s">
        <v>70</v>
      </c>
      <c r="E40" s="154" t="s">
        <v>71</v>
      </c>
      <c r="F40" s="155">
        <v>201101596</v>
      </c>
      <c r="G40" s="156">
        <v>40633</v>
      </c>
      <c r="H40" s="156">
        <v>40701</v>
      </c>
      <c r="I40" s="157" t="s">
        <v>84</v>
      </c>
      <c r="J40" s="211">
        <v>23180726.67</v>
      </c>
      <c r="K40" s="211"/>
      <c r="L40" s="211">
        <f t="shared" si="7"/>
        <v>23180726.67</v>
      </c>
      <c r="M40" s="67">
        <v>58628.02</v>
      </c>
      <c r="N40" s="67">
        <v>0</v>
      </c>
      <c r="O40" s="67">
        <f>M40+N40</f>
        <v>58628.02</v>
      </c>
      <c r="P40" s="66"/>
      <c r="Q40" s="66"/>
      <c r="R40" s="66"/>
      <c r="S40" s="66"/>
    </row>
    <row r="41" spans="1:19" ht="12.75" customHeight="1">
      <c r="A41" s="20">
        <v>14</v>
      </c>
      <c r="B41" s="81" t="s">
        <v>69</v>
      </c>
      <c r="C41" s="81" t="s">
        <v>73</v>
      </c>
      <c r="D41" s="163" t="s">
        <v>70</v>
      </c>
      <c r="E41" s="164" t="s">
        <v>71</v>
      </c>
      <c r="F41" s="165">
        <v>201102220</v>
      </c>
      <c r="G41" s="166">
        <v>40663</v>
      </c>
      <c r="H41" s="166">
        <v>40728</v>
      </c>
      <c r="I41" s="167" t="s">
        <v>84</v>
      </c>
      <c r="J41" s="212">
        <v>820527.87</v>
      </c>
      <c r="K41" s="212">
        <v>164105.57</v>
      </c>
      <c r="L41" s="212">
        <f t="shared" si="7"/>
        <v>984633.44</v>
      </c>
      <c r="M41" s="67"/>
      <c r="N41" s="67"/>
      <c r="O41" s="67"/>
      <c r="P41" s="66"/>
      <c r="Q41" s="66"/>
      <c r="R41" s="66"/>
      <c r="S41" s="66"/>
    </row>
    <row r="42" spans="1:19" ht="12.75" customHeight="1">
      <c r="A42" s="20">
        <v>15</v>
      </c>
      <c r="B42" s="179" t="s">
        <v>69</v>
      </c>
      <c r="C42" s="179" t="s">
        <v>73</v>
      </c>
      <c r="D42" s="170" t="s">
        <v>70</v>
      </c>
      <c r="E42" s="171" t="s">
        <v>71</v>
      </c>
      <c r="F42" s="171" t="s">
        <v>80</v>
      </c>
      <c r="G42" s="185">
        <v>40663</v>
      </c>
      <c r="H42" s="185">
        <v>40728</v>
      </c>
      <c r="I42" s="186" t="s">
        <v>84</v>
      </c>
      <c r="J42" s="187">
        <v>21273598.99</v>
      </c>
      <c r="K42" s="187"/>
      <c r="L42" s="187">
        <f t="shared" si="7"/>
        <v>21273598.99</v>
      </c>
      <c r="M42" s="67">
        <v>278328.04</v>
      </c>
      <c r="N42" s="67">
        <v>0</v>
      </c>
      <c r="O42" s="67">
        <f>M42+N42</f>
        <v>278328.04</v>
      </c>
      <c r="P42" s="66"/>
      <c r="Q42" s="66"/>
      <c r="R42" s="66"/>
      <c r="S42" s="66"/>
    </row>
    <row r="43" spans="1:19" ht="12.75" customHeight="1">
      <c r="A43" s="20">
        <v>16</v>
      </c>
      <c r="B43" s="81" t="s">
        <v>69</v>
      </c>
      <c r="C43" s="81" t="s">
        <v>73</v>
      </c>
      <c r="D43" s="177" t="s">
        <v>70</v>
      </c>
      <c r="E43" s="178" t="s">
        <v>71</v>
      </c>
      <c r="F43" s="178" t="s">
        <v>81</v>
      </c>
      <c r="G43" s="182">
        <v>40663</v>
      </c>
      <c r="H43" s="182">
        <v>40728</v>
      </c>
      <c r="I43" s="183" t="s">
        <v>84</v>
      </c>
      <c r="J43" s="184">
        <v>1465576</v>
      </c>
      <c r="K43" s="184">
        <v>293115.2</v>
      </c>
      <c r="L43" s="213">
        <f t="shared" si="7"/>
        <v>1758691.2</v>
      </c>
      <c r="M43" s="67"/>
      <c r="N43" s="67"/>
      <c r="O43" s="67"/>
      <c r="P43" s="66"/>
      <c r="Q43" s="66"/>
      <c r="R43" s="66"/>
      <c r="S43" s="66"/>
    </row>
    <row r="44" spans="1:22" ht="39" customHeight="1">
      <c r="A44" s="20">
        <v>17</v>
      </c>
      <c r="B44" s="81" t="s">
        <v>69</v>
      </c>
      <c r="C44" s="81" t="s">
        <v>73</v>
      </c>
      <c r="D44" s="198" t="s">
        <v>70</v>
      </c>
      <c r="E44" s="199" t="s">
        <v>71</v>
      </c>
      <c r="F44" s="199" t="s">
        <v>86</v>
      </c>
      <c r="G44" s="200">
        <v>40359</v>
      </c>
      <c r="H44" s="200">
        <v>40414</v>
      </c>
      <c r="I44" s="215" t="s">
        <v>84</v>
      </c>
      <c r="J44" s="214">
        <v>584997.23</v>
      </c>
      <c r="K44" s="214">
        <v>116999.37</v>
      </c>
      <c r="L44" s="214">
        <f t="shared" si="7"/>
        <v>701996.6</v>
      </c>
      <c r="M44" s="67"/>
      <c r="N44" s="67"/>
      <c r="O44" s="67"/>
      <c r="P44" s="66"/>
      <c r="Q44" s="66"/>
      <c r="R44" s="66"/>
      <c r="S44" s="66"/>
      <c r="T44" s="247" t="s">
        <v>87</v>
      </c>
      <c r="U44" s="248"/>
      <c r="V44" s="248"/>
    </row>
    <row r="45" spans="1:22" ht="18" customHeight="1">
      <c r="A45" s="20">
        <v>17</v>
      </c>
      <c r="B45" s="81" t="s">
        <v>69</v>
      </c>
      <c r="C45" s="81" t="s">
        <v>73</v>
      </c>
      <c r="D45" s="198" t="s">
        <v>70</v>
      </c>
      <c r="E45" s="199" t="s">
        <v>71</v>
      </c>
      <c r="F45" s="199" t="s">
        <v>86</v>
      </c>
      <c r="G45" s="200">
        <v>40359</v>
      </c>
      <c r="H45" s="200">
        <v>40414</v>
      </c>
      <c r="I45" s="215" t="s">
        <v>84</v>
      </c>
      <c r="J45" s="214">
        <v>-0.4</v>
      </c>
      <c r="K45" s="214"/>
      <c r="L45" s="214">
        <f t="shared" si="7"/>
        <v>-0.4</v>
      </c>
      <c r="M45" s="67"/>
      <c r="N45" s="67"/>
      <c r="O45" s="67"/>
      <c r="P45" s="66"/>
      <c r="Q45" s="66"/>
      <c r="R45" s="66"/>
      <c r="S45" s="66"/>
      <c r="T45" s="247"/>
      <c r="U45" s="248"/>
      <c r="V45" s="248"/>
    </row>
    <row r="46" spans="1:22" ht="18" customHeight="1">
      <c r="A46" s="20">
        <v>45</v>
      </c>
      <c r="B46" s="81" t="s">
        <v>69</v>
      </c>
      <c r="C46" s="81" t="s">
        <v>73</v>
      </c>
      <c r="D46" s="103" t="s">
        <v>70</v>
      </c>
      <c r="E46" s="104" t="s">
        <v>71</v>
      </c>
      <c r="F46" s="103">
        <v>201006395</v>
      </c>
      <c r="G46" s="105">
        <v>40512</v>
      </c>
      <c r="H46" s="105">
        <v>40541</v>
      </c>
      <c r="I46" s="106" t="s">
        <v>84</v>
      </c>
      <c r="J46" s="106"/>
      <c r="K46" s="106"/>
      <c r="L46" s="106"/>
      <c r="M46" s="67">
        <v>8800.8</v>
      </c>
      <c r="N46" s="67">
        <v>0</v>
      </c>
      <c r="O46" s="67">
        <f>M46+N46</f>
        <v>8800.8</v>
      </c>
      <c r="P46" s="66"/>
      <c r="Q46" s="66"/>
      <c r="R46" s="66"/>
      <c r="S46" s="66"/>
      <c r="T46" s="234"/>
      <c r="U46" s="248"/>
      <c r="V46" s="248"/>
    </row>
    <row r="47" spans="1:22" ht="18" customHeight="1">
      <c r="A47" s="20">
        <v>69</v>
      </c>
      <c r="B47" s="81" t="s">
        <v>69</v>
      </c>
      <c r="C47" s="81" t="s">
        <v>73</v>
      </c>
      <c r="D47" s="172" t="s">
        <v>70</v>
      </c>
      <c r="E47" s="173" t="s">
        <v>71</v>
      </c>
      <c r="F47" s="174">
        <v>201102324</v>
      </c>
      <c r="G47" s="175">
        <v>40663</v>
      </c>
      <c r="H47" s="175">
        <v>40736</v>
      </c>
      <c r="I47" s="176" t="s">
        <v>84</v>
      </c>
      <c r="J47" s="250"/>
      <c r="K47" s="250"/>
      <c r="L47" s="250"/>
      <c r="M47" s="67">
        <v>2362605.5</v>
      </c>
      <c r="N47" s="67">
        <v>4993.29</v>
      </c>
      <c r="O47" s="67">
        <f>M47+N47</f>
        <v>2367598.79</v>
      </c>
      <c r="P47" s="66"/>
      <c r="Q47" s="66"/>
      <c r="R47" s="66"/>
      <c r="S47" s="66"/>
      <c r="T47" s="234"/>
      <c r="U47" s="248"/>
      <c r="V47" s="248"/>
    </row>
    <row r="48" spans="1:19" ht="12.75" customHeight="1">
      <c r="A48" s="18"/>
      <c r="B48" s="12" t="s">
        <v>32</v>
      </c>
      <c r="C48" s="79"/>
      <c r="D48" s="476" t="s">
        <v>33</v>
      </c>
      <c r="E48" s="477"/>
      <c r="F48" s="477"/>
      <c r="G48" s="477"/>
      <c r="H48" s="477"/>
      <c r="I48" s="478"/>
      <c r="J48" s="47">
        <f>SUM(J28:J45)</f>
        <v>115790832.07000001</v>
      </c>
      <c r="K48" s="47">
        <f>SUM(K28:K45)</f>
        <v>1329532.04</v>
      </c>
      <c r="L48" s="47">
        <f>SUM(L28:L45)</f>
        <v>117120364.11</v>
      </c>
      <c r="M48" s="47">
        <f>SUM(M28:M47)</f>
        <v>1897023.19</v>
      </c>
      <c r="N48" s="47">
        <f>SUM(N28:N47)</f>
        <v>5874.6</v>
      </c>
      <c r="O48" s="47">
        <f>SUM(O28:O47)</f>
        <v>1902897.79</v>
      </c>
      <c r="P48" s="47">
        <f>SUM(P28:P43)</f>
        <v>7146368.98</v>
      </c>
      <c r="Q48" s="47">
        <f>SUM(Q28:Q43)</f>
        <v>0</v>
      </c>
      <c r="R48" s="47">
        <f>SUM(R28:R43)</f>
        <v>7146368.98</v>
      </c>
      <c r="S48" s="47">
        <f>SUM(S28:S43)</f>
        <v>0</v>
      </c>
    </row>
    <row r="49" spans="1:19" ht="12.75" customHeight="1">
      <c r="A49" s="20">
        <v>19</v>
      </c>
      <c r="B49" s="81" t="s">
        <v>79</v>
      </c>
      <c r="C49" s="14" t="s">
        <v>78</v>
      </c>
      <c r="D49" s="177" t="s">
        <v>76</v>
      </c>
      <c r="E49" s="178" t="s">
        <v>77</v>
      </c>
      <c r="F49" s="180">
        <v>201102596</v>
      </c>
      <c r="G49" s="181">
        <v>40675</v>
      </c>
      <c r="H49" s="182">
        <v>40743</v>
      </c>
      <c r="I49" s="9" t="s">
        <v>84</v>
      </c>
      <c r="J49" s="43">
        <v>1586020</v>
      </c>
      <c r="K49" s="43">
        <v>158602</v>
      </c>
      <c r="L49" s="43">
        <f aca="true" t="shared" si="9" ref="L49:L55">J49+K49</f>
        <v>1744622</v>
      </c>
      <c r="M49" s="16"/>
      <c r="N49" s="16"/>
      <c r="O49" s="16"/>
      <c r="P49" s="66">
        <f>IF(I49="Investiční",L49+O49,0)</f>
        <v>1744622</v>
      </c>
      <c r="Q49" s="66">
        <f>IF(I49="Neinvestiční",L49+O49,0)</f>
        <v>0</v>
      </c>
      <c r="R49" s="66">
        <f>IF(I49="Investiční",J49+M49,0)</f>
        <v>1586020</v>
      </c>
      <c r="S49" s="66">
        <f>IF(I49="Neinvestiční",J49+M49,0)</f>
        <v>0</v>
      </c>
    </row>
    <row r="50" spans="1:19" ht="12.75" customHeight="1">
      <c r="A50" s="20">
        <v>20</v>
      </c>
      <c r="B50" s="81" t="s">
        <v>79</v>
      </c>
      <c r="C50" s="14" t="s">
        <v>78</v>
      </c>
      <c r="D50" s="177" t="s">
        <v>76</v>
      </c>
      <c r="E50" s="178" t="s">
        <v>77</v>
      </c>
      <c r="F50" s="180">
        <v>201102793</v>
      </c>
      <c r="G50" s="181">
        <v>40688</v>
      </c>
      <c r="H50" s="182">
        <v>40749</v>
      </c>
      <c r="I50" s="9" t="s">
        <v>84</v>
      </c>
      <c r="J50" s="43">
        <v>1853250</v>
      </c>
      <c r="K50" s="43">
        <v>185325</v>
      </c>
      <c r="L50" s="43">
        <f t="shared" si="9"/>
        <v>2038575</v>
      </c>
      <c r="M50" s="16"/>
      <c r="N50" s="16"/>
      <c r="O50" s="16"/>
      <c r="P50" s="66"/>
      <c r="Q50" s="66"/>
      <c r="R50" s="66"/>
      <c r="S50" s="66"/>
    </row>
    <row r="51" spans="1:19" ht="12" customHeight="1">
      <c r="A51" s="238">
        <v>21</v>
      </c>
      <c r="B51" s="179" t="s">
        <v>79</v>
      </c>
      <c r="C51" s="239" t="s">
        <v>78</v>
      </c>
      <c r="D51" s="177" t="s">
        <v>76</v>
      </c>
      <c r="E51" s="178" t="s">
        <v>77</v>
      </c>
      <c r="F51" s="180">
        <v>201102874</v>
      </c>
      <c r="G51" s="181">
        <v>40697</v>
      </c>
      <c r="H51" s="182">
        <v>40749</v>
      </c>
      <c r="I51" s="240" t="s">
        <v>84</v>
      </c>
      <c r="J51" s="241">
        <v>1942230</v>
      </c>
      <c r="K51" s="241">
        <v>309264</v>
      </c>
      <c r="L51" s="241">
        <f t="shared" si="9"/>
        <v>2251494</v>
      </c>
      <c r="M51" s="16"/>
      <c r="N51" s="16"/>
      <c r="O51" s="16"/>
      <c r="P51" s="66"/>
      <c r="Q51" s="66"/>
      <c r="R51" s="66"/>
      <c r="S51" s="66"/>
    </row>
    <row r="52" spans="1:19" ht="12.75" customHeight="1">
      <c r="A52" s="20">
        <v>22</v>
      </c>
      <c r="B52" s="81" t="s">
        <v>79</v>
      </c>
      <c r="C52" s="14" t="s">
        <v>78</v>
      </c>
      <c r="D52" s="177" t="s">
        <v>76</v>
      </c>
      <c r="E52" s="178" t="s">
        <v>77</v>
      </c>
      <c r="F52" s="180">
        <v>201102964</v>
      </c>
      <c r="G52" s="181">
        <v>40702</v>
      </c>
      <c r="H52" s="182">
        <v>40749</v>
      </c>
      <c r="I52" s="9" t="s">
        <v>84</v>
      </c>
      <c r="J52" s="43">
        <v>2182120</v>
      </c>
      <c r="K52" s="43">
        <v>218212</v>
      </c>
      <c r="L52" s="43">
        <f t="shared" si="9"/>
        <v>2400332</v>
      </c>
      <c r="M52" s="16"/>
      <c r="N52" s="16"/>
      <c r="O52" s="16"/>
      <c r="P52" s="66"/>
      <c r="Q52" s="66"/>
      <c r="R52" s="66"/>
      <c r="S52" s="66"/>
    </row>
    <row r="53" spans="1:19" ht="12.75" customHeight="1">
      <c r="A53" s="238">
        <v>23</v>
      </c>
      <c r="B53" s="81" t="s">
        <v>79</v>
      </c>
      <c r="C53" s="14" t="s">
        <v>78</v>
      </c>
      <c r="D53" s="177" t="s">
        <v>76</v>
      </c>
      <c r="E53" s="178" t="s">
        <v>77</v>
      </c>
      <c r="F53" s="180">
        <v>201103038</v>
      </c>
      <c r="G53" s="181">
        <v>40718</v>
      </c>
      <c r="H53" s="182">
        <v>40749</v>
      </c>
      <c r="I53" s="9" t="s">
        <v>84</v>
      </c>
      <c r="J53" s="43">
        <v>5256960.47</v>
      </c>
      <c r="K53" s="43">
        <v>615198.09</v>
      </c>
      <c r="L53" s="43">
        <f t="shared" si="9"/>
        <v>5872158.56</v>
      </c>
      <c r="M53" s="16"/>
      <c r="N53" s="16"/>
      <c r="O53" s="16"/>
      <c r="P53" s="66"/>
      <c r="Q53" s="66"/>
      <c r="R53" s="66"/>
      <c r="S53" s="66"/>
    </row>
    <row r="54" spans="1:19" ht="12.75" customHeight="1">
      <c r="A54" s="20">
        <v>24</v>
      </c>
      <c r="B54" s="81" t="s">
        <v>79</v>
      </c>
      <c r="C54" s="14" t="s">
        <v>78</v>
      </c>
      <c r="D54" s="177" t="s">
        <v>76</v>
      </c>
      <c r="E54" s="178" t="s">
        <v>77</v>
      </c>
      <c r="F54" s="180">
        <v>201103384</v>
      </c>
      <c r="G54" s="181">
        <v>40710</v>
      </c>
      <c r="H54" s="182">
        <v>40749</v>
      </c>
      <c r="I54" s="9" t="s">
        <v>84</v>
      </c>
      <c r="J54" s="43">
        <v>13722001</v>
      </c>
      <c r="K54" s="43">
        <v>1372200.1</v>
      </c>
      <c r="L54" s="43">
        <f t="shared" si="9"/>
        <v>15094201.1</v>
      </c>
      <c r="M54" s="16"/>
      <c r="N54" s="16"/>
      <c r="O54" s="16"/>
      <c r="P54" s="66"/>
      <c r="Q54" s="66"/>
      <c r="R54" s="66"/>
      <c r="S54" s="66"/>
    </row>
    <row r="55" spans="1:19" ht="12.75" customHeight="1">
      <c r="A55" s="238">
        <v>24</v>
      </c>
      <c r="B55" s="81" t="s">
        <v>79</v>
      </c>
      <c r="C55" s="14" t="s">
        <v>78</v>
      </c>
      <c r="D55" s="177" t="s">
        <v>76</v>
      </c>
      <c r="E55" s="178" t="s">
        <v>77</v>
      </c>
      <c r="F55" s="180">
        <v>201103384</v>
      </c>
      <c r="G55" s="181">
        <v>40710</v>
      </c>
      <c r="H55" s="182">
        <v>40749</v>
      </c>
      <c r="I55" s="9" t="s">
        <v>84</v>
      </c>
      <c r="J55" s="43">
        <v>-0.1</v>
      </c>
      <c r="K55" s="43"/>
      <c r="L55" s="43">
        <f t="shared" si="9"/>
        <v>-0.1</v>
      </c>
      <c r="M55" s="16"/>
      <c r="N55" s="16"/>
      <c r="O55" s="16"/>
      <c r="P55" s="66"/>
      <c r="Q55" s="66"/>
      <c r="R55" s="66"/>
      <c r="S55" s="66"/>
    </row>
    <row r="56" spans="1:19" ht="12.75" customHeight="1">
      <c r="A56" s="18"/>
      <c r="B56" s="12" t="s">
        <v>34</v>
      </c>
      <c r="C56" s="79"/>
      <c r="D56" s="491" t="s">
        <v>35</v>
      </c>
      <c r="E56" s="492"/>
      <c r="F56" s="492"/>
      <c r="G56" s="492"/>
      <c r="H56" s="492"/>
      <c r="I56" s="493"/>
      <c r="J56" s="40">
        <f aca="true" t="shared" si="10" ref="J56:S56">SUM(J49:J55)</f>
        <v>26542581.369999997</v>
      </c>
      <c r="K56" s="40">
        <f t="shared" si="10"/>
        <v>2858801.19</v>
      </c>
      <c r="L56" s="40">
        <f t="shared" si="10"/>
        <v>29401382.559999995</v>
      </c>
      <c r="M56" s="40">
        <f t="shared" si="10"/>
        <v>0</v>
      </c>
      <c r="N56" s="40">
        <f t="shared" si="10"/>
        <v>0</v>
      </c>
      <c r="O56" s="40">
        <f t="shared" si="10"/>
        <v>0</v>
      </c>
      <c r="P56" s="40">
        <f t="shared" si="10"/>
        <v>1744622</v>
      </c>
      <c r="Q56" s="40">
        <f t="shared" si="10"/>
        <v>0</v>
      </c>
      <c r="R56" s="40">
        <f t="shared" si="10"/>
        <v>1586020</v>
      </c>
      <c r="S56" s="40">
        <f t="shared" si="10"/>
        <v>0</v>
      </c>
    </row>
    <row r="57" spans="1:19" ht="12.75" customHeight="1">
      <c r="A57" s="20"/>
      <c r="B57" s="14"/>
      <c r="C57" s="14"/>
      <c r="D57" s="58"/>
      <c r="E57" s="58"/>
      <c r="F57" s="58"/>
      <c r="G57" s="58"/>
      <c r="H57" s="58"/>
      <c r="I57" s="15"/>
      <c r="J57" s="43"/>
      <c r="K57" s="43"/>
      <c r="L57" s="43">
        <f>J57+K57</f>
        <v>0</v>
      </c>
      <c r="M57" s="16"/>
      <c r="N57" s="16"/>
      <c r="O57" s="16"/>
      <c r="P57" s="66">
        <f>IF(I57="Investiční",L57+O57,0)</f>
        <v>0</v>
      </c>
      <c r="Q57" s="66">
        <f>IF(I57="Neinvestiční",L57+O57,0)</f>
        <v>0</v>
      </c>
      <c r="R57" s="66">
        <f>IF(I57="Investiční",J57+M57,0)</f>
        <v>0</v>
      </c>
      <c r="S57" s="66">
        <f>IF(I57="Neinvestiční",J57+M57,0)</f>
        <v>0</v>
      </c>
    </row>
    <row r="58" spans="1:19" ht="12.75" customHeight="1">
      <c r="A58" s="20"/>
      <c r="B58" s="14"/>
      <c r="C58" s="14"/>
      <c r="D58" s="58"/>
      <c r="E58" s="58"/>
      <c r="F58" s="58"/>
      <c r="G58" s="58"/>
      <c r="H58" s="58"/>
      <c r="I58" s="15"/>
      <c r="J58" s="43"/>
      <c r="K58" s="43"/>
      <c r="L58" s="43">
        <f>J58+K58</f>
        <v>0</v>
      </c>
      <c r="M58" s="16"/>
      <c r="N58" s="16"/>
      <c r="O58" s="16"/>
      <c r="P58" s="66">
        <f>IF(I58="Investiční",L58+O58,0)</f>
        <v>0</v>
      </c>
      <c r="Q58" s="66">
        <f>IF(I58="Neinvestiční",L58+O58,0)</f>
        <v>0</v>
      </c>
      <c r="R58" s="66">
        <f>IF(I58="Investiční",J58+M58,0)</f>
        <v>0</v>
      </c>
      <c r="S58" s="66">
        <f>IF(I58="Neinvestiční",J58+M58,0)</f>
        <v>0</v>
      </c>
    </row>
    <row r="59" spans="1:19" ht="12.75" customHeight="1">
      <c r="A59" s="18"/>
      <c r="B59" s="12" t="s">
        <v>36</v>
      </c>
      <c r="C59" s="79"/>
      <c r="D59" s="476" t="s">
        <v>37</v>
      </c>
      <c r="E59" s="477"/>
      <c r="F59" s="477"/>
      <c r="G59" s="477"/>
      <c r="H59" s="477"/>
      <c r="I59" s="478"/>
      <c r="J59" s="47">
        <f aca="true" t="shared" si="11" ref="J59:S59">SUM(J57:J58)</f>
        <v>0</v>
      </c>
      <c r="K59" s="47">
        <f t="shared" si="11"/>
        <v>0</v>
      </c>
      <c r="L59" s="47">
        <f t="shared" si="11"/>
        <v>0</v>
      </c>
      <c r="M59" s="47">
        <f t="shared" si="11"/>
        <v>0</v>
      </c>
      <c r="N59" s="47">
        <f t="shared" si="11"/>
        <v>0</v>
      </c>
      <c r="O59" s="47">
        <f t="shared" si="11"/>
        <v>0</v>
      </c>
      <c r="P59" s="47">
        <f t="shared" si="11"/>
        <v>0</v>
      </c>
      <c r="Q59" s="47">
        <f t="shared" si="11"/>
        <v>0</v>
      </c>
      <c r="R59" s="47">
        <f t="shared" si="11"/>
        <v>0</v>
      </c>
      <c r="S59" s="47">
        <f t="shared" si="11"/>
        <v>0</v>
      </c>
    </row>
    <row r="60" spans="1:21" s="30" customFormat="1" ht="9" customHeight="1">
      <c r="A60" s="36"/>
      <c r="B60" s="37"/>
      <c r="C60" s="37"/>
      <c r="D60" s="61"/>
      <c r="E60" s="61"/>
      <c r="F60" s="61"/>
      <c r="G60" s="61"/>
      <c r="H60" s="61"/>
      <c r="I60" s="38"/>
      <c r="J60" s="62"/>
      <c r="K60" s="62"/>
      <c r="L60" s="62"/>
      <c r="M60" s="39"/>
      <c r="N60" s="39"/>
      <c r="O60" s="39"/>
      <c r="P60" s="39"/>
      <c r="Q60" s="39"/>
      <c r="R60" s="39"/>
      <c r="S60" s="39"/>
      <c r="T60" s="1"/>
      <c r="U60" s="1"/>
    </row>
    <row r="61" spans="1:21" s="30" customFormat="1" ht="10.5" customHeight="1" thickBot="1">
      <c r="A61" s="36"/>
      <c r="B61" s="37"/>
      <c r="C61" s="37"/>
      <c r="D61" s="61"/>
      <c r="E61" s="61"/>
      <c r="F61" s="61"/>
      <c r="G61" s="61"/>
      <c r="H61" s="61"/>
      <c r="I61" s="38"/>
      <c r="J61" s="62"/>
      <c r="K61" s="62"/>
      <c r="L61" s="62"/>
      <c r="M61" s="51" t="s">
        <v>55</v>
      </c>
      <c r="N61" s="39"/>
      <c r="O61" s="39"/>
      <c r="P61" s="39"/>
      <c r="Q61" s="39"/>
      <c r="R61" s="39"/>
      <c r="S61" s="39"/>
      <c r="T61" s="1"/>
      <c r="U61" s="1"/>
    </row>
    <row r="62" spans="1:19" ht="15" customHeight="1" thickBot="1">
      <c r="A62" s="600" t="s">
        <v>52</v>
      </c>
      <c r="B62" s="601"/>
      <c r="C62" s="601"/>
      <c r="D62" s="601"/>
      <c r="E62" s="601"/>
      <c r="F62" s="601"/>
      <c r="G62" s="601"/>
      <c r="H62" s="601"/>
      <c r="I62" s="602"/>
      <c r="J62" s="77">
        <f aca="true" t="shared" si="12" ref="J62:S62">SUM(J59,J56,J48,J27,J24,J21,J18,J15,J12,J9)</f>
        <v>142333413.44</v>
      </c>
      <c r="K62" s="77">
        <f t="shared" si="12"/>
        <v>4188333.23</v>
      </c>
      <c r="L62" s="78">
        <f t="shared" si="12"/>
        <v>146521746.67</v>
      </c>
      <c r="M62" s="72">
        <f t="shared" si="12"/>
        <v>1897023.19</v>
      </c>
      <c r="N62" s="73">
        <f t="shared" si="12"/>
        <v>5874.6</v>
      </c>
      <c r="O62" s="74">
        <f t="shared" si="12"/>
        <v>1902897.79</v>
      </c>
      <c r="P62" s="68">
        <f t="shared" si="12"/>
        <v>8890990.98</v>
      </c>
      <c r="Q62" s="63">
        <f t="shared" si="12"/>
        <v>0</v>
      </c>
      <c r="R62" s="63">
        <f t="shared" si="12"/>
        <v>8732388.98</v>
      </c>
      <c r="S62" s="69">
        <f t="shared" si="12"/>
        <v>0</v>
      </c>
    </row>
    <row r="63" spans="1:19" ht="13.5" customHeight="1">
      <c r="A63" s="42">
        <v>1</v>
      </c>
      <c r="B63" s="87" t="s">
        <v>63</v>
      </c>
      <c r="C63" s="87" t="s">
        <v>39</v>
      </c>
      <c r="D63" s="82" t="s">
        <v>70</v>
      </c>
      <c r="E63" s="83" t="s">
        <v>71</v>
      </c>
      <c r="F63" s="83">
        <v>201002753</v>
      </c>
      <c r="G63" s="84">
        <v>40329</v>
      </c>
      <c r="H63" s="84">
        <v>40387</v>
      </c>
      <c r="I63" s="85" t="s">
        <v>84</v>
      </c>
      <c r="J63" s="86"/>
      <c r="K63" s="86">
        <v>1420657</v>
      </c>
      <c r="L63" s="86">
        <f>J63+K63</f>
        <v>1420657</v>
      </c>
      <c r="M63" s="39"/>
      <c r="N63" s="39"/>
      <c r="O63" s="39"/>
      <c r="P63" s="66">
        <f>IF(I63="Investiční",L63+O63,0)</f>
        <v>1420657</v>
      </c>
      <c r="Q63" s="66">
        <f>IF(I63="Neinvestiční",L63+O63,0)</f>
        <v>0</v>
      </c>
      <c r="R63" s="66">
        <f>IF(I63="Investiční",J63+M63,0)</f>
        <v>0</v>
      </c>
      <c r="S63" s="66">
        <f>IF(I63="Neinvestiční",J63+M63,0)</f>
        <v>0</v>
      </c>
    </row>
    <row r="64" spans="1:19" ht="13.5" customHeight="1">
      <c r="A64" s="42">
        <v>1</v>
      </c>
      <c r="B64" s="87" t="s">
        <v>63</v>
      </c>
      <c r="C64" s="87" t="s">
        <v>39</v>
      </c>
      <c r="D64" s="82" t="s">
        <v>70</v>
      </c>
      <c r="E64" s="83" t="s">
        <v>71</v>
      </c>
      <c r="F64" s="83">
        <v>201002753</v>
      </c>
      <c r="G64" s="84">
        <v>40329</v>
      </c>
      <c r="H64" s="84">
        <v>40387</v>
      </c>
      <c r="I64" s="85" t="s">
        <v>84</v>
      </c>
      <c r="J64" s="86">
        <v>0.26</v>
      </c>
      <c r="K64" s="86"/>
      <c r="L64" s="86">
        <f aca="true" t="shared" si="13" ref="L64:L125">J64+K64</f>
        <v>0.26</v>
      </c>
      <c r="M64" s="39"/>
      <c r="N64" s="39"/>
      <c r="O64" s="39"/>
      <c r="P64" s="66"/>
      <c r="Q64" s="66"/>
      <c r="R64" s="66"/>
      <c r="S64" s="66"/>
    </row>
    <row r="65" spans="1:19" ht="13.5" customHeight="1">
      <c r="A65" s="42">
        <v>2</v>
      </c>
      <c r="B65" s="87" t="s">
        <v>63</v>
      </c>
      <c r="C65" s="87" t="s">
        <v>39</v>
      </c>
      <c r="D65" s="88" t="s">
        <v>70</v>
      </c>
      <c r="E65" s="89" t="s">
        <v>71</v>
      </c>
      <c r="F65" s="88">
        <v>201004981</v>
      </c>
      <c r="G65" s="90">
        <v>40451</v>
      </c>
      <c r="H65" s="90">
        <v>40515</v>
      </c>
      <c r="I65" s="91" t="s">
        <v>84</v>
      </c>
      <c r="J65" s="92"/>
      <c r="K65" s="92">
        <v>2784209.1</v>
      </c>
      <c r="L65" s="92">
        <f t="shared" si="13"/>
        <v>2784209.1</v>
      </c>
      <c r="M65" s="39"/>
      <c r="N65" s="39"/>
      <c r="O65" s="39"/>
      <c r="P65" s="66"/>
      <c r="Q65" s="66"/>
      <c r="R65" s="66"/>
      <c r="S65" s="66"/>
    </row>
    <row r="66" spans="1:19" ht="13.5" customHeight="1">
      <c r="A66" s="42">
        <v>2</v>
      </c>
      <c r="B66" s="87" t="s">
        <v>63</v>
      </c>
      <c r="C66" s="87" t="s">
        <v>39</v>
      </c>
      <c r="D66" s="88" t="s">
        <v>70</v>
      </c>
      <c r="E66" s="89" t="s">
        <v>71</v>
      </c>
      <c r="F66" s="88">
        <v>201004981</v>
      </c>
      <c r="G66" s="90">
        <v>40451</v>
      </c>
      <c r="H66" s="90">
        <v>40515</v>
      </c>
      <c r="I66" s="91" t="s">
        <v>84</v>
      </c>
      <c r="J66" s="92">
        <v>2632557.83</v>
      </c>
      <c r="K66" s="92"/>
      <c r="L66" s="92">
        <f t="shared" si="13"/>
        <v>2632557.83</v>
      </c>
      <c r="M66" s="39"/>
      <c r="N66" s="39"/>
      <c r="O66" s="39"/>
      <c r="P66" s="66"/>
      <c r="Q66" s="66"/>
      <c r="R66" s="66"/>
      <c r="S66" s="66"/>
    </row>
    <row r="67" spans="1:19" ht="13.5" customHeight="1">
      <c r="A67" s="42">
        <v>3</v>
      </c>
      <c r="B67" s="87" t="s">
        <v>63</v>
      </c>
      <c r="C67" s="87" t="s">
        <v>39</v>
      </c>
      <c r="D67" s="93" t="s">
        <v>70</v>
      </c>
      <c r="E67" s="94" t="s">
        <v>71</v>
      </c>
      <c r="F67" s="93">
        <v>201005011</v>
      </c>
      <c r="G67" s="95">
        <v>40451</v>
      </c>
      <c r="H67" s="95">
        <v>40515</v>
      </c>
      <c r="I67" s="96" t="s">
        <v>84</v>
      </c>
      <c r="J67" s="97"/>
      <c r="K67" s="97">
        <v>36713.4</v>
      </c>
      <c r="L67" s="97">
        <f t="shared" si="13"/>
        <v>36713.4</v>
      </c>
      <c r="M67" s="39"/>
      <c r="N67" s="39"/>
      <c r="O67" s="39"/>
      <c r="P67" s="66"/>
      <c r="Q67" s="66"/>
      <c r="R67" s="66"/>
      <c r="S67" s="66"/>
    </row>
    <row r="68" spans="1:19" ht="13.5" customHeight="1">
      <c r="A68" s="42">
        <v>3</v>
      </c>
      <c r="B68" s="87" t="s">
        <v>63</v>
      </c>
      <c r="C68" s="87" t="s">
        <v>39</v>
      </c>
      <c r="D68" s="93" t="s">
        <v>70</v>
      </c>
      <c r="E68" s="94" t="s">
        <v>71</v>
      </c>
      <c r="F68" s="93">
        <v>201005011</v>
      </c>
      <c r="G68" s="95">
        <v>40451</v>
      </c>
      <c r="H68" s="95">
        <v>40515</v>
      </c>
      <c r="I68" s="96" t="s">
        <v>84</v>
      </c>
      <c r="J68" s="97">
        <v>-1</v>
      </c>
      <c r="K68" s="97"/>
      <c r="L68" s="97">
        <f t="shared" si="13"/>
        <v>-1</v>
      </c>
      <c r="M68" s="39"/>
      <c r="N68" s="39"/>
      <c r="O68" s="39"/>
      <c r="P68" s="66"/>
      <c r="Q68" s="66"/>
      <c r="R68" s="66"/>
      <c r="S68" s="66"/>
    </row>
    <row r="69" spans="1:19" ht="13.5" customHeight="1">
      <c r="A69" s="42">
        <v>32</v>
      </c>
      <c r="B69" s="87" t="s">
        <v>63</v>
      </c>
      <c r="C69" s="87" t="s">
        <v>39</v>
      </c>
      <c r="D69" s="98" t="s">
        <v>68</v>
      </c>
      <c r="E69" s="98">
        <v>15059049</v>
      </c>
      <c r="F69" s="98">
        <v>201005421</v>
      </c>
      <c r="G69" s="99">
        <v>40482</v>
      </c>
      <c r="H69" s="99">
        <v>40504</v>
      </c>
      <c r="I69" s="100" t="s">
        <v>84</v>
      </c>
      <c r="J69" s="101">
        <v>83930</v>
      </c>
      <c r="K69" s="102">
        <v>16786</v>
      </c>
      <c r="L69" s="216">
        <f t="shared" si="13"/>
        <v>100716</v>
      </c>
      <c r="M69" s="39"/>
      <c r="N69" s="39"/>
      <c r="O69" s="39"/>
      <c r="P69" s="66"/>
      <c r="Q69" s="66"/>
      <c r="R69" s="66"/>
      <c r="S69" s="66"/>
    </row>
    <row r="70" spans="1:19" ht="13.5" customHeight="1">
      <c r="A70" s="42">
        <v>33</v>
      </c>
      <c r="B70" s="87" t="s">
        <v>63</v>
      </c>
      <c r="C70" s="87" t="s">
        <v>39</v>
      </c>
      <c r="D70" s="98" t="s">
        <v>68</v>
      </c>
      <c r="E70" s="98">
        <v>15059049</v>
      </c>
      <c r="F70" s="98">
        <v>201005424</v>
      </c>
      <c r="G70" s="99">
        <v>40482</v>
      </c>
      <c r="H70" s="99">
        <v>40504</v>
      </c>
      <c r="I70" s="100" t="s">
        <v>84</v>
      </c>
      <c r="J70" s="101">
        <v>6346.4</v>
      </c>
      <c r="K70" s="102">
        <v>1269.3</v>
      </c>
      <c r="L70" s="216">
        <f t="shared" si="13"/>
        <v>7615.7</v>
      </c>
      <c r="M70" s="39"/>
      <c r="N70" s="39"/>
      <c r="O70" s="39"/>
      <c r="P70" s="66"/>
      <c r="Q70" s="66"/>
      <c r="R70" s="66"/>
      <c r="S70" s="66"/>
    </row>
    <row r="71" spans="1:19" ht="13.5" customHeight="1">
      <c r="A71" s="42">
        <v>34</v>
      </c>
      <c r="B71" s="87" t="s">
        <v>63</v>
      </c>
      <c r="C71" s="87" t="s">
        <v>39</v>
      </c>
      <c r="D71" s="98" t="s">
        <v>72</v>
      </c>
      <c r="E71" s="98">
        <v>25339010</v>
      </c>
      <c r="F71" s="98">
        <v>201005427</v>
      </c>
      <c r="G71" s="99">
        <v>40477</v>
      </c>
      <c r="H71" s="99">
        <v>40504</v>
      </c>
      <c r="I71" s="100" t="s">
        <v>84</v>
      </c>
      <c r="J71" s="101">
        <v>24064.4</v>
      </c>
      <c r="K71" s="102">
        <v>4812.88</v>
      </c>
      <c r="L71" s="216">
        <f t="shared" si="13"/>
        <v>28877.280000000002</v>
      </c>
      <c r="M71" s="39"/>
      <c r="N71" s="39"/>
      <c r="O71" s="39"/>
      <c r="P71" s="66"/>
      <c r="Q71" s="66"/>
      <c r="R71" s="66"/>
      <c r="S71" s="66"/>
    </row>
    <row r="72" spans="1:19" ht="13.5" customHeight="1">
      <c r="A72" s="42">
        <v>34</v>
      </c>
      <c r="B72" s="87" t="s">
        <v>63</v>
      </c>
      <c r="C72" s="87" t="s">
        <v>39</v>
      </c>
      <c r="D72" s="98" t="s">
        <v>72</v>
      </c>
      <c r="E72" s="98">
        <v>25339010</v>
      </c>
      <c r="F72" s="98">
        <v>201005427</v>
      </c>
      <c r="G72" s="99">
        <v>40477</v>
      </c>
      <c r="H72" s="99">
        <v>40504</v>
      </c>
      <c r="I72" s="100" t="s">
        <v>84</v>
      </c>
      <c r="J72" s="101"/>
      <c r="K72" s="102"/>
      <c r="L72" s="216">
        <f>28877-L71</f>
        <v>-0.2800000000024738</v>
      </c>
      <c r="M72" s="39"/>
      <c r="N72" s="39"/>
      <c r="O72" s="39"/>
      <c r="P72" s="66"/>
      <c r="Q72" s="66"/>
      <c r="R72" s="66"/>
      <c r="S72" s="66"/>
    </row>
    <row r="73" spans="1:19" ht="13.5" customHeight="1">
      <c r="A73" s="42">
        <v>36</v>
      </c>
      <c r="B73" s="87" t="s">
        <v>63</v>
      </c>
      <c r="C73" s="87" t="s">
        <v>39</v>
      </c>
      <c r="D73" s="98" t="s">
        <v>72</v>
      </c>
      <c r="E73" s="98">
        <v>25339010</v>
      </c>
      <c r="F73" s="98">
        <v>201005428</v>
      </c>
      <c r="G73" s="99">
        <v>40477</v>
      </c>
      <c r="H73" s="99">
        <v>40504</v>
      </c>
      <c r="I73" s="100" t="s">
        <v>84</v>
      </c>
      <c r="J73" s="101">
        <v>1819.6</v>
      </c>
      <c r="K73" s="102">
        <v>363.92</v>
      </c>
      <c r="L73" s="216">
        <f t="shared" si="13"/>
        <v>2183.52</v>
      </c>
      <c r="M73" s="39"/>
      <c r="N73" s="39"/>
      <c r="O73" s="39"/>
      <c r="P73" s="66"/>
      <c r="Q73" s="66"/>
      <c r="R73" s="66"/>
      <c r="S73" s="66"/>
    </row>
    <row r="74" spans="1:19" ht="13.5" customHeight="1">
      <c r="A74" s="42">
        <v>36</v>
      </c>
      <c r="B74" s="87" t="s">
        <v>63</v>
      </c>
      <c r="C74" s="87" t="s">
        <v>39</v>
      </c>
      <c r="D74" s="98" t="s">
        <v>72</v>
      </c>
      <c r="E74" s="98">
        <v>25339010</v>
      </c>
      <c r="F74" s="98">
        <v>201005428</v>
      </c>
      <c r="G74" s="99">
        <v>40477</v>
      </c>
      <c r="H74" s="99">
        <v>40504</v>
      </c>
      <c r="I74" s="100" t="s">
        <v>84</v>
      </c>
      <c r="J74" s="101"/>
      <c r="K74" s="102"/>
      <c r="L74" s="216">
        <f>2184-L73</f>
        <v>0.4800000000000182</v>
      </c>
      <c r="M74" s="39"/>
      <c r="N74" s="39"/>
      <c r="O74" s="39"/>
      <c r="P74" s="66"/>
      <c r="Q74" s="66"/>
      <c r="R74" s="66"/>
      <c r="S74" s="66"/>
    </row>
    <row r="75" spans="1:19" ht="13.5" customHeight="1">
      <c r="A75" s="42">
        <v>4</v>
      </c>
      <c r="B75" s="87" t="s">
        <v>63</v>
      </c>
      <c r="C75" s="87" t="s">
        <v>39</v>
      </c>
      <c r="D75" s="158" t="s">
        <v>70</v>
      </c>
      <c r="E75" s="159" t="s">
        <v>71</v>
      </c>
      <c r="F75" s="158">
        <v>201005600</v>
      </c>
      <c r="G75" s="160">
        <v>40482</v>
      </c>
      <c r="H75" s="160">
        <v>40527</v>
      </c>
      <c r="I75" s="161" t="s">
        <v>84</v>
      </c>
      <c r="J75" s="162"/>
      <c r="K75" s="162">
        <v>2646468.69</v>
      </c>
      <c r="L75" s="162">
        <f t="shared" si="13"/>
        <v>2646468.69</v>
      </c>
      <c r="M75" s="39"/>
      <c r="N75" s="39"/>
      <c r="O75" s="39"/>
      <c r="P75" s="66"/>
      <c r="Q75" s="66"/>
      <c r="R75" s="66"/>
      <c r="S75" s="66"/>
    </row>
    <row r="76" spans="1:19" ht="13.5" customHeight="1">
      <c r="A76" s="42">
        <v>5</v>
      </c>
      <c r="B76" s="87" t="s">
        <v>63</v>
      </c>
      <c r="C76" s="87" t="s">
        <v>39</v>
      </c>
      <c r="D76" s="133" t="s">
        <v>70</v>
      </c>
      <c r="E76" s="134" t="s">
        <v>71</v>
      </c>
      <c r="F76" s="133">
        <v>201005601</v>
      </c>
      <c r="G76" s="135">
        <v>40482</v>
      </c>
      <c r="H76" s="135">
        <v>40527</v>
      </c>
      <c r="I76" s="136" t="s">
        <v>84</v>
      </c>
      <c r="J76" s="137">
        <v>-0.68</v>
      </c>
      <c r="K76" s="137"/>
      <c r="L76" s="137">
        <f t="shared" si="13"/>
        <v>-0.68</v>
      </c>
      <c r="M76" s="39"/>
      <c r="N76" s="39"/>
      <c r="O76" s="39"/>
      <c r="P76" s="66"/>
      <c r="Q76" s="66"/>
      <c r="R76" s="66"/>
      <c r="S76" s="66"/>
    </row>
    <row r="77" spans="1:19" ht="13.5" customHeight="1">
      <c r="A77" s="42">
        <v>40</v>
      </c>
      <c r="B77" s="87" t="s">
        <v>63</v>
      </c>
      <c r="C77" s="87" t="s">
        <v>39</v>
      </c>
      <c r="D77" s="98" t="s">
        <v>67</v>
      </c>
      <c r="E77" s="98">
        <v>25533843</v>
      </c>
      <c r="F77" s="98">
        <v>201005947</v>
      </c>
      <c r="G77" s="99">
        <v>40508</v>
      </c>
      <c r="H77" s="99">
        <v>40527</v>
      </c>
      <c r="I77" s="100" t="s">
        <v>85</v>
      </c>
      <c r="J77" s="101">
        <v>37200</v>
      </c>
      <c r="K77" s="102">
        <v>7440</v>
      </c>
      <c r="L77" s="216">
        <f t="shared" si="13"/>
        <v>44640</v>
      </c>
      <c r="M77" s="39"/>
      <c r="N77" s="39"/>
      <c r="O77" s="39"/>
      <c r="P77" s="66"/>
      <c r="Q77" s="66"/>
      <c r="R77" s="66"/>
      <c r="S77" s="66"/>
    </row>
    <row r="78" spans="1:19" ht="13.5" customHeight="1">
      <c r="A78" s="42">
        <v>41</v>
      </c>
      <c r="B78" s="87" t="s">
        <v>63</v>
      </c>
      <c r="C78" s="87" t="s">
        <v>39</v>
      </c>
      <c r="D78" s="98" t="s">
        <v>68</v>
      </c>
      <c r="E78" s="98">
        <v>15059049</v>
      </c>
      <c r="F78" s="98">
        <v>201006026</v>
      </c>
      <c r="G78" s="99">
        <v>40512</v>
      </c>
      <c r="H78" s="99">
        <v>40527</v>
      </c>
      <c r="I78" s="100" t="s">
        <v>84</v>
      </c>
      <c r="J78" s="101">
        <v>87384.3</v>
      </c>
      <c r="K78" s="102">
        <v>17476.9</v>
      </c>
      <c r="L78" s="216">
        <f t="shared" si="13"/>
        <v>104861.20000000001</v>
      </c>
      <c r="M78" s="39"/>
      <c r="N78" s="39"/>
      <c r="O78" s="39"/>
      <c r="P78" s="66"/>
      <c r="Q78" s="66"/>
      <c r="R78" s="66"/>
      <c r="S78" s="66"/>
    </row>
    <row r="79" spans="1:19" ht="13.5" customHeight="1">
      <c r="A79" s="42">
        <v>42</v>
      </c>
      <c r="B79" s="87" t="s">
        <v>63</v>
      </c>
      <c r="C79" s="87" t="s">
        <v>39</v>
      </c>
      <c r="D79" s="98" t="s">
        <v>68</v>
      </c>
      <c r="E79" s="98">
        <v>15059049</v>
      </c>
      <c r="F79" s="98">
        <v>201006027</v>
      </c>
      <c r="G79" s="99">
        <v>40512</v>
      </c>
      <c r="H79" s="99">
        <v>40527</v>
      </c>
      <c r="I79" s="100" t="s">
        <v>84</v>
      </c>
      <c r="J79" s="101">
        <v>6607.6</v>
      </c>
      <c r="K79" s="102">
        <v>1321.6</v>
      </c>
      <c r="L79" s="216">
        <f t="shared" si="13"/>
        <v>7929.200000000001</v>
      </c>
      <c r="M79" s="39"/>
      <c r="N79" s="39"/>
      <c r="O79" s="39"/>
      <c r="P79" s="66"/>
      <c r="Q79" s="66"/>
      <c r="R79" s="66"/>
      <c r="S79" s="66"/>
    </row>
    <row r="80" spans="1:19" ht="13.5" customHeight="1">
      <c r="A80" s="42">
        <v>43</v>
      </c>
      <c r="B80" s="87" t="s">
        <v>63</v>
      </c>
      <c r="C80" s="87" t="s">
        <v>39</v>
      </c>
      <c r="D80" s="98" t="s">
        <v>72</v>
      </c>
      <c r="E80" s="98">
        <v>25339010</v>
      </c>
      <c r="F80" s="98">
        <v>201006344</v>
      </c>
      <c r="G80" s="99">
        <v>40520</v>
      </c>
      <c r="H80" s="99">
        <v>40541</v>
      </c>
      <c r="I80" s="100" t="s">
        <v>84</v>
      </c>
      <c r="J80" s="101">
        <v>24064.4</v>
      </c>
      <c r="K80" s="102">
        <v>4812.88</v>
      </c>
      <c r="L80" s="216">
        <f t="shared" si="13"/>
        <v>28877.280000000002</v>
      </c>
      <c r="M80" s="39"/>
      <c r="N80" s="39"/>
      <c r="O80" s="39"/>
      <c r="P80" s="66"/>
      <c r="Q80" s="66"/>
      <c r="R80" s="66"/>
      <c r="S80" s="66"/>
    </row>
    <row r="81" spans="1:19" ht="13.5" customHeight="1">
      <c r="A81" s="42">
        <v>44</v>
      </c>
      <c r="B81" s="87" t="s">
        <v>63</v>
      </c>
      <c r="C81" s="87" t="s">
        <v>39</v>
      </c>
      <c r="D81" s="98" t="s">
        <v>72</v>
      </c>
      <c r="E81" s="98">
        <v>25339010</v>
      </c>
      <c r="F81" s="98">
        <v>201006345</v>
      </c>
      <c r="G81" s="99">
        <v>40520</v>
      </c>
      <c r="H81" s="99">
        <v>40541</v>
      </c>
      <c r="I81" s="100" t="s">
        <v>84</v>
      </c>
      <c r="J81" s="101">
        <v>1819.6</v>
      </c>
      <c r="K81" s="102">
        <v>363.92</v>
      </c>
      <c r="L81" s="216">
        <f t="shared" si="13"/>
        <v>2183.52</v>
      </c>
      <c r="M81" s="39"/>
      <c r="N81" s="39"/>
      <c r="O81" s="39"/>
      <c r="P81" s="66"/>
      <c r="Q81" s="66"/>
      <c r="R81" s="66"/>
      <c r="S81" s="66"/>
    </row>
    <row r="82" spans="1:19" ht="13.5" customHeight="1">
      <c r="A82" s="42">
        <v>45</v>
      </c>
      <c r="B82" s="87" t="s">
        <v>63</v>
      </c>
      <c r="C82" s="87" t="s">
        <v>39</v>
      </c>
      <c r="D82" s="103" t="s">
        <v>70</v>
      </c>
      <c r="E82" s="104" t="s">
        <v>71</v>
      </c>
      <c r="F82" s="103">
        <v>201006395</v>
      </c>
      <c r="G82" s="105">
        <v>40512</v>
      </c>
      <c r="H82" s="105">
        <v>40541</v>
      </c>
      <c r="I82" s="106" t="s">
        <v>84</v>
      </c>
      <c r="J82" s="107">
        <v>386759.65</v>
      </c>
      <c r="K82" s="107">
        <v>77351.93</v>
      </c>
      <c r="L82" s="107">
        <f t="shared" si="13"/>
        <v>464111.58</v>
      </c>
      <c r="M82" s="39"/>
      <c r="N82" s="39"/>
      <c r="O82" s="39"/>
      <c r="P82" s="66"/>
      <c r="Q82" s="66"/>
      <c r="R82" s="66"/>
      <c r="S82" s="66"/>
    </row>
    <row r="83" spans="1:19" ht="13.5" customHeight="1">
      <c r="A83" s="42">
        <v>45</v>
      </c>
      <c r="B83" s="87" t="s">
        <v>63</v>
      </c>
      <c r="C83" s="87" t="s">
        <v>39</v>
      </c>
      <c r="D83" s="103" t="s">
        <v>70</v>
      </c>
      <c r="E83" s="104" t="s">
        <v>71</v>
      </c>
      <c r="F83" s="103">
        <v>201006395</v>
      </c>
      <c r="G83" s="105">
        <v>40512</v>
      </c>
      <c r="H83" s="105">
        <v>40541</v>
      </c>
      <c r="I83" s="106" t="s">
        <v>84</v>
      </c>
      <c r="J83" s="107">
        <v>0.06</v>
      </c>
      <c r="K83" s="107"/>
      <c r="L83" s="107">
        <f t="shared" si="13"/>
        <v>0.06</v>
      </c>
      <c r="M83" s="39"/>
      <c r="N83" s="39"/>
      <c r="O83" s="39"/>
      <c r="P83" s="66"/>
      <c r="Q83" s="66"/>
      <c r="R83" s="66"/>
      <c r="S83" s="66"/>
    </row>
    <row r="84" spans="1:19" ht="13.5" customHeight="1">
      <c r="A84" s="42">
        <v>6</v>
      </c>
      <c r="B84" s="87" t="s">
        <v>63</v>
      </c>
      <c r="C84" s="87" t="s">
        <v>39</v>
      </c>
      <c r="D84" s="108" t="s">
        <v>70</v>
      </c>
      <c r="E84" s="109" t="s">
        <v>71</v>
      </c>
      <c r="F84" s="110">
        <v>201006530</v>
      </c>
      <c r="G84" s="111">
        <v>40512</v>
      </c>
      <c r="H84" s="111">
        <v>40541</v>
      </c>
      <c r="I84" s="112" t="s">
        <v>84</v>
      </c>
      <c r="J84" s="206"/>
      <c r="K84" s="206">
        <v>1289183.66</v>
      </c>
      <c r="L84" s="206">
        <f t="shared" si="13"/>
        <v>1289183.66</v>
      </c>
      <c r="M84" s="39"/>
      <c r="N84" s="39"/>
      <c r="O84" s="39"/>
      <c r="P84" s="66"/>
      <c r="Q84" s="66"/>
      <c r="R84" s="66"/>
      <c r="S84" s="66"/>
    </row>
    <row r="85" spans="1:19" ht="13.5" customHeight="1">
      <c r="A85" s="42">
        <v>6</v>
      </c>
      <c r="B85" s="87" t="s">
        <v>63</v>
      </c>
      <c r="C85" s="87" t="s">
        <v>39</v>
      </c>
      <c r="D85" s="108" t="s">
        <v>70</v>
      </c>
      <c r="E85" s="109" t="s">
        <v>71</v>
      </c>
      <c r="F85" s="110">
        <v>201006530</v>
      </c>
      <c r="G85" s="111">
        <v>40512</v>
      </c>
      <c r="H85" s="111">
        <v>40541</v>
      </c>
      <c r="I85" s="112" t="s">
        <v>84</v>
      </c>
      <c r="J85" s="206">
        <v>42973.35</v>
      </c>
      <c r="K85" s="206"/>
      <c r="L85" s="206">
        <f t="shared" si="13"/>
        <v>42973.35</v>
      </c>
      <c r="M85" s="39"/>
      <c r="N85" s="39"/>
      <c r="O85" s="39"/>
      <c r="P85" s="66"/>
      <c r="Q85" s="66"/>
      <c r="R85" s="66"/>
      <c r="S85" s="66"/>
    </row>
    <row r="86" spans="1:19" ht="13.5" customHeight="1">
      <c r="A86" s="42">
        <v>49</v>
      </c>
      <c r="B86" s="87" t="s">
        <v>63</v>
      </c>
      <c r="C86" s="87" t="s">
        <v>39</v>
      </c>
      <c r="D86" s="98" t="s">
        <v>68</v>
      </c>
      <c r="E86" s="98">
        <v>15059049</v>
      </c>
      <c r="F86" s="98">
        <v>201006758</v>
      </c>
      <c r="G86" s="99">
        <v>40543</v>
      </c>
      <c r="H86" s="99">
        <v>40562</v>
      </c>
      <c r="I86" s="100" t="s">
        <v>84</v>
      </c>
      <c r="J86" s="101">
        <v>82064.5</v>
      </c>
      <c r="K86" s="102">
        <v>16412.9</v>
      </c>
      <c r="L86" s="216">
        <f t="shared" si="13"/>
        <v>98477.4</v>
      </c>
      <c r="M86" s="39"/>
      <c r="N86" s="39"/>
      <c r="O86" s="39"/>
      <c r="P86" s="66"/>
      <c r="Q86" s="66"/>
      <c r="R86" s="66"/>
      <c r="S86" s="66"/>
    </row>
    <row r="87" spans="1:19" ht="13.5" customHeight="1">
      <c r="A87" s="42">
        <v>50</v>
      </c>
      <c r="B87" s="87" t="s">
        <v>63</v>
      </c>
      <c r="C87" s="87" t="s">
        <v>39</v>
      </c>
      <c r="D87" s="98" t="s">
        <v>68</v>
      </c>
      <c r="E87" s="98">
        <v>15059049</v>
      </c>
      <c r="F87" s="98">
        <v>201006759</v>
      </c>
      <c r="G87" s="99">
        <v>40543</v>
      </c>
      <c r="H87" s="99">
        <v>40562</v>
      </c>
      <c r="I87" s="100" t="s">
        <v>84</v>
      </c>
      <c r="J87" s="101">
        <v>6205.4</v>
      </c>
      <c r="K87" s="102">
        <v>1241.1</v>
      </c>
      <c r="L87" s="216">
        <f t="shared" si="13"/>
        <v>7446.5</v>
      </c>
      <c r="M87" s="39"/>
      <c r="N87" s="39"/>
      <c r="O87" s="39"/>
      <c r="P87" s="66"/>
      <c r="Q87" s="66"/>
      <c r="R87" s="66"/>
      <c r="S87" s="66"/>
    </row>
    <row r="88" spans="1:19" ht="13.5" customHeight="1">
      <c r="A88" s="42">
        <v>8</v>
      </c>
      <c r="B88" s="87" t="s">
        <v>63</v>
      </c>
      <c r="C88" s="87" t="s">
        <v>39</v>
      </c>
      <c r="D88" s="118" t="s">
        <v>70</v>
      </c>
      <c r="E88" s="119" t="s">
        <v>71</v>
      </c>
      <c r="F88" s="118">
        <v>201006862</v>
      </c>
      <c r="G88" s="120">
        <v>40543</v>
      </c>
      <c r="H88" s="120">
        <v>40605</v>
      </c>
      <c r="I88" s="121" t="s">
        <v>84</v>
      </c>
      <c r="J88" s="122"/>
      <c r="K88" s="122">
        <v>1181418.01</v>
      </c>
      <c r="L88" s="122">
        <f t="shared" si="13"/>
        <v>1181418.01</v>
      </c>
      <c r="M88" s="39"/>
      <c r="N88" s="39"/>
      <c r="O88" s="39"/>
      <c r="P88" s="66"/>
      <c r="Q88" s="66"/>
      <c r="R88" s="66"/>
      <c r="S88" s="66"/>
    </row>
    <row r="89" spans="1:19" ht="13.5" customHeight="1">
      <c r="A89" s="42">
        <v>8</v>
      </c>
      <c r="B89" s="87" t="s">
        <v>63</v>
      </c>
      <c r="C89" s="87" t="s">
        <v>39</v>
      </c>
      <c r="D89" s="118" t="s">
        <v>70</v>
      </c>
      <c r="E89" s="119" t="s">
        <v>71</v>
      </c>
      <c r="F89" s="118">
        <v>201006862</v>
      </c>
      <c r="G89" s="120">
        <v>40543</v>
      </c>
      <c r="H89" s="189">
        <v>40605</v>
      </c>
      <c r="I89" s="121" t="s">
        <v>84</v>
      </c>
      <c r="J89" s="190">
        <v>-0.08</v>
      </c>
      <c r="K89" s="191"/>
      <c r="L89" s="191">
        <f t="shared" si="13"/>
        <v>-0.08</v>
      </c>
      <c r="M89" s="39"/>
      <c r="N89" s="39"/>
      <c r="O89" s="39"/>
      <c r="P89" s="66"/>
      <c r="Q89" s="66"/>
      <c r="R89" s="66"/>
      <c r="S89" s="66"/>
    </row>
    <row r="90" spans="1:19" ht="13.5" customHeight="1">
      <c r="A90" s="42">
        <v>53</v>
      </c>
      <c r="B90" s="87" t="s">
        <v>63</v>
      </c>
      <c r="C90" s="87" t="s">
        <v>39</v>
      </c>
      <c r="D90" s="98" t="s">
        <v>68</v>
      </c>
      <c r="E90" s="98">
        <v>15059049</v>
      </c>
      <c r="F90" s="98">
        <v>201100596</v>
      </c>
      <c r="G90" s="99">
        <v>40574</v>
      </c>
      <c r="H90" s="99">
        <v>40597</v>
      </c>
      <c r="I90" s="100" t="s">
        <v>84</v>
      </c>
      <c r="J90" s="101">
        <v>6806.6</v>
      </c>
      <c r="K90" s="102">
        <v>1361.4</v>
      </c>
      <c r="L90" s="216">
        <f t="shared" si="13"/>
        <v>8168</v>
      </c>
      <c r="M90" s="39"/>
      <c r="N90" s="39"/>
      <c r="O90" s="39"/>
      <c r="P90" s="66"/>
      <c r="Q90" s="66"/>
      <c r="R90" s="66"/>
      <c r="S90" s="66"/>
    </row>
    <row r="91" spans="1:19" ht="13.5" customHeight="1">
      <c r="A91" s="42">
        <v>54</v>
      </c>
      <c r="B91" s="87" t="s">
        <v>63</v>
      </c>
      <c r="C91" s="87" t="s">
        <v>39</v>
      </c>
      <c r="D91" s="98" t="s">
        <v>68</v>
      </c>
      <c r="E91" s="98">
        <v>15059049</v>
      </c>
      <c r="F91" s="98">
        <v>201100599</v>
      </c>
      <c r="G91" s="99">
        <v>40574</v>
      </c>
      <c r="H91" s="99">
        <v>40597</v>
      </c>
      <c r="I91" s="100" t="s">
        <v>84</v>
      </c>
      <c r="J91" s="101">
        <v>90015.7</v>
      </c>
      <c r="K91" s="102">
        <v>18003.2</v>
      </c>
      <c r="L91" s="216">
        <f t="shared" si="13"/>
        <v>108018.9</v>
      </c>
      <c r="M91" s="39"/>
      <c r="N91" s="39"/>
      <c r="O91" s="39"/>
      <c r="P91" s="66"/>
      <c r="Q91" s="66"/>
      <c r="R91" s="66"/>
      <c r="S91" s="66"/>
    </row>
    <row r="92" spans="1:19" ht="13.5" customHeight="1">
      <c r="A92" s="42">
        <v>9</v>
      </c>
      <c r="B92" s="87" t="s">
        <v>63</v>
      </c>
      <c r="C92" s="87" t="s">
        <v>39</v>
      </c>
      <c r="D92" s="123" t="s">
        <v>70</v>
      </c>
      <c r="E92" s="124" t="s">
        <v>71</v>
      </c>
      <c r="F92" s="125">
        <v>201100651</v>
      </c>
      <c r="G92" s="126">
        <v>40574</v>
      </c>
      <c r="H92" s="126">
        <v>40638</v>
      </c>
      <c r="I92" s="127" t="s">
        <v>84</v>
      </c>
      <c r="J92" s="208"/>
      <c r="K92" s="208">
        <v>1801554.48</v>
      </c>
      <c r="L92" s="208">
        <f t="shared" si="13"/>
        <v>1801554.48</v>
      </c>
      <c r="M92" s="39"/>
      <c r="N92" s="39"/>
      <c r="O92" s="39"/>
      <c r="P92" s="66"/>
      <c r="Q92" s="66"/>
      <c r="R92" s="66"/>
      <c r="S92" s="66"/>
    </row>
    <row r="93" spans="1:19" ht="13.5" customHeight="1">
      <c r="A93" s="42">
        <v>56</v>
      </c>
      <c r="B93" s="87" t="s">
        <v>63</v>
      </c>
      <c r="C93" s="87" t="s">
        <v>39</v>
      </c>
      <c r="D93" s="128" t="s">
        <v>70</v>
      </c>
      <c r="E93" s="129" t="s">
        <v>71</v>
      </c>
      <c r="F93" s="130">
        <v>201100652</v>
      </c>
      <c r="G93" s="131">
        <v>40574</v>
      </c>
      <c r="H93" s="131">
        <v>40638</v>
      </c>
      <c r="I93" s="132" t="s">
        <v>84</v>
      </c>
      <c r="J93" s="217">
        <v>979575.79</v>
      </c>
      <c r="K93" s="217">
        <v>195915.16</v>
      </c>
      <c r="L93" s="217">
        <f t="shared" si="13"/>
        <v>1175490.95</v>
      </c>
      <c r="M93" s="39"/>
      <c r="N93" s="39"/>
      <c r="O93" s="39"/>
      <c r="P93" s="66"/>
      <c r="Q93" s="66"/>
      <c r="R93" s="66"/>
      <c r="S93" s="66"/>
    </row>
    <row r="94" spans="1:19" ht="13.5" customHeight="1">
      <c r="A94" s="42">
        <v>10</v>
      </c>
      <c r="B94" s="87" t="s">
        <v>63</v>
      </c>
      <c r="C94" s="87" t="s">
        <v>39</v>
      </c>
      <c r="D94" s="138" t="s">
        <v>70</v>
      </c>
      <c r="E94" s="139" t="s">
        <v>71</v>
      </c>
      <c r="F94" s="140">
        <v>201100653</v>
      </c>
      <c r="G94" s="141">
        <v>40574</v>
      </c>
      <c r="H94" s="141">
        <v>40640</v>
      </c>
      <c r="I94" s="142" t="s">
        <v>84</v>
      </c>
      <c r="J94" s="209">
        <v>-0.12</v>
      </c>
      <c r="K94" s="209"/>
      <c r="L94" s="209">
        <f t="shared" si="13"/>
        <v>-0.12</v>
      </c>
      <c r="M94" s="39"/>
      <c r="N94" s="39"/>
      <c r="O94" s="39"/>
      <c r="P94" s="66"/>
      <c r="Q94" s="66"/>
      <c r="R94" s="66"/>
      <c r="S94" s="66"/>
    </row>
    <row r="95" spans="1:19" ht="13.5" customHeight="1">
      <c r="A95" s="42">
        <v>58</v>
      </c>
      <c r="B95" s="87" t="s">
        <v>63</v>
      </c>
      <c r="C95" s="87" t="s">
        <v>39</v>
      </c>
      <c r="D95" s="98" t="s">
        <v>68</v>
      </c>
      <c r="E95" s="98">
        <v>15059049</v>
      </c>
      <c r="F95" s="98">
        <v>201101023</v>
      </c>
      <c r="G95" s="99">
        <v>40602</v>
      </c>
      <c r="H95" s="99">
        <v>40623</v>
      </c>
      <c r="I95" s="100" t="s">
        <v>84</v>
      </c>
      <c r="J95" s="101">
        <v>6918.7</v>
      </c>
      <c r="K95" s="102">
        <v>1383.8</v>
      </c>
      <c r="L95" s="216">
        <f t="shared" si="13"/>
        <v>8302.5</v>
      </c>
      <c r="M95" s="39"/>
      <c r="N95" s="39"/>
      <c r="O95" s="39"/>
      <c r="P95" s="66"/>
      <c r="Q95" s="66"/>
      <c r="R95" s="66"/>
      <c r="S95" s="66"/>
    </row>
    <row r="96" spans="1:19" ht="13.5" customHeight="1">
      <c r="A96" s="42">
        <v>59</v>
      </c>
      <c r="B96" s="87" t="s">
        <v>63</v>
      </c>
      <c r="C96" s="87" t="s">
        <v>39</v>
      </c>
      <c r="D96" s="98" t="s">
        <v>68</v>
      </c>
      <c r="E96" s="98">
        <v>15059049</v>
      </c>
      <c r="F96" s="98">
        <v>201101024</v>
      </c>
      <c r="G96" s="99">
        <v>40602</v>
      </c>
      <c r="H96" s="99">
        <v>40623</v>
      </c>
      <c r="I96" s="100" t="s">
        <v>84</v>
      </c>
      <c r="J96" s="101">
        <v>91498.1</v>
      </c>
      <c r="K96" s="102">
        <v>18299.7</v>
      </c>
      <c r="L96" s="216">
        <f t="shared" si="13"/>
        <v>109797.8</v>
      </c>
      <c r="M96" s="39"/>
      <c r="N96" s="39"/>
      <c r="O96" s="39"/>
      <c r="P96" s="66"/>
      <c r="Q96" s="66"/>
      <c r="R96" s="66"/>
      <c r="S96" s="66"/>
    </row>
    <row r="97" spans="1:19" ht="13.5" customHeight="1">
      <c r="A97" s="42">
        <v>11</v>
      </c>
      <c r="B97" s="87" t="s">
        <v>63</v>
      </c>
      <c r="C97" s="87" t="s">
        <v>39</v>
      </c>
      <c r="D97" s="143" t="s">
        <v>70</v>
      </c>
      <c r="E97" s="144" t="s">
        <v>71</v>
      </c>
      <c r="F97" s="143">
        <v>201101186</v>
      </c>
      <c r="G97" s="145">
        <v>40602</v>
      </c>
      <c r="H97" s="145">
        <v>40672</v>
      </c>
      <c r="I97" s="146" t="s">
        <v>84</v>
      </c>
      <c r="J97" s="147"/>
      <c r="K97" s="147">
        <v>2312670.98</v>
      </c>
      <c r="L97" s="147">
        <f t="shared" si="13"/>
        <v>2312670.98</v>
      </c>
      <c r="M97" s="39"/>
      <c r="N97" s="39"/>
      <c r="O97" s="39"/>
      <c r="P97" s="66"/>
      <c r="Q97" s="66"/>
      <c r="R97" s="66"/>
      <c r="S97" s="66"/>
    </row>
    <row r="98" spans="1:19" ht="13.5" customHeight="1">
      <c r="A98" s="42">
        <v>11</v>
      </c>
      <c r="B98" s="87" t="s">
        <v>63</v>
      </c>
      <c r="C98" s="87" t="s">
        <v>39</v>
      </c>
      <c r="D98" s="143" t="s">
        <v>70</v>
      </c>
      <c r="E98" s="144" t="s">
        <v>71</v>
      </c>
      <c r="F98" s="143">
        <v>201101186</v>
      </c>
      <c r="G98" s="145">
        <v>40602</v>
      </c>
      <c r="H98" s="145">
        <v>40672</v>
      </c>
      <c r="I98" s="146" t="s">
        <v>84</v>
      </c>
      <c r="J98" s="192">
        <v>0.12</v>
      </c>
      <c r="K98" s="193"/>
      <c r="L98" s="193">
        <f t="shared" si="13"/>
        <v>0.12</v>
      </c>
      <c r="M98" s="39"/>
      <c r="N98" s="39"/>
      <c r="O98" s="39"/>
      <c r="P98" s="66"/>
      <c r="Q98" s="66"/>
      <c r="R98" s="66"/>
      <c r="S98" s="66"/>
    </row>
    <row r="99" spans="1:19" ht="13.5" customHeight="1">
      <c r="A99" s="42">
        <v>62</v>
      </c>
      <c r="B99" s="87" t="s">
        <v>63</v>
      </c>
      <c r="C99" s="87" t="s">
        <v>39</v>
      </c>
      <c r="D99" s="98" t="s">
        <v>68</v>
      </c>
      <c r="E99" s="98">
        <v>15059049</v>
      </c>
      <c r="F99" s="98">
        <v>201101488</v>
      </c>
      <c r="G99" s="99">
        <v>40633</v>
      </c>
      <c r="H99" s="99">
        <v>40653</v>
      </c>
      <c r="I99" s="100" t="s">
        <v>84</v>
      </c>
      <c r="J99" s="101">
        <v>79887.1</v>
      </c>
      <c r="K99" s="102">
        <v>15977.5</v>
      </c>
      <c r="L99" s="216">
        <f t="shared" si="13"/>
        <v>95864.6</v>
      </c>
      <c r="M99" s="39"/>
      <c r="N99" s="39"/>
      <c r="O99" s="39"/>
      <c r="P99" s="66"/>
      <c r="Q99" s="66"/>
      <c r="R99" s="66"/>
      <c r="S99" s="66"/>
    </row>
    <row r="100" spans="1:19" ht="13.5" customHeight="1">
      <c r="A100" s="42">
        <v>63</v>
      </c>
      <c r="B100" s="87" t="s">
        <v>63</v>
      </c>
      <c r="C100" s="87" t="s">
        <v>39</v>
      </c>
      <c r="D100" s="98" t="s">
        <v>68</v>
      </c>
      <c r="E100" s="98">
        <v>15059049</v>
      </c>
      <c r="F100" s="98">
        <v>201101489</v>
      </c>
      <c r="G100" s="99">
        <v>40633</v>
      </c>
      <c r="H100" s="99">
        <v>40653</v>
      </c>
      <c r="I100" s="100" t="s">
        <v>84</v>
      </c>
      <c r="J100" s="101">
        <v>6040.7</v>
      </c>
      <c r="K100" s="102">
        <v>1208.2</v>
      </c>
      <c r="L100" s="216">
        <f t="shared" si="13"/>
        <v>7248.9</v>
      </c>
      <c r="M100" s="39"/>
      <c r="N100" s="39"/>
      <c r="O100" s="39"/>
      <c r="P100" s="66"/>
      <c r="Q100" s="66"/>
      <c r="R100" s="66"/>
      <c r="S100" s="66"/>
    </row>
    <row r="101" spans="1:19" ht="13.5" customHeight="1">
      <c r="A101" s="42">
        <v>13</v>
      </c>
      <c r="B101" s="87" t="s">
        <v>63</v>
      </c>
      <c r="C101" s="87" t="s">
        <v>39</v>
      </c>
      <c r="D101" s="153" t="s">
        <v>70</v>
      </c>
      <c r="E101" s="154" t="s">
        <v>71</v>
      </c>
      <c r="F101" s="155">
        <v>201101596</v>
      </c>
      <c r="G101" s="156">
        <v>40633</v>
      </c>
      <c r="H101" s="156">
        <v>40701</v>
      </c>
      <c r="I101" s="157" t="s">
        <v>84</v>
      </c>
      <c r="J101" s="211"/>
      <c r="K101" s="211">
        <v>4309439.83</v>
      </c>
      <c r="L101" s="211">
        <f t="shared" si="13"/>
        <v>4309439.83</v>
      </c>
      <c r="M101" s="39"/>
      <c r="N101" s="39"/>
      <c r="O101" s="39"/>
      <c r="P101" s="66"/>
      <c r="Q101" s="66"/>
      <c r="R101" s="66"/>
      <c r="S101" s="66"/>
    </row>
    <row r="102" spans="1:19" ht="13.5" customHeight="1">
      <c r="A102" s="42">
        <v>13</v>
      </c>
      <c r="B102" s="87" t="s">
        <v>63</v>
      </c>
      <c r="C102" s="87" t="s">
        <v>39</v>
      </c>
      <c r="D102" s="153" t="s">
        <v>70</v>
      </c>
      <c r="E102" s="154" t="s">
        <v>71</v>
      </c>
      <c r="F102" s="155">
        <v>201101596</v>
      </c>
      <c r="G102" s="156">
        <v>40633</v>
      </c>
      <c r="H102" s="156">
        <v>40701</v>
      </c>
      <c r="I102" s="157" t="s">
        <v>84</v>
      </c>
      <c r="J102" s="218">
        <v>1.3</v>
      </c>
      <c r="K102" s="219"/>
      <c r="L102" s="219">
        <f t="shared" si="13"/>
        <v>1.3</v>
      </c>
      <c r="M102" s="39"/>
      <c r="N102" s="39"/>
      <c r="O102" s="39"/>
      <c r="P102" s="66"/>
      <c r="Q102" s="66"/>
      <c r="R102" s="66"/>
      <c r="S102" s="66"/>
    </row>
    <row r="103" spans="1:19" ht="13.5" customHeight="1">
      <c r="A103" s="42">
        <v>66</v>
      </c>
      <c r="B103" s="87" t="s">
        <v>63</v>
      </c>
      <c r="C103" s="87" t="s">
        <v>39</v>
      </c>
      <c r="D103" s="98" t="s">
        <v>68</v>
      </c>
      <c r="E103" s="98">
        <v>15059049</v>
      </c>
      <c r="F103" s="98">
        <v>201102000</v>
      </c>
      <c r="G103" s="99">
        <v>40663</v>
      </c>
      <c r="H103" s="99">
        <v>40683</v>
      </c>
      <c r="I103" s="100" t="s">
        <v>84</v>
      </c>
      <c r="J103" s="101">
        <v>158135.6</v>
      </c>
      <c r="K103" s="102">
        <v>31627.2</v>
      </c>
      <c r="L103" s="216">
        <f t="shared" si="13"/>
        <v>189762.80000000002</v>
      </c>
      <c r="M103" s="39"/>
      <c r="N103" s="39"/>
      <c r="O103" s="39"/>
      <c r="P103" s="66"/>
      <c r="Q103" s="66"/>
      <c r="R103" s="66"/>
      <c r="S103" s="66"/>
    </row>
    <row r="104" spans="1:19" ht="13.5" customHeight="1">
      <c r="A104" s="42">
        <v>67</v>
      </c>
      <c r="B104" s="87" t="s">
        <v>63</v>
      </c>
      <c r="C104" s="87" t="s">
        <v>39</v>
      </c>
      <c r="D104" s="98" t="s">
        <v>68</v>
      </c>
      <c r="E104" s="98">
        <v>15059049</v>
      </c>
      <c r="F104" s="98">
        <v>201102001</v>
      </c>
      <c r="G104" s="99">
        <v>40663</v>
      </c>
      <c r="H104" s="99">
        <v>40683</v>
      </c>
      <c r="I104" s="100" t="s">
        <v>84</v>
      </c>
      <c r="J104" s="101">
        <v>11957.6</v>
      </c>
      <c r="K104" s="102">
        <v>2391.6</v>
      </c>
      <c r="L104" s="216">
        <f t="shared" si="13"/>
        <v>14349.2</v>
      </c>
      <c r="M104" s="39"/>
      <c r="N104" s="39"/>
      <c r="O104" s="39"/>
      <c r="P104" s="66"/>
      <c r="Q104" s="66"/>
      <c r="R104" s="66"/>
      <c r="S104" s="66"/>
    </row>
    <row r="105" spans="1:19" ht="13.5" customHeight="1">
      <c r="A105" s="42">
        <v>14</v>
      </c>
      <c r="B105" s="87" t="s">
        <v>63</v>
      </c>
      <c r="C105" s="87" t="s">
        <v>39</v>
      </c>
      <c r="D105" s="163" t="s">
        <v>70</v>
      </c>
      <c r="E105" s="164" t="s">
        <v>71</v>
      </c>
      <c r="F105" s="165">
        <v>201102220</v>
      </c>
      <c r="G105" s="166">
        <v>40663</v>
      </c>
      <c r="H105" s="166">
        <v>40728</v>
      </c>
      <c r="I105" s="167" t="s">
        <v>84</v>
      </c>
      <c r="J105" s="212">
        <v>1.13</v>
      </c>
      <c r="K105" s="212"/>
      <c r="L105" s="212">
        <f t="shared" si="13"/>
        <v>1.13</v>
      </c>
      <c r="M105" s="39"/>
      <c r="N105" s="39"/>
      <c r="O105" s="39"/>
      <c r="P105" s="66"/>
      <c r="Q105" s="66"/>
      <c r="R105" s="66"/>
      <c r="S105" s="66"/>
    </row>
    <row r="106" spans="1:19" ht="13.5" customHeight="1">
      <c r="A106" s="42">
        <v>69</v>
      </c>
      <c r="B106" s="87" t="s">
        <v>63</v>
      </c>
      <c r="C106" s="87" t="s">
        <v>39</v>
      </c>
      <c r="D106" s="172" t="s">
        <v>70</v>
      </c>
      <c r="E106" s="173" t="s">
        <v>71</v>
      </c>
      <c r="F106" s="174">
        <v>201102324</v>
      </c>
      <c r="G106" s="175">
        <v>40663</v>
      </c>
      <c r="H106" s="175">
        <v>40736</v>
      </c>
      <c r="I106" s="176" t="s">
        <v>84</v>
      </c>
      <c r="J106" s="220">
        <v>42411</v>
      </c>
      <c r="K106" s="220">
        <v>7624.7</v>
      </c>
      <c r="L106" s="220">
        <f t="shared" si="13"/>
        <v>50035.7</v>
      </c>
      <c r="M106" s="39"/>
      <c r="N106" s="39"/>
      <c r="O106" s="39"/>
      <c r="P106" s="66"/>
      <c r="Q106" s="66"/>
      <c r="R106" s="66"/>
      <c r="S106" s="66"/>
    </row>
    <row r="107" spans="1:19" ht="13.5" customHeight="1">
      <c r="A107" s="42">
        <v>69</v>
      </c>
      <c r="B107" s="87" t="s">
        <v>63</v>
      </c>
      <c r="C107" s="87" t="s">
        <v>39</v>
      </c>
      <c r="D107" s="172" t="s">
        <v>70</v>
      </c>
      <c r="E107" s="173" t="s">
        <v>71</v>
      </c>
      <c r="F107" s="174">
        <v>201102324</v>
      </c>
      <c r="G107" s="175">
        <v>40663</v>
      </c>
      <c r="H107" s="194">
        <v>40736</v>
      </c>
      <c r="I107" s="176" t="s">
        <v>84</v>
      </c>
      <c r="J107" s="221">
        <v>-0.43</v>
      </c>
      <c r="K107" s="222"/>
      <c r="L107" s="222">
        <f t="shared" si="13"/>
        <v>-0.43</v>
      </c>
      <c r="M107" s="39"/>
      <c r="N107" s="39"/>
      <c r="O107" s="39"/>
      <c r="P107" s="66"/>
      <c r="Q107" s="66"/>
      <c r="R107" s="66"/>
      <c r="S107" s="66"/>
    </row>
    <row r="108" spans="1:19" ht="13.5" customHeight="1">
      <c r="A108" s="42">
        <v>71</v>
      </c>
      <c r="B108" s="87" t="s">
        <v>63</v>
      </c>
      <c r="C108" s="87" t="s">
        <v>39</v>
      </c>
      <c r="D108" s="98" t="s">
        <v>75</v>
      </c>
      <c r="E108" s="98">
        <v>47114983</v>
      </c>
      <c r="F108" s="98">
        <v>201102568</v>
      </c>
      <c r="G108" s="99">
        <v>40688</v>
      </c>
      <c r="H108" s="99">
        <v>40708</v>
      </c>
      <c r="I108" s="100" t="s">
        <v>84</v>
      </c>
      <c r="J108" s="101">
        <v>399.98</v>
      </c>
      <c r="K108" s="102">
        <v>80.02</v>
      </c>
      <c r="L108" s="216">
        <f t="shared" si="13"/>
        <v>480</v>
      </c>
      <c r="M108" s="39"/>
      <c r="N108" s="39"/>
      <c r="O108" s="39"/>
      <c r="P108" s="66"/>
      <c r="Q108" s="66"/>
      <c r="R108" s="66"/>
      <c r="S108" s="66"/>
    </row>
    <row r="109" spans="1:19" ht="13.5" customHeight="1">
      <c r="A109" s="42">
        <v>15</v>
      </c>
      <c r="B109" s="87" t="s">
        <v>63</v>
      </c>
      <c r="C109" s="87" t="s">
        <v>39</v>
      </c>
      <c r="D109" s="170" t="s">
        <v>70</v>
      </c>
      <c r="E109" s="171" t="s">
        <v>71</v>
      </c>
      <c r="F109" s="171" t="s">
        <v>80</v>
      </c>
      <c r="G109" s="185">
        <v>40663</v>
      </c>
      <c r="H109" s="185">
        <v>40728</v>
      </c>
      <c r="I109" s="195" t="s">
        <v>84</v>
      </c>
      <c r="J109" s="223"/>
      <c r="K109" s="224">
        <v>4254719.8</v>
      </c>
      <c r="L109" s="224">
        <f t="shared" si="13"/>
        <v>4254719.8</v>
      </c>
      <c r="M109" s="39"/>
      <c r="N109" s="39"/>
      <c r="O109" s="39"/>
      <c r="P109" s="66"/>
      <c r="Q109" s="66"/>
      <c r="R109" s="66"/>
      <c r="S109" s="66"/>
    </row>
    <row r="110" spans="1:19" ht="13.5" customHeight="1">
      <c r="A110" s="42">
        <v>15</v>
      </c>
      <c r="B110" s="87" t="s">
        <v>63</v>
      </c>
      <c r="C110" s="87" t="s">
        <v>39</v>
      </c>
      <c r="D110" s="170" t="s">
        <v>70</v>
      </c>
      <c r="E110" s="171" t="s">
        <v>71</v>
      </c>
      <c r="F110" s="171" t="s">
        <v>80</v>
      </c>
      <c r="G110" s="185">
        <v>40663</v>
      </c>
      <c r="H110" s="185">
        <v>40728</v>
      </c>
      <c r="I110" s="195" t="s">
        <v>84</v>
      </c>
      <c r="J110" s="223">
        <v>229401</v>
      </c>
      <c r="K110" s="224">
        <v>45880.2</v>
      </c>
      <c r="L110" s="224">
        <f t="shared" si="13"/>
        <v>275281.2</v>
      </c>
      <c r="M110" s="39"/>
      <c r="N110" s="39"/>
      <c r="O110" s="39"/>
      <c r="P110" s="66"/>
      <c r="Q110" s="66"/>
      <c r="R110" s="66"/>
      <c r="S110" s="66"/>
    </row>
    <row r="111" spans="1:19" ht="13.5" customHeight="1">
      <c r="A111" s="42">
        <v>74</v>
      </c>
      <c r="B111" s="87" t="s">
        <v>63</v>
      </c>
      <c r="C111" s="87" t="s">
        <v>39</v>
      </c>
      <c r="D111" s="98" t="s">
        <v>68</v>
      </c>
      <c r="E111" s="98">
        <v>15059049</v>
      </c>
      <c r="F111" s="98">
        <v>201102918</v>
      </c>
      <c r="G111" s="99">
        <v>40709</v>
      </c>
      <c r="H111" s="99">
        <v>40749</v>
      </c>
      <c r="I111" s="100" t="s">
        <v>84</v>
      </c>
      <c r="J111" s="101">
        <v>175695.6</v>
      </c>
      <c r="K111" s="102">
        <v>35139.2</v>
      </c>
      <c r="L111" s="216">
        <f t="shared" si="13"/>
        <v>210834.8</v>
      </c>
      <c r="M111" s="39"/>
      <c r="N111" s="39"/>
      <c r="O111" s="39"/>
      <c r="P111" s="66"/>
      <c r="Q111" s="66"/>
      <c r="R111" s="66"/>
      <c r="S111" s="66"/>
    </row>
    <row r="112" spans="1:19" ht="13.5" customHeight="1">
      <c r="A112" s="42">
        <v>75</v>
      </c>
      <c r="B112" s="87" t="s">
        <v>63</v>
      </c>
      <c r="C112" s="87" t="s">
        <v>39</v>
      </c>
      <c r="D112" s="98" t="s">
        <v>68</v>
      </c>
      <c r="E112" s="98">
        <v>15059049</v>
      </c>
      <c r="F112" s="98">
        <v>201102919</v>
      </c>
      <c r="G112" s="99">
        <v>40709</v>
      </c>
      <c r="H112" s="99">
        <v>40749</v>
      </c>
      <c r="I112" s="100" t="s">
        <v>84</v>
      </c>
      <c r="J112" s="101">
        <v>13285.4</v>
      </c>
      <c r="K112" s="102">
        <v>2657.1</v>
      </c>
      <c r="L112" s="216">
        <f t="shared" si="13"/>
        <v>15942.5</v>
      </c>
      <c r="M112" s="39"/>
      <c r="N112" s="39"/>
      <c r="O112" s="39"/>
      <c r="P112" s="66"/>
      <c r="Q112" s="66"/>
      <c r="R112" s="66"/>
      <c r="S112" s="66"/>
    </row>
    <row r="113" spans="1:19" ht="13.5" customHeight="1">
      <c r="A113" s="42">
        <v>76</v>
      </c>
      <c r="B113" s="87" t="s">
        <v>63</v>
      </c>
      <c r="C113" s="87" t="s">
        <v>39</v>
      </c>
      <c r="D113" s="98" t="s">
        <v>82</v>
      </c>
      <c r="E113" s="98">
        <v>46263861</v>
      </c>
      <c r="F113" s="98">
        <v>201102923</v>
      </c>
      <c r="G113" s="99">
        <v>40710</v>
      </c>
      <c r="H113" s="99">
        <v>40721</v>
      </c>
      <c r="I113" s="100" t="s">
        <v>85</v>
      </c>
      <c r="J113" s="101">
        <v>2415</v>
      </c>
      <c r="K113" s="102">
        <v>483</v>
      </c>
      <c r="L113" s="216">
        <f t="shared" si="13"/>
        <v>2898</v>
      </c>
      <c r="M113" s="39"/>
      <c r="N113" s="39"/>
      <c r="O113" s="39"/>
      <c r="P113" s="66"/>
      <c r="Q113" s="66"/>
      <c r="R113" s="66"/>
      <c r="S113" s="66"/>
    </row>
    <row r="114" spans="1:19" ht="13.5" customHeight="1">
      <c r="A114" s="42">
        <v>77</v>
      </c>
      <c r="B114" s="87" t="s">
        <v>63</v>
      </c>
      <c r="C114" s="87" t="s">
        <v>39</v>
      </c>
      <c r="D114" s="98" t="s">
        <v>72</v>
      </c>
      <c r="E114" s="98">
        <v>25339010</v>
      </c>
      <c r="F114" s="98">
        <v>201103403</v>
      </c>
      <c r="G114" s="99">
        <v>40724</v>
      </c>
      <c r="H114" s="99">
        <v>40749</v>
      </c>
      <c r="I114" s="100" t="s">
        <v>84</v>
      </c>
      <c r="J114" s="101">
        <v>54382.96</v>
      </c>
      <c r="K114" s="102">
        <v>10876.59</v>
      </c>
      <c r="L114" s="216">
        <f t="shared" si="13"/>
        <v>65259.55</v>
      </c>
      <c r="M114" s="39"/>
      <c r="N114" s="39"/>
      <c r="O114" s="39"/>
      <c r="P114" s="66"/>
      <c r="Q114" s="66"/>
      <c r="R114" s="66"/>
      <c r="S114" s="66"/>
    </row>
    <row r="115" spans="1:19" ht="13.5" customHeight="1">
      <c r="A115" s="42">
        <v>78</v>
      </c>
      <c r="B115" s="87" t="s">
        <v>63</v>
      </c>
      <c r="C115" s="87" t="s">
        <v>39</v>
      </c>
      <c r="D115" s="98" t="s">
        <v>72</v>
      </c>
      <c r="E115" s="98">
        <v>25339010</v>
      </c>
      <c r="F115" s="98">
        <v>201103404</v>
      </c>
      <c r="G115" s="99">
        <v>40724</v>
      </c>
      <c r="H115" s="99">
        <v>40749</v>
      </c>
      <c r="I115" s="100" t="s">
        <v>84</v>
      </c>
      <c r="J115" s="101">
        <v>4112.21</v>
      </c>
      <c r="K115" s="102">
        <v>822.44</v>
      </c>
      <c r="L115" s="216">
        <f t="shared" si="13"/>
        <v>4934.65</v>
      </c>
      <c r="M115" s="39"/>
      <c r="N115" s="39"/>
      <c r="O115" s="39"/>
      <c r="P115" s="66"/>
      <c r="Q115" s="66"/>
      <c r="R115" s="66"/>
      <c r="S115" s="66"/>
    </row>
    <row r="116" spans="1:19" ht="13.5" customHeight="1">
      <c r="A116" s="42">
        <v>79</v>
      </c>
      <c r="B116" s="87" t="s">
        <v>63</v>
      </c>
      <c r="C116" s="87" t="s">
        <v>39</v>
      </c>
      <c r="D116" s="168" t="s">
        <v>70</v>
      </c>
      <c r="E116" s="169" t="s">
        <v>71</v>
      </c>
      <c r="F116" s="169" t="s">
        <v>83</v>
      </c>
      <c r="G116" s="188">
        <v>40724</v>
      </c>
      <c r="H116" s="188">
        <v>40749</v>
      </c>
      <c r="I116" s="196" t="s">
        <v>84</v>
      </c>
      <c r="J116" s="225">
        <v>32945</v>
      </c>
      <c r="K116" s="226">
        <v>6589</v>
      </c>
      <c r="L116" s="226">
        <f t="shared" si="13"/>
        <v>39534</v>
      </c>
      <c r="M116" s="39"/>
      <c r="N116" s="39"/>
      <c r="O116" s="39"/>
      <c r="P116" s="66"/>
      <c r="Q116" s="66"/>
      <c r="R116" s="66"/>
      <c r="S116" s="66"/>
    </row>
    <row r="117" spans="1:19" ht="13.5" customHeight="1">
      <c r="A117" s="42">
        <v>16</v>
      </c>
      <c r="B117" s="87" t="s">
        <v>63</v>
      </c>
      <c r="C117" s="87" t="s">
        <v>39</v>
      </c>
      <c r="D117" s="177" t="s">
        <v>70</v>
      </c>
      <c r="E117" s="178" t="s">
        <v>71</v>
      </c>
      <c r="F117" s="178" t="s">
        <v>81</v>
      </c>
      <c r="G117" s="182">
        <v>40663</v>
      </c>
      <c r="H117" s="182">
        <v>40728</v>
      </c>
      <c r="I117" s="232" t="s">
        <v>85</v>
      </c>
      <c r="J117" s="213">
        <v>95680</v>
      </c>
      <c r="K117" s="227">
        <v>19136</v>
      </c>
      <c r="L117" s="228">
        <f t="shared" si="13"/>
        <v>114816</v>
      </c>
      <c r="M117" s="39"/>
      <c r="N117" s="39"/>
      <c r="O117" s="39"/>
      <c r="P117" s="66">
        <f>IF(I117="Investiční",L117+O117,0)</f>
        <v>0</v>
      </c>
      <c r="Q117" s="66">
        <f>IF(I117="Neinvestiční",L117+O117,0)</f>
        <v>114816</v>
      </c>
      <c r="R117" s="66">
        <f>IF(I117="Investiční",J117+M117,0)</f>
        <v>0</v>
      </c>
      <c r="S117" s="66">
        <f>IF(I117="Neinvestiční",J117+M117,0)</f>
        <v>95680</v>
      </c>
    </row>
    <row r="118" spans="1:20" ht="40.5" customHeight="1">
      <c r="A118" s="42">
        <v>17</v>
      </c>
      <c r="B118" s="87" t="s">
        <v>63</v>
      </c>
      <c r="C118" s="87" t="s">
        <v>39</v>
      </c>
      <c r="D118" s="201" t="s">
        <v>70</v>
      </c>
      <c r="E118" s="202" t="s">
        <v>71</v>
      </c>
      <c r="F118" s="202" t="s">
        <v>86</v>
      </c>
      <c r="G118" s="203">
        <v>40359</v>
      </c>
      <c r="H118" s="203">
        <v>40414</v>
      </c>
      <c r="I118" s="233" t="s">
        <v>84</v>
      </c>
      <c r="J118" s="229">
        <v>-584997.23</v>
      </c>
      <c r="K118" s="230">
        <v>-116999.37</v>
      </c>
      <c r="L118" s="231">
        <f t="shared" si="13"/>
        <v>-701996.6</v>
      </c>
      <c r="M118" s="243"/>
      <c r="N118" s="244"/>
      <c r="O118" s="245"/>
      <c r="P118" s="246"/>
      <c r="Q118" s="246"/>
      <c r="R118" s="246"/>
      <c r="S118" s="246"/>
      <c r="T118" s="249" t="s">
        <v>87</v>
      </c>
    </row>
    <row r="119" spans="1:20" ht="13.5" customHeight="1">
      <c r="A119" s="42">
        <v>17</v>
      </c>
      <c r="B119" s="87" t="s">
        <v>63</v>
      </c>
      <c r="C119" s="87" t="s">
        <v>39</v>
      </c>
      <c r="D119" s="201" t="s">
        <v>70</v>
      </c>
      <c r="E119" s="202" t="s">
        <v>71</v>
      </c>
      <c r="F119" s="202" t="s">
        <v>86</v>
      </c>
      <c r="G119" s="203">
        <v>40359</v>
      </c>
      <c r="H119" s="203">
        <v>40414</v>
      </c>
      <c r="I119" s="233" t="s">
        <v>84</v>
      </c>
      <c r="J119" s="229">
        <v>0.4</v>
      </c>
      <c r="K119" s="230"/>
      <c r="L119" s="231">
        <f t="shared" si="13"/>
        <v>0.4</v>
      </c>
      <c r="M119" s="243"/>
      <c r="N119" s="244"/>
      <c r="O119" s="245"/>
      <c r="P119" s="246"/>
      <c r="Q119" s="246"/>
      <c r="R119" s="246"/>
      <c r="S119" s="246"/>
      <c r="T119" s="246"/>
    </row>
    <row r="120" spans="1:19" ht="13.5" customHeight="1">
      <c r="A120" s="42">
        <v>21</v>
      </c>
      <c r="B120" s="242" t="s">
        <v>63</v>
      </c>
      <c r="C120" s="242" t="s">
        <v>39</v>
      </c>
      <c r="D120" s="177" t="s">
        <v>76</v>
      </c>
      <c r="E120" s="178" t="s">
        <v>77</v>
      </c>
      <c r="F120" s="180">
        <v>201102874</v>
      </c>
      <c r="G120" s="181">
        <v>40697</v>
      </c>
      <c r="H120" s="182">
        <v>40749</v>
      </c>
      <c r="I120" s="183" t="s">
        <v>85</v>
      </c>
      <c r="J120" s="235">
        <v>3914860</v>
      </c>
      <c r="K120" s="236">
        <v>709244</v>
      </c>
      <c r="L120" s="237">
        <f t="shared" si="13"/>
        <v>4624104</v>
      </c>
      <c r="M120" s="234"/>
      <c r="N120" s="204"/>
      <c r="O120" s="205"/>
      <c r="P120" s="197"/>
      <c r="Q120" s="197"/>
      <c r="R120" s="197"/>
      <c r="S120" s="197"/>
    </row>
    <row r="121" spans="1:19" ht="13.5" customHeight="1">
      <c r="A121" s="42">
        <v>20</v>
      </c>
      <c r="B121" s="87" t="s">
        <v>63</v>
      </c>
      <c r="C121" s="87" t="s">
        <v>39</v>
      </c>
      <c r="D121" s="177" t="s">
        <v>76</v>
      </c>
      <c r="E121" s="178" t="s">
        <v>77</v>
      </c>
      <c r="F121" s="180">
        <v>201102793</v>
      </c>
      <c r="G121" s="181">
        <v>40688</v>
      </c>
      <c r="H121" s="182">
        <v>40749</v>
      </c>
      <c r="I121" s="183" t="s">
        <v>85</v>
      </c>
      <c r="J121" s="235">
        <v>2093880</v>
      </c>
      <c r="K121" s="236">
        <v>209388</v>
      </c>
      <c r="L121" s="237">
        <f t="shared" si="13"/>
        <v>2303268</v>
      </c>
      <c r="M121" s="234"/>
      <c r="N121" s="204"/>
      <c r="O121" s="205"/>
      <c r="P121" s="197"/>
      <c r="Q121" s="197"/>
      <c r="R121" s="197"/>
      <c r="S121" s="197"/>
    </row>
    <row r="122" spans="1:19" ht="13.5" customHeight="1">
      <c r="A122" s="42">
        <v>23</v>
      </c>
      <c r="B122" s="87" t="s">
        <v>63</v>
      </c>
      <c r="C122" s="87" t="s">
        <v>39</v>
      </c>
      <c r="D122" s="177" t="s">
        <v>76</v>
      </c>
      <c r="E122" s="178" t="s">
        <v>77</v>
      </c>
      <c r="F122" s="180">
        <v>201103038</v>
      </c>
      <c r="G122" s="181">
        <v>40718</v>
      </c>
      <c r="H122" s="182">
        <v>40749</v>
      </c>
      <c r="I122" s="183" t="s">
        <v>85</v>
      </c>
      <c r="J122" s="235">
        <v>2377649.53</v>
      </c>
      <c r="K122" s="236">
        <v>362067.91</v>
      </c>
      <c r="L122" s="237">
        <f t="shared" si="13"/>
        <v>2739717.44</v>
      </c>
      <c r="M122" s="234"/>
      <c r="N122" s="204"/>
      <c r="O122" s="205"/>
      <c r="P122" s="197"/>
      <c r="Q122" s="197"/>
      <c r="R122" s="197"/>
      <c r="S122" s="197"/>
    </row>
    <row r="123" spans="1:19" ht="13.5" customHeight="1">
      <c r="A123" s="42">
        <v>22</v>
      </c>
      <c r="B123" s="87" t="s">
        <v>63</v>
      </c>
      <c r="C123" s="87" t="s">
        <v>39</v>
      </c>
      <c r="D123" s="177" t="s">
        <v>76</v>
      </c>
      <c r="E123" s="178" t="s">
        <v>77</v>
      </c>
      <c r="F123" s="180">
        <v>201102964</v>
      </c>
      <c r="G123" s="181">
        <v>40702</v>
      </c>
      <c r="H123" s="182">
        <v>40749</v>
      </c>
      <c r="I123" s="9" t="s">
        <v>85</v>
      </c>
      <c r="J123" s="43">
        <v>140140</v>
      </c>
      <c r="K123" s="43">
        <v>14014</v>
      </c>
      <c r="L123" s="237">
        <f t="shared" si="13"/>
        <v>154154</v>
      </c>
      <c r="M123" s="234"/>
      <c r="N123" s="204"/>
      <c r="O123" s="205"/>
      <c r="P123" s="197"/>
      <c r="Q123" s="197"/>
      <c r="R123" s="197"/>
      <c r="S123" s="197"/>
    </row>
    <row r="124" spans="1:19" ht="13.5" customHeight="1">
      <c r="A124" s="42">
        <v>24</v>
      </c>
      <c r="B124" s="87" t="s">
        <v>63</v>
      </c>
      <c r="C124" s="87" t="s">
        <v>39</v>
      </c>
      <c r="D124" s="177" t="s">
        <v>76</v>
      </c>
      <c r="E124" s="178" t="s">
        <v>77</v>
      </c>
      <c r="F124" s="180">
        <v>201103384</v>
      </c>
      <c r="G124" s="181">
        <v>40710</v>
      </c>
      <c r="H124" s="182">
        <v>40749</v>
      </c>
      <c r="I124" s="9" t="s">
        <v>85</v>
      </c>
      <c r="J124" s="43">
        <v>368090</v>
      </c>
      <c r="K124" s="43">
        <v>36809</v>
      </c>
      <c r="L124" s="237">
        <f t="shared" si="13"/>
        <v>404899</v>
      </c>
      <c r="M124" s="234"/>
      <c r="N124" s="204"/>
      <c r="O124" s="205"/>
      <c r="P124" s="197"/>
      <c r="Q124" s="197"/>
      <c r="R124" s="197"/>
      <c r="S124" s="197"/>
    </row>
    <row r="125" spans="1:19" ht="13.5" customHeight="1">
      <c r="A125" s="42">
        <v>88</v>
      </c>
      <c r="B125" s="87" t="s">
        <v>63</v>
      </c>
      <c r="C125" s="87" t="s">
        <v>39</v>
      </c>
      <c r="D125" s="177" t="s">
        <v>76</v>
      </c>
      <c r="E125" s="178" t="s">
        <v>77</v>
      </c>
      <c r="F125" s="180">
        <v>201103437</v>
      </c>
      <c r="G125" s="181">
        <v>40718</v>
      </c>
      <c r="H125" s="182">
        <v>40749</v>
      </c>
      <c r="I125" s="9" t="s">
        <v>85</v>
      </c>
      <c r="J125" s="43">
        <v>43760</v>
      </c>
      <c r="K125" s="43">
        <v>8752</v>
      </c>
      <c r="L125" s="237">
        <f t="shared" si="13"/>
        <v>52512</v>
      </c>
      <c r="M125" s="234"/>
      <c r="N125" s="204"/>
      <c r="O125" s="205"/>
      <c r="P125" s="197"/>
      <c r="Q125" s="197"/>
      <c r="R125" s="197"/>
      <c r="S125" s="197"/>
    </row>
    <row r="126" spans="1:19" ht="15">
      <c r="A126" s="18"/>
      <c r="B126" s="12" t="s">
        <v>38</v>
      </c>
      <c r="C126" s="12"/>
      <c r="D126" s="490" t="s">
        <v>39</v>
      </c>
      <c r="E126" s="490"/>
      <c r="F126" s="490"/>
      <c r="G126" s="490"/>
      <c r="H126" s="490"/>
      <c r="I126" s="490"/>
      <c r="J126" s="47">
        <f>SUM(J63:J125)</f>
        <v>13858744.329999998</v>
      </c>
      <c r="K126" s="47">
        <f>SUM(K63:K125)</f>
        <v>23825419.83</v>
      </c>
      <c r="L126" s="47">
        <f>SUM(L63:L125)</f>
        <v>37684164.36</v>
      </c>
      <c r="M126" s="41"/>
      <c r="N126" s="41"/>
      <c r="O126" s="41"/>
      <c r="P126" s="70">
        <f>SUM(P63:P117)</f>
        <v>1420657</v>
      </c>
      <c r="Q126" s="70">
        <f>SUM(Q63:Q117)</f>
        <v>114816</v>
      </c>
      <c r="R126" s="70">
        <f>SUM(R63:R117)</f>
        <v>0</v>
      </c>
      <c r="S126" s="70">
        <f>SUM(S63:S117)</f>
        <v>95680</v>
      </c>
    </row>
    <row r="127" spans="1:19" ht="15.75" thickBot="1">
      <c r="A127" s="21"/>
      <c r="B127" s="22"/>
      <c r="C127" s="22"/>
      <c r="D127" s="23"/>
      <c r="E127" s="23"/>
      <c r="F127" s="23"/>
      <c r="G127" s="23"/>
      <c r="H127" s="23"/>
      <c r="I127" s="23"/>
      <c r="J127" s="48"/>
      <c r="K127" s="49"/>
      <c r="L127" s="49"/>
      <c r="M127" s="41"/>
      <c r="N127" s="41"/>
      <c r="O127" s="41"/>
      <c r="P127" s="49"/>
      <c r="Q127" s="49"/>
      <c r="R127" s="49"/>
      <c r="S127" s="49"/>
    </row>
    <row r="128" spans="1:19" ht="15.75" thickBot="1">
      <c r="A128" s="497" t="s">
        <v>53</v>
      </c>
      <c r="B128" s="498"/>
      <c r="C128" s="498"/>
      <c r="D128" s="498"/>
      <c r="E128" s="498"/>
      <c r="F128" s="498"/>
      <c r="G128" s="498"/>
      <c r="H128" s="498"/>
      <c r="I128" s="499"/>
      <c r="J128" s="64">
        <f>SUM(J126,J59,J56,J48,J27,J24,J21,J18,J15,J12,J9)</f>
        <v>156192157.77</v>
      </c>
      <c r="K128" s="64">
        <f>SUM(K126,K59,K56,K48,K27,K24,K21,K18,K15,K12,K9)</f>
        <v>28013753.06</v>
      </c>
      <c r="L128" s="65">
        <f>SUM(L126,L59,L56,L48,L27,L24,L21,L18,L15,L12,L9)</f>
        <v>184205911.03</v>
      </c>
      <c r="M128" s="50"/>
      <c r="N128" s="50"/>
      <c r="O128" s="50"/>
      <c r="P128" s="71">
        <f>SUM(P126,P59,P56,P48,P27,P24,P21,P18,P15,P12,P9)</f>
        <v>10311647.98</v>
      </c>
      <c r="Q128" s="64">
        <f>SUM(Q126,Q59,Q56,Q48,Q27,Q24,Q21,Q18,Q15,Q12,Q9)</f>
        <v>114816</v>
      </c>
      <c r="R128" s="64">
        <f>SUM(R126,R59,R56,R48,R27,R24,R21,R18,R15,R12,R9)</f>
        <v>8732388.98</v>
      </c>
      <c r="S128" s="65">
        <f>SUM(S126,S59,S56,S48,S27,S24,S21,S18,S15,S12,S9)</f>
        <v>95680</v>
      </c>
    </row>
    <row r="129" spans="13:15" ht="15.75" thickBot="1">
      <c r="M129" s="1"/>
      <c r="N129" s="1"/>
      <c r="O129" s="1"/>
    </row>
    <row r="130" spans="1:15" ht="15.75" customHeight="1" thickBot="1">
      <c r="A130" s="597" t="s">
        <v>60</v>
      </c>
      <c r="B130" s="598"/>
      <c r="C130" s="598"/>
      <c r="D130" s="598"/>
      <c r="E130" s="598"/>
      <c r="F130" s="598"/>
      <c r="G130" s="598"/>
      <c r="H130" s="598"/>
      <c r="I130" s="599"/>
      <c r="J130" s="72">
        <f>J62-M62</f>
        <v>140436390.25</v>
      </c>
      <c r="K130" s="72">
        <f>K62-N62</f>
        <v>4182458.63</v>
      </c>
      <c r="L130" s="72">
        <f>L62-O62</f>
        <v>144618848.88</v>
      </c>
      <c r="M130" s="1"/>
      <c r="N130" s="1"/>
      <c r="O130" s="1"/>
    </row>
    <row r="131" spans="1:15" ht="15">
      <c r="A131" s="75" t="s">
        <v>61</v>
      </c>
      <c r="M131" s="1"/>
      <c r="N131" s="1"/>
      <c r="O131" s="1"/>
    </row>
    <row r="133" spans="1:12" ht="13.5" customHeight="1">
      <c r="A133" s="502" t="s">
        <v>40</v>
      </c>
      <c r="B133" s="502"/>
      <c r="C133" s="502"/>
      <c r="D133" s="502"/>
      <c r="E133" s="502"/>
      <c r="F133" s="502"/>
      <c r="G133" s="502"/>
      <c r="H133" s="502"/>
      <c r="I133" s="502"/>
      <c r="J133" s="502"/>
      <c r="K133" s="502"/>
      <c r="L133" s="502"/>
    </row>
    <row r="134" spans="1:12" ht="13.5" customHeight="1">
      <c r="A134" s="587" t="s">
        <v>51</v>
      </c>
      <c r="B134" s="587"/>
      <c r="C134" s="587"/>
      <c r="D134" s="587"/>
      <c r="E134" s="587"/>
      <c r="F134" s="32" t="s">
        <v>41</v>
      </c>
      <c r="G134" s="32"/>
      <c r="H134" s="587" t="s">
        <v>42</v>
      </c>
      <c r="I134" s="587"/>
      <c r="J134" s="588" t="s">
        <v>49</v>
      </c>
      <c r="K134" s="588"/>
      <c r="L134" s="588"/>
    </row>
    <row r="135" spans="1:12" ht="12" customHeight="1">
      <c r="A135" s="589" t="s">
        <v>91</v>
      </c>
      <c r="B135" s="590"/>
      <c r="C135" s="590"/>
      <c r="D135" s="590"/>
      <c r="E135" s="591"/>
      <c r="F135" s="571" t="s">
        <v>74</v>
      </c>
      <c r="G135" s="572"/>
      <c r="H135" s="603">
        <v>40822</v>
      </c>
      <c r="I135" s="572"/>
      <c r="J135" s="508" t="s">
        <v>90</v>
      </c>
      <c r="K135" s="575"/>
      <c r="L135" s="575"/>
    </row>
    <row r="136" spans="1:16" ht="12" customHeight="1">
      <c r="A136" s="592"/>
      <c r="B136" s="593"/>
      <c r="C136" s="593"/>
      <c r="D136" s="593"/>
      <c r="E136" s="594"/>
      <c r="F136" s="573"/>
      <c r="G136" s="574"/>
      <c r="H136" s="573"/>
      <c r="I136" s="574"/>
      <c r="J136" s="575"/>
      <c r="K136" s="575"/>
      <c r="L136" s="575"/>
      <c r="P136" s="2"/>
    </row>
    <row r="137" spans="1:18" ht="10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P137" s="2"/>
      <c r="Q137" s="2"/>
      <c r="R137" s="2"/>
    </row>
    <row r="138" spans="1:16" ht="13.5" customHeight="1">
      <c r="A138" s="509" t="s">
        <v>43</v>
      </c>
      <c r="B138" s="509"/>
      <c r="C138" s="509"/>
      <c r="D138" s="509"/>
      <c r="E138" s="509"/>
      <c r="F138" s="509"/>
      <c r="G138" s="509"/>
      <c r="H138" s="509"/>
      <c r="I138" s="509"/>
      <c r="J138" s="509"/>
      <c r="K138" s="509"/>
      <c r="L138" s="509"/>
      <c r="N138" s="2"/>
      <c r="O138" s="24"/>
      <c r="P138" s="2"/>
    </row>
    <row r="139" spans="1:16" ht="13.5" customHeight="1">
      <c r="A139" s="34" t="s">
        <v>44</v>
      </c>
      <c r="B139" s="35"/>
      <c r="C139" s="35"/>
      <c r="D139" s="35"/>
      <c r="E139" s="35"/>
      <c r="F139" s="35"/>
      <c r="G139" s="35"/>
      <c r="H139" s="500" t="s">
        <v>42</v>
      </c>
      <c r="I139" s="500"/>
      <c r="J139" s="501" t="s">
        <v>48</v>
      </c>
      <c r="K139" s="501"/>
      <c r="L139" s="501"/>
      <c r="N139" s="2"/>
      <c r="O139" s="24"/>
      <c r="P139" s="2"/>
    </row>
    <row r="140" spans="1:16" ht="12" customHeight="1">
      <c r="A140" s="576" t="s">
        <v>88</v>
      </c>
      <c r="B140" s="577"/>
      <c r="C140" s="577"/>
      <c r="D140" s="577"/>
      <c r="E140" s="577"/>
      <c r="F140" s="577"/>
      <c r="G140" s="578"/>
      <c r="H140" s="583">
        <v>40941</v>
      </c>
      <c r="I140" s="584"/>
      <c r="J140" s="501"/>
      <c r="K140" s="501"/>
      <c r="L140" s="501"/>
      <c r="N140" s="2"/>
      <c r="O140" s="25"/>
      <c r="P140" s="2"/>
    </row>
    <row r="141" spans="1:16" ht="12" customHeight="1">
      <c r="A141" s="579"/>
      <c r="B141" s="580"/>
      <c r="C141" s="580"/>
      <c r="D141" s="580"/>
      <c r="E141" s="580"/>
      <c r="F141" s="580"/>
      <c r="G141" s="581"/>
      <c r="H141" s="584"/>
      <c r="I141" s="584"/>
      <c r="J141" s="501"/>
      <c r="K141" s="501"/>
      <c r="L141" s="501"/>
      <c r="N141" s="2"/>
      <c r="O141" s="25"/>
      <c r="P141" s="2"/>
    </row>
    <row r="142" spans="1:16" ht="13.5" customHeight="1">
      <c r="A142" s="34" t="s">
        <v>45</v>
      </c>
      <c r="B142" s="35"/>
      <c r="C142" s="35"/>
      <c r="D142" s="35"/>
      <c r="E142" s="35"/>
      <c r="F142" s="35"/>
      <c r="G142" s="35"/>
      <c r="H142" s="582" t="s">
        <v>42</v>
      </c>
      <c r="I142" s="582"/>
      <c r="J142" s="585" t="s">
        <v>48</v>
      </c>
      <c r="K142" s="585"/>
      <c r="L142" s="585"/>
      <c r="N142" s="2"/>
      <c r="O142" s="26"/>
      <c r="P142" s="2"/>
    </row>
    <row r="143" spans="1:16" ht="11.25" customHeight="1">
      <c r="A143" s="576" t="s">
        <v>89</v>
      </c>
      <c r="B143" s="577"/>
      <c r="C143" s="577"/>
      <c r="D143" s="577"/>
      <c r="E143" s="577"/>
      <c r="F143" s="577"/>
      <c r="G143" s="578"/>
      <c r="H143" s="583">
        <v>40941</v>
      </c>
      <c r="I143" s="584"/>
      <c r="J143" s="586"/>
      <c r="K143" s="586"/>
      <c r="L143" s="586"/>
      <c r="N143" s="2"/>
      <c r="O143" s="2"/>
      <c r="P143" s="2"/>
    </row>
    <row r="144" spans="1:16" ht="11.25" customHeight="1">
      <c r="A144" s="579"/>
      <c r="B144" s="580"/>
      <c r="C144" s="580"/>
      <c r="D144" s="580"/>
      <c r="E144" s="580"/>
      <c r="F144" s="580"/>
      <c r="G144" s="581"/>
      <c r="H144" s="584"/>
      <c r="I144" s="584"/>
      <c r="J144" s="586"/>
      <c r="K144" s="586"/>
      <c r="L144" s="586"/>
      <c r="N144" s="2"/>
      <c r="O144" s="25"/>
      <c r="P144" s="25"/>
    </row>
    <row r="146" spans="1:12" ht="15">
      <c r="A146" s="502" t="s">
        <v>59</v>
      </c>
      <c r="B146" s="502"/>
      <c r="C146" s="502"/>
      <c r="D146" s="502"/>
      <c r="E146" s="502"/>
      <c r="F146" s="502"/>
      <c r="G146" s="502"/>
      <c r="H146" s="502"/>
      <c r="I146" s="502"/>
      <c r="J146" s="502"/>
      <c r="K146" s="502"/>
      <c r="L146" s="502"/>
    </row>
    <row r="147" spans="1:12" ht="15">
      <c r="A147" s="587" t="s">
        <v>51</v>
      </c>
      <c r="B147" s="587"/>
      <c r="C147" s="587"/>
      <c r="D147" s="587"/>
      <c r="E147" s="587"/>
      <c r="F147" s="32" t="s">
        <v>41</v>
      </c>
      <c r="G147" s="32"/>
      <c r="H147" s="587" t="s">
        <v>42</v>
      </c>
      <c r="I147" s="587"/>
      <c r="J147" s="588" t="s">
        <v>49</v>
      </c>
      <c r="K147" s="588"/>
      <c r="L147" s="588"/>
    </row>
    <row r="148" spans="1:12" ht="15">
      <c r="A148" s="565" t="s">
        <v>91</v>
      </c>
      <c r="B148" s="566"/>
      <c r="C148" s="566"/>
      <c r="D148" s="566"/>
      <c r="E148" s="567"/>
      <c r="F148" s="571" t="s">
        <v>74</v>
      </c>
      <c r="G148" s="572"/>
      <c r="H148" s="575"/>
      <c r="I148" s="575"/>
      <c r="J148" s="575"/>
      <c r="K148" s="575"/>
      <c r="L148" s="575"/>
    </row>
    <row r="149" spans="1:12" ht="15">
      <c r="A149" s="568"/>
      <c r="B149" s="569"/>
      <c r="C149" s="569"/>
      <c r="D149" s="569"/>
      <c r="E149" s="570"/>
      <c r="F149" s="573"/>
      <c r="G149" s="574"/>
      <c r="H149" s="575"/>
      <c r="I149" s="575"/>
      <c r="J149" s="575"/>
      <c r="K149" s="575"/>
      <c r="L149" s="575"/>
    </row>
  </sheetData>
  <sheetProtection/>
  <mergeCells count="66">
    <mergeCell ref="A133:L133"/>
    <mergeCell ref="A130:I130"/>
    <mergeCell ref="A62:I62"/>
    <mergeCell ref="D56:I56"/>
    <mergeCell ref="H135:I136"/>
    <mergeCell ref="J134:L134"/>
    <mergeCell ref="J135:L136"/>
    <mergeCell ref="D48:I48"/>
    <mergeCell ref="D24:I24"/>
    <mergeCell ref="D126:I126"/>
    <mergeCell ref="A128:I128"/>
    <mergeCell ref="R5:R6"/>
    <mergeCell ref="D15:I15"/>
    <mergeCell ref="D12:I12"/>
    <mergeCell ref="D18:I18"/>
    <mergeCell ref="D21:I21"/>
    <mergeCell ref="D59:I59"/>
    <mergeCell ref="D27:I27"/>
    <mergeCell ref="A5:A6"/>
    <mergeCell ref="S5:S6"/>
    <mergeCell ref="D9:I9"/>
    <mergeCell ref="B5:B6"/>
    <mergeCell ref="D5:E5"/>
    <mergeCell ref="F5:F6"/>
    <mergeCell ref="G5:G6"/>
    <mergeCell ref="H5:H6"/>
    <mergeCell ref="I5:I6"/>
    <mergeCell ref="Q5:Q6"/>
    <mergeCell ref="K5:K6"/>
    <mergeCell ref="J5:J6"/>
    <mergeCell ref="L5:L6"/>
    <mergeCell ref="M5:O5"/>
    <mergeCell ref="P5:P6"/>
    <mergeCell ref="C5:C6"/>
    <mergeCell ref="A1:O1"/>
    <mergeCell ref="G2:H2"/>
    <mergeCell ref="G3:H3"/>
    <mergeCell ref="I2:O2"/>
    <mergeCell ref="I3:O3"/>
    <mergeCell ref="A2:D2"/>
    <mergeCell ref="A3:D3"/>
    <mergeCell ref="E2:F2"/>
    <mergeCell ref="E3:F3"/>
    <mergeCell ref="J139:L139"/>
    <mergeCell ref="J140:L141"/>
    <mergeCell ref="A138:L138"/>
    <mergeCell ref="A134:E134"/>
    <mergeCell ref="A135:E136"/>
    <mergeCell ref="H134:I134"/>
    <mergeCell ref="H139:I139"/>
    <mergeCell ref="H140:I141"/>
    <mergeCell ref="F135:G136"/>
    <mergeCell ref="A148:E149"/>
    <mergeCell ref="F148:G149"/>
    <mergeCell ref="H148:I149"/>
    <mergeCell ref="J148:L149"/>
    <mergeCell ref="A140:G141"/>
    <mergeCell ref="A143:G144"/>
    <mergeCell ref="H142:I142"/>
    <mergeCell ref="H143:I144"/>
    <mergeCell ref="J142:L142"/>
    <mergeCell ref="J143:L144"/>
    <mergeCell ref="A146:L146"/>
    <mergeCell ref="A147:E147"/>
    <mergeCell ref="H147:I147"/>
    <mergeCell ref="J147:L147"/>
  </mergeCells>
  <dataValidations count="3">
    <dataValidation type="list" allowBlank="1" showInputMessage="1" showErrorMessage="1" sqref="O140:O142 P144">
      <formula1>$I$138:$I$138</formula1>
    </dataValidation>
    <dataValidation type="list" allowBlank="1" showInputMessage="1" showErrorMessage="1" sqref="I60:I61">
      <formula1>'3. žádost o platbu'!#REF!</formula1>
    </dataValidation>
    <dataValidation type="list" allowBlank="1" showInputMessage="1" showErrorMessage="1" sqref="I57:I58 I63:I125 I10:I11 I13:I14 I25:I26 I22:I23 I19:I20 I16:I17 I7:I8 I49:I55 I28:I47">
      <formula1>"Investiční,Neinvestiční"</formula1>
    </dataValidation>
  </dataValidations>
  <printOptions/>
  <pageMargins left="0.31496062992125984" right="0.31496062992125984" top="0.3937007874015748" bottom="0.34" header="0.31496062992125984" footer="0.31496062992125984"/>
  <pageSetup fitToHeight="0" fitToWidth="1" horizontalDpi="600" verticalDpi="600" orientation="landscape" paperSize="9" scale="77" r:id="rId1"/>
  <rowBreaks count="2" manualBreakCount="2">
    <brk id="48" max="255" man="1"/>
    <brk id="9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hebky</dc:creator>
  <cp:keywords/>
  <dc:description/>
  <cp:lastModifiedBy>Pospíchalová Petra</cp:lastModifiedBy>
  <cp:lastPrinted>2012-03-28T10:52:33Z</cp:lastPrinted>
  <dcterms:created xsi:type="dcterms:W3CDTF">2008-06-24T12:50:55Z</dcterms:created>
  <dcterms:modified xsi:type="dcterms:W3CDTF">2012-03-30T08:15:10Z</dcterms:modified>
  <cp:category/>
  <cp:version/>
  <cp:contentType/>
  <cp:contentStatus/>
</cp:coreProperties>
</file>