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345" windowHeight="8310" tabRatio="944" activeTab="0"/>
  </bookViews>
  <sheets>
    <sheet name="1" sheetId="1" r:id="rId1"/>
    <sheet name="2 " sheetId="2" r:id="rId2"/>
    <sheet name="3" sheetId="3" r:id="rId3"/>
    <sheet name="4" sheetId="4" r:id="rId4"/>
    <sheet name="PLNĚNÍ PŘÍJMŮ " sheetId="5" r:id="rId5"/>
    <sheet name="daně" sheetId="6" r:id="rId6"/>
    <sheet name="VÝDAJE - kapitoly" sheetId="7" r:id="rId7"/>
    <sheet name="čerpání KÚ " sheetId="8" r:id="rId8"/>
    <sheet name="čerpání zastupitelstva " sheetId="9" r:id="rId9"/>
    <sheet name="SOCIÁLNÍ FOND" sheetId="10" r:id="rId10"/>
    <sheet name="FOND VYSOČINY" sheetId="11" r:id="rId11"/>
    <sheet name="GP FV" sheetId="12" r:id="rId12"/>
    <sheet name="Fond strateg.rez." sheetId="13" r:id="rId13"/>
    <sheet name="Čerpání EU" sheetId="14" r:id="rId14"/>
    <sheet name="Čerpání EU - půjčka" sheetId="15" r:id="rId15"/>
    <sheet name="kontokorent" sheetId="16" r:id="rId16"/>
    <sheet name="REZERVA A ROZVOJ KRAJE" sheetId="17" r:id="rId17"/>
  </sheets>
  <externalReferences>
    <externalReference r:id="rId20"/>
    <externalReference r:id="rId21"/>
  </externalReferences>
  <definedNames>
    <definedName name="_1000" localSheetId="13">#REF!</definedName>
    <definedName name="_1000" localSheetId="14">#REF!</definedName>
    <definedName name="_1000" localSheetId="15">#REF!</definedName>
    <definedName name="_1000">#REF!</definedName>
    <definedName name="_1001" localSheetId="13">#REF!</definedName>
    <definedName name="_1001" localSheetId="14">#REF!</definedName>
    <definedName name="_1001" localSheetId="15">#REF!</definedName>
    <definedName name="_1001">#REF!</definedName>
    <definedName name="_1002" localSheetId="13">#REF!</definedName>
    <definedName name="_1002" localSheetId="14">#REF!</definedName>
    <definedName name="_1002" localSheetId="15">#REF!</definedName>
    <definedName name="_1002">#REF!</definedName>
    <definedName name="_1003" localSheetId="13">'[2]daně'!#REF!</definedName>
    <definedName name="_1003" localSheetId="14">'[2]daně'!#REF!</definedName>
    <definedName name="_1003">'[2]daně'!#REF!</definedName>
    <definedName name="_1004" localSheetId="13">'[2]daně'!#REF!</definedName>
    <definedName name="_1004" localSheetId="14">'[2]daně'!#REF!</definedName>
    <definedName name="_1004">'[2]daně'!#REF!</definedName>
    <definedName name="_1005" localSheetId="13">'[2]daně'!#REF!</definedName>
    <definedName name="_1005" localSheetId="14">'[2]daně'!#REF!</definedName>
    <definedName name="_1005">'[2]daně'!#REF!</definedName>
    <definedName name="_1006" localSheetId="13">'[2]daně'!#REF!</definedName>
    <definedName name="_1006" localSheetId="14">'[2]daně'!#REF!</definedName>
    <definedName name="_1006">'[2]daně'!#REF!</definedName>
    <definedName name="_1007" localSheetId="13">'[2]daně'!#REF!</definedName>
    <definedName name="_1007" localSheetId="14">'[2]daně'!#REF!</definedName>
    <definedName name="_1007">'[2]daně'!#REF!</definedName>
    <definedName name="_1008" localSheetId="13">'[2]daně'!#REF!</definedName>
    <definedName name="_1008" localSheetId="14">'[2]daně'!#REF!</definedName>
    <definedName name="_1008">'[2]daně'!#REF!</definedName>
    <definedName name="_1009" localSheetId="13">'[2]daně'!#REF!</definedName>
    <definedName name="_1009" localSheetId="14">'[2]daně'!#REF!</definedName>
    <definedName name="_1009">'[2]daně'!#REF!</definedName>
    <definedName name="_1010" localSheetId="13">'[2]daně'!#REF!</definedName>
    <definedName name="_1010" localSheetId="14">'[2]daně'!#REF!</definedName>
    <definedName name="_1010">'[2]daně'!#REF!</definedName>
    <definedName name="_1011" localSheetId="13">'[2]daně'!#REF!</definedName>
    <definedName name="_1011" localSheetId="14">'[2]daně'!#REF!</definedName>
    <definedName name="_1011">'[2]daně'!#REF!</definedName>
    <definedName name="_1012" localSheetId="13">'[2]daně'!#REF!</definedName>
    <definedName name="_1012" localSheetId="14">'[2]daně'!#REF!</definedName>
    <definedName name="_1012">'[2]daně'!#REF!</definedName>
    <definedName name="_1013" localSheetId="13">'[2]daně'!#REF!</definedName>
    <definedName name="_1013" localSheetId="14">'[2]daně'!#REF!</definedName>
    <definedName name="_1013">'[2]daně'!#REF!</definedName>
    <definedName name="_1014" localSheetId="13">'[2]daně'!#REF!</definedName>
    <definedName name="_1014" localSheetId="14">'[2]daně'!#REF!</definedName>
    <definedName name="_1014">'[2]daně'!#REF!</definedName>
    <definedName name="_1015" localSheetId="13">'[2]daně'!#REF!</definedName>
    <definedName name="_1015" localSheetId="14">'[2]daně'!#REF!</definedName>
    <definedName name="_1015">'[2]daně'!#REF!</definedName>
    <definedName name="_1016" localSheetId="13">'[2]daně'!#REF!</definedName>
    <definedName name="_1016" localSheetId="14">'[2]daně'!#REF!</definedName>
    <definedName name="_1016">'[2]daně'!#REF!</definedName>
    <definedName name="_1017" localSheetId="13">#REF!</definedName>
    <definedName name="_1017" localSheetId="14">#REF!</definedName>
    <definedName name="_1017" localSheetId="15">#REF!</definedName>
    <definedName name="_1017">#REF!</definedName>
    <definedName name="_1018" localSheetId="13">#REF!</definedName>
    <definedName name="_1018" localSheetId="14">#REF!</definedName>
    <definedName name="_1018" localSheetId="15">#REF!</definedName>
    <definedName name="_1018">#REF!</definedName>
    <definedName name="_1019" localSheetId="13">#REF!</definedName>
    <definedName name="_1019" localSheetId="14">#REF!</definedName>
    <definedName name="_1019" localSheetId="15">#REF!</definedName>
    <definedName name="_1019">#REF!</definedName>
    <definedName name="_1020" localSheetId="13">#REF!</definedName>
    <definedName name="_1020" localSheetId="14">#REF!</definedName>
    <definedName name="_1020" localSheetId="15">#REF!</definedName>
    <definedName name="_1020">#REF!</definedName>
    <definedName name="_1021" localSheetId="13">#REF!</definedName>
    <definedName name="_1021" localSheetId="14">#REF!</definedName>
    <definedName name="_1021" localSheetId="15">#REF!</definedName>
    <definedName name="_1021">#REF!</definedName>
    <definedName name="_1022" localSheetId="13">'[2]daně'!#REF!</definedName>
    <definedName name="_1022" localSheetId="14">'[2]daně'!#REF!</definedName>
    <definedName name="_1022">'[2]daně'!#REF!</definedName>
    <definedName name="_1023" localSheetId="13">'[2]daně'!#REF!</definedName>
    <definedName name="_1023" localSheetId="14">'[2]daně'!#REF!</definedName>
    <definedName name="_1023">'[2]daně'!#REF!</definedName>
    <definedName name="_1024" localSheetId="13">'[2]daně'!#REF!</definedName>
    <definedName name="_1024" localSheetId="14">'[2]daně'!#REF!</definedName>
    <definedName name="_1024">'[2]daně'!#REF!</definedName>
    <definedName name="_1025" localSheetId="13">'[2]daně'!#REF!</definedName>
    <definedName name="_1025" localSheetId="14">'[2]daně'!#REF!</definedName>
    <definedName name="_1025">'[2]daně'!#REF!</definedName>
    <definedName name="_1026" localSheetId="13">'[2]daně'!#REF!</definedName>
    <definedName name="_1026" localSheetId="14">'[2]daně'!#REF!</definedName>
    <definedName name="_1026">'[2]daně'!#REF!</definedName>
    <definedName name="_1027" localSheetId="13">'[2]daně'!#REF!</definedName>
    <definedName name="_1027" localSheetId="14">'[2]daně'!#REF!</definedName>
    <definedName name="_1027">'[2]daně'!#REF!</definedName>
    <definedName name="_1028" localSheetId="13">'[2]daně'!#REF!</definedName>
    <definedName name="_1028" localSheetId="14">'[2]daně'!#REF!</definedName>
    <definedName name="_1028">'[2]daně'!#REF!</definedName>
    <definedName name="_1029" localSheetId="13">'[2]daně'!#REF!</definedName>
    <definedName name="_1029" localSheetId="14">'[2]daně'!#REF!</definedName>
    <definedName name="_1029">'[2]daně'!#REF!</definedName>
    <definedName name="_1030" localSheetId="13">'[2]daně'!#REF!</definedName>
    <definedName name="_1030" localSheetId="14">'[2]daně'!#REF!</definedName>
    <definedName name="_1030">'[2]daně'!#REF!</definedName>
    <definedName name="_1031" localSheetId="13">'[2]daně'!#REF!</definedName>
    <definedName name="_1031" localSheetId="14">'[2]daně'!#REF!</definedName>
    <definedName name="_1031">'[2]daně'!#REF!</definedName>
    <definedName name="_1032" localSheetId="13">'[2]daně'!#REF!</definedName>
    <definedName name="_1032" localSheetId="14">'[2]daně'!#REF!</definedName>
    <definedName name="_1032">'[2]daně'!#REF!</definedName>
    <definedName name="_1033" localSheetId="13">'[2]daně'!#REF!</definedName>
    <definedName name="_1033" localSheetId="14">'[2]daně'!#REF!</definedName>
    <definedName name="_1033">'[2]daně'!#REF!</definedName>
    <definedName name="_1034" localSheetId="13">'[2]daně'!#REF!</definedName>
    <definedName name="_1034" localSheetId="14">'[2]daně'!#REF!</definedName>
    <definedName name="_1034">'[2]daně'!#REF!</definedName>
    <definedName name="_1035" localSheetId="13">'[2]daně'!#REF!</definedName>
    <definedName name="_1035" localSheetId="14">'[2]daně'!#REF!</definedName>
    <definedName name="_1035">'[2]daně'!#REF!</definedName>
    <definedName name="_1036" localSheetId="13">#REF!</definedName>
    <definedName name="_1036" localSheetId="14">#REF!</definedName>
    <definedName name="_1036">#REF!</definedName>
    <definedName name="_1037" localSheetId="13">#REF!</definedName>
    <definedName name="_1037" localSheetId="14">#REF!</definedName>
    <definedName name="_1037">#REF!</definedName>
    <definedName name="_1038" localSheetId="13">#REF!</definedName>
    <definedName name="_1038" localSheetId="14">#REF!</definedName>
    <definedName name="_1038">#REF!</definedName>
    <definedName name="_1039" localSheetId="13">#REF!</definedName>
    <definedName name="_1039" localSheetId="14">#REF!</definedName>
    <definedName name="_1039">#REF!</definedName>
    <definedName name="_1040" localSheetId="13">#REF!</definedName>
    <definedName name="_1040" localSheetId="14">#REF!</definedName>
    <definedName name="_1040">#REF!</definedName>
    <definedName name="_1041" localSheetId="13">'[2]daně'!#REF!</definedName>
    <definedName name="_1041" localSheetId="14">'[2]daně'!#REF!</definedName>
    <definedName name="_1041">'[2]daně'!#REF!</definedName>
    <definedName name="_1042" localSheetId="13">'[2]daně'!#REF!</definedName>
    <definedName name="_1042" localSheetId="14">'[2]daně'!#REF!</definedName>
    <definedName name="_1042">'[2]daně'!#REF!</definedName>
    <definedName name="_1043" localSheetId="13">'[2]daně'!#REF!</definedName>
    <definedName name="_1043" localSheetId="14">'[2]daně'!#REF!</definedName>
    <definedName name="_1043">'[2]daně'!#REF!</definedName>
    <definedName name="_1044" localSheetId="13">'[2]daně'!#REF!</definedName>
    <definedName name="_1044" localSheetId="14">'[2]daně'!#REF!</definedName>
    <definedName name="_1044">'[2]daně'!#REF!</definedName>
    <definedName name="_1045" localSheetId="13">'[2]daně'!#REF!</definedName>
    <definedName name="_1045" localSheetId="14">'[2]daně'!#REF!</definedName>
    <definedName name="_1045">'[2]daně'!#REF!</definedName>
    <definedName name="_1046" localSheetId="13">'[2]daně'!#REF!</definedName>
    <definedName name="_1046" localSheetId="14">'[2]daně'!#REF!</definedName>
    <definedName name="_1046">'[2]daně'!#REF!</definedName>
    <definedName name="_1047" localSheetId="13">'[2]daně'!#REF!</definedName>
    <definedName name="_1047" localSheetId="14">'[2]daně'!#REF!</definedName>
    <definedName name="_1047">'[2]daně'!#REF!</definedName>
    <definedName name="_1048" localSheetId="13">'[2]daně'!#REF!</definedName>
    <definedName name="_1048" localSheetId="14">'[2]daně'!#REF!</definedName>
    <definedName name="_1048">'[2]daně'!#REF!</definedName>
    <definedName name="_1049" localSheetId="13">'[2]daně'!#REF!</definedName>
    <definedName name="_1049" localSheetId="14">'[2]daně'!#REF!</definedName>
    <definedName name="_1049">'[2]daně'!#REF!</definedName>
    <definedName name="_1050" localSheetId="13">'[2]daně'!#REF!</definedName>
    <definedName name="_1050" localSheetId="14">'[2]daně'!#REF!</definedName>
    <definedName name="_1050">'[2]daně'!#REF!</definedName>
    <definedName name="_1051" localSheetId="13">'[2]daně'!#REF!</definedName>
    <definedName name="_1051" localSheetId="14">'[2]daně'!#REF!</definedName>
    <definedName name="_1051">'[2]daně'!#REF!</definedName>
    <definedName name="_1052" localSheetId="13">'[2]daně'!#REF!</definedName>
    <definedName name="_1052" localSheetId="14">'[2]daně'!#REF!</definedName>
    <definedName name="_1052">'[2]daně'!#REF!</definedName>
    <definedName name="_1053" localSheetId="13">'[2]daně'!#REF!</definedName>
    <definedName name="_1053" localSheetId="14">'[2]daně'!#REF!</definedName>
    <definedName name="_1053">'[2]daně'!#REF!</definedName>
    <definedName name="_1054" localSheetId="13">'[2]daně'!#REF!</definedName>
    <definedName name="_1054" localSheetId="14">'[2]daně'!#REF!</definedName>
    <definedName name="_1054">'[2]daně'!#REF!</definedName>
    <definedName name="_1055">'[1].xls].xls].xls].xls].xls].xls].xls].xls].xls].xls].xls].xls].xls].xls].xls].xls].xls].xls].xls].xls].xls].xls].xls].xls].xls].xls].xls].xls'!$L$48</definedName>
    <definedName name="_1056">'[1].xls].xls].xls].xls].xls].xls].xls].xls].xls].xls].xls].xls].xls].xls].xls].xls].xls].xls].xls].xls].xls].xls].xls].xls].xls].xls].xls].xls'!$M$48</definedName>
    <definedName name="_1057">'[1].xls].xls].xls].xls].xls].xls].xls].xls].xls].xls].xls].xls].xls].xls].xls].xls].xls].xls].xls].xls].xls].xls].xls].xls].xls].xls].xls].xls'!$N$48</definedName>
    <definedName name="_1058">'[1].xls].xls].xls].xls].xls].xls].xls].xls].xls].xls].xls].xls].xls].xls].xls].xls].xls].xls].xls].xls].xls].xls].xls].xls].xls].xls].xls].xls'!$O$48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 localSheetId="13">#REF!</definedName>
    <definedName name="_1083" localSheetId="14">#REF!</definedName>
    <definedName name="_1083" localSheetId="15">#REF!</definedName>
    <definedName name="_1083">#REF!</definedName>
    <definedName name="_1084" localSheetId="13">#REF!</definedName>
    <definedName name="_1084" localSheetId="14">#REF!</definedName>
    <definedName name="_1084" localSheetId="15">#REF!</definedName>
    <definedName name="_1084">#REF!</definedName>
    <definedName name="_1085" localSheetId="13">#REF!</definedName>
    <definedName name="_1085" localSheetId="14">#REF!</definedName>
    <definedName name="_1085" localSheetId="15">#REF!</definedName>
    <definedName name="_1085">#REF!</definedName>
    <definedName name="_1086" localSheetId="13">#REF!</definedName>
    <definedName name="_1086" localSheetId="14">#REF!</definedName>
    <definedName name="_1086" localSheetId="15">#REF!</definedName>
    <definedName name="_1086">#REF!</definedName>
    <definedName name="_1087" localSheetId="13">#REF!</definedName>
    <definedName name="_1087" localSheetId="14">#REF!</definedName>
    <definedName name="_1087" localSheetId="15">#REF!</definedName>
    <definedName name="_1087">#REF!</definedName>
    <definedName name="_1088" localSheetId="13">#REF!</definedName>
    <definedName name="_1088" localSheetId="14">#REF!</definedName>
    <definedName name="_1088" localSheetId="15">#REF!</definedName>
    <definedName name="_1088">#REF!</definedName>
    <definedName name="_1089" localSheetId="13">#REF!</definedName>
    <definedName name="_1089" localSheetId="14">#REF!</definedName>
    <definedName name="_1089" localSheetId="15">#REF!</definedName>
    <definedName name="_1089">#REF!</definedName>
    <definedName name="_1090" localSheetId="13">#REF!</definedName>
    <definedName name="_1090" localSheetId="14">#REF!</definedName>
    <definedName name="_1090" localSheetId="15">#REF!</definedName>
    <definedName name="_1090">#REF!</definedName>
    <definedName name="_1091" localSheetId="13">#REF!</definedName>
    <definedName name="_1091" localSheetId="14">#REF!</definedName>
    <definedName name="_1091" localSheetId="15">#REF!</definedName>
    <definedName name="_1091">#REF!</definedName>
    <definedName name="_1092" localSheetId="13">#REF!</definedName>
    <definedName name="_1092" localSheetId="14">#REF!</definedName>
    <definedName name="_1092" localSheetId="15">#REF!</definedName>
    <definedName name="_1092">#REF!</definedName>
    <definedName name="_1093" localSheetId="13">#REF!</definedName>
    <definedName name="_1093" localSheetId="14">#REF!</definedName>
    <definedName name="_1093" localSheetId="15">#REF!</definedName>
    <definedName name="_1093">#REF!</definedName>
    <definedName name="_1094" localSheetId="13">#REF!</definedName>
    <definedName name="_1094" localSheetId="14">#REF!</definedName>
    <definedName name="_1094" localSheetId="15">#REF!</definedName>
    <definedName name="_1094">#REF!</definedName>
    <definedName name="_1095" localSheetId="13">'[2]daně'!#REF!</definedName>
    <definedName name="_1095" localSheetId="14">'[2]daně'!#REF!</definedName>
    <definedName name="_1095">'[2]daně'!#REF!</definedName>
    <definedName name="_1096" localSheetId="13">'[2]daně'!#REF!</definedName>
    <definedName name="_1096" localSheetId="14">'[2]daně'!#REF!</definedName>
    <definedName name="_1096">'[2]daně'!#REF!</definedName>
    <definedName name="_1097" localSheetId="13">'[2]daně'!#REF!</definedName>
    <definedName name="_1097" localSheetId="14">'[2]daně'!#REF!</definedName>
    <definedName name="_1097">'[2]daně'!#REF!</definedName>
    <definedName name="_1098" localSheetId="13">'[2]daně'!#REF!</definedName>
    <definedName name="_1098" localSheetId="14">'[2]daně'!#REF!</definedName>
    <definedName name="_1098">'[2]daně'!#REF!</definedName>
    <definedName name="_1099" localSheetId="13">'[2]daně'!#REF!</definedName>
    <definedName name="_1099" localSheetId="14">'[2]daně'!#REF!</definedName>
    <definedName name="_1099">'[2]daně'!#REF!</definedName>
    <definedName name="_1100" localSheetId="13">'[2]daně'!#REF!</definedName>
    <definedName name="_1100" localSheetId="14">'[2]daně'!#REF!</definedName>
    <definedName name="_1100">'[2]daně'!#REF!</definedName>
    <definedName name="_1101" localSheetId="13">'[2]daně'!#REF!</definedName>
    <definedName name="_1101" localSheetId="14">'[2]daně'!#REF!</definedName>
    <definedName name="_1101">'[2]daně'!#REF!</definedName>
    <definedName name="_1102" localSheetId="13">'[2]daně'!#REF!</definedName>
    <definedName name="_1102" localSheetId="14">'[2]daně'!#REF!</definedName>
    <definedName name="_1102">'[2]daně'!#REF!</definedName>
    <definedName name="_1103" localSheetId="13">'[2]daně'!#REF!</definedName>
    <definedName name="_1103" localSheetId="14">'[2]daně'!#REF!</definedName>
    <definedName name="_1103">'[2]daně'!#REF!</definedName>
    <definedName name="_1104" localSheetId="13">'[2]daně'!#REF!</definedName>
    <definedName name="_1104" localSheetId="14">'[2]daně'!#REF!</definedName>
    <definedName name="_1104">'[2]daně'!#REF!</definedName>
    <definedName name="_1105" localSheetId="13">'[2]daně'!#REF!</definedName>
    <definedName name="_1105" localSheetId="14">'[2]daně'!#REF!</definedName>
    <definedName name="_1105">'[2]daně'!#REF!</definedName>
    <definedName name="_1106" localSheetId="13">'[2]daně'!#REF!</definedName>
    <definedName name="_1106" localSheetId="14">'[2]daně'!#REF!</definedName>
    <definedName name="_1106">'[2]daně'!#REF!</definedName>
    <definedName name="_1107" localSheetId="13">'[2]daně'!#REF!</definedName>
    <definedName name="_1107" localSheetId="14">'[2]daně'!#REF!</definedName>
    <definedName name="_1107">'[2]daně'!#REF!</definedName>
    <definedName name="_1108" localSheetId="13">'[2]daně'!#REF!</definedName>
    <definedName name="_1108" localSheetId="14">'[2]daně'!#REF!</definedName>
    <definedName name="_1108">'[2]daně'!#REF!</definedName>
    <definedName name="_1109" localSheetId="13">#REF!</definedName>
    <definedName name="_1109" localSheetId="14">#REF!</definedName>
    <definedName name="_1109" localSheetId="15">#REF!</definedName>
    <definedName name="_1109">#REF!</definedName>
    <definedName name="_1110" localSheetId="13">#REF!</definedName>
    <definedName name="_1110" localSheetId="14">#REF!</definedName>
    <definedName name="_1110" localSheetId="15">#REF!</definedName>
    <definedName name="_1110">#REF!</definedName>
    <definedName name="_1111" localSheetId="13">#REF!</definedName>
    <definedName name="_1111" localSheetId="14">#REF!</definedName>
    <definedName name="_1111" localSheetId="15">#REF!</definedName>
    <definedName name="_1111">#REF!</definedName>
    <definedName name="_1112" localSheetId="13">#REF!</definedName>
    <definedName name="_1112" localSheetId="14">#REF!</definedName>
    <definedName name="_1112" localSheetId="15">#REF!</definedName>
    <definedName name="_1112">#REF!</definedName>
    <definedName name="_1113" localSheetId="13">#REF!</definedName>
    <definedName name="_1113" localSheetId="14">#REF!</definedName>
    <definedName name="_1113" localSheetId="15">#REF!</definedName>
    <definedName name="_1113">#REF!</definedName>
    <definedName name="_1114" localSheetId="13">'[2]daně'!#REF!</definedName>
    <definedName name="_1114" localSheetId="14">'[2]daně'!#REF!</definedName>
    <definedName name="_1114">'[2]daně'!#REF!</definedName>
    <definedName name="_1115" localSheetId="13">'[2]daně'!#REF!</definedName>
    <definedName name="_1115" localSheetId="14">'[2]daně'!#REF!</definedName>
    <definedName name="_1115">'[2]daně'!#REF!</definedName>
    <definedName name="_1116" localSheetId="13">'[2]daně'!#REF!</definedName>
    <definedName name="_1116" localSheetId="14">'[2]daně'!#REF!</definedName>
    <definedName name="_1116">'[2]daně'!#REF!</definedName>
    <definedName name="_1117" localSheetId="13">'[2]daně'!#REF!</definedName>
    <definedName name="_1117" localSheetId="14">'[2]daně'!#REF!</definedName>
    <definedName name="_1117">'[2]daně'!#REF!</definedName>
    <definedName name="_1118" localSheetId="13">'[2]daně'!#REF!</definedName>
    <definedName name="_1118" localSheetId="14">'[2]daně'!#REF!</definedName>
    <definedName name="_1118">'[2]daně'!#REF!</definedName>
    <definedName name="_1119" localSheetId="13">'[2]daně'!#REF!</definedName>
    <definedName name="_1119" localSheetId="14">'[2]daně'!#REF!</definedName>
    <definedName name="_1119">'[2]daně'!#REF!</definedName>
    <definedName name="_1120" localSheetId="13">'[2]daně'!#REF!</definedName>
    <definedName name="_1120" localSheetId="14">'[2]daně'!#REF!</definedName>
    <definedName name="_1120">'[2]daně'!#REF!</definedName>
    <definedName name="_1121" localSheetId="13">'[2]daně'!#REF!</definedName>
    <definedName name="_1121" localSheetId="14">'[2]daně'!#REF!</definedName>
    <definedName name="_1121">'[2]daně'!#REF!</definedName>
    <definedName name="_1122" localSheetId="13">'[2]daně'!#REF!</definedName>
    <definedName name="_1122" localSheetId="14">'[2]daně'!#REF!</definedName>
    <definedName name="_1122">'[2]daně'!#REF!</definedName>
    <definedName name="_1123" localSheetId="13">'[2]daně'!#REF!</definedName>
    <definedName name="_1123" localSheetId="14">'[2]daně'!#REF!</definedName>
    <definedName name="_1123">'[2]daně'!#REF!</definedName>
    <definedName name="_1124" localSheetId="13">'[2]daně'!#REF!</definedName>
    <definedName name="_1124" localSheetId="14">'[2]daně'!#REF!</definedName>
    <definedName name="_1124">'[2]daně'!#REF!</definedName>
    <definedName name="_1125" localSheetId="13">'[2]daně'!#REF!</definedName>
    <definedName name="_1125" localSheetId="14">'[2]daně'!#REF!</definedName>
    <definedName name="_1125">'[2]daně'!#REF!</definedName>
    <definedName name="_1126" localSheetId="13">'[2]daně'!#REF!</definedName>
    <definedName name="_1126" localSheetId="14">'[2]daně'!#REF!</definedName>
    <definedName name="_1126">'[2]daně'!#REF!</definedName>
    <definedName name="_1127" localSheetId="13">'[2]daně'!#REF!</definedName>
    <definedName name="_1127" localSheetId="14">'[2]daně'!#REF!</definedName>
    <definedName name="_1127">'[2]daně'!#REF!</definedName>
    <definedName name="_1128" localSheetId="13">#REF!</definedName>
    <definedName name="_1128" localSheetId="14">#REF!</definedName>
    <definedName name="_1128" localSheetId="15">#REF!</definedName>
    <definedName name="_1128">#REF!</definedName>
    <definedName name="_1129" localSheetId="13">#REF!</definedName>
    <definedName name="_1129" localSheetId="14">#REF!</definedName>
    <definedName name="_1129" localSheetId="15">#REF!</definedName>
    <definedName name="_1129">#REF!</definedName>
    <definedName name="_1130" localSheetId="13">#REF!</definedName>
    <definedName name="_1130" localSheetId="14">#REF!</definedName>
    <definedName name="_1130" localSheetId="15">#REF!</definedName>
    <definedName name="_1130">#REF!</definedName>
    <definedName name="_1131" localSheetId="13">#REF!</definedName>
    <definedName name="_1131" localSheetId="14">#REF!</definedName>
    <definedName name="_1131" localSheetId="15">#REF!</definedName>
    <definedName name="_1131">#REF!</definedName>
    <definedName name="_1132" localSheetId="13">#REF!</definedName>
    <definedName name="_1132" localSheetId="14">#REF!</definedName>
    <definedName name="_1132" localSheetId="15">#REF!</definedName>
    <definedName name="_1132">#REF!</definedName>
    <definedName name="_1133" localSheetId="13">'[2]daně'!#REF!</definedName>
    <definedName name="_1133" localSheetId="14">'[2]daně'!#REF!</definedName>
    <definedName name="_1133">'[2]daně'!#REF!</definedName>
    <definedName name="_1134" localSheetId="13">'[2]daně'!#REF!</definedName>
    <definedName name="_1134" localSheetId="14">'[2]daně'!#REF!</definedName>
    <definedName name="_1134">'[2]daně'!#REF!</definedName>
    <definedName name="_1135" localSheetId="13">'[2]daně'!#REF!</definedName>
    <definedName name="_1135" localSheetId="14">'[2]daně'!#REF!</definedName>
    <definedName name="_1135">'[2]daně'!#REF!</definedName>
    <definedName name="_1136" localSheetId="13">'[2]daně'!#REF!</definedName>
    <definedName name="_1136" localSheetId="14">'[2]daně'!#REF!</definedName>
    <definedName name="_1136">'[2]daně'!#REF!</definedName>
    <definedName name="_1137" localSheetId="13">'[2]daně'!#REF!</definedName>
    <definedName name="_1137" localSheetId="14">'[2]daně'!#REF!</definedName>
    <definedName name="_1137">'[2]daně'!#REF!</definedName>
    <definedName name="_1138" localSheetId="13">'[2]daně'!#REF!</definedName>
    <definedName name="_1138" localSheetId="14">'[2]daně'!#REF!</definedName>
    <definedName name="_1138">'[2]daně'!#REF!</definedName>
    <definedName name="_1139" localSheetId="13">'[2]daně'!#REF!</definedName>
    <definedName name="_1139" localSheetId="14">'[2]daně'!#REF!</definedName>
    <definedName name="_1139">'[2]daně'!#REF!</definedName>
    <definedName name="_1140" localSheetId="13">'[2]daně'!#REF!</definedName>
    <definedName name="_1140" localSheetId="14">'[2]daně'!#REF!</definedName>
    <definedName name="_1140">'[2]daně'!#REF!</definedName>
    <definedName name="_1141" localSheetId="13">'[2]daně'!#REF!</definedName>
    <definedName name="_1141" localSheetId="14">'[2]daně'!#REF!</definedName>
    <definedName name="_1141">'[2]daně'!#REF!</definedName>
    <definedName name="_1142" localSheetId="13">'[2]daně'!#REF!</definedName>
    <definedName name="_1142" localSheetId="14">'[2]daně'!#REF!</definedName>
    <definedName name="_1142">'[2]daně'!#REF!</definedName>
    <definedName name="_1143" localSheetId="13">'[2]daně'!#REF!</definedName>
    <definedName name="_1143" localSheetId="14">'[2]daně'!#REF!</definedName>
    <definedName name="_1143">'[2]daně'!#REF!</definedName>
    <definedName name="_1144" localSheetId="13">'[2]daně'!#REF!</definedName>
    <definedName name="_1144" localSheetId="14">'[2]daně'!#REF!</definedName>
    <definedName name="_1144">'[2]daně'!#REF!</definedName>
    <definedName name="_1145" localSheetId="13">'[2]daně'!#REF!</definedName>
    <definedName name="_1145" localSheetId="14">'[2]daně'!#REF!</definedName>
    <definedName name="_1145">'[2]daně'!#REF!</definedName>
    <definedName name="_1146" localSheetId="13">'[2]daně'!#REF!</definedName>
    <definedName name="_1146" localSheetId="14">'[2]daně'!#REF!</definedName>
    <definedName name="_1146">'[2]daně'!#REF!</definedName>
    <definedName name="_1147" localSheetId="13">#REF!</definedName>
    <definedName name="_1147" localSheetId="14">#REF!</definedName>
    <definedName name="_1147" localSheetId="15">#REF!</definedName>
    <definedName name="_1147">#REF!</definedName>
    <definedName name="_1148" localSheetId="13">#REF!</definedName>
    <definedName name="_1148" localSheetId="14">#REF!</definedName>
    <definedName name="_1148" localSheetId="15">#REF!</definedName>
    <definedName name="_1148">#REF!</definedName>
    <definedName name="_1149" localSheetId="13">#REF!</definedName>
    <definedName name="_1149" localSheetId="14">#REF!</definedName>
    <definedName name="_1149" localSheetId="15">#REF!</definedName>
    <definedName name="_1149">#REF!</definedName>
    <definedName name="_1150" localSheetId="13">#REF!</definedName>
    <definedName name="_1150" localSheetId="14">#REF!</definedName>
    <definedName name="_1150" localSheetId="15">#REF!</definedName>
    <definedName name="_1150">#REF!</definedName>
    <definedName name="_1151" localSheetId="13">#REF!</definedName>
    <definedName name="_1151" localSheetId="14">#REF!</definedName>
    <definedName name="_1151" localSheetId="15">#REF!</definedName>
    <definedName name="_1151">#REF!</definedName>
    <definedName name="_1152" localSheetId="13">'[2]daně'!#REF!</definedName>
    <definedName name="_1152" localSheetId="14">'[2]daně'!#REF!</definedName>
    <definedName name="_1152">'[2]daně'!#REF!</definedName>
    <definedName name="_1153" localSheetId="13">'[2]daně'!#REF!</definedName>
    <definedName name="_1153" localSheetId="14">'[2]daně'!#REF!</definedName>
    <definedName name="_1153">'[2]daně'!#REF!</definedName>
    <definedName name="_1154" localSheetId="13">'[2]daně'!#REF!</definedName>
    <definedName name="_1154" localSheetId="14">'[2]daně'!#REF!</definedName>
    <definedName name="_1154">'[2]daně'!#REF!</definedName>
    <definedName name="_1155" localSheetId="13">'[2]daně'!#REF!</definedName>
    <definedName name="_1155" localSheetId="14">'[2]daně'!#REF!</definedName>
    <definedName name="_1155">'[2]daně'!#REF!</definedName>
    <definedName name="_1156" localSheetId="13">'[2]daně'!#REF!</definedName>
    <definedName name="_1156" localSheetId="14">'[2]daně'!#REF!</definedName>
    <definedName name="_1156">'[2]daně'!#REF!</definedName>
    <definedName name="_1157" localSheetId="13">'[2]daně'!#REF!</definedName>
    <definedName name="_1157" localSheetId="14">'[2]daně'!#REF!</definedName>
    <definedName name="_1157">'[2]daně'!#REF!</definedName>
    <definedName name="_1158" localSheetId="13">'[2]daně'!#REF!</definedName>
    <definedName name="_1158" localSheetId="14">'[2]daně'!#REF!</definedName>
    <definedName name="_1158">'[2]daně'!#REF!</definedName>
    <definedName name="_1159" localSheetId="13">'[2]daně'!#REF!</definedName>
    <definedName name="_1159" localSheetId="14">'[2]daně'!#REF!</definedName>
    <definedName name="_1159">'[2]daně'!#REF!</definedName>
    <definedName name="_1160" localSheetId="13">'[2]daně'!#REF!</definedName>
    <definedName name="_1160" localSheetId="14">'[2]daně'!#REF!</definedName>
    <definedName name="_1160">'[2]daně'!#REF!</definedName>
    <definedName name="_1161" localSheetId="13">'[2]daně'!#REF!</definedName>
    <definedName name="_1161" localSheetId="14">'[2]daně'!#REF!</definedName>
    <definedName name="_1161">'[2]daně'!#REF!</definedName>
    <definedName name="_1162" localSheetId="13">'[2]daně'!#REF!</definedName>
    <definedName name="_1162" localSheetId="14">'[2]daně'!#REF!</definedName>
    <definedName name="_1162">'[2]daně'!#REF!</definedName>
    <definedName name="_1163" localSheetId="13">'[2]daně'!#REF!</definedName>
    <definedName name="_1163" localSheetId="14">'[2]daně'!#REF!</definedName>
    <definedName name="_1163">'[2]daně'!#REF!</definedName>
    <definedName name="_1164" localSheetId="13">'[2]daně'!#REF!</definedName>
    <definedName name="_1164" localSheetId="14">'[2]daně'!#REF!</definedName>
    <definedName name="_1164">'[2]daně'!#REF!</definedName>
    <definedName name="_1165" localSheetId="13">'[2]daně'!#REF!</definedName>
    <definedName name="_1165" localSheetId="14">'[2]daně'!#REF!</definedName>
    <definedName name="_1165">'[2]daně'!#REF!</definedName>
    <definedName name="_1166" localSheetId="13">#REF!</definedName>
    <definedName name="_1166" localSheetId="14">#REF!</definedName>
    <definedName name="_1166" localSheetId="15">#REF!</definedName>
    <definedName name="_1166">#REF!</definedName>
    <definedName name="_1167" localSheetId="13">#REF!</definedName>
    <definedName name="_1167" localSheetId="14">#REF!</definedName>
    <definedName name="_1167" localSheetId="15">#REF!</definedName>
    <definedName name="_1167">#REF!</definedName>
    <definedName name="_1168" localSheetId="13">#REF!</definedName>
    <definedName name="_1168" localSheetId="14">#REF!</definedName>
    <definedName name="_1168" localSheetId="15">#REF!</definedName>
    <definedName name="_1168">#REF!</definedName>
    <definedName name="_1169" localSheetId="13">#REF!</definedName>
    <definedName name="_1169" localSheetId="14">#REF!</definedName>
    <definedName name="_1169" localSheetId="15">#REF!</definedName>
    <definedName name="_1169">#REF!</definedName>
    <definedName name="_1170" localSheetId="13">#REF!</definedName>
    <definedName name="_1170" localSheetId="14">#REF!</definedName>
    <definedName name="_1170" localSheetId="15">#REF!</definedName>
    <definedName name="_1170">#REF!</definedName>
    <definedName name="_1171" localSheetId="13">'[2]daně'!#REF!</definedName>
    <definedName name="_1171" localSheetId="14">'[2]daně'!#REF!</definedName>
    <definedName name="_1171">'[2]daně'!#REF!</definedName>
    <definedName name="_1172" localSheetId="13">'[2]daně'!#REF!</definedName>
    <definedName name="_1172" localSheetId="14">'[2]daně'!#REF!</definedName>
    <definedName name="_1172">'[2]daně'!#REF!</definedName>
    <definedName name="_1173" localSheetId="13">'[2]daně'!#REF!</definedName>
    <definedName name="_1173" localSheetId="14">'[2]daně'!#REF!</definedName>
    <definedName name="_1173">'[2]daně'!#REF!</definedName>
    <definedName name="_1174" localSheetId="13">'[2]daně'!#REF!</definedName>
    <definedName name="_1174" localSheetId="14">'[2]daně'!#REF!</definedName>
    <definedName name="_1174">'[2]daně'!#REF!</definedName>
    <definedName name="_1175" localSheetId="13">'[2]daně'!#REF!</definedName>
    <definedName name="_1175" localSheetId="14">'[2]daně'!#REF!</definedName>
    <definedName name="_1175">'[2]daně'!#REF!</definedName>
    <definedName name="_1176" localSheetId="13">'[2]daně'!#REF!</definedName>
    <definedName name="_1176" localSheetId="14">'[2]daně'!#REF!</definedName>
    <definedName name="_1176">'[2]daně'!#REF!</definedName>
    <definedName name="_1177" localSheetId="13">'[2]daně'!#REF!</definedName>
    <definedName name="_1177" localSheetId="14">'[2]daně'!#REF!</definedName>
    <definedName name="_1177">'[2]daně'!#REF!</definedName>
    <definedName name="_1178" localSheetId="13">'[2]daně'!#REF!</definedName>
    <definedName name="_1178" localSheetId="14">'[2]daně'!#REF!</definedName>
    <definedName name="_1178">'[2]daně'!#REF!</definedName>
    <definedName name="_1179" localSheetId="13">'[2]daně'!#REF!</definedName>
    <definedName name="_1179" localSheetId="14">'[2]daně'!#REF!</definedName>
    <definedName name="_1179">'[2]daně'!#REF!</definedName>
    <definedName name="_1180" localSheetId="13">'[2]daně'!#REF!</definedName>
    <definedName name="_1180" localSheetId="14">'[2]daně'!#REF!</definedName>
    <definedName name="_1180">'[2]daně'!#REF!</definedName>
    <definedName name="_1181" localSheetId="13">'[2]daně'!#REF!</definedName>
    <definedName name="_1181" localSheetId="14">'[2]daně'!#REF!</definedName>
    <definedName name="_1181">'[2]daně'!#REF!</definedName>
    <definedName name="_1182" localSheetId="13">'[2]daně'!#REF!</definedName>
    <definedName name="_1182" localSheetId="14">'[2]daně'!#REF!</definedName>
    <definedName name="_1182">'[2]daně'!#REF!</definedName>
    <definedName name="_1183" localSheetId="13">'[2]daně'!#REF!</definedName>
    <definedName name="_1183" localSheetId="14">'[2]daně'!#REF!</definedName>
    <definedName name="_1183">'[2]daně'!#REF!</definedName>
    <definedName name="_1184" localSheetId="13">'[2]daně'!#REF!</definedName>
    <definedName name="_1184" localSheetId="14">'[2]daně'!#REF!</definedName>
    <definedName name="_1184">'[2]daně'!#REF!</definedName>
    <definedName name="_1185" localSheetId="13">#REF!</definedName>
    <definedName name="_1185" localSheetId="14">#REF!</definedName>
    <definedName name="_1185">#REF!</definedName>
    <definedName name="_1186" localSheetId="13">#REF!</definedName>
    <definedName name="_1186" localSheetId="14">#REF!</definedName>
    <definedName name="_1186">#REF!</definedName>
    <definedName name="_1187" localSheetId="13">#REF!</definedName>
    <definedName name="_1187" localSheetId="14">#REF!</definedName>
    <definedName name="_1187">#REF!</definedName>
    <definedName name="_1188" localSheetId="13">#REF!</definedName>
    <definedName name="_1188" localSheetId="14">#REF!</definedName>
    <definedName name="_1188">#REF!</definedName>
    <definedName name="_1189" localSheetId="13">#REF!</definedName>
    <definedName name="_1189" localSheetId="14">#REF!</definedName>
    <definedName name="_1189">#REF!</definedName>
    <definedName name="_1190" localSheetId="13">'[2]daně'!#REF!</definedName>
    <definedName name="_1190" localSheetId="14">'[2]daně'!#REF!</definedName>
    <definedName name="_1190">'[2]daně'!#REF!</definedName>
    <definedName name="_1191" localSheetId="13">'[2]daně'!#REF!</definedName>
    <definedName name="_1191" localSheetId="14">'[2]daně'!#REF!</definedName>
    <definedName name="_1191">'[2]daně'!#REF!</definedName>
    <definedName name="_1192" localSheetId="13">'[2]daně'!#REF!</definedName>
    <definedName name="_1192" localSheetId="14">'[2]daně'!#REF!</definedName>
    <definedName name="_1192">'[2]daně'!#REF!</definedName>
    <definedName name="_1193" localSheetId="13">'[2]daně'!#REF!</definedName>
    <definedName name="_1193" localSheetId="14">'[2]daně'!#REF!</definedName>
    <definedName name="_1193">'[2]daně'!#REF!</definedName>
    <definedName name="_1194" localSheetId="13">'[2]daně'!#REF!</definedName>
    <definedName name="_1194" localSheetId="14">'[2]daně'!#REF!</definedName>
    <definedName name="_1194">'[2]daně'!#REF!</definedName>
    <definedName name="_1195" localSheetId="13">'[2]daně'!#REF!</definedName>
    <definedName name="_1195" localSheetId="14">'[2]daně'!#REF!</definedName>
    <definedName name="_1195">'[2]daně'!#REF!</definedName>
    <definedName name="_1196" localSheetId="13">'[2]daně'!#REF!</definedName>
    <definedName name="_1196" localSheetId="14">'[2]daně'!#REF!</definedName>
    <definedName name="_1196">'[2]daně'!#REF!</definedName>
    <definedName name="_1197" localSheetId="13">'[2]daně'!#REF!</definedName>
    <definedName name="_1197" localSheetId="14">'[2]daně'!#REF!</definedName>
    <definedName name="_1197">'[2]daně'!#REF!</definedName>
    <definedName name="_1198" localSheetId="13">'[2]daně'!#REF!</definedName>
    <definedName name="_1198" localSheetId="14">'[2]daně'!#REF!</definedName>
    <definedName name="_1198">'[2]daně'!#REF!</definedName>
    <definedName name="_1199" localSheetId="13">'[2]daně'!#REF!</definedName>
    <definedName name="_1199" localSheetId="14">'[2]daně'!#REF!</definedName>
    <definedName name="_1199">'[2]daně'!#REF!</definedName>
    <definedName name="_1200" localSheetId="13">'[2]daně'!#REF!</definedName>
    <definedName name="_1200" localSheetId="14">'[2]daně'!#REF!</definedName>
    <definedName name="_1200">'[2]daně'!#REF!</definedName>
    <definedName name="_1201" localSheetId="13">'[2]daně'!#REF!</definedName>
    <definedName name="_1201" localSheetId="14">'[2]daně'!#REF!</definedName>
    <definedName name="_1201">'[2]daně'!#REF!</definedName>
    <definedName name="_1202" localSheetId="13">'[2]daně'!#REF!</definedName>
    <definedName name="_1202" localSheetId="14">'[2]daně'!#REF!</definedName>
    <definedName name="_1202">'[2]daně'!#REF!</definedName>
    <definedName name="_1203" localSheetId="13">'[2]daně'!#REF!</definedName>
    <definedName name="_1203" localSheetId="14">'[2]daně'!#REF!</definedName>
    <definedName name="_1203">'[2]daně'!#REF!</definedName>
    <definedName name="_1204">'[1].xls].xls].xls].xls].xls].xls].xls].xls].xls].xls].xls].xls].xls].xls].xls].xls].xls].xls].xls].xls].xls].xls].xls].xls].xls].xls].xls].xls'!$L$56</definedName>
    <definedName name="_1205">'[1].xls].xls].xls].xls].xls].xls].xls].xls].xls].xls].xls].xls].xls].xls].xls].xls].xls].xls].xls].xls].xls].xls].xls].xls].xls].xls].xls].xls'!$M$56</definedName>
    <definedName name="_1206">'[1].xls].xls].xls].xls].xls].xls].xls].xls].xls].xls].xls].xls].xls].xls].xls].xls].xls].xls].xls].xls].xls].xls].xls].xls].xls].xls].xls].xls'!$N$56</definedName>
    <definedName name="_1207">'[1].xls].xls].xls].xls].xls].xls].xls].xls].xls].xls].xls].xls].xls].xls].xls].xls].xls].xls].xls].xls].xls].xls].xls].xls].xls].xls].xls].xls'!$O$56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 localSheetId="13">#REF!</definedName>
    <definedName name="_1232" localSheetId="14">#REF!</definedName>
    <definedName name="_1232" localSheetId="15">#REF!</definedName>
    <definedName name="_1232">#REF!</definedName>
    <definedName name="_1233" localSheetId="13">#REF!</definedName>
    <definedName name="_1233" localSheetId="14">#REF!</definedName>
    <definedName name="_1233" localSheetId="15">#REF!</definedName>
    <definedName name="_1233">#REF!</definedName>
    <definedName name="_1234" localSheetId="13">#REF!</definedName>
    <definedName name="_1234" localSheetId="14">#REF!</definedName>
    <definedName name="_1234" localSheetId="15">#REF!</definedName>
    <definedName name="_1234">#REF!</definedName>
    <definedName name="_1235" localSheetId="13">#REF!</definedName>
    <definedName name="_1235" localSheetId="14">#REF!</definedName>
    <definedName name="_1235" localSheetId="15">#REF!</definedName>
    <definedName name="_1235">#REF!</definedName>
    <definedName name="_1236" localSheetId="13">#REF!</definedName>
    <definedName name="_1236" localSheetId="14">#REF!</definedName>
    <definedName name="_1236" localSheetId="15">#REF!</definedName>
    <definedName name="_1236">#REF!</definedName>
    <definedName name="_1237" localSheetId="13">#REF!</definedName>
    <definedName name="_1237" localSheetId="14">#REF!</definedName>
    <definedName name="_1237" localSheetId="15">#REF!</definedName>
    <definedName name="_1237">#REF!</definedName>
    <definedName name="_1238" localSheetId="13">#REF!</definedName>
    <definedName name="_1238" localSheetId="14">#REF!</definedName>
    <definedName name="_1238" localSheetId="15">#REF!</definedName>
    <definedName name="_1238">#REF!</definedName>
    <definedName name="_1239" localSheetId="13">#REF!</definedName>
    <definedName name="_1239" localSheetId="14">#REF!</definedName>
    <definedName name="_1239" localSheetId="15">#REF!</definedName>
    <definedName name="_1239">#REF!</definedName>
    <definedName name="_1240" localSheetId="13">#REF!</definedName>
    <definedName name="_1240" localSheetId="14">#REF!</definedName>
    <definedName name="_1240" localSheetId="15">#REF!</definedName>
    <definedName name="_1240">#REF!</definedName>
    <definedName name="_1241" localSheetId="13">#REF!</definedName>
    <definedName name="_1241" localSheetId="14">#REF!</definedName>
    <definedName name="_1241" localSheetId="15">#REF!</definedName>
    <definedName name="_1241">#REF!</definedName>
    <definedName name="_1242" localSheetId="13">#REF!</definedName>
    <definedName name="_1242" localSheetId="14">#REF!</definedName>
    <definedName name="_1242" localSheetId="15">#REF!</definedName>
    <definedName name="_1242">#REF!</definedName>
    <definedName name="_1243" localSheetId="13">#REF!</definedName>
    <definedName name="_1243" localSheetId="14">#REF!</definedName>
    <definedName name="_1243" localSheetId="15">#REF!</definedName>
    <definedName name="_1243">#REF!</definedName>
    <definedName name="_1244" localSheetId="13">'[2]daně'!#REF!</definedName>
    <definedName name="_1244" localSheetId="14">'[2]daně'!#REF!</definedName>
    <definedName name="_1244">'[2]daně'!#REF!</definedName>
    <definedName name="_1245" localSheetId="13">'[2]daně'!#REF!</definedName>
    <definedName name="_1245" localSheetId="14">'[2]daně'!#REF!</definedName>
    <definedName name="_1245">'[2]daně'!#REF!</definedName>
    <definedName name="_1246" localSheetId="13">'[2]daně'!#REF!</definedName>
    <definedName name="_1246" localSheetId="14">'[2]daně'!#REF!</definedName>
    <definedName name="_1246">'[2]daně'!#REF!</definedName>
    <definedName name="_1247" localSheetId="13">'[2]daně'!#REF!</definedName>
    <definedName name="_1247" localSheetId="14">'[2]daně'!#REF!</definedName>
    <definedName name="_1247">'[2]daně'!#REF!</definedName>
    <definedName name="_1248" localSheetId="13">'[2]daně'!#REF!</definedName>
    <definedName name="_1248" localSheetId="14">'[2]daně'!#REF!</definedName>
    <definedName name="_1248">'[2]daně'!#REF!</definedName>
    <definedName name="_1249" localSheetId="13">'[2]daně'!#REF!</definedName>
    <definedName name="_1249" localSheetId="14">'[2]daně'!#REF!</definedName>
    <definedName name="_1249">'[2]daně'!#REF!</definedName>
    <definedName name="_1250" localSheetId="13">'[2]daně'!#REF!</definedName>
    <definedName name="_1250" localSheetId="14">'[2]daně'!#REF!</definedName>
    <definedName name="_1250">'[2]daně'!#REF!</definedName>
    <definedName name="_1251" localSheetId="13">'[2]daně'!#REF!</definedName>
    <definedName name="_1251" localSheetId="14">'[2]daně'!#REF!</definedName>
    <definedName name="_1251">'[2]daně'!#REF!</definedName>
    <definedName name="_1252" localSheetId="13">'[2]daně'!#REF!</definedName>
    <definedName name="_1252" localSheetId="14">'[2]daně'!#REF!</definedName>
    <definedName name="_1252">'[2]daně'!#REF!</definedName>
    <definedName name="_1253" localSheetId="13">'[2]daně'!#REF!</definedName>
    <definedName name="_1253" localSheetId="14">'[2]daně'!#REF!</definedName>
    <definedName name="_1253">'[2]daně'!#REF!</definedName>
    <definedName name="_1254" localSheetId="13">'[2]daně'!#REF!</definedName>
    <definedName name="_1254" localSheetId="14">'[2]daně'!#REF!</definedName>
    <definedName name="_1254">'[2]daně'!#REF!</definedName>
    <definedName name="_1255" localSheetId="13">'[2]daně'!#REF!</definedName>
    <definedName name="_1255" localSheetId="14">'[2]daně'!#REF!</definedName>
    <definedName name="_1255">'[2]daně'!#REF!</definedName>
    <definedName name="_1256" localSheetId="13">'[2]daně'!#REF!</definedName>
    <definedName name="_1256" localSheetId="14">'[2]daně'!#REF!</definedName>
    <definedName name="_1256">'[2]daně'!#REF!</definedName>
    <definedName name="_1257" localSheetId="13">'[2]daně'!#REF!</definedName>
    <definedName name="_1257" localSheetId="14">'[2]daně'!#REF!</definedName>
    <definedName name="_1257">'[2]daně'!#REF!</definedName>
    <definedName name="_1258" localSheetId="13">#REF!</definedName>
    <definedName name="_1258" localSheetId="14">#REF!</definedName>
    <definedName name="_1258" localSheetId="15">#REF!</definedName>
    <definedName name="_1258">#REF!</definedName>
    <definedName name="_1259" localSheetId="13">#REF!</definedName>
    <definedName name="_1259" localSheetId="14">#REF!</definedName>
    <definedName name="_1259" localSheetId="15">#REF!</definedName>
    <definedName name="_1259">#REF!</definedName>
    <definedName name="_1260" localSheetId="13">#REF!</definedName>
    <definedName name="_1260" localSheetId="14">#REF!</definedName>
    <definedName name="_1260" localSheetId="15">#REF!</definedName>
    <definedName name="_1260">#REF!</definedName>
    <definedName name="_1261" localSheetId="13">#REF!</definedName>
    <definedName name="_1261" localSheetId="14">#REF!</definedName>
    <definedName name="_1261" localSheetId="15">#REF!</definedName>
    <definedName name="_1261">#REF!</definedName>
    <definedName name="_1262" localSheetId="13">#REF!</definedName>
    <definedName name="_1262" localSheetId="14">#REF!</definedName>
    <definedName name="_1262" localSheetId="15">#REF!</definedName>
    <definedName name="_1262">#REF!</definedName>
    <definedName name="_1263" localSheetId="13">'[2]daně'!#REF!</definedName>
    <definedName name="_1263" localSheetId="14">'[2]daně'!#REF!</definedName>
    <definedName name="_1263">'[2]daně'!#REF!</definedName>
    <definedName name="_1264" localSheetId="13">'[2]daně'!#REF!</definedName>
    <definedName name="_1264" localSheetId="14">'[2]daně'!#REF!</definedName>
    <definedName name="_1264">'[2]daně'!#REF!</definedName>
    <definedName name="_1265" localSheetId="13">'[2]daně'!#REF!</definedName>
    <definedName name="_1265" localSheetId="14">'[2]daně'!#REF!</definedName>
    <definedName name="_1265">'[2]daně'!#REF!</definedName>
    <definedName name="_1266" localSheetId="13">'[2]daně'!#REF!</definedName>
    <definedName name="_1266" localSheetId="14">'[2]daně'!#REF!</definedName>
    <definedName name="_1266">'[2]daně'!#REF!</definedName>
    <definedName name="_1267" localSheetId="13">'[2]daně'!#REF!</definedName>
    <definedName name="_1267" localSheetId="14">'[2]daně'!#REF!</definedName>
    <definedName name="_1267">'[2]daně'!#REF!</definedName>
    <definedName name="_1268" localSheetId="13">'[2]daně'!#REF!</definedName>
    <definedName name="_1268" localSheetId="14">'[2]daně'!#REF!</definedName>
    <definedName name="_1268">'[2]daně'!#REF!</definedName>
    <definedName name="_1269" localSheetId="13">'[2]daně'!#REF!</definedName>
    <definedName name="_1269" localSheetId="14">'[2]daně'!#REF!</definedName>
    <definedName name="_1269">'[2]daně'!#REF!</definedName>
    <definedName name="_1270" localSheetId="13">'[2]daně'!#REF!</definedName>
    <definedName name="_1270" localSheetId="14">'[2]daně'!#REF!</definedName>
    <definedName name="_1270">'[2]daně'!#REF!</definedName>
    <definedName name="_1271" localSheetId="13">'[2]daně'!#REF!</definedName>
    <definedName name="_1271" localSheetId="14">'[2]daně'!#REF!</definedName>
    <definedName name="_1271">'[2]daně'!#REF!</definedName>
    <definedName name="_1272" localSheetId="13">'[2]daně'!#REF!</definedName>
    <definedName name="_1272" localSheetId="14">'[2]daně'!#REF!</definedName>
    <definedName name="_1272">'[2]daně'!#REF!</definedName>
    <definedName name="_1273" localSheetId="13">'[2]daně'!#REF!</definedName>
    <definedName name="_1273" localSheetId="14">'[2]daně'!#REF!</definedName>
    <definedName name="_1273">'[2]daně'!#REF!</definedName>
    <definedName name="_1274" localSheetId="13">'[2]daně'!#REF!</definedName>
    <definedName name="_1274" localSheetId="14">'[2]daně'!#REF!</definedName>
    <definedName name="_1274">'[2]daně'!#REF!</definedName>
    <definedName name="_1275" localSheetId="13">'[2]daně'!#REF!</definedName>
    <definedName name="_1275" localSheetId="14">'[2]daně'!#REF!</definedName>
    <definedName name="_1275">'[2]daně'!#REF!</definedName>
    <definedName name="_1276" localSheetId="13">'[2]daně'!#REF!</definedName>
    <definedName name="_1276" localSheetId="14">'[2]daně'!#REF!</definedName>
    <definedName name="_1276">'[2]daně'!#REF!</definedName>
    <definedName name="_1277" localSheetId="13">#REF!</definedName>
    <definedName name="_1277" localSheetId="14">#REF!</definedName>
    <definedName name="_1277" localSheetId="15">#REF!</definedName>
    <definedName name="_1277">#REF!</definedName>
    <definedName name="_1278" localSheetId="13">#REF!</definedName>
    <definedName name="_1278" localSheetId="14">#REF!</definedName>
    <definedName name="_1278" localSheetId="15">#REF!</definedName>
    <definedName name="_1278">#REF!</definedName>
    <definedName name="_1279" localSheetId="13">#REF!</definedName>
    <definedName name="_1279" localSheetId="14">#REF!</definedName>
    <definedName name="_1279" localSheetId="15">#REF!</definedName>
    <definedName name="_1279">#REF!</definedName>
    <definedName name="_1280" localSheetId="13">#REF!</definedName>
    <definedName name="_1280" localSheetId="14">#REF!</definedName>
    <definedName name="_1280" localSheetId="15">#REF!</definedName>
    <definedName name="_1280">#REF!</definedName>
    <definedName name="_1281" localSheetId="13">#REF!</definedName>
    <definedName name="_1281" localSheetId="14">#REF!</definedName>
    <definedName name="_1281" localSheetId="15">#REF!</definedName>
    <definedName name="_1281">#REF!</definedName>
    <definedName name="_1282" localSheetId="13">'[2]daně'!#REF!</definedName>
    <definedName name="_1282" localSheetId="14">'[2]daně'!#REF!</definedName>
    <definedName name="_1282">'[2]daně'!#REF!</definedName>
    <definedName name="_1283" localSheetId="13">'[2]daně'!#REF!</definedName>
    <definedName name="_1283" localSheetId="14">'[2]daně'!#REF!</definedName>
    <definedName name="_1283">'[2]daně'!#REF!</definedName>
    <definedName name="_1284" localSheetId="13">'[2]daně'!#REF!</definedName>
    <definedName name="_1284" localSheetId="14">'[2]daně'!#REF!</definedName>
    <definedName name="_1284">'[2]daně'!#REF!</definedName>
    <definedName name="_1285" localSheetId="13">'[2]daně'!#REF!</definedName>
    <definedName name="_1285" localSheetId="14">'[2]daně'!#REF!</definedName>
    <definedName name="_1285">'[2]daně'!#REF!</definedName>
    <definedName name="_1286" localSheetId="13">'[2]daně'!#REF!</definedName>
    <definedName name="_1286" localSheetId="14">'[2]daně'!#REF!</definedName>
    <definedName name="_1286">'[2]daně'!#REF!</definedName>
    <definedName name="_1287" localSheetId="13">'[2]daně'!#REF!</definedName>
    <definedName name="_1287" localSheetId="14">'[2]daně'!#REF!</definedName>
    <definedName name="_1287">'[2]daně'!#REF!</definedName>
    <definedName name="_1288" localSheetId="13">'[2]daně'!#REF!</definedName>
    <definedName name="_1288" localSheetId="14">'[2]daně'!#REF!</definedName>
    <definedName name="_1288">'[2]daně'!#REF!</definedName>
    <definedName name="_1289" localSheetId="13">'[2]daně'!#REF!</definedName>
    <definedName name="_1289" localSheetId="14">'[2]daně'!#REF!</definedName>
    <definedName name="_1289">'[2]daně'!#REF!</definedName>
    <definedName name="_1290" localSheetId="13">'[2]daně'!#REF!</definedName>
    <definedName name="_1290" localSheetId="14">'[2]daně'!#REF!</definedName>
    <definedName name="_1290">'[2]daně'!#REF!</definedName>
    <definedName name="_1291" localSheetId="13">'[2]daně'!#REF!</definedName>
    <definedName name="_1291" localSheetId="14">'[2]daně'!#REF!</definedName>
    <definedName name="_1291">'[2]daně'!#REF!</definedName>
    <definedName name="_1292" localSheetId="13">'[2]daně'!#REF!</definedName>
    <definedName name="_1292" localSheetId="14">'[2]daně'!#REF!</definedName>
    <definedName name="_1292">'[2]daně'!#REF!</definedName>
    <definedName name="_1293" localSheetId="13">'[2]daně'!#REF!</definedName>
    <definedName name="_1293" localSheetId="14">'[2]daně'!#REF!</definedName>
    <definedName name="_1293">'[2]daně'!#REF!</definedName>
    <definedName name="_1294" localSheetId="13">'[2]daně'!#REF!</definedName>
    <definedName name="_1294" localSheetId="14">'[2]daně'!#REF!</definedName>
    <definedName name="_1294">'[2]daně'!#REF!</definedName>
    <definedName name="_1295" localSheetId="13">'[2]daně'!#REF!</definedName>
    <definedName name="_1295" localSheetId="14">'[2]daně'!#REF!</definedName>
    <definedName name="_1295">'[2]daně'!#REF!</definedName>
    <definedName name="_1296" localSheetId="13">#REF!</definedName>
    <definedName name="_1296" localSheetId="14">#REF!</definedName>
    <definedName name="_1296" localSheetId="15">#REF!</definedName>
    <definedName name="_1296">#REF!</definedName>
    <definedName name="_1297" localSheetId="13">#REF!</definedName>
    <definedName name="_1297" localSheetId="14">#REF!</definedName>
    <definedName name="_1297" localSheetId="15">#REF!</definedName>
    <definedName name="_1297">#REF!</definedName>
    <definedName name="_1298" localSheetId="13">#REF!</definedName>
    <definedName name="_1298" localSheetId="14">#REF!</definedName>
    <definedName name="_1298" localSheetId="15">#REF!</definedName>
    <definedName name="_1298">#REF!</definedName>
    <definedName name="_1299" localSheetId="13">#REF!</definedName>
    <definedName name="_1299" localSheetId="14">#REF!</definedName>
    <definedName name="_1299" localSheetId="15">#REF!</definedName>
    <definedName name="_1299">#REF!</definedName>
    <definedName name="_1300" localSheetId="13">#REF!</definedName>
    <definedName name="_1300" localSheetId="14">#REF!</definedName>
    <definedName name="_1300" localSheetId="15">#REF!</definedName>
    <definedName name="_1300">#REF!</definedName>
    <definedName name="_1301" localSheetId="13">'[2]daně'!#REF!</definedName>
    <definedName name="_1301" localSheetId="14">'[2]daně'!#REF!</definedName>
    <definedName name="_1301">'[2]daně'!#REF!</definedName>
    <definedName name="_1302" localSheetId="13">'[2]daně'!#REF!</definedName>
    <definedName name="_1302" localSheetId="14">'[2]daně'!#REF!</definedName>
    <definedName name="_1302">'[2]daně'!#REF!</definedName>
    <definedName name="_1303" localSheetId="13">'[2]daně'!#REF!</definedName>
    <definedName name="_1303" localSheetId="14">'[2]daně'!#REF!</definedName>
    <definedName name="_1303">'[2]daně'!#REF!</definedName>
    <definedName name="_1304" localSheetId="13">'[2]daně'!#REF!</definedName>
    <definedName name="_1304" localSheetId="14">'[2]daně'!#REF!</definedName>
    <definedName name="_1304">'[2]daně'!#REF!</definedName>
    <definedName name="_1305" localSheetId="13">'[2]daně'!#REF!</definedName>
    <definedName name="_1305" localSheetId="14">'[2]daně'!#REF!</definedName>
    <definedName name="_1305">'[2]daně'!#REF!</definedName>
    <definedName name="_1306" localSheetId="13">'[2]daně'!#REF!</definedName>
    <definedName name="_1306" localSheetId="14">'[2]daně'!#REF!</definedName>
    <definedName name="_1306">'[2]daně'!#REF!</definedName>
    <definedName name="_1307" localSheetId="13">'[2]daně'!#REF!</definedName>
    <definedName name="_1307" localSheetId="14">'[2]daně'!#REF!</definedName>
    <definedName name="_1307">'[2]daně'!#REF!</definedName>
    <definedName name="_1308" localSheetId="13">'[2]daně'!#REF!</definedName>
    <definedName name="_1308" localSheetId="14">'[2]daně'!#REF!</definedName>
    <definedName name="_1308">'[2]daně'!#REF!</definedName>
    <definedName name="_1309" localSheetId="13">'[2]daně'!#REF!</definedName>
    <definedName name="_1309" localSheetId="14">'[2]daně'!#REF!</definedName>
    <definedName name="_1309">'[2]daně'!#REF!</definedName>
    <definedName name="_1310" localSheetId="13">'[2]daně'!#REF!</definedName>
    <definedName name="_1310" localSheetId="14">'[2]daně'!#REF!</definedName>
    <definedName name="_1310">'[2]daně'!#REF!</definedName>
    <definedName name="_1311" localSheetId="13">'[2]daně'!#REF!</definedName>
    <definedName name="_1311" localSheetId="14">'[2]daně'!#REF!</definedName>
    <definedName name="_1311">'[2]daně'!#REF!</definedName>
    <definedName name="_1312" localSheetId="13">'[2]daně'!#REF!</definedName>
    <definedName name="_1312" localSheetId="14">'[2]daně'!#REF!</definedName>
    <definedName name="_1312">'[2]daně'!#REF!</definedName>
    <definedName name="_1313" localSheetId="13">'[2]daně'!#REF!</definedName>
    <definedName name="_1313" localSheetId="14">'[2]daně'!#REF!</definedName>
    <definedName name="_1313">'[2]daně'!#REF!</definedName>
    <definedName name="_1314" localSheetId="13">'[2]daně'!#REF!</definedName>
    <definedName name="_1314" localSheetId="14">'[2]daně'!#REF!</definedName>
    <definedName name="_1314">'[2]daně'!#REF!</definedName>
    <definedName name="_1315" localSheetId="13">#REF!</definedName>
    <definedName name="_1315" localSheetId="14">#REF!</definedName>
    <definedName name="_1315" localSheetId="15">#REF!</definedName>
    <definedName name="_1315">#REF!</definedName>
    <definedName name="_1316" localSheetId="13">#REF!</definedName>
    <definedName name="_1316" localSheetId="14">#REF!</definedName>
    <definedName name="_1316" localSheetId="15">#REF!</definedName>
    <definedName name="_1316">#REF!</definedName>
    <definedName name="_1317" localSheetId="13">#REF!</definedName>
    <definedName name="_1317" localSheetId="14">#REF!</definedName>
    <definedName name="_1317" localSheetId="15">#REF!</definedName>
    <definedName name="_1317">#REF!</definedName>
    <definedName name="_1318" localSheetId="13">#REF!</definedName>
    <definedName name="_1318" localSheetId="14">#REF!</definedName>
    <definedName name="_1318" localSheetId="15">#REF!</definedName>
    <definedName name="_1318">#REF!</definedName>
    <definedName name="_1319" localSheetId="13">#REF!</definedName>
    <definedName name="_1319" localSheetId="14">#REF!</definedName>
    <definedName name="_1319" localSheetId="15">#REF!</definedName>
    <definedName name="_1319">#REF!</definedName>
    <definedName name="_1320" localSheetId="13">'[2]daně'!#REF!</definedName>
    <definedName name="_1320" localSheetId="14">'[2]daně'!#REF!</definedName>
    <definedName name="_1320">'[2]daně'!#REF!</definedName>
    <definedName name="_1321" localSheetId="13">'[2]daně'!#REF!</definedName>
    <definedName name="_1321" localSheetId="14">'[2]daně'!#REF!</definedName>
    <definedName name="_1321">'[2]daně'!#REF!</definedName>
    <definedName name="_1322" localSheetId="13">'[2]daně'!#REF!</definedName>
    <definedName name="_1322" localSheetId="14">'[2]daně'!#REF!</definedName>
    <definedName name="_1322">'[2]daně'!#REF!</definedName>
    <definedName name="_1323" localSheetId="13">'[2]daně'!#REF!</definedName>
    <definedName name="_1323" localSheetId="14">'[2]daně'!#REF!</definedName>
    <definedName name="_1323">'[2]daně'!#REF!</definedName>
    <definedName name="_1324" localSheetId="13">'[2]daně'!#REF!</definedName>
    <definedName name="_1324" localSheetId="14">'[2]daně'!#REF!</definedName>
    <definedName name="_1324">'[2]daně'!#REF!</definedName>
    <definedName name="_1325" localSheetId="13">'[2]daně'!#REF!</definedName>
    <definedName name="_1325" localSheetId="14">'[2]daně'!#REF!</definedName>
    <definedName name="_1325">'[2]daně'!#REF!</definedName>
    <definedName name="_1326" localSheetId="13">'[2]daně'!#REF!</definedName>
    <definedName name="_1326" localSheetId="14">'[2]daně'!#REF!</definedName>
    <definedName name="_1326">'[2]daně'!#REF!</definedName>
    <definedName name="_1327" localSheetId="13">'[2]daně'!#REF!</definedName>
    <definedName name="_1327" localSheetId="14">'[2]daně'!#REF!</definedName>
    <definedName name="_1327">'[2]daně'!#REF!</definedName>
    <definedName name="_1328" localSheetId="13">'[2]daně'!#REF!</definedName>
    <definedName name="_1328" localSheetId="14">'[2]daně'!#REF!</definedName>
    <definedName name="_1328">'[2]daně'!#REF!</definedName>
    <definedName name="_1329" localSheetId="13">'[2]daně'!#REF!</definedName>
    <definedName name="_1329" localSheetId="14">'[2]daně'!#REF!</definedName>
    <definedName name="_1329">'[2]daně'!#REF!</definedName>
    <definedName name="_1330" localSheetId="13">'[2]daně'!#REF!</definedName>
    <definedName name="_1330" localSheetId="14">'[2]daně'!#REF!</definedName>
    <definedName name="_1330">'[2]daně'!#REF!</definedName>
    <definedName name="_1331" localSheetId="13">'[2]daně'!#REF!</definedName>
    <definedName name="_1331" localSheetId="14">'[2]daně'!#REF!</definedName>
    <definedName name="_1331">'[2]daně'!#REF!</definedName>
    <definedName name="_1332" localSheetId="13">'[2]daně'!#REF!</definedName>
    <definedName name="_1332" localSheetId="14">'[2]daně'!#REF!</definedName>
    <definedName name="_1332">'[2]daně'!#REF!</definedName>
    <definedName name="_1333" localSheetId="13">'[2]daně'!#REF!</definedName>
    <definedName name="_1333" localSheetId="14">'[2]daně'!#REF!</definedName>
    <definedName name="_1333">'[2]daně'!#REF!</definedName>
    <definedName name="_1334" localSheetId="13">#REF!</definedName>
    <definedName name="_1334" localSheetId="14">#REF!</definedName>
    <definedName name="_1334">#REF!</definedName>
    <definedName name="_1335" localSheetId="13">#REF!</definedName>
    <definedName name="_1335" localSheetId="14">#REF!</definedName>
    <definedName name="_1335">#REF!</definedName>
    <definedName name="_1336" localSheetId="13">#REF!</definedName>
    <definedName name="_1336" localSheetId="14">#REF!</definedName>
    <definedName name="_1336">#REF!</definedName>
    <definedName name="_1337" localSheetId="13">#REF!</definedName>
    <definedName name="_1337" localSheetId="14">#REF!</definedName>
    <definedName name="_1337">#REF!</definedName>
    <definedName name="_1338" localSheetId="13">#REF!</definedName>
    <definedName name="_1338" localSheetId="14">#REF!</definedName>
    <definedName name="_1338">#REF!</definedName>
    <definedName name="_1339" localSheetId="13">'[2]daně'!#REF!</definedName>
    <definedName name="_1339" localSheetId="14">'[2]daně'!#REF!</definedName>
    <definedName name="_1339">'[2]daně'!#REF!</definedName>
    <definedName name="_1340" localSheetId="13">'[2]daně'!#REF!</definedName>
    <definedName name="_1340" localSheetId="14">'[2]daně'!#REF!</definedName>
    <definedName name="_1340">'[2]daně'!#REF!</definedName>
    <definedName name="_1341" localSheetId="13">'[2]daně'!#REF!</definedName>
    <definedName name="_1341" localSheetId="14">'[2]daně'!#REF!</definedName>
    <definedName name="_1341">'[2]daně'!#REF!</definedName>
    <definedName name="_1342" localSheetId="13">'[2]daně'!#REF!</definedName>
    <definedName name="_1342" localSheetId="14">'[2]daně'!#REF!</definedName>
    <definedName name="_1342">'[2]daně'!#REF!</definedName>
    <definedName name="_1343" localSheetId="13">'[2]daně'!#REF!</definedName>
    <definedName name="_1343" localSheetId="14">'[2]daně'!#REF!</definedName>
    <definedName name="_1343">'[2]daně'!#REF!</definedName>
    <definedName name="_1344" localSheetId="13">'[2]daně'!#REF!</definedName>
    <definedName name="_1344" localSheetId="14">'[2]daně'!#REF!</definedName>
    <definedName name="_1344">'[2]daně'!#REF!</definedName>
    <definedName name="_1345" localSheetId="13">'[2]daně'!#REF!</definedName>
    <definedName name="_1345" localSheetId="14">'[2]daně'!#REF!</definedName>
    <definedName name="_1345">'[2]daně'!#REF!</definedName>
    <definedName name="_1346" localSheetId="13">'[2]daně'!#REF!</definedName>
    <definedName name="_1346" localSheetId="14">'[2]daně'!#REF!</definedName>
    <definedName name="_1346">'[2]daně'!#REF!</definedName>
    <definedName name="_1347" localSheetId="13">'[2]daně'!#REF!</definedName>
    <definedName name="_1347" localSheetId="14">'[2]daně'!#REF!</definedName>
    <definedName name="_1347">'[2]daně'!#REF!</definedName>
    <definedName name="_1348" localSheetId="13">'[2]daně'!#REF!</definedName>
    <definedName name="_1348" localSheetId="14">'[2]daně'!#REF!</definedName>
    <definedName name="_1348">'[2]daně'!#REF!</definedName>
    <definedName name="_1349" localSheetId="13">'[2]daně'!#REF!</definedName>
    <definedName name="_1349" localSheetId="14">'[2]daně'!#REF!</definedName>
    <definedName name="_1349">'[2]daně'!#REF!</definedName>
    <definedName name="_1350" localSheetId="13">'[2]daně'!#REF!</definedName>
    <definedName name="_1350" localSheetId="14">'[2]daně'!#REF!</definedName>
    <definedName name="_1350">'[2]daně'!#REF!</definedName>
    <definedName name="_1351" localSheetId="13">'[2]daně'!#REF!</definedName>
    <definedName name="_1351" localSheetId="14">'[2]daně'!#REF!</definedName>
    <definedName name="_1351">'[2]daně'!#REF!</definedName>
    <definedName name="_1352" localSheetId="13">'[2]daně'!#REF!</definedName>
    <definedName name="_1352" localSheetId="14">'[2]daně'!#REF!</definedName>
    <definedName name="_1352">'[2]daně'!#REF!</definedName>
    <definedName name="_1353">'[1].xls].xls].xls].xls].xls].xls].xls].xls].xls].xls].xls].xls].xls].xls].xls].xls].xls].xls].xls].xls].xls].xls].xls].xls].xls].xls].xls].xls'!$L$64</definedName>
    <definedName name="_1354">'[1].xls].xls].xls].xls].xls].xls].xls].xls].xls].xls].xls].xls].xls].xls].xls].xls].xls].xls].xls].xls].xls].xls].xls].xls].xls].xls].xls].xls'!$M$64</definedName>
    <definedName name="_1355">'[1].xls].xls].xls].xls].xls].xls].xls].xls].xls].xls].xls].xls].xls].xls].xls].xls].xls].xls].xls].xls].xls].xls].xls].xls].xls].xls].xls].xls'!$N$64</definedName>
    <definedName name="_1356">'[1].xls].xls].xls].xls].xls].xls].xls].xls].xls].xls].xls].xls].xls].xls].xls].xls].xls].xls].xls].xls].xls].xls].xls].xls].xls].xls].xls].xls'!$O$64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 localSheetId="13">#REF!</definedName>
    <definedName name="_1381" localSheetId="14">#REF!</definedName>
    <definedName name="_1381" localSheetId="15">#REF!</definedName>
    <definedName name="_1381">#REF!</definedName>
    <definedName name="_1382" localSheetId="13">#REF!</definedName>
    <definedName name="_1382" localSheetId="14">#REF!</definedName>
    <definedName name="_1382" localSheetId="15">#REF!</definedName>
    <definedName name="_1382">#REF!</definedName>
    <definedName name="_1383" localSheetId="13">#REF!</definedName>
    <definedName name="_1383" localSheetId="14">#REF!</definedName>
    <definedName name="_1383" localSheetId="15">#REF!</definedName>
    <definedName name="_1383">#REF!</definedName>
    <definedName name="_1384" localSheetId="13">#REF!</definedName>
    <definedName name="_1384" localSheetId="14">#REF!</definedName>
    <definedName name="_1384" localSheetId="15">#REF!</definedName>
    <definedName name="_1384">#REF!</definedName>
    <definedName name="_1385" localSheetId="13">#REF!</definedName>
    <definedName name="_1385" localSheetId="14">#REF!</definedName>
    <definedName name="_1385" localSheetId="15">#REF!</definedName>
    <definedName name="_1385">#REF!</definedName>
    <definedName name="_1386" localSheetId="13">#REF!</definedName>
    <definedName name="_1386" localSheetId="14">#REF!</definedName>
    <definedName name="_1386" localSheetId="15">#REF!</definedName>
    <definedName name="_1386">#REF!</definedName>
    <definedName name="_1387" localSheetId="13">#REF!</definedName>
    <definedName name="_1387" localSheetId="14">#REF!</definedName>
    <definedName name="_1387" localSheetId="15">#REF!</definedName>
    <definedName name="_1387">#REF!</definedName>
    <definedName name="_1388" localSheetId="13">#REF!</definedName>
    <definedName name="_1388" localSheetId="14">#REF!</definedName>
    <definedName name="_1388" localSheetId="15">#REF!</definedName>
    <definedName name="_1388">#REF!</definedName>
    <definedName name="_1389" localSheetId="13">#REF!</definedName>
    <definedName name="_1389" localSheetId="14">#REF!</definedName>
    <definedName name="_1389" localSheetId="15">#REF!</definedName>
    <definedName name="_1389">#REF!</definedName>
    <definedName name="_1390" localSheetId="13">#REF!</definedName>
    <definedName name="_1390" localSheetId="14">#REF!</definedName>
    <definedName name="_1390" localSheetId="15">#REF!</definedName>
    <definedName name="_1390">#REF!</definedName>
    <definedName name="_1391" localSheetId="13">#REF!</definedName>
    <definedName name="_1391" localSheetId="14">#REF!</definedName>
    <definedName name="_1391" localSheetId="15">#REF!</definedName>
    <definedName name="_1391">#REF!</definedName>
    <definedName name="_1392" localSheetId="13">#REF!</definedName>
    <definedName name="_1392" localSheetId="14">#REF!</definedName>
    <definedName name="_1392" localSheetId="15">#REF!</definedName>
    <definedName name="_1392">#REF!</definedName>
    <definedName name="_1393" localSheetId="13">'[2]daně'!#REF!</definedName>
    <definedName name="_1393" localSheetId="14">'[2]daně'!#REF!</definedName>
    <definedName name="_1393">'[2]daně'!#REF!</definedName>
    <definedName name="_1394" localSheetId="13">'[2]daně'!#REF!</definedName>
    <definedName name="_1394" localSheetId="14">'[2]daně'!#REF!</definedName>
    <definedName name="_1394">'[2]daně'!#REF!</definedName>
    <definedName name="_1395" localSheetId="13">'[2]daně'!#REF!</definedName>
    <definedName name="_1395" localSheetId="14">'[2]daně'!#REF!</definedName>
    <definedName name="_1395">'[2]daně'!#REF!</definedName>
    <definedName name="_1396" localSheetId="13">'[2]daně'!#REF!</definedName>
    <definedName name="_1396" localSheetId="14">'[2]daně'!#REF!</definedName>
    <definedName name="_1396">'[2]daně'!#REF!</definedName>
    <definedName name="_1397" localSheetId="13">'[2]daně'!#REF!</definedName>
    <definedName name="_1397" localSheetId="14">'[2]daně'!#REF!</definedName>
    <definedName name="_1397">'[2]daně'!#REF!</definedName>
    <definedName name="_1398" localSheetId="13">'[2]daně'!#REF!</definedName>
    <definedName name="_1398" localSheetId="14">'[2]daně'!#REF!</definedName>
    <definedName name="_1398">'[2]daně'!#REF!</definedName>
    <definedName name="_1399" localSheetId="13">'[2]daně'!#REF!</definedName>
    <definedName name="_1399" localSheetId="14">'[2]daně'!#REF!</definedName>
    <definedName name="_1399">'[2]daně'!#REF!</definedName>
    <definedName name="_1400" localSheetId="13">'[2]daně'!#REF!</definedName>
    <definedName name="_1400" localSheetId="14">'[2]daně'!#REF!</definedName>
    <definedName name="_1400">'[2]daně'!#REF!</definedName>
    <definedName name="_1401" localSheetId="13">'[2]daně'!#REF!</definedName>
    <definedName name="_1401" localSheetId="14">'[2]daně'!#REF!</definedName>
    <definedName name="_1401">'[2]daně'!#REF!</definedName>
    <definedName name="_1402" localSheetId="13">'[2]daně'!#REF!</definedName>
    <definedName name="_1402" localSheetId="14">'[2]daně'!#REF!</definedName>
    <definedName name="_1402">'[2]daně'!#REF!</definedName>
    <definedName name="_1403" localSheetId="13">'[2]daně'!#REF!</definedName>
    <definedName name="_1403" localSheetId="14">'[2]daně'!#REF!</definedName>
    <definedName name="_1403">'[2]daně'!#REF!</definedName>
    <definedName name="_1404" localSheetId="13">'[2]daně'!#REF!</definedName>
    <definedName name="_1404" localSheetId="14">'[2]daně'!#REF!</definedName>
    <definedName name="_1404">'[2]daně'!#REF!</definedName>
    <definedName name="_1405" localSheetId="13">'[2]daně'!#REF!</definedName>
    <definedName name="_1405" localSheetId="14">'[2]daně'!#REF!</definedName>
    <definedName name="_1405">'[2]daně'!#REF!</definedName>
    <definedName name="_1406" localSheetId="13">'[2]daně'!#REF!</definedName>
    <definedName name="_1406" localSheetId="14">'[2]daně'!#REF!</definedName>
    <definedName name="_1406">'[2]daně'!#REF!</definedName>
    <definedName name="_1407" localSheetId="13">#REF!</definedName>
    <definedName name="_1407" localSheetId="14">#REF!</definedName>
    <definedName name="_1407" localSheetId="15">#REF!</definedName>
    <definedName name="_1407">#REF!</definedName>
    <definedName name="_1408" localSheetId="13">#REF!</definedName>
    <definedName name="_1408" localSheetId="14">#REF!</definedName>
    <definedName name="_1408" localSheetId="15">#REF!</definedName>
    <definedName name="_1408">#REF!</definedName>
    <definedName name="_1409" localSheetId="13">#REF!</definedName>
    <definedName name="_1409" localSheetId="14">#REF!</definedName>
    <definedName name="_1409" localSheetId="15">#REF!</definedName>
    <definedName name="_1409">#REF!</definedName>
    <definedName name="_1410" localSheetId="13">#REF!</definedName>
    <definedName name="_1410" localSheetId="14">#REF!</definedName>
    <definedName name="_1410" localSheetId="15">#REF!</definedName>
    <definedName name="_1410">#REF!</definedName>
    <definedName name="_1411" localSheetId="13">#REF!</definedName>
    <definedName name="_1411" localSheetId="14">#REF!</definedName>
    <definedName name="_1411" localSheetId="15">#REF!</definedName>
    <definedName name="_1411">#REF!</definedName>
    <definedName name="_1412" localSheetId="13">'[2]daně'!#REF!</definedName>
    <definedName name="_1412" localSheetId="14">'[2]daně'!#REF!</definedName>
    <definedName name="_1412">'[2]daně'!#REF!</definedName>
    <definedName name="_1413" localSheetId="13">'[2]daně'!#REF!</definedName>
    <definedName name="_1413" localSheetId="14">'[2]daně'!#REF!</definedName>
    <definedName name="_1413">'[2]daně'!#REF!</definedName>
    <definedName name="_1414" localSheetId="13">'[2]daně'!#REF!</definedName>
    <definedName name="_1414" localSheetId="14">'[2]daně'!#REF!</definedName>
    <definedName name="_1414">'[2]daně'!#REF!</definedName>
    <definedName name="_1415" localSheetId="13">'[2]daně'!#REF!</definedName>
    <definedName name="_1415" localSheetId="14">'[2]daně'!#REF!</definedName>
    <definedName name="_1415">'[2]daně'!#REF!</definedName>
    <definedName name="_1416" localSheetId="13">'[2]daně'!#REF!</definedName>
    <definedName name="_1416" localSheetId="14">'[2]daně'!#REF!</definedName>
    <definedName name="_1416">'[2]daně'!#REF!</definedName>
    <definedName name="_1417" localSheetId="13">'[2]daně'!#REF!</definedName>
    <definedName name="_1417" localSheetId="14">'[2]daně'!#REF!</definedName>
    <definedName name="_1417">'[2]daně'!#REF!</definedName>
    <definedName name="_1418" localSheetId="13">'[2]daně'!#REF!</definedName>
    <definedName name="_1418" localSheetId="14">'[2]daně'!#REF!</definedName>
    <definedName name="_1418">'[2]daně'!#REF!</definedName>
    <definedName name="_1419" localSheetId="13">'[2]daně'!#REF!</definedName>
    <definedName name="_1419" localSheetId="14">'[2]daně'!#REF!</definedName>
    <definedName name="_1419">'[2]daně'!#REF!</definedName>
    <definedName name="_1420" localSheetId="13">'[2]daně'!#REF!</definedName>
    <definedName name="_1420" localSheetId="14">'[2]daně'!#REF!</definedName>
    <definedName name="_1420">'[2]daně'!#REF!</definedName>
    <definedName name="_1421" localSheetId="13">'[2]daně'!#REF!</definedName>
    <definedName name="_1421" localSheetId="14">'[2]daně'!#REF!</definedName>
    <definedName name="_1421">'[2]daně'!#REF!</definedName>
    <definedName name="_1422" localSheetId="13">'[2]daně'!#REF!</definedName>
    <definedName name="_1422" localSheetId="14">'[2]daně'!#REF!</definedName>
    <definedName name="_1422">'[2]daně'!#REF!</definedName>
    <definedName name="_1423" localSheetId="13">'[2]daně'!#REF!</definedName>
    <definedName name="_1423" localSheetId="14">'[2]daně'!#REF!</definedName>
    <definedName name="_1423">'[2]daně'!#REF!</definedName>
    <definedName name="_1424" localSheetId="13">'[2]daně'!#REF!</definedName>
    <definedName name="_1424" localSheetId="14">'[2]daně'!#REF!</definedName>
    <definedName name="_1424">'[2]daně'!#REF!</definedName>
    <definedName name="_1425" localSheetId="13">'[2]daně'!#REF!</definedName>
    <definedName name="_1425" localSheetId="14">'[2]daně'!#REF!</definedName>
    <definedName name="_1425">'[2]daně'!#REF!</definedName>
    <definedName name="_1426" localSheetId="13">#REF!</definedName>
    <definedName name="_1426" localSheetId="14">#REF!</definedName>
    <definedName name="_1426" localSheetId="15">#REF!</definedName>
    <definedName name="_1426">#REF!</definedName>
    <definedName name="_1427" localSheetId="13">#REF!</definedName>
    <definedName name="_1427" localSheetId="14">#REF!</definedName>
    <definedName name="_1427" localSheetId="15">#REF!</definedName>
    <definedName name="_1427">#REF!</definedName>
    <definedName name="_1428" localSheetId="13">#REF!</definedName>
    <definedName name="_1428" localSheetId="14">#REF!</definedName>
    <definedName name="_1428" localSheetId="15">#REF!</definedName>
    <definedName name="_1428">#REF!</definedName>
    <definedName name="_1429" localSheetId="13">#REF!</definedName>
    <definedName name="_1429" localSheetId="14">#REF!</definedName>
    <definedName name="_1429" localSheetId="15">#REF!</definedName>
    <definedName name="_1429">#REF!</definedName>
    <definedName name="_1430" localSheetId="13">#REF!</definedName>
    <definedName name="_1430" localSheetId="14">#REF!</definedName>
    <definedName name="_1430" localSheetId="15">#REF!</definedName>
    <definedName name="_1430">#REF!</definedName>
    <definedName name="_1431" localSheetId="13">'[2]daně'!#REF!</definedName>
    <definedName name="_1431" localSheetId="14">'[2]daně'!#REF!</definedName>
    <definedName name="_1431">'[2]daně'!#REF!</definedName>
    <definedName name="_1432" localSheetId="13">'[2]daně'!#REF!</definedName>
    <definedName name="_1432" localSheetId="14">'[2]daně'!#REF!</definedName>
    <definedName name="_1432">'[2]daně'!#REF!</definedName>
    <definedName name="_1433" localSheetId="13">'[2]daně'!#REF!</definedName>
    <definedName name="_1433" localSheetId="14">'[2]daně'!#REF!</definedName>
    <definedName name="_1433">'[2]daně'!#REF!</definedName>
    <definedName name="_1434" localSheetId="13">'[2]daně'!#REF!</definedName>
    <definedName name="_1434" localSheetId="14">'[2]daně'!#REF!</definedName>
    <definedName name="_1434">'[2]daně'!#REF!</definedName>
    <definedName name="_1435" localSheetId="13">'[2]daně'!#REF!</definedName>
    <definedName name="_1435" localSheetId="14">'[2]daně'!#REF!</definedName>
    <definedName name="_1435">'[2]daně'!#REF!</definedName>
    <definedName name="_1436" localSheetId="13">'[2]daně'!#REF!</definedName>
    <definedName name="_1436" localSheetId="14">'[2]daně'!#REF!</definedName>
    <definedName name="_1436">'[2]daně'!#REF!</definedName>
    <definedName name="_1437" localSheetId="13">'[2]daně'!#REF!</definedName>
    <definedName name="_1437" localSheetId="14">'[2]daně'!#REF!</definedName>
    <definedName name="_1437">'[2]daně'!#REF!</definedName>
    <definedName name="_1438" localSheetId="13">'[2]daně'!#REF!</definedName>
    <definedName name="_1438" localSheetId="14">'[2]daně'!#REF!</definedName>
    <definedName name="_1438">'[2]daně'!#REF!</definedName>
    <definedName name="_1439" localSheetId="13">'[2]daně'!#REF!</definedName>
    <definedName name="_1439" localSheetId="14">'[2]daně'!#REF!</definedName>
    <definedName name="_1439">'[2]daně'!#REF!</definedName>
    <definedName name="_1440" localSheetId="13">'[2]daně'!#REF!</definedName>
    <definedName name="_1440" localSheetId="14">'[2]daně'!#REF!</definedName>
    <definedName name="_1440">'[2]daně'!#REF!</definedName>
    <definedName name="_1441" localSheetId="13">'[2]daně'!#REF!</definedName>
    <definedName name="_1441" localSheetId="14">'[2]daně'!#REF!</definedName>
    <definedName name="_1441">'[2]daně'!#REF!</definedName>
    <definedName name="_1442" localSheetId="13">'[2]daně'!#REF!</definedName>
    <definedName name="_1442" localSheetId="14">'[2]daně'!#REF!</definedName>
    <definedName name="_1442">'[2]daně'!#REF!</definedName>
    <definedName name="_1443" localSheetId="13">'[2]daně'!#REF!</definedName>
    <definedName name="_1443" localSheetId="14">'[2]daně'!#REF!</definedName>
    <definedName name="_1443">'[2]daně'!#REF!</definedName>
    <definedName name="_1444" localSheetId="13">'[2]daně'!#REF!</definedName>
    <definedName name="_1444" localSheetId="14">'[2]daně'!#REF!</definedName>
    <definedName name="_1444">'[2]daně'!#REF!</definedName>
    <definedName name="_1445" localSheetId="13">#REF!</definedName>
    <definedName name="_1445" localSheetId="14">#REF!</definedName>
    <definedName name="_1445" localSheetId="15">#REF!</definedName>
    <definedName name="_1445">#REF!</definedName>
    <definedName name="_1446" localSheetId="13">#REF!</definedName>
    <definedName name="_1446" localSheetId="14">#REF!</definedName>
    <definedName name="_1446" localSheetId="15">#REF!</definedName>
    <definedName name="_1446">#REF!</definedName>
    <definedName name="_1447" localSheetId="13">#REF!</definedName>
    <definedName name="_1447" localSheetId="14">#REF!</definedName>
    <definedName name="_1447" localSheetId="15">#REF!</definedName>
    <definedName name="_1447">#REF!</definedName>
    <definedName name="_1448" localSheetId="13">#REF!</definedName>
    <definedName name="_1448" localSheetId="14">#REF!</definedName>
    <definedName name="_1448" localSheetId="15">#REF!</definedName>
    <definedName name="_1448">#REF!</definedName>
    <definedName name="_1449" localSheetId="13">#REF!</definedName>
    <definedName name="_1449" localSheetId="14">#REF!</definedName>
    <definedName name="_1449" localSheetId="15">#REF!</definedName>
    <definedName name="_1449">#REF!</definedName>
    <definedName name="_1450" localSheetId="13">'[2]daně'!#REF!</definedName>
    <definedName name="_1450" localSheetId="14">'[2]daně'!#REF!</definedName>
    <definedName name="_1450">'[2]daně'!#REF!</definedName>
    <definedName name="_1451" localSheetId="13">'[2]daně'!#REF!</definedName>
    <definedName name="_1451" localSheetId="14">'[2]daně'!#REF!</definedName>
    <definedName name="_1451">'[2]daně'!#REF!</definedName>
    <definedName name="_1452" localSheetId="13">'[2]daně'!#REF!</definedName>
    <definedName name="_1452" localSheetId="14">'[2]daně'!#REF!</definedName>
    <definedName name="_1452">'[2]daně'!#REF!</definedName>
    <definedName name="_1453" localSheetId="13">'[2]daně'!#REF!</definedName>
    <definedName name="_1453" localSheetId="14">'[2]daně'!#REF!</definedName>
    <definedName name="_1453">'[2]daně'!#REF!</definedName>
    <definedName name="_1454" localSheetId="13">'[2]daně'!#REF!</definedName>
    <definedName name="_1454" localSheetId="14">'[2]daně'!#REF!</definedName>
    <definedName name="_1454">'[2]daně'!#REF!</definedName>
    <definedName name="_1455" localSheetId="13">'[2]daně'!#REF!</definedName>
    <definedName name="_1455" localSheetId="14">'[2]daně'!#REF!</definedName>
    <definedName name="_1455">'[2]daně'!#REF!</definedName>
    <definedName name="_1456" localSheetId="13">'[2]daně'!#REF!</definedName>
    <definedName name="_1456" localSheetId="14">'[2]daně'!#REF!</definedName>
    <definedName name="_1456">'[2]daně'!#REF!</definedName>
    <definedName name="_1457" localSheetId="13">'[2]daně'!#REF!</definedName>
    <definedName name="_1457" localSheetId="14">'[2]daně'!#REF!</definedName>
    <definedName name="_1457">'[2]daně'!#REF!</definedName>
    <definedName name="_1458" localSheetId="13">'[2]daně'!#REF!</definedName>
    <definedName name="_1458" localSheetId="14">'[2]daně'!#REF!</definedName>
    <definedName name="_1458">'[2]daně'!#REF!</definedName>
    <definedName name="_1459" localSheetId="13">'[2]daně'!#REF!</definedName>
    <definedName name="_1459" localSheetId="14">'[2]daně'!#REF!</definedName>
    <definedName name="_1459">'[2]daně'!#REF!</definedName>
    <definedName name="_1460" localSheetId="13">'[2]daně'!#REF!</definedName>
    <definedName name="_1460" localSheetId="14">'[2]daně'!#REF!</definedName>
    <definedName name="_1460">'[2]daně'!#REF!</definedName>
    <definedName name="_1461" localSheetId="13">'[2]daně'!#REF!</definedName>
    <definedName name="_1461" localSheetId="14">'[2]daně'!#REF!</definedName>
    <definedName name="_1461">'[2]daně'!#REF!</definedName>
    <definedName name="_1462" localSheetId="13">'[2]daně'!#REF!</definedName>
    <definedName name="_1462" localSheetId="14">'[2]daně'!#REF!</definedName>
    <definedName name="_1462">'[2]daně'!#REF!</definedName>
    <definedName name="_1463" localSheetId="13">'[2]daně'!#REF!</definedName>
    <definedName name="_1463" localSheetId="14">'[2]daně'!#REF!</definedName>
    <definedName name="_1463">'[2]daně'!#REF!</definedName>
    <definedName name="_1464" localSheetId="13">#REF!</definedName>
    <definedName name="_1464" localSheetId="14">#REF!</definedName>
    <definedName name="_1464" localSheetId="15">#REF!</definedName>
    <definedName name="_1464">#REF!</definedName>
    <definedName name="_1465" localSheetId="13">#REF!</definedName>
    <definedName name="_1465" localSheetId="14">#REF!</definedName>
    <definedName name="_1465" localSheetId="15">#REF!</definedName>
    <definedName name="_1465">#REF!</definedName>
    <definedName name="_1466" localSheetId="13">#REF!</definedName>
    <definedName name="_1466" localSheetId="14">#REF!</definedName>
    <definedName name="_1466" localSheetId="15">#REF!</definedName>
    <definedName name="_1466">#REF!</definedName>
    <definedName name="_1467" localSheetId="13">#REF!</definedName>
    <definedName name="_1467" localSheetId="14">#REF!</definedName>
    <definedName name="_1467" localSheetId="15">#REF!</definedName>
    <definedName name="_1467">#REF!</definedName>
    <definedName name="_1468" localSheetId="13">#REF!</definedName>
    <definedName name="_1468" localSheetId="14">#REF!</definedName>
    <definedName name="_1468" localSheetId="15">#REF!</definedName>
    <definedName name="_1468">#REF!</definedName>
    <definedName name="_1469" localSheetId="13">'[2]daně'!#REF!</definedName>
    <definedName name="_1469" localSheetId="14">'[2]daně'!#REF!</definedName>
    <definedName name="_1469">'[2]daně'!#REF!</definedName>
    <definedName name="_1470" localSheetId="13">'[2]daně'!#REF!</definedName>
    <definedName name="_1470" localSheetId="14">'[2]daně'!#REF!</definedName>
    <definedName name="_1470">'[2]daně'!#REF!</definedName>
    <definedName name="_1471" localSheetId="13">'[2]daně'!#REF!</definedName>
    <definedName name="_1471" localSheetId="14">'[2]daně'!#REF!</definedName>
    <definedName name="_1471">'[2]daně'!#REF!</definedName>
    <definedName name="_1472" localSheetId="13">'[2]daně'!#REF!</definedName>
    <definedName name="_1472" localSheetId="14">'[2]daně'!#REF!</definedName>
    <definedName name="_1472">'[2]daně'!#REF!</definedName>
    <definedName name="_1473" localSheetId="13">'[2]daně'!#REF!</definedName>
    <definedName name="_1473" localSheetId="14">'[2]daně'!#REF!</definedName>
    <definedName name="_1473">'[2]daně'!#REF!</definedName>
    <definedName name="_1474" localSheetId="13">'[2]daně'!#REF!</definedName>
    <definedName name="_1474" localSheetId="14">'[2]daně'!#REF!</definedName>
    <definedName name="_1474">'[2]daně'!#REF!</definedName>
    <definedName name="_1475" localSheetId="13">'[2]daně'!#REF!</definedName>
    <definedName name="_1475" localSheetId="14">'[2]daně'!#REF!</definedName>
    <definedName name="_1475">'[2]daně'!#REF!</definedName>
    <definedName name="_1476" localSheetId="13">'[2]daně'!#REF!</definedName>
    <definedName name="_1476" localSheetId="14">'[2]daně'!#REF!</definedName>
    <definedName name="_1476">'[2]daně'!#REF!</definedName>
    <definedName name="_1477" localSheetId="13">'[2]daně'!#REF!</definedName>
    <definedName name="_1477" localSheetId="14">'[2]daně'!#REF!</definedName>
    <definedName name="_1477">'[2]daně'!#REF!</definedName>
    <definedName name="_1478" localSheetId="13">'[2]daně'!#REF!</definedName>
    <definedName name="_1478" localSheetId="14">'[2]daně'!#REF!</definedName>
    <definedName name="_1478">'[2]daně'!#REF!</definedName>
    <definedName name="_1479" localSheetId="13">'[2]daně'!#REF!</definedName>
    <definedName name="_1479" localSheetId="14">'[2]daně'!#REF!</definedName>
    <definedName name="_1479">'[2]daně'!#REF!</definedName>
    <definedName name="_1480" localSheetId="13">'[2]daně'!#REF!</definedName>
    <definedName name="_1480" localSheetId="14">'[2]daně'!#REF!</definedName>
    <definedName name="_1480">'[2]daně'!#REF!</definedName>
    <definedName name="_1481" localSheetId="13">'[2]daně'!#REF!</definedName>
    <definedName name="_1481" localSheetId="14">'[2]daně'!#REF!</definedName>
    <definedName name="_1481">'[2]daně'!#REF!</definedName>
    <definedName name="_1482" localSheetId="13">'[2]daně'!#REF!</definedName>
    <definedName name="_1482" localSheetId="14">'[2]daně'!#REF!</definedName>
    <definedName name="_1482">'[2]daně'!#REF!</definedName>
    <definedName name="_1483" localSheetId="13">#REF!</definedName>
    <definedName name="_1483" localSheetId="14">#REF!</definedName>
    <definedName name="_1483">#REF!</definedName>
    <definedName name="_1484" localSheetId="13">#REF!</definedName>
    <definedName name="_1484" localSheetId="14">#REF!</definedName>
    <definedName name="_1484">#REF!</definedName>
    <definedName name="_1485" localSheetId="13">#REF!</definedName>
    <definedName name="_1485" localSheetId="14">#REF!</definedName>
    <definedName name="_1485">#REF!</definedName>
    <definedName name="_1486" localSheetId="13">#REF!</definedName>
    <definedName name="_1486" localSheetId="14">#REF!</definedName>
    <definedName name="_1486">#REF!</definedName>
    <definedName name="_1487" localSheetId="13">#REF!</definedName>
    <definedName name="_1487" localSheetId="14">#REF!</definedName>
    <definedName name="_1487">#REF!</definedName>
    <definedName name="_1488" localSheetId="13">'[2]daně'!#REF!</definedName>
    <definedName name="_1488" localSheetId="14">'[2]daně'!#REF!</definedName>
    <definedName name="_1488">'[2]daně'!#REF!</definedName>
    <definedName name="_1489" localSheetId="13">'[2]daně'!#REF!</definedName>
    <definedName name="_1489" localSheetId="14">'[2]daně'!#REF!</definedName>
    <definedName name="_1489">'[2]daně'!#REF!</definedName>
    <definedName name="_1490" localSheetId="13">'[2]daně'!#REF!</definedName>
    <definedName name="_1490" localSheetId="14">'[2]daně'!#REF!</definedName>
    <definedName name="_1490">'[2]daně'!#REF!</definedName>
    <definedName name="_1491" localSheetId="13">'[2]daně'!#REF!</definedName>
    <definedName name="_1491" localSheetId="14">'[2]daně'!#REF!</definedName>
    <definedName name="_1491">'[2]daně'!#REF!</definedName>
    <definedName name="_1492" localSheetId="13">'[2]daně'!#REF!</definedName>
    <definedName name="_1492" localSheetId="14">'[2]daně'!#REF!</definedName>
    <definedName name="_1492">'[2]daně'!#REF!</definedName>
    <definedName name="_1493" localSheetId="13">'[2]daně'!#REF!</definedName>
    <definedName name="_1493" localSheetId="14">'[2]daně'!#REF!</definedName>
    <definedName name="_1493">'[2]daně'!#REF!</definedName>
    <definedName name="_1494" localSheetId="13">'[2]daně'!#REF!</definedName>
    <definedName name="_1494" localSheetId="14">'[2]daně'!#REF!</definedName>
    <definedName name="_1494">'[2]daně'!#REF!</definedName>
    <definedName name="_1495" localSheetId="13">'[2]daně'!#REF!</definedName>
    <definedName name="_1495" localSheetId="14">'[2]daně'!#REF!</definedName>
    <definedName name="_1495">'[2]daně'!#REF!</definedName>
    <definedName name="_1496" localSheetId="13">'[2]daně'!#REF!</definedName>
    <definedName name="_1496" localSheetId="14">'[2]daně'!#REF!</definedName>
    <definedName name="_1496">'[2]daně'!#REF!</definedName>
    <definedName name="_1497" localSheetId="13">'[2]daně'!#REF!</definedName>
    <definedName name="_1497" localSheetId="14">'[2]daně'!#REF!</definedName>
    <definedName name="_1497">'[2]daně'!#REF!</definedName>
    <definedName name="_1498" localSheetId="13">'[2]daně'!#REF!</definedName>
    <definedName name="_1498" localSheetId="14">'[2]daně'!#REF!</definedName>
    <definedName name="_1498">'[2]daně'!#REF!</definedName>
    <definedName name="_1499" localSheetId="13">'[2]daně'!#REF!</definedName>
    <definedName name="_1499" localSheetId="14">'[2]daně'!#REF!</definedName>
    <definedName name="_1499">'[2]daně'!#REF!</definedName>
    <definedName name="_1500" localSheetId="13">'[2]daně'!#REF!</definedName>
    <definedName name="_1500" localSheetId="14">'[2]daně'!#REF!</definedName>
    <definedName name="_1500">'[2]daně'!#REF!</definedName>
    <definedName name="_1501" localSheetId="13">'[2]daně'!#REF!</definedName>
    <definedName name="_1501" localSheetId="14">'[2]daně'!#REF!</definedName>
    <definedName name="_1501">'[2]daně'!#REF!</definedName>
    <definedName name="_1502">'[1].xls].xls].xls].xls].xls].xls].xls].xls].xls].xls].xls].xls].xls].xls].xls].xls].xls].xls].xls].xls].xls].xls].xls].xls].xls].xls].xls].xls'!$L$72</definedName>
    <definedName name="_1503">'[1].xls].xls].xls].xls].xls].xls].xls].xls].xls].xls].xls].xls].xls].xls].xls].xls].xls].xls].xls].xls].xls].xls].xls].xls].xls].xls].xls].xls'!$M$72</definedName>
    <definedName name="_1504">'[1].xls].xls].xls].xls].xls].xls].xls].xls].xls].xls].xls].xls].xls].xls].xls].xls].xls].xls].xls].xls].xls].xls].xls].xls].xls].xls].xls].xls'!$N$72</definedName>
    <definedName name="_1505">'[1].xls].xls].xls].xls].xls].xls].xls].xls].xls].xls].xls].xls].xls].xls].xls].xls].xls].xls].xls].xls].xls].xls].xls].xls].xls].xls].xls].xls'!$O$72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 localSheetId="13">#REF!</definedName>
    <definedName name="_1530" localSheetId="14">#REF!</definedName>
    <definedName name="_1530" localSheetId="15">#REF!</definedName>
    <definedName name="_1530">#REF!</definedName>
    <definedName name="_1531" localSheetId="13">#REF!</definedName>
    <definedName name="_1531" localSheetId="14">#REF!</definedName>
    <definedName name="_1531" localSheetId="15">#REF!</definedName>
    <definedName name="_1531">#REF!</definedName>
    <definedName name="_1532" localSheetId="13">#REF!</definedName>
    <definedName name="_1532" localSheetId="14">#REF!</definedName>
    <definedName name="_1532" localSheetId="15">#REF!</definedName>
    <definedName name="_1532">#REF!</definedName>
    <definedName name="_1533" localSheetId="13">#REF!</definedName>
    <definedName name="_1533" localSheetId="14">#REF!</definedName>
    <definedName name="_1533" localSheetId="15">#REF!</definedName>
    <definedName name="_1533">#REF!</definedName>
    <definedName name="_1534" localSheetId="13">#REF!</definedName>
    <definedName name="_1534" localSheetId="14">#REF!</definedName>
    <definedName name="_1534" localSheetId="15">#REF!</definedName>
    <definedName name="_1534">#REF!</definedName>
    <definedName name="_1535" localSheetId="13">#REF!</definedName>
    <definedName name="_1535" localSheetId="14">#REF!</definedName>
    <definedName name="_1535" localSheetId="15">#REF!</definedName>
    <definedName name="_1535">#REF!</definedName>
    <definedName name="_1536" localSheetId="13">#REF!</definedName>
    <definedName name="_1536" localSheetId="14">#REF!</definedName>
    <definedName name="_1536" localSheetId="15">#REF!</definedName>
    <definedName name="_1536">#REF!</definedName>
    <definedName name="_1537" localSheetId="13">#REF!</definedName>
    <definedName name="_1537" localSheetId="14">#REF!</definedName>
    <definedName name="_1537" localSheetId="15">#REF!</definedName>
    <definedName name="_1537">#REF!</definedName>
    <definedName name="_1538" localSheetId="13">#REF!</definedName>
    <definedName name="_1538" localSheetId="14">#REF!</definedName>
    <definedName name="_1538" localSheetId="15">#REF!</definedName>
    <definedName name="_1538">#REF!</definedName>
    <definedName name="_1539" localSheetId="13">#REF!</definedName>
    <definedName name="_1539" localSheetId="14">#REF!</definedName>
    <definedName name="_1539" localSheetId="15">#REF!</definedName>
    <definedName name="_1539">#REF!</definedName>
    <definedName name="_1540" localSheetId="13">#REF!</definedName>
    <definedName name="_1540" localSheetId="14">#REF!</definedName>
    <definedName name="_1540" localSheetId="15">#REF!</definedName>
    <definedName name="_1540">#REF!</definedName>
    <definedName name="_1541" localSheetId="13">#REF!</definedName>
    <definedName name="_1541" localSheetId="14">#REF!</definedName>
    <definedName name="_1541" localSheetId="15">#REF!</definedName>
    <definedName name="_1541">#REF!</definedName>
    <definedName name="_1542" localSheetId="13">'[2]daně'!#REF!</definedName>
    <definedName name="_1542" localSheetId="14">'[2]daně'!#REF!</definedName>
    <definedName name="_1542">'[2]daně'!#REF!</definedName>
    <definedName name="_1543" localSheetId="13">'[2]daně'!#REF!</definedName>
    <definedName name="_1543" localSheetId="14">'[2]daně'!#REF!</definedName>
    <definedName name="_1543">'[2]daně'!#REF!</definedName>
    <definedName name="_1544" localSheetId="13">'[2]daně'!#REF!</definedName>
    <definedName name="_1544" localSheetId="14">'[2]daně'!#REF!</definedName>
    <definedName name="_1544">'[2]daně'!#REF!</definedName>
    <definedName name="_1545" localSheetId="13">'[2]daně'!#REF!</definedName>
    <definedName name="_1545" localSheetId="14">'[2]daně'!#REF!</definedName>
    <definedName name="_1545">'[2]daně'!#REF!</definedName>
    <definedName name="_1546" localSheetId="13">'[2]daně'!#REF!</definedName>
    <definedName name="_1546" localSheetId="14">'[2]daně'!#REF!</definedName>
    <definedName name="_1546">'[2]daně'!#REF!</definedName>
    <definedName name="_1547" localSheetId="13">'[2]daně'!#REF!</definedName>
    <definedName name="_1547" localSheetId="14">'[2]daně'!#REF!</definedName>
    <definedName name="_1547">'[2]daně'!#REF!</definedName>
    <definedName name="_1548" localSheetId="13">'[2]daně'!#REF!</definedName>
    <definedName name="_1548" localSheetId="14">'[2]daně'!#REF!</definedName>
    <definedName name="_1548">'[2]daně'!#REF!</definedName>
    <definedName name="_1549" localSheetId="13">'[2]daně'!#REF!</definedName>
    <definedName name="_1549" localSheetId="14">'[2]daně'!#REF!</definedName>
    <definedName name="_1549">'[2]daně'!#REF!</definedName>
    <definedName name="_1550" localSheetId="13">'[2]daně'!#REF!</definedName>
    <definedName name="_1550" localSheetId="14">'[2]daně'!#REF!</definedName>
    <definedName name="_1550">'[2]daně'!#REF!</definedName>
    <definedName name="_1551" localSheetId="13">'[2]daně'!#REF!</definedName>
    <definedName name="_1551" localSheetId="14">'[2]daně'!#REF!</definedName>
    <definedName name="_1551">'[2]daně'!#REF!</definedName>
    <definedName name="_1552" localSheetId="13">'[2]daně'!#REF!</definedName>
    <definedName name="_1552" localSheetId="14">'[2]daně'!#REF!</definedName>
    <definedName name="_1552">'[2]daně'!#REF!</definedName>
    <definedName name="_1553" localSheetId="13">'[2]daně'!#REF!</definedName>
    <definedName name="_1553" localSheetId="14">'[2]daně'!#REF!</definedName>
    <definedName name="_1553">'[2]daně'!#REF!</definedName>
    <definedName name="_1554" localSheetId="13">'[2]daně'!#REF!</definedName>
    <definedName name="_1554" localSheetId="14">'[2]daně'!#REF!</definedName>
    <definedName name="_1554">'[2]daně'!#REF!</definedName>
    <definedName name="_1555" localSheetId="13">'[2]daně'!#REF!</definedName>
    <definedName name="_1555" localSheetId="14">'[2]daně'!#REF!</definedName>
    <definedName name="_1555">'[2]daně'!#REF!</definedName>
    <definedName name="_1556" localSheetId="13">#REF!</definedName>
    <definedName name="_1556" localSheetId="14">#REF!</definedName>
    <definedName name="_1556" localSheetId="15">#REF!</definedName>
    <definedName name="_1556">#REF!</definedName>
    <definedName name="_1557" localSheetId="13">#REF!</definedName>
    <definedName name="_1557" localSheetId="14">#REF!</definedName>
    <definedName name="_1557" localSheetId="15">#REF!</definedName>
    <definedName name="_1557">#REF!</definedName>
    <definedName name="_1558" localSheetId="13">#REF!</definedName>
    <definedName name="_1558" localSheetId="14">#REF!</definedName>
    <definedName name="_1558" localSheetId="15">#REF!</definedName>
    <definedName name="_1558">#REF!</definedName>
    <definedName name="_1559" localSheetId="13">#REF!</definedName>
    <definedName name="_1559" localSheetId="14">#REF!</definedName>
    <definedName name="_1559" localSheetId="15">#REF!</definedName>
    <definedName name="_1559">#REF!</definedName>
    <definedName name="_1560" localSheetId="13">#REF!</definedName>
    <definedName name="_1560" localSheetId="14">#REF!</definedName>
    <definedName name="_1560" localSheetId="15">#REF!</definedName>
    <definedName name="_1560">#REF!</definedName>
    <definedName name="_1561" localSheetId="13">'[2]daně'!#REF!</definedName>
    <definedName name="_1561" localSheetId="14">'[2]daně'!#REF!</definedName>
    <definedName name="_1561">'[2]daně'!#REF!</definedName>
    <definedName name="_1562" localSheetId="13">'[2]daně'!#REF!</definedName>
    <definedName name="_1562" localSheetId="14">'[2]daně'!#REF!</definedName>
    <definedName name="_1562">'[2]daně'!#REF!</definedName>
    <definedName name="_1563" localSheetId="13">'[2]daně'!#REF!</definedName>
    <definedName name="_1563" localSheetId="14">'[2]daně'!#REF!</definedName>
    <definedName name="_1563">'[2]daně'!#REF!</definedName>
    <definedName name="_1564" localSheetId="13">'[2]daně'!#REF!</definedName>
    <definedName name="_1564" localSheetId="14">'[2]daně'!#REF!</definedName>
    <definedName name="_1564">'[2]daně'!#REF!</definedName>
    <definedName name="_1565" localSheetId="13">'[2]daně'!#REF!</definedName>
    <definedName name="_1565" localSheetId="14">'[2]daně'!#REF!</definedName>
    <definedName name="_1565">'[2]daně'!#REF!</definedName>
    <definedName name="_1566" localSheetId="13">'[2]daně'!#REF!</definedName>
    <definedName name="_1566" localSheetId="14">'[2]daně'!#REF!</definedName>
    <definedName name="_1566">'[2]daně'!#REF!</definedName>
    <definedName name="_1567" localSheetId="13">'[2]daně'!#REF!</definedName>
    <definedName name="_1567" localSheetId="14">'[2]daně'!#REF!</definedName>
    <definedName name="_1567">'[2]daně'!#REF!</definedName>
    <definedName name="_1568" localSheetId="13">'[2]daně'!#REF!</definedName>
    <definedName name="_1568" localSheetId="14">'[2]daně'!#REF!</definedName>
    <definedName name="_1568">'[2]daně'!#REF!</definedName>
    <definedName name="_1569" localSheetId="13">'[2]daně'!#REF!</definedName>
    <definedName name="_1569" localSheetId="14">'[2]daně'!#REF!</definedName>
    <definedName name="_1569">'[2]daně'!#REF!</definedName>
    <definedName name="_1570" localSheetId="13">'[2]daně'!#REF!</definedName>
    <definedName name="_1570" localSheetId="14">'[2]daně'!#REF!</definedName>
    <definedName name="_1570">'[2]daně'!#REF!</definedName>
    <definedName name="_1571" localSheetId="13">'[2]daně'!#REF!</definedName>
    <definedName name="_1571" localSheetId="14">'[2]daně'!#REF!</definedName>
    <definedName name="_1571">'[2]daně'!#REF!</definedName>
    <definedName name="_1572" localSheetId="13">'[2]daně'!#REF!</definedName>
    <definedName name="_1572" localSheetId="14">'[2]daně'!#REF!</definedName>
    <definedName name="_1572">'[2]daně'!#REF!</definedName>
    <definedName name="_1573" localSheetId="13">'[2]daně'!#REF!</definedName>
    <definedName name="_1573" localSheetId="14">'[2]daně'!#REF!</definedName>
    <definedName name="_1573">'[2]daně'!#REF!</definedName>
    <definedName name="_1574" localSheetId="13">'[2]daně'!#REF!</definedName>
    <definedName name="_1574" localSheetId="14">'[2]daně'!#REF!</definedName>
    <definedName name="_1574">'[2]daně'!#REF!</definedName>
    <definedName name="_1575" localSheetId="13">#REF!</definedName>
    <definedName name="_1575" localSheetId="14">#REF!</definedName>
    <definedName name="_1575" localSheetId="15">#REF!</definedName>
    <definedName name="_1575">#REF!</definedName>
    <definedName name="_1576" localSheetId="13">#REF!</definedName>
    <definedName name="_1576" localSheetId="14">#REF!</definedName>
    <definedName name="_1576" localSheetId="15">#REF!</definedName>
    <definedName name="_1576">#REF!</definedName>
    <definedName name="_1577" localSheetId="13">#REF!</definedName>
    <definedName name="_1577" localSheetId="14">#REF!</definedName>
    <definedName name="_1577" localSheetId="15">#REF!</definedName>
    <definedName name="_1577">#REF!</definedName>
    <definedName name="_1578" localSheetId="13">#REF!</definedName>
    <definedName name="_1578" localSheetId="14">#REF!</definedName>
    <definedName name="_1578" localSheetId="15">#REF!</definedName>
    <definedName name="_1578">#REF!</definedName>
    <definedName name="_1579" localSheetId="13">#REF!</definedName>
    <definedName name="_1579" localSheetId="14">#REF!</definedName>
    <definedName name="_1579" localSheetId="15">#REF!</definedName>
    <definedName name="_1579">#REF!</definedName>
    <definedName name="_1580" localSheetId="13">'[2]daně'!#REF!</definedName>
    <definedName name="_1580" localSheetId="14">'[2]daně'!#REF!</definedName>
    <definedName name="_1580">'[2]daně'!#REF!</definedName>
    <definedName name="_1581" localSheetId="13">'[2]daně'!#REF!</definedName>
    <definedName name="_1581" localSheetId="14">'[2]daně'!#REF!</definedName>
    <definedName name="_1581">'[2]daně'!#REF!</definedName>
    <definedName name="_1582" localSheetId="13">'[2]daně'!#REF!</definedName>
    <definedName name="_1582" localSheetId="14">'[2]daně'!#REF!</definedName>
    <definedName name="_1582">'[2]daně'!#REF!</definedName>
    <definedName name="_1583" localSheetId="13">'[2]daně'!#REF!</definedName>
    <definedName name="_1583" localSheetId="14">'[2]daně'!#REF!</definedName>
    <definedName name="_1583">'[2]daně'!#REF!</definedName>
    <definedName name="_1584" localSheetId="13">'[2]daně'!#REF!</definedName>
    <definedName name="_1584" localSheetId="14">'[2]daně'!#REF!</definedName>
    <definedName name="_1584">'[2]daně'!#REF!</definedName>
    <definedName name="_1585" localSheetId="13">'[2]daně'!#REF!</definedName>
    <definedName name="_1585" localSheetId="14">'[2]daně'!#REF!</definedName>
    <definedName name="_1585">'[2]daně'!#REF!</definedName>
    <definedName name="_1586" localSheetId="13">'[2]daně'!#REF!</definedName>
    <definedName name="_1586" localSheetId="14">'[2]daně'!#REF!</definedName>
    <definedName name="_1586">'[2]daně'!#REF!</definedName>
    <definedName name="_1587" localSheetId="13">'[2]daně'!#REF!</definedName>
    <definedName name="_1587" localSheetId="14">'[2]daně'!#REF!</definedName>
    <definedName name="_1587">'[2]daně'!#REF!</definedName>
    <definedName name="_1588" localSheetId="13">'[2]daně'!#REF!</definedName>
    <definedName name="_1588" localSheetId="14">'[2]daně'!#REF!</definedName>
    <definedName name="_1588">'[2]daně'!#REF!</definedName>
    <definedName name="_1589" localSheetId="13">'[2]daně'!#REF!</definedName>
    <definedName name="_1589" localSheetId="14">'[2]daně'!#REF!</definedName>
    <definedName name="_1589">'[2]daně'!#REF!</definedName>
    <definedName name="_1590" localSheetId="13">'[2]daně'!#REF!</definedName>
    <definedName name="_1590" localSheetId="14">'[2]daně'!#REF!</definedName>
    <definedName name="_1590">'[2]daně'!#REF!</definedName>
    <definedName name="_1591" localSheetId="13">'[2]daně'!#REF!</definedName>
    <definedName name="_1591" localSheetId="14">'[2]daně'!#REF!</definedName>
    <definedName name="_1591">'[2]daně'!#REF!</definedName>
    <definedName name="_1592" localSheetId="13">'[2]daně'!#REF!</definedName>
    <definedName name="_1592" localSheetId="14">'[2]daně'!#REF!</definedName>
    <definedName name="_1592">'[2]daně'!#REF!</definedName>
    <definedName name="_1593" localSheetId="13">'[2]daně'!#REF!</definedName>
    <definedName name="_1593" localSheetId="14">'[2]daně'!#REF!</definedName>
    <definedName name="_1593">'[2]daně'!#REF!</definedName>
    <definedName name="_1594" localSheetId="13">#REF!</definedName>
    <definedName name="_1594" localSheetId="14">#REF!</definedName>
    <definedName name="_1594" localSheetId="15">#REF!</definedName>
    <definedName name="_1594">#REF!</definedName>
    <definedName name="_1595" localSheetId="13">#REF!</definedName>
    <definedName name="_1595" localSheetId="14">#REF!</definedName>
    <definedName name="_1595" localSheetId="15">#REF!</definedName>
    <definedName name="_1595">#REF!</definedName>
    <definedName name="_1596" localSheetId="13">#REF!</definedName>
    <definedName name="_1596" localSheetId="14">#REF!</definedName>
    <definedName name="_1596" localSheetId="15">#REF!</definedName>
    <definedName name="_1596">#REF!</definedName>
    <definedName name="_1597" localSheetId="13">#REF!</definedName>
    <definedName name="_1597" localSheetId="14">#REF!</definedName>
    <definedName name="_1597" localSheetId="15">#REF!</definedName>
    <definedName name="_1597">#REF!</definedName>
    <definedName name="_1598" localSheetId="13">#REF!</definedName>
    <definedName name="_1598" localSheetId="14">#REF!</definedName>
    <definedName name="_1598" localSheetId="15">#REF!</definedName>
    <definedName name="_1598">#REF!</definedName>
    <definedName name="_1599" localSheetId="13">'[2]daně'!#REF!</definedName>
    <definedName name="_1599" localSheetId="14">'[2]daně'!#REF!</definedName>
    <definedName name="_1599">'[2]daně'!#REF!</definedName>
    <definedName name="_1600" localSheetId="13">'[2]daně'!#REF!</definedName>
    <definedName name="_1600" localSheetId="14">'[2]daně'!#REF!</definedName>
    <definedName name="_1600">'[2]daně'!#REF!</definedName>
    <definedName name="_1601" localSheetId="13">'[2]daně'!#REF!</definedName>
    <definedName name="_1601" localSheetId="14">'[2]daně'!#REF!</definedName>
    <definedName name="_1601">'[2]daně'!#REF!</definedName>
    <definedName name="_1602" localSheetId="13">'[2]daně'!#REF!</definedName>
    <definedName name="_1602" localSheetId="14">'[2]daně'!#REF!</definedName>
    <definedName name="_1602">'[2]daně'!#REF!</definedName>
    <definedName name="_1603" localSheetId="13">'[2]daně'!#REF!</definedName>
    <definedName name="_1603" localSheetId="14">'[2]daně'!#REF!</definedName>
    <definedName name="_1603">'[2]daně'!#REF!</definedName>
    <definedName name="_1604" localSheetId="13">'[2]daně'!#REF!</definedName>
    <definedName name="_1604" localSheetId="14">'[2]daně'!#REF!</definedName>
    <definedName name="_1604">'[2]daně'!#REF!</definedName>
    <definedName name="_1605" localSheetId="13">'[2]daně'!#REF!</definedName>
    <definedName name="_1605" localSheetId="14">'[2]daně'!#REF!</definedName>
    <definedName name="_1605">'[2]daně'!#REF!</definedName>
    <definedName name="_1606" localSheetId="13">'[2]daně'!#REF!</definedName>
    <definedName name="_1606" localSheetId="14">'[2]daně'!#REF!</definedName>
    <definedName name="_1606">'[2]daně'!#REF!</definedName>
    <definedName name="_1607" localSheetId="13">'[2]daně'!#REF!</definedName>
    <definedName name="_1607" localSheetId="14">'[2]daně'!#REF!</definedName>
    <definedName name="_1607">'[2]daně'!#REF!</definedName>
    <definedName name="_1608" localSheetId="13">'[2]daně'!#REF!</definedName>
    <definedName name="_1608" localSheetId="14">'[2]daně'!#REF!</definedName>
    <definedName name="_1608">'[2]daně'!#REF!</definedName>
    <definedName name="_1609" localSheetId="13">'[2]daně'!#REF!</definedName>
    <definedName name="_1609" localSheetId="14">'[2]daně'!#REF!</definedName>
    <definedName name="_1609">'[2]daně'!#REF!</definedName>
    <definedName name="_1610" localSheetId="13">'[2]daně'!#REF!</definedName>
    <definedName name="_1610" localSheetId="14">'[2]daně'!#REF!</definedName>
    <definedName name="_1610">'[2]daně'!#REF!</definedName>
    <definedName name="_1611" localSheetId="13">'[2]daně'!#REF!</definedName>
    <definedName name="_1611" localSheetId="14">'[2]daně'!#REF!</definedName>
    <definedName name="_1611">'[2]daně'!#REF!</definedName>
    <definedName name="_1612" localSheetId="13">'[2]daně'!#REF!</definedName>
    <definedName name="_1612" localSheetId="14">'[2]daně'!#REF!</definedName>
    <definedName name="_1612">'[2]daně'!#REF!</definedName>
    <definedName name="_1613" localSheetId="13">#REF!</definedName>
    <definedName name="_1613" localSheetId="14">#REF!</definedName>
    <definedName name="_1613" localSheetId="15">#REF!</definedName>
    <definedName name="_1613">#REF!</definedName>
    <definedName name="_1614" localSheetId="13">#REF!</definedName>
    <definedName name="_1614" localSheetId="14">#REF!</definedName>
    <definedName name="_1614" localSheetId="15">#REF!</definedName>
    <definedName name="_1614">#REF!</definedName>
    <definedName name="_1615" localSheetId="13">#REF!</definedName>
    <definedName name="_1615" localSheetId="14">#REF!</definedName>
    <definedName name="_1615" localSheetId="15">#REF!</definedName>
    <definedName name="_1615">#REF!</definedName>
    <definedName name="_1616" localSheetId="13">#REF!</definedName>
    <definedName name="_1616" localSheetId="14">#REF!</definedName>
    <definedName name="_1616" localSheetId="15">#REF!</definedName>
    <definedName name="_1616">#REF!</definedName>
    <definedName name="_1617" localSheetId="13">#REF!</definedName>
    <definedName name="_1617" localSheetId="14">#REF!</definedName>
    <definedName name="_1617" localSheetId="15">#REF!</definedName>
    <definedName name="_1617">#REF!</definedName>
    <definedName name="_1618" localSheetId="13">'[2]daně'!#REF!</definedName>
    <definedName name="_1618" localSheetId="14">'[2]daně'!#REF!</definedName>
    <definedName name="_1618">'[2]daně'!#REF!</definedName>
    <definedName name="_1619" localSheetId="13">'[2]daně'!#REF!</definedName>
    <definedName name="_1619" localSheetId="14">'[2]daně'!#REF!</definedName>
    <definedName name="_1619">'[2]daně'!#REF!</definedName>
    <definedName name="_1620" localSheetId="13">'[2]daně'!#REF!</definedName>
    <definedName name="_1620" localSheetId="14">'[2]daně'!#REF!</definedName>
    <definedName name="_1620">'[2]daně'!#REF!</definedName>
    <definedName name="_1621" localSheetId="13">'[2]daně'!#REF!</definedName>
    <definedName name="_1621" localSheetId="14">'[2]daně'!#REF!</definedName>
    <definedName name="_1621">'[2]daně'!#REF!</definedName>
    <definedName name="_1622" localSheetId="13">'[2]daně'!#REF!</definedName>
    <definedName name="_1622" localSheetId="14">'[2]daně'!#REF!</definedName>
    <definedName name="_1622">'[2]daně'!#REF!</definedName>
    <definedName name="_1623" localSheetId="13">'[2]daně'!#REF!</definedName>
    <definedName name="_1623" localSheetId="14">'[2]daně'!#REF!</definedName>
    <definedName name="_1623">'[2]daně'!#REF!</definedName>
    <definedName name="_1624" localSheetId="13">'[2]daně'!#REF!</definedName>
    <definedName name="_1624" localSheetId="14">'[2]daně'!#REF!</definedName>
    <definedName name="_1624">'[2]daně'!#REF!</definedName>
    <definedName name="_1625" localSheetId="13">'[2]daně'!#REF!</definedName>
    <definedName name="_1625" localSheetId="14">'[2]daně'!#REF!</definedName>
    <definedName name="_1625">'[2]daně'!#REF!</definedName>
    <definedName name="_1626" localSheetId="13">'[2]daně'!#REF!</definedName>
    <definedName name="_1626" localSheetId="14">'[2]daně'!#REF!</definedName>
    <definedName name="_1626">'[2]daně'!#REF!</definedName>
    <definedName name="_1627" localSheetId="13">'[2]daně'!#REF!</definedName>
    <definedName name="_1627" localSheetId="14">'[2]daně'!#REF!</definedName>
    <definedName name="_1627">'[2]daně'!#REF!</definedName>
    <definedName name="_1628" localSheetId="13">'[2]daně'!#REF!</definedName>
    <definedName name="_1628" localSheetId="14">'[2]daně'!#REF!</definedName>
    <definedName name="_1628">'[2]daně'!#REF!</definedName>
    <definedName name="_1629" localSheetId="13">'[2]daně'!#REF!</definedName>
    <definedName name="_1629" localSheetId="14">'[2]daně'!#REF!</definedName>
    <definedName name="_1629">'[2]daně'!#REF!</definedName>
    <definedName name="_1630" localSheetId="13">'[2]daně'!#REF!</definedName>
    <definedName name="_1630" localSheetId="14">'[2]daně'!#REF!</definedName>
    <definedName name="_1630">'[2]daně'!#REF!</definedName>
    <definedName name="_1631" localSheetId="13">'[2]daně'!#REF!</definedName>
    <definedName name="_1631" localSheetId="14">'[2]daně'!#REF!</definedName>
    <definedName name="_1631">'[2]daně'!#REF!</definedName>
    <definedName name="_1632" localSheetId="13">#REF!</definedName>
    <definedName name="_1632" localSheetId="14">#REF!</definedName>
    <definedName name="_1632">#REF!</definedName>
    <definedName name="_1633" localSheetId="13">#REF!</definedName>
    <definedName name="_1633" localSheetId="14">#REF!</definedName>
    <definedName name="_1633">#REF!</definedName>
    <definedName name="_1634" localSheetId="13">#REF!</definedName>
    <definedName name="_1634" localSheetId="14">#REF!</definedName>
    <definedName name="_1634">#REF!</definedName>
    <definedName name="_1635" localSheetId="13">#REF!</definedName>
    <definedName name="_1635" localSheetId="14">#REF!</definedName>
    <definedName name="_1635">#REF!</definedName>
    <definedName name="_1636" localSheetId="13">#REF!</definedName>
    <definedName name="_1636" localSheetId="14">#REF!</definedName>
    <definedName name="_1636">#REF!</definedName>
    <definedName name="_1637" localSheetId="13">'[2]daně'!#REF!</definedName>
    <definedName name="_1637" localSheetId="14">'[2]daně'!#REF!</definedName>
    <definedName name="_1637">'[2]daně'!#REF!</definedName>
    <definedName name="_1638" localSheetId="13">'[2]daně'!#REF!</definedName>
    <definedName name="_1638" localSheetId="14">'[2]daně'!#REF!</definedName>
    <definedName name="_1638">'[2]daně'!#REF!</definedName>
    <definedName name="_1639" localSheetId="13">'[2]daně'!#REF!</definedName>
    <definedName name="_1639" localSheetId="14">'[2]daně'!#REF!</definedName>
    <definedName name="_1639">'[2]daně'!#REF!</definedName>
    <definedName name="_1640" localSheetId="13">'[2]daně'!#REF!</definedName>
    <definedName name="_1640" localSheetId="14">'[2]daně'!#REF!</definedName>
    <definedName name="_1640">'[2]daně'!#REF!</definedName>
    <definedName name="_1641" localSheetId="13">'[2]daně'!#REF!</definedName>
    <definedName name="_1641" localSheetId="14">'[2]daně'!#REF!</definedName>
    <definedName name="_1641">'[2]daně'!#REF!</definedName>
    <definedName name="_1642" localSheetId="13">'[2]daně'!#REF!</definedName>
    <definedName name="_1642" localSheetId="14">'[2]daně'!#REF!</definedName>
    <definedName name="_1642">'[2]daně'!#REF!</definedName>
    <definedName name="_1643" localSheetId="13">'[2]daně'!#REF!</definedName>
    <definedName name="_1643" localSheetId="14">'[2]daně'!#REF!</definedName>
    <definedName name="_1643">'[2]daně'!#REF!</definedName>
    <definedName name="_1644" localSheetId="13">'[2]daně'!#REF!</definedName>
    <definedName name="_1644" localSheetId="14">'[2]daně'!#REF!</definedName>
    <definedName name="_1644">'[2]daně'!#REF!</definedName>
    <definedName name="_1645" localSheetId="13">'[2]daně'!#REF!</definedName>
    <definedName name="_1645" localSheetId="14">'[2]daně'!#REF!</definedName>
    <definedName name="_1645">'[2]daně'!#REF!</definedName>
    <definedName name="_1646" localSheetId="13">'[2]daně'!#REF!</definedName>
    <definedName name="_1646" localSheetId="14">'[2]daně'!#REF!</definedName>
    <definedName name="_1646">'[2]daně'!#REF!</definedName>
    <definedName name="_1647" localSheetId="13">'[2]daně'!#REF!</definedName>
    <definedName name="_1647" localSheetId="14">'[2]daně'!#REF!</definedName>
    <definedName name="_1647">'[2]daně'!#REF!</definedName>
    <definedName name="_1648" localSheetId="13">'[2]daně'!#REF!</definedName>
    <definedName name="_1648" localSheetId="14">'[2]daně'!#REF!</definedName>
    <definedName name="_1648">'[2]daně'!#REF!</definedName>
    <definedName name="_1649" localSheetId="13">'[2]daně'!#REF!</definedName>
    <definedName name="_1649" localSheetId="14">'[2]daně'!#REF!</definedName>
    <definedName name="_1649">'[2]daně'!#REF!</definedName>
    <definedName name="_1650" localSheetId="13">'[2]daně'!#REF!</definedName>
    <definedName name="_1650" localSheetId="14">'[2]daně'!#REF!</definedName>
    <definedName name="_1650">'[2]daně'!#REF!</definedName>
    <definedName name="_1651">'[1].xls].xls].xls].xls].xls].xls].xls].xls].xls].xls].xls].xls].xls].xls].xls].xls].xls].xls].xls].xls].xls].xls].xls].xls].xls].xls].xls].xls'!$L$80</definedName>
    <definedName name="_1652">'[1].xls].xls].xls].xls].xls].xls].xls].xls].xls].xls].xls].xls].xls].xls].xls].xls].xls].xls].xls].xls].xls].xls].xls].xls].xls].xls].xls].xls'!$M$80</definedName>
    <definedName name="_1653">'[1].xls].xls].xls].xls].xls].xls].xls].xls].xls].xls].xls].xls].xls].xls].xls].xls].xls].xls].xls].xls].xls].xls].xls].xls].xls].xls].xls].xls'!$N$80</definedName>
    <definedName name="_1654">'[1].xls].xls].xls].xls].xls].xls].xls].xls].xls].xls].xls].xls].xls].xls].xls].xls].xls].xls].xls].xls].xls].xls].xls].xls].xls].xls].xls].xls'!$O$80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 localSheetId="13">#REF!</definedName>
    <definedName name="_1679" localSheetId="14">#REF!</definedName>
    <definedName name="_1679" localSheetId="15">#REF!</definedName>
    <definedName name="_1679">#REF!</definedName>
    <definedName name="_1680" localSheetId="13">#REF!</definedName>
    <definedName name="_1680" localSheetId="14">#REF!</definedName>
    <definedName name="_1680" localSheetId="15">#REF!</definedName>
    <definedName name="_1680">#REF!</definedName>
    <definedName name="_1681" localSheetId="13">#REF!</definedName>
    <definedName name="_1681" localSheetId="14">#REF!</definedName>
    <definedName name="_1681" localSheetId="15">#REF!</definedName>
    <definedName name="_1681">#REF!</definedName>
    <definedName name="_1682" localSheetId="13">#REF!</definedName>
    <definedName name="_1682" localSheetId="14">#REF!</definedName>
    <definedName name="_1682" localSheetId="15">#REF!</definedName>
    <definedName name="_1682">#REF!</definedName>
    <definedName name="_1683" localSheetId="13">#REF!</definedName>
    <definedName name="_1683" localSheetId="14">#REF!</definedName>
    <definedName name="_1683" localSheetId="15">#REF!</definedName>
    <definedName name="_1683">#REF!</definedName>
    <definedName name="_1684" localSheetId="13">#REF!</definedName>
    <definedName name="_1684" localSheetId="14">#REF!</definedName>
    <definedName name="_1684" localSheetId="15">#REF!</definedName>
    <definedName name="_1684">#REF!</definedName>
    <definedName name="_1685" localSheetId="13">#REF!</definedName>
    <definedName name="_1685" localSheetId="14">#REF!</definedName>
    <definedName name="_1685" localSheetId="15">#REF!</definedName>
    <definedName name="_1685">#REF!</definedName>
    <definedName name="_1686" localSheetId="13">#REF!</definedName>
    <definedName name="_1686" localSheetId="14">#REF!</definedName>
    <definedName name="_1686" localSheetId="15">#REF!</definedName>
    <definedName name="_1686">#REF!</definedName>
    <definedName name="_1687" localSheetId="13">#REF!</definedName>
    <definedName name="_1687" localSheetId="14">#REF!</definedName>
    <definedName name="_1687" localSheetId="15">#REF!</definedName>
    <definedName name="_1687">#REF!</definedName>
    <definedName name="_1688" localSheetId="13">#REF!</definedName>
    <definedName name="_1688" localSheetId="14">#REF!</definedName>
    <definedName name="_1688" localSheetId="15">#REF!</definedName>
    <definedName name="_1688">#REF!</definedName>
    <definedName name="_1689" localSheetId="13">#REF!</definedName>
    <definedName name="_1689" localSheetId="14">#REF!</definedName>
    <definedName name="_1689" localSheetId="15">#REF!</definedName>
    <definedName name="_1689">#REF!</definedName>
    <definedName name="_1690" localSheetId="13">#REF!</definedName>
    <definedName name="_1690" localSheetId="14">#REF!</definedName>
    <definedName name="_1690" localSheetId="15">#REF!</definedName>
    <definedName name="_1690">#REF!</definedName>
    <definedName name="_1691" localSheetId="13">#REF!</definedName>
    <definedName name="_1691" localSheetId="14">#REF!</definedName>
    <definedName name="_1691" localSheetId="15">#REF!</definedName>
    <definedName name="_1691">#REF!</definedName>
    <definedName name="_1692" localSheetId="13">#REF!</definedName>
    <definedName name="_1692" localSheetId="14">#REF!</definedName>
    <definedName name="_1692" localSheetId="15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 localSheetId="13">#REF!</definedName>
    <definedName name="_1698" localSheetId="14">#REF!</definedName>
    <definedName name="_1698" localSheetId="15">#REF!</definedName>
    <definedName name="_1698">#REF!</definedName>
    <definedName name="_1699" localSheetId="13">#REF!</definedName>
    <definedName name="_1699" localSheetId="14">#REF!</definedName>
    <definedName name="_1699" localSheetId="15">#REF!</definedName>
    <definedName name="_1699">#REF!</definedName>
    <definedName name="_1700" localSheetId="13">#REF!</definedName>
    <definedName name="_1700" localSheetId="14">#REF!</definedName>
    <definedName name="_1700" localSheetId="15">#REF!</definedName>
    <definedName name="_1700">#REF!</definedName>
    <definedName name="_1701" localSheetId="13">#REF!</definedName>
    <definedName name="_1701" localSheetId="14">#REF!</definedName>
    <definedName name="_1701" localSheetId="15">#REF!</definedName>
    <definedName name="_1701">#REF!</definedName>
    <definedName name="_1702" localSheetId="13">#REF!</definedName>
    <definedName name="_1702" localSheetId="14">#REF!</definedName>
    <definedName name="_1702" localSheetId="15">#REF!</definedName>
    <definedName name="_1702">#REF!</definedName>
    <definedName name="_1703" localSheetId="13">#REF!</definedName>
    <definedName name="_1703" localSheetId="14">#REF!</definedName>
    <definedName name="_1703" localSheetId="15">#REF!</definedName>
    <definedName name="_1703">#REF!</definedName>
    <definedName name="_1704" localSheetId="13">#REF!</definedName>
    <definedName name="_1704" localSheetId="14">#REF!</definedName>
    <definedName name="_1704" localSheetId="15">#REF!</definedName>
    <definedName name="_1704">#REF!</definedName>
    <definedName name="_1705" localSheetId="13">#REF!</definedName>
    <definedName name="_1705" localSheetId="14">#REF!</definedName>
    <definedName name="_1705" localSheetId="15">#REF!</definedName>
    <definedName name="_1705">#REF!</definedName>
    <definedName name="_1706" localSheetId="13">#REF!</definedName>
    <definedName name="_1706" localSheetId="14">#REF!</definedName>
    <definedName name="_1706" localSheetId="15">#REF!</definedName>
    <definedName name="_1706">#REF!</definedName>
    <definedName name="_1707" localSheetId="13">#REF!</definedName>
    <definedName name="_1707" localSheetId="14">#REF!</definedName>
    <definedName name="_1707" localSheetId="15">#REF!</definedName>
    <definedName name="_1707">#REF!</definedName>
    <definedName name="_1708" localSheetId="13">#REF!</definedName>
    <definedName name="_1708" localSheetId="14">#REF!</definedName>
    <definedName name="_1708" localSheetId="15">#REF!</definedName>
    <definedName name="_1708">#REF!</definedName>
    <definedName name="_1709" localSheetId="13">#REF!</definedName>
    <definedName name="_1709" localSheetId="14">#REF!</definedName>
    <definedName name="_1709" localSheetId="15">#REF!</definedName>
    <definedName name="_1709">#REF!</definedName>
    <definedName name="_1710" localSheetId="13">#REF!</definedName>
    <definedName name="_1710" localSheetId="14">#REF!</definedName>
    <definedName name="_1710" localSheetId="15">#REF!</definedName>
    <definedName name="_1710">#REF!</definedName>
    <definedName name="_1711" localSheetId="13">#REF!</definedName>
    <definedName name="_1711" localSheetId="14">#REF!</definedName>
    <definedName name="_1711" localSheetId="15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 localSheetId="13">#REF!</definedName>
    <definedName name="_1717" localSheetId="14">#REF!</definedName>
    <definedName name="_1717" localSheetId="15">#REF!</definedName>
    <definedName name="_1717">#REF!</definedName>
    <definedName name="_1718" localSheetId="13">#REF!</definedName>
    <definedName name="_1718" localSheetId="14">#REF!</definedName>
    <definedName name="_1718" localSheetId="15">#REF!</definedName>
    <definedName name="_1718">#REF!</definedName>
    <definedName name="_1719" localSheetId="13">#REF!</definedName>
    <definedName name="_1719" localSheetId="14">#REF!</definedName>
    <definedName name="_1719" localSheetId="15">#REF!</definedName>
    <definedName name="_1719">#REF!</definedName>
    <definedName name="_1720" localSheetId="13">#REF!</definedName>
    <definedName name="_1720" localSheetId="14">#REF!</definedName>
    <definedName name="_1720" localSheetId="15">#REF!</definedName>
    <definedName name="_1720">#REF!</definedName>
    <definedName name="_1721" localSheetId="13">#REF!</definedName>
    <definedName name="_1721" localSheetId="14">#REF!</definedName>
    <definedName name="_1721" localSheetId="15">#REF!</definedName>
    <definedName name="_1721">#REF!</definedName>
    <definedName name="_1722" localSheetId="13">#REF!</definedName>
    <definedName name="_1722" localSheetId="14">#REF!</definedName>
    <definedName name="_1722" localSheetId="15">#REF!</definedName>
    <definedName name="_1722">#REF!</definedName>
    <definedName name="_1723" localSheetId="13">#REF!</definedName>
    <definedName name="_1723" localSheetId="14">#REF!</definedName>
    <definedName name="_1723" localSheetId="15">#REF!</definedName>
    <definedName name="_1723">#REF!</definedName>
    <definedName name="_1724" localSheetId="13">#REF!</definedName>
    <definedName name="_1724" localSheetId="14">#REF!</definedName>
    <definedName name="_1724" localSheetId="15">#REF!</definedName>
    <definedName name="_1724">#REF!</definedName>
    <definedName name="_1725" localSheetId="13">#REF!</definedName>
    <definedName name="_1725" localSheetId="14">#REF!</definedName>
    <definedName name="_1725" localSheetId="15">#REF!</definedName>
    <definedName name="_1725">#REF!</definedName>
    <definedName name="_1726" localSheetId="13">#REF!</definedName>
    <definedName name="_1726" localSheetId="14">#REF!</definedName>
    <definedName name="_1726" localSheetId="15">#REF!</definedName>
    <definedName name="_1726">#REF!</definedName>
    <definedName name="_1727" localSheetId="13">#REF!</definedName>
    <definedName name="_1727" localSheetId="14">#REF!</definedName>
    <definedName name="_1727" localSheetId="15">#REF!</definedName>
    <definedName name="_1727">#REF!</definedName>
    <definedName name="_1728" localSheetId="13">#REF!</definedName>
    <definedName name="_1728" localSheetId="14">#REF!</definedName>
    <definedName name="_1728" localSheetId="15">#REF!</definedName>
    <definedName name="_1728">#REF!</definedName>
    <definedName name="_1729" localSheetId="13">#REF!</definedName>
    <definedName name="_1729" localSheetId="14">#REF!</definedName>
    <definedName name="_1729" localSheetId="15">#REF!</definedName>
    <definedName name="_1729">#REF!</definedName>
    <definedName name="_1730" localSheetId="13">#REF!</definedName>
    <definedName name="_1730" localSheetId="14">#REF!</definedName>
    <definedName name="_1730" localSheetId="15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 localSheetId="13">#REF!</definedName>
    <definedName name="_1736" localSheetId="14">#REF!</definedName>
    <definedName name="_1736" localSheetId="15">#REF!</definedName>
    <definedName name="_1736">#REF!</definedName>
    <definedName name="_1737" localSheetId="13">#REF!</definedName>
    <definedName name="_1737" localSheetId="14">#REF!</definedName>
    <definedName name="_1737" localSheetId="15">#REF!</definedName>
    <definedName name="_1737">#REF!</definedName>
    <definedName name="_1738" localSheetId="13">#REF!</definedName>
    <definedName name="_1738" localSheetId="14">#REF!</definedName>
    <definedName name="_1738" localSheetId="15">#REF!</definedName>
    <definedName name="_1738">#REF!</definedName>
    <definedName name="_1739" localSheetId="13">#REF!</definedName>
    <definedName name="_1739" localSheetId="14">#REF!</definedName>
    <definedName name="_1739" localSheetId="15">#REF!</definedName>
    <definedName name="_1739">#REF!</definedName>
    <definedName name="_1740" localSheetId="13">#REF!</definedName>
    <definedName name="_1740" localSheetId="14">#REF!</definedName>
    <definedName name="_1740" localSheetId="15">#REF!</definedName>
    <definedName name="_1740">#REF!</definedName>
    <definedName name="_1741" localSheetId="13">#REF!</definedName>
    <definedName name="_1741" localSheetId="14">#REF!</definedName>
    <definedName name="_1741" localSheetId="15">#REF!</definedName>
    <definedName name="_1741">#REF!</definedName>
    <definedName name="_1742" localSheetId="13">#REF!</definedName>
    <definedName name="_1742" localSheetId="14">#REF!</definedName>
    <definedName name="_1742" localSheetId="15">#REF!</definedName>
    <definedName name="_1742">#REF!</definedName>
    <definedName name="_1743" localSheetId="13">#REF!</definedName>
    <definedName name="_1743" localSheetId="14">#REF!</definedName>
    <definedName name="_1743" localSheetId="15">#REF!</definedName>
    <definedName name="_1743">#REF!</definedName>
    <definedName name="_1744" localSheetId="13">#REF!</definedName>
    <definedName name="_1744" localSheetId="14">#REF!</definedName>
    <definedName name="_1744" localSheetId="15">#REF!</definedName>
    <definedName name="_1744">#REF!</definedName>
    <definedName name="_1745" localSheetId="13">#REF!</definedName>
    <definedName name="_1745" localSheetId="14">#REF!</definedName>
    <definedName name="_1745" localSheetId="15">#REF!</definedName>
    <definedName name="_1745">#REF!</definedName>
    <definedName name="_1746" localSheetId="13">#REF!</definedName>
    <definedName name="_1746" localSheetId="14">#REF!</definedName>
    <definedName name="_1746" localSheetId="15">#REF!</definedName>
    <definedName name="_1746">#REF!</definedName>
    <definedName name="_1747" localSheetId="13">#REF!</definedName>
    <definedName name="_1747" localSheetId="14">#REF!</definedName>
    <definedName name="_1747" localSheetId="15">#REF!</definedName>
    <definedName name="_1747">#REF!</definedName>
    <definedName name="_1748" localSheetId="13">#REF!</definedName>
    <definedName name="_1748" localSheetId="14">#REF!</definedName>
    <definedName name="_1748" localSheetId="15">#REF!</definedName>
    <definedName name="_1748">#REF!</definedName>
    <definedName name="_1749" localSheetId="13">#REF!</definedName>
    <definedName name="_1749" localSheetId="14">#REF!</definedName>
    <definedName name="_1749" localSheetId="15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 localSheetId="13">#REF!</definedName>
    <definedName name="_1755" localSheetId="14">#REF!</definedName>
    <definedName name="_1755" localSheetId="15">#REF!</definedName>
    <definedName name="_1755">#REF!</definedName>
    <definedName name="_1756" localSheetId="13">#REF!</definedName>
    <definedName name="_1756" localSheetId="14">#REF!</definedName>
    <definedName name="_1756" localSheetId="15">#REF!</definedName>
    <definedName name="_1756">#REF!</definedName>
    <definedName name="_1757" localSheetId="13">#REF!</definedName>
    <definedName name="_1757" localSheetId="14">#REF!</definedName>
    <definedName name="_1757" localSheetId="15">#REF!</definedName>
    <definedName name="_1757">#REF!</definedName>
    <definedName name="_1758" localSheetId="13">#REF!</definedName>
    <definedName name="_1758" localSheetId="14">#REF!</definedName>
    <definedName name="_1758" localSheetId="15">#REF!</definedName>
    <definedName name="_1758">#REF!</definedName>
    <definedName name="_1759" localSheetId="13">#REF!</definedName>
    <definedName name="_1759" localSheetId="14">#REF!</definedName>
    <definedName name="_1759" localSheetId="15">#REF!</definedName>
    <definedName name="_1759">#REF!</definedName>
    <definedName name="_1760" localSheetId="13">#REF!</definedName>
    <definedName name="_1760" localSheetId="14">#REF!</definedName>
    <definedName name="_1760" localSheetId="15">#REF!</definedName>
    <definedName name="_1760">#REF!</definedName>
    <definedName name="_1761" localSheetId="13">#REF!</definedName>
    <definedName name="_1761" localSheetId="14">#REF!</definedName>
    <definedName name="_1761" localSheetId="15">#REF!</definedName>
    <definedName name="_1761">#REF!</definedName>
    <definedName name="_1762" localSheetId="13">#REF!</definedName>
    <definedName name="_1762" localSheetId="14">#REF!</definedName>
    <definedName name="_1762" localSheetId="15">#REF!</definedName>
    <definedName name="_1762">#REF!</definedName>
    <definedName name="_1763" localSheetId="13">#REF!</definedName>
    <definedName name="_1763" localSheetId="14">#REF!</definedName>
    <definedName name="_1763" localSheetId="15">#REF!</definedName>
    <definedName name="_1763">#REF!</definedName>
    <definedName name="_1764" localSheetId="13">#REF!</definedName>
    <definedName name="_1764" localSheetId="14">#REF!</definedName>
    <definedName name="_1764" localSheetId="15">#REF!</definedName>
    <definedName name="_1764">#REF!</definedName>
    <definedName name="_1765" localSheetId="13">#REF!</definedName>
    <definedName name="_1765" localSheetId="14">#REF!</definedName>
    <definedName name="_1765" localSheetId="15">#REF!</definedName>
    <definedName name="_1765">#REF!</definedName>
    <definedName name="_1766" localSheetId="13">#REF!</definedName>
    <definedName name="_1766" localSheetId="14">#REF!</definedName>
    <definedName name="_1766" localSheetId="15">#REF!</definedName>
    <definedName name="_1766">#REF!</definedName>
    <definedName name="_1767" localSheetId="13">#REF!</definedName>
    <definedName name="_1767" localSheetId="14">#REF!</definedName>
    <definedName name="_1767" localSheetId="15">#REF!</definedName>
    <definedName name="_1767">#REF!</definedName>
    <definedName name="_1768" localSheetId="13">#REF!</definedName>
    <definedName name="_1768" localSheetId="14">#REF!</definedName>
    <definedName name="_1768" localSheetId="15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 localSheetId="13">#REF!</definedName>
    <definedName name="_1774" localSheetId="14">#REF!</definedName>
    <definedName name="_1774" localSheetId="15">#REF!</definedName>
    <definedName name="_1774">#REF!</definedName>
    <definedName name="_1775" localSheetId="13">#REF!</definedName>
    <definedName name="_1775" localSheetId="14">#REF!</definedName>
    <definedName name="_1775" localSheetId="15">#REF!</definedName>
    <definedName name="_1775">#REF!</definedName>
    <definedName name="_1776" localSheetId="13">#REF!</definedName>
    <definedName name="_1776" localSheetId="14">#REF!</definedName>
    <definedName name="_1776">#REF!</definedName>
    <definedName name="_1777" localSheetId="13">#REF!</definedName>
    <definedName name="_1777" localSheetId="14">#REF!</definedName>
    <definedName name="_1777">#REF!</definedName>
    <definedName name="_1778" localSheetId="13">#REF!</definedName>
    <definedName name="_1778" localSheetId="14">#REF!</definedName>
    <definedName name="_1778">#REF!</definedName>
    <definedName name="_1779" localSheetId="13">#REF!</definedName>
    <definedName name="_1779" localSheetId="14">#REF!</definedName>
    <definedName name="_1779">#REF!</definedName>
    <definedName name="_1780" localSheetId="13">#REF!</definedName>
    <definedName name="_1780" localSheetId="14">#REF!</definedName>
    <definedName name="_1780">#REF!</definedName>
    <definedName name="_1781" localSheetId="13">#REF!</definedName>
    <definedName name="_1781" localSheetId="14">#REF!</definedName>
    <definedName name="_1781">#REF!</definedName>
    <definedName name="_1782" localSheetId="13">#REF!</definedName>
    <definedName name="_1782" localSheetId="14">#REF!</definedName>
    <definedName name="_1782">#REF!</definedName>
    <definedName name="_1783" localSheetId="13">#REF!</definedName>
    <definedName name="_1783" localSheetId="14">#REF!</definedName>
    <definedName name="_1783">#REF!</definedName>
    <definedName name="_1784" localSheetId="13">#REF!</definedName>
    <definedName name="_1784" localSheetId="14">#REF!</definedName>
    <definedName name="_1784">#REF!</definedName>
    <definedName name="_1785" localSheetId="13">#REF!</definedName>
    <definedName name="_1785" localSheetId="14">#REF!</definedName>
    <definedName name="_1785">#REF!</definedName>
    <definedName name="_1786" localSheetId="13">#REF!</definedName>
    <definedName name="_1786" localSheetId="14">#REF!</definedName>
    <definedName name="_1786">#REF!</definedName>
    <definedName name="_1787" localSheetId="13">#REF!</definedName>
    <definedName name="_1787" localSheetId="14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 localSheetId="13">#REF!</definedName>
    <definedName name="_1792" localSheetId="14">#REF!</definedName>
    <definedName name="_1792">'[1].xls].xls].xls].xls].xls].xls].xls].xls].xls].xls].xls].xls].xls].xls].xls].xls].xls].xls].xls].xls].xls].xls].xls].xls].xls].xls].xls].xls'!$D$88</definedName>
    <definedName name="_1793" localSheetId="13">#REF!</definedName>
    <definedName name="_1793" localSheetId="14">#REF!</definedName>
    <definedName name="_1793">'[1].xls].xls].xls].xls].xls].xls].xls].xls].xls].xls].xls].xls].xls].xls].xls].xls].xls].xls].xls].xls].xls].xls].xls].xls].xls].xls].xls].xls'!$E$88</definedName>
    <definedName name="_1794">'[1].xls].xls].xls].xls].xls].xls].xls].xls].xls].xls].xls].xls].xls].xls].xls].xls].xls].xls].xls].xls].xls].xls].xls].xls].xls].xls].xls].xls'!$F$88</definedName>
    <definedName name="_1795">'[1].xls].xls].xls].xls].xls].xls].xls].xls].xls].xls].xls].xls].xls].xls].xls].xls].xls].xls].xls].xls].xls].xls].xls].xls].xls].xls].xls].xls'!$G$88</definedName>
    <definedName name="_1796">'[1].xls].xls].xls].xls].xls].xls].xls].xls].xls].xls].xls].xls].xls].xls].xls].xls].xls].xls].xls].xls].xls].xls].xls].xls].xls].xls].xls].xls'!$H$88</definedName>
    <definedName name="_1797">'[1].xls].xls].xls].xls].xls].xls].xls].xls].xls].xls].xls].xls].xls].xls].xls].xls].xls].xls].xls].xls].xls].xls].xls].xls].xls].xls].xls].xls'!$I$88</definedName>
    <definedName name="_1798">'[1].xls].xls].xls].xls].xls].xls].xls].xls].xls].xls].xls].xls].xls].xls].xls].xls].xls].xls].xls].xls].xls].xls].xls].xls].xls].xls].xls].xls'!$J$88</definedName>
    <definedName name="_1799">'[1].xls].xls].xls].xls].xls].xls].xls].xls].xls].xls].xls].xls].xls].xls].xls].xls].xls].xls].xls].xls].xls].xls].xls].xls].xls].xls].xls].xls'!$K$88</definedName>
    <definedName name="_1800">'[1].xls].xls].xls].xls].xls].xls].xls].xls].xls].xls].xls].xls].xls].xls].xls].xls].xls].xls].xls].xls].xls].xls].xls].xls].xls].xls].xls].xls'!$L$88</definedName>
    <definedName name="_1801">'[1].xls].xls].xls].xls].xls].xls].xls].xls].xls].xls].xls].xls].xls].xls].xls].xls].xls].xls].xls].xls].xls].xls].xls].xls].xls].xls].xls].xls'!$M$88</definedName>
    <definedName name="_1802">'[1].xls].xls].xls].xls].xls].xls].xls].xls].xls].xls].xls].xls].xls].xls].xls].xls].xls].xls].xls].xls].xls].xls].xls].xls].xls].xls].xls].xls'!$N$88</definedName>
    <definedName name="_1803">'[1].xls].xls].xls].xls].xls].xls].xls].xls].xls].xls].xls].xls].xls].xls].xls].xls].xls].xls].xls].xls].xls].xls].xls].xls].xls].xls].xls].xls'!$O$88</definedName>
    <definedName name="_1804">'[1].xls].xls].xls].xls].xls].xls].xls].xls].xls].xls].xls].xls].xls].xls].xls].xls].xls].xls].xls].xls].xls].xls].xls].xls].xls].xls].xls].xls'!$P$88</definedName>
    <definedName name="_1805">'[1].xls].xls].xls].xls].xls].xls].xls].xls].xls].xls].xls].xls].xls].xls].xls].xls].xls].xls].xls].xls].xls].xls].xls].xls].xls].xls].xls].xls'!$Q$88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1">#REF!</definedName>
    <definedName name="_468" localSheetId="7">#REF!</definedName>
    <definedName name="_468" localSheetId="8">#REF!</definedName>
    <definedName name="_468" localSheetId="12">#REF!</definedName>
    <definedName name="_468" localSheetId="4">#REF!</definedName>
    <definedName name="_468" localSheetId="9">#REF!</definedName>
    <definedName name="_468">#REF!</definedName>
    <definedName name="_469" localSheetId="1">#REF!</definedName>
    <definedName name="_469" localSheetId="7">#REF!</definedName>
    <definedName name="_469" localSheetId="8">#REF!</definedName>
    <definedName name="_469" localSheetId="12">#REF!</definedName>
    <definedName name="_469" localSheetId="4">#REF!</definedName>
    <definedName name="_469" localSheetId="9">#REF!</definedName>
    <definedName name="_469">#REF!</definedName>
    <definedName name="_470" localSheetId="1">#REF!</definedName>
    <definedName name="_470" localSheetId="7">#REF!</definedName>
    <definedName name="_470" localSheetId="8">#REF!</definedName>
    <definedName name="_470" localSheetId="12">#REF!</definedName>
    <definedName name="_470" localSheetId="4">#REF!</definedName>
    <definedName name="_470" localSheetId="9">#REF!</definedName>
    <definedName name="_470">#REF!</definedName>
    <definedName name="_471" localSheetId="1">#REF!</definedName>
    <definedName name="_471" localSheetId="7">#REF!</definedName>
    <definedName name="_471" localSheetId="8">#REF!</definedName>
    <definedName name="_471" localSheetId="12">#REF!</definedName>
    <definedName name="_471" localSheetId="4">#REF!</definedName>
    <definedName name="_471" localSheetId="9">#REF!</definedName>
    <definedName name="_471">#REF!</definedName>
    <definedName name="_472" localSheetId="1">#REF!</definedName>
    <definedName name="_472" localSheetId="7">#REF!</definedName>
    <definedName name="_472" localSheetId="8">#REF!</definedName>
    <definedName name="_472" localSheetId="12">#REF!</definedName>
    <definedName name="_472" localSheetId="4">#REF!</definedName>
    <definedName name="_472" localSheetId="9">#REF!</definedName>
    <definedName name="_472">#REF!</definedName>
    <definedName name="_473" localSheetId="1">#REF!</definedName>
    <definedName name="_473" localSheetId="7">#REF!</definedName>
    <definedName name="_473" localSheetId="8">#REF!</definedName>
    <definedName name="_473" localSheetId="12">#REF!</definedName>
    <definedName name="_473" localSheetId="4">#REF!</definedName>
    <definedName name="_473" localSheetId="9">#REF!</definedName>
    <definedName name="_473">#REF!</definedName>
    <definedName name="_474" localSheetId="1">#REF!</definedName>
    <definedName name="_474" localSheetId="7">#REF!</definedName>
    <definedName name="_474" localSheetId="8">#REF!</definedName>
    <definedName name="_474" localSheetId="12">#REF!</definedName>
    <definedName name="_474" localSheetId="4">#REF!</definedName>
    <definedName name="_474" localSheetId="9">#REF!</definedName>
    <definedName name="_474">#REF!</definedName>
    <definedName name="_475" localSheetId="1">#REF!</definedName>
    <definedName name="_475" localSheetId="7">#REF!</definedName>
    <definedName name="_475" localSheetId="8">#REF!</definedName>
    <definedName name="_475" localSheetId="12">#REF!</definedName>
    <definedName name="_475" localSheetId="4">#REF!</definedName>
    <definedName name="_475" localSheetId="9">#REF!</definedName>
    <definedName name="_475">#REF!</definedName>
    <definedName name="_476" localSheetId="1">#REF!</definedName>
    <definedName name="_476" localSheetId="7">#REF!</definedName>
    <definedName name="_476" localSheetId="8">#REF!</definedName>
    <definedName name="_476" localSheetId="12">#REF!</definedName>
    <definedName name="_476" localSheetId="4">#REF!</definedName>
    <definedName name="_476" localSheetId="9">#REF!</definedName>
    <definedName name="_476">#REF!</definedName>
    <definedName name="_477" localSheetId="1">#REF!</definedName>
    <definedName name="_477" localSheetId="7">#REF!</definedName>
    <definedName name="_477" localSheetId="8">#REF!</definedName>
    <definedName name="_477" localSheetId="12">#REF!</definedName>
    <definedName name="_477" localSheetId="4">#REF!</definedName>
    <definedName name="_477" localSheetId="9">#REF!</definedName>
    <definedName name="_477">#REF!</definedName>
    <definedName name="_478" localSheetId="1">#REF!</definedName>
    <definedName name="_478" localSheetId="7">#REF!</definedName>
    <definedName name="_478" localSheetId="8">#REF!</definedName>
    <definedName name="_478" localSheetId="12">#REF!</definedName>
    <definedName name="_478" localSheetId="4">#REF!</definedName>
    <definedName name="_478" localSheetId="9">#REF!</definedName>
    <definedName name="_478">#REF!</definedName>
    <definedName name="_479" localSheetId="1">#REF!</definedName>
    <definedName name="_479" localSheetId="7">#REF!</definedName>
    <definedName name="_479" localSheetId="8">#REF!</definedName>
    <definedName name="_479" localSheetId="12">#REF!</definedName>
    <definedName name="_479" localSheetId="4">#REF!</definedName>
    <definedName name="_479" localSheetId="9">#REF!</definedName>
    <definedName name="_479">#REF!</definedName>
    <definedName name="_480" localSheetId="1">#REF!</definedName>
    <definedName name="_480" localSheetId="7">#REF!</definedName>
    <definedName name="_480" localSheetId="8">#REF!</definedName>
    <definedName name="_480" localSheetId="12">#REF!</definedName>
    <definedName name="_480" localSheetId="4">#REF!</definedName>
    <definedName name="_480" localSheetId="9">#REF!</definedName>
    <definedName name="_480">#REF!</definedName>
    <definedName name="_481" localSheetId="1">#REF!</definedName>
    <definedName name="_481" localSheetId="7">#REF!</definedName>
    <definedName name="_481" localSheetId="8">#REF!</definedName>
    <definedName name="_481" localSheetId="12">#REF!</definedName>
    <definedName name="_481" localSheetId="4">#REF!</definedName>
    <definedName name="_481" localSheetId="9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1">#REF!</definedName>
    <definedName name="_486" localSheetId="7">#REF!</definedName>
    <definedName name="_486" localSheetId="8">#REF!</definedName>
    <definedName name="_486" localSheetId="12">#REF!</definedName>
    <definedName name="_486" localSheetId="4">#REF!</definedName>
    <definedName name="_486" localSheetId="9">#REF!</definedName>
    <definedName name="_486">#REF!</definedName>
    <definedName name="_487" localSheetId="1">#REF!</definedName>
    <definedName name="_487" localSheetId="7">#REF!</definedName>
    <definedName name="_487" localSheetId="8">#REF!</definedName>
    <definedName name="_487" localSheetId="12">#REF!</definedName>
    <definedName name="_487" localSheetId="4">#REF!</definedName>
    <definedName name="_487" localSheetId="9">#REF!</definedName>
    <definedName name="_487">#REF!</definedName>
    <definedName name="_488" localSheetId="1">#REF!</definedName>
    <definedName name="_488" localSheetId="7">#REF!</definedName>
    <definedName name="_488" localSheetId="8">#REF!</definedName>
    <definedName name="_488" localSheetId="12">#REF!</definedName>
    <definedName name="_488" localSheetId="4">#REF!</definedName>
    <definedName name="_488" localSheetId="9">#REF!</definedName>
    <definedName name="_488">#REF!</definedName>
    <definedName name="_489" localSheetId="1">#REF!</definedName>
    <definedName name="_489" localSheetId="7">#REF!</definedName>
    <definedName name="_489" localSheetId="8">#REF!</definedName>
    <definedName name="_489" localSheetId="12">#REF!</definedName>
    <definedName name="_489" localSheetId="4">#REF!</definedName>
    <definedName name="_489" localSheetId="9">#REF!</definedName>
    <definedName name="_489">#REF!</definedName>
    <definedName name="_490" localSheetId="1">#REF!</definedName>
    <definedName name="_490" localSheetId="7">#REF!</definedName>
    <definedName name="_490" localSheetId="8">#REF!</definedName>
    <definedName name="_490" localSheetId="12">#REF!</definedName>
    <definedName name="_490" localSheetId="4">#REF!</definedName>
    <definedName name="_490" localSheetId="9">#REF!</definedName>
    <definedName name="_490">#REF!</definedName>
    <definedName name="_491" localSheetId="1">#REF!</definedName>
    <definedName name="_491" localSheetId="7">#REF!</definedName>
    <definedName name="_491" localSheetId="8">#REF!</definedName>
    <definedName name="_491" localSheetId="12">#REF!</definedName>
    <definedName name="_491" localSheetId="4">#REF!</definedName>
    <definedName name="_491" localSheetId="9">#REF!</definedName>
    <definedName name="_491">#REF!</definedName>
    <definedName name="_492" localSheetId="1">#REF!</definedName>
    <definedName name="_492" localSheetId="7">#REF!</definedName>
    <definedName name="_492" localSheetId="8">#REF!</definedName>
    <definedName name="_492" localSheetId="12">#REF!</definedName>
    <definedName name="_492" localSheetId="4">#REF!</definedName>
    <definedName name="_492" localSheetId="9">#REF!</definedName>
    <definedName name="_492">#REF!</definedName>
    <definedName name="_493" localSheetId="1">#REF!</definedName>
    <definedName name="_493" localSheetId="7">#REF!</definedName>
    <definedName name="_493" localSheetId="8">#REF!</definedName>
    <definedName name="_493" localSheetId="12">#REF!</definedName>
    <definedName name="_493" localSheetId="4">#REF!</definedName>
    <definedName name="_493" localSheetId="9">#REF!</definedName>
    <definedName name="_493">#REF!</definedName>
    <definedName name="_494" localSheetId="1">#REF!</definedName>
    <definedName name="_494" localSheetId="7">#REF!</definedName>
    <definedName name="_494" localSheetId="8">#REF!</definedName>
    <definedName name="_494" localSheetId="12">#REF!</definedName>
    <definedName name="_494" localSheetId="4">#REF!</definedName>
    <definedName name="_494" localSheetId="9">#REF!</definedName>
    <definedName name="_494">#REF!</definedName>
    <definedName name="_495" localSheetId="1">#REF!</definedName>
    <definedName name="_495" localSheetId="7">#REF!</definedName>
    <definedName name="_495" localSheetId="8">#REF!</definedName>
    <definedName name="_495" localSheetId="12">#REF!</definedName>
    <definedName name="_495" localSheetId="4">#REF!</definedName>
    <definedName name="_495" localSheetId="9">#REF!</definedName>
    <definedName name="_495">#REF!</definedName>
    <definedName name="_496" localSheetId="1">#REF!</definedName>
    <definedName name="_496" localSheetId="7">#REF!</definedName>
    <definedName name="_496" localSheetId="8">#REF!</definedName>
    <definedName name="_496" localSheetId="12">#REF!</definedName>
    <definedName name="_496" localSheetId="4">#REF!</definedName>
    <definedName name="_496" localSheetId="9">#REF!</definedName>
    <definedName name="_496">#REF!</definedName>
    <definedName name="_497" localSheetId="1">#REF!</definedName>
    <definedName name="_497" localSheetId="7">#REF!</definedName>
    <definedName name="_497" localSheetId="8">#REF!</definedName>
    <definedName name="_497" localSheetId="12">#REF!</definedName>
    <definedName name="_497" localSheetId="4">#REF!</definedName>
    <definedName name="_497" localSheetId="9">#REF!</definedName>
    <definedName name="_497">#REF!</definedName>
    <definedName name="_498" localSheetId="1">#REF!</definedName>
    <definedName name="_498" localSheetId="7">#REF!</definedName>
    <definedName name="_498" localSheetId="8">#REF!</definedName>
    <definedName name="_498" localSheetId="12">#REF!</definedName>
    <definedName name="_498" localSheetId="4">#REF!</definedName>
    <definedName name="_498" localSheetId="9">#REF!</definedName>
    <definedName name="_498">#REF!</definedName>
    <definedName name="_499" localSheetId="1">#REF!</definedName>
    <definedName name="_499" localSheetId="7">#REF!</definedName>
    <definedName name="_499" localSheetId="8">#REF!</definedName>
    <definedName name="_499" localSheetId="12">#REF!</definedName>
    <definedName name="_499" localSheetId="4">#REF!</definedName>
    <definedName name="_499" localSheetId="9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1">#REF!</definedName>
    <definedName name="_504" localSheetId="7">#REF!</definedName>
    <definedName name="_504" localSheetId="8">#REF!</definedName>
    <definedName name="_504" localSheetId="12">#REF!</definedName>
    <definedName name="_504" localSheetId="4">#REF!</definedName>
    <definedName name="_504" localSheetId="9">#REF!</definedName>
    <definedName name="_504">#REF!</definedName>
    <definedName name="_505" localSheetId="1">#REF!</definedName>
    <definedName name="_505" localSheetId="7">#REF!</definedName>
    <definedName name="_505" localSheetId="8">#REF!</definedName>
    <definedName name="_505" localSheetId="12">#REF!</definedName>
    <definedName name="_505" localSheetId="4">#REF!</definedName>
    <definedName name="_505" localSheetId="9">#REF!</definedName>
    <definedName name="_505">#REF!</definedName>
    <definedName name="_506" localSheetId="1">#REF!</definedName>
    <definedName name="_506" localSheetId="7">#REF!</definedName>
    <definedName name="_506" localSheetId="8">#REF!</definedName>
    <definedName name="_506" localSheetId="12">#REF!</definedName>
    <definedName name="_506" localSheetId="4">#REF!</definedName>
    <definedName name="_506" localSheetId="9">#REF!</definedName>
    <definedName name="_506">#REF!</definedName>
    <definedName name="_507" localSheetId="1">#REF!</definedName>
    <definedName name="_507" localSheetId="7">#REF!</definedName>
    <definedName name="_507" localSheetId="8">#REF!</definedName>
    <definedName name="_507" localSheetId="12">#REF!</definedName>
    <definedName name="_507" localSheetId="4">#REF!</definedName>
    <definedName name="_507" localSheetId="9">#REF!</definedName>
    <definedName name="_507">#REF!</definedName>
    <definedName name="_508" localSheetId="1">#REF!</definedName>
    <definedName name="_508" localSheetId="7">#REF!</definedName>
    <definedName name="_508" localSheetId="8">#REF!</definedName>
    <definedName name="_508" localSheetId="12">#REF!</definedName>
    <definedName name="_508" localSheetId="4">#REF!</definedName>
    <definedName name="_508" localSheetId="9">#REF!</definedName>
    <definedName name="_508">#REF!</definedName>
    <definedName name="_509" localSheetId="1">#REF!</definedName>
    <definedName name="_509" localSheetId="7">#REF!</definedName>
    <definedName name="_509" localSheetId="8">#REF!</definedName>
    <definedName name="_509" localSheetId="12">#REF!</definedName>
    <definedName name="_509" localSheetId="4">#REF!</definedName>
    <definedName name="_509" localSheetId="9">#REF!</definedName>
    <definedName name="_509">#REF!</definedName>
    <definedName name="_510" localSheetId="1">#REF!</definedName>
    <definedName name="_510" localSheetId="7">#REF!</definedName>
    <definedName name="_510" localSheetId="8">#REF!</definedName>
    <definedName name="_510" localSheetId="12">#REF!</definedName>
    <definedName name="_510" localSheetId="4">#REF!</definedName>
    <definedName name="_510" localSheetId="9">#REF!</definedName>
    <definedName name="_510">#REF!</definedName>
    <definedName name="_511" localSheetId="1">#REF!</definedName>
    <definedName name="_511" localSheetId="7">#REF!</definedName>
    <definedName name="_511" localSheetId="8">#REF!</definedName>
    <definedName name="_511" localSheetId="12">#REF!</definedName>
    <definedName name="_511" localSheetId="4">#REF!</definedName>
    <definedName name="_511" localSheetId="9">#REF!</definedName>
    <definedName name="_511">#REF!</definedName>
    <definedName name="_512" localSheetId="1">#REF!</definedName>
    <definedName name="_512" localSheetId="7">#REF!</definedName>
    <definedName name="_512" localSheetId="8">#REF!</definedName>
    <definedName name="_512" localSheetId="12">#REF!</definedName>
    <definedName name="_512" localSheetId="4">#REF!</definedName>
    <definedName name="_512" localSheetId="9">#REF!</definedName>
    <definedName name="_512">#REF!</definedName>
    <definedName name="_513" localSheetId="1">#REF!</definedName>
    <definedName name="_513" localSheetId="7">#REF!</definedName>
    <definedName name="_513" localSheetId="8">#REF!</definedName>
    <definedName name="_513" localSheetId="12">#REF!</definedName>
    <definedName name="_513" localSheetId="4">#REF!</definedName>
    <definedName name="_513" localSheetId="9">#REF!</definedName>
    <definedName name="_513">#REF!</definedName>
    <definedName name="_514" localSheetId="1">#REF!</definedName>
    <definedName name="_514" localSheetId="7">#REF!</definedName>
    <definedName name="_514" localSheetId="8">#REF!</definedName>
    <definedName name="_514" localSheetId="12">#REF!</definedName>
    <definedName name="_514" localSheetId="4">#REF!</definedName>
    <definedName name="_514" localSheetId="9">#REF!</definedName>
    <definedName name="_514">#REF!</definedName>
    <definedName name="_515" localSheetId="1">#REF!</definedName>
    <definedName name="_515" localSheetId="7">#REF!</definedName>
    <definedName name="_515" localSheetId="8">#REF!</definedName>
    <definedName name="_515" localSheetId="12">#REF!</definedName>
    <definedName name="_515" localSheetId="4">#REF!</definedName>
    <definedName name="_515" localSheetId="9">#REF!</definedName>
    <definedName name="_515">#REF!</definedName>
    <definedName name="_516" localSheetId="1">#REF!</definedName>
    <definedName name="_516" localSheetId="7">#REF!</definedName>
    <definedName name="_516" localSheetId="8">#REF!</definedName>
    <definedName name="_516" localSheetId="12">#REF!</definedName>
    <definedName name="_516" localSheetId="4">#REF!</definedName>
    <definedName name="_516" localSheetId="9">#REF!</definedName>
    <definedName name="_516">#REF!</definedName>
    <definedName name="_517" localSheetId="1">#REF!</definedName>
    <definedName name="_517" localSheetId="7">#REF!</definedName>
    <definedName name="_517" localSheetId="8">#REF!</definedName>
    <definedName name="_517" localSheetId="12">#REF!</definedName>
    <definedName name="_517" localSheetId="4">#REF!</definedName>
    <definedName name="_517" localSheetId="9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1">#REF!</definedName>
    <definedName name="_522" localSheetId="7">#REF!</definedName>
    <definedName name="_522" localSheetId="8">#REF!</definedName>
    <definedName name="_522" localSheetId="12">#REF!</definedName>
    <definedName name="_522" localSheetId="4">#REF!</definedName>
    <definedName name="_522" localSheetId="9">#REF!</definedName>
    <definedName name="_522">#REF!</definedName>
    <definedName name="_523" localSheetId="1">#REF!</definedName>
    <definedName name="_523" localSheetId="7">#REF!</definedName>
    <definedName name="_523" localSheetId="8">#REF!</definedName>
    <definedName name="_523" localSheetId="12">#REF!</definedName>
    <definedName name="_523" localSheetId="4">#REF!</definedName>
    <definedName name="_523" localSheetId="9">#REF!</definedName>
    <definedName name="_523">#REF!</definedName>
    <definedName name="_524" localSheetId="1">#REF!</definedName>
    <definedName name="_524" localSheetId="7">#REF!</definedName>
    <definedName name="_524" localSheetId="8">#REF!</definedName>
    <definedName name="_524" localSheetId="12">#REF!</definedName>
    <definedName name="_524" localSheetId="4">#REF!</definedName>
    <definedName name="_524" localSheetId="9">#REF!</definedName>
    <definedName name="_524">#REF!</definedName>
    <definedName name="_525" localSheetId="1">#REF!</definedName>
    <definedName name="_525" localSheetId="7">#REF!</definedName>
    <definedName name="_525" localSheetId="8">#REF!</definedName>
    <definedName name="_525" localSheetId="12">#REF!</definedName>
    <definedName name="_525" localSheetId="4">#REF!</definedName>
    <definedName name="_525" localSheetId="9">#REF!</definedName>
    <definedName name="_525">#REF!</definedName>
    <definedName name="_526" localSheetId="1">#REF!</definedName>
    <definedName name="_526" localSheetId="7">#REF!</definedName>
    <definedName name="_526" localSheetId="8">#REF!</definedName>
    <definedName name="_526" localSheetId="12">#REF!</definedName>
    <definedName name="_526" localSheetId="4">#REF!</definedName>
    <definedName name="_526" localSheetId="9">#REF!</definedName>
    <definedName name="_526">#REF!</definedName>
    <definedName name="_527" localSheetId="1">#REF!</definedName>
    <definedName name="_527" localSheetId="7">#REF!</definedName>
    <definedName name="_527" localSheetId="8">#REF!</definedName>
    <definedName name="_527" localSheetId="12">#REF!</definedName>
    <definedName name="_527" localSheetId="4">#REF!</definedName>
    <definedName name="_527" localSheetId="9">#REF!</definedName>
    <definedName name="_527">#REF!</definedName>
    <definedName name="_528" localSheetId="1">#REF!</definedName>
    <definedName name="_528" localSheetId="7">#REF!</definedName>
    <definedName name="_528" localSheetId="8">#REF!</definedName>
    <definedName name="_528" localSheetId="12">#REF!</definedName>
    <definedName name="_528" localSheetId="4">#REF!</definedName>
    <definedName name="_528" localSheetId="9">#REF!</definedName>
    <definedName name="_528">#REF!</definedName>
    <definedName name="_529" localSheetId="1">#REF!</definedName>
    <definedName name="_529" localSheetId="7">#REF!</definedName>
    <definedName name="_529" localSheetId="8">#REF!</definedName>
    <definedName name="_529" localSheetId="12">#REF!</definedName>
    <definedName name="_529" localSheetId="4">#REF!</definedName>
    <definedName name="_529" localSheetId="9">#REF!</definedName>
    <definedName name="_529">#REF!</definedName>
    <definedName name="_530" localSheetId="1">#REF!</definedName>
    <definedName name="_530" localSheetId="7">#REF!</definedName>
    <definedName name="_530" localSheetId="8">#REF!</definedName>
    <definedName name="_530" localSheetId="12">#REF!</definedName>
    <definedName name="_530" localSheetId="4">#REF!</definedName>
    <definedName name="_530" localSheetId="9">#REF!</definedName>
    <definedName name="_530">#REF!</definedName>
    <definedName name="_531" localSheetId="1">#REF!</definedName>
    <definedName name="_531" localSheetId="7">#REF!</definedName>
    <definedName name="_531" localSheetId="8">#REF!</definedName>
    <definedName name="_531" localSheetId="12">#REF!</definedName>
    <definedName name="_531" localSheetId="4">#REF!</definedName>
    <definedName name="_531" localSheetId="9">#REF!</definedName>
    <definedName name="_531">#REF!</definedName>
    <definedName name="_532" localSheetId="1">#REF!</definedName>
    <definedName name="_532" localSheetId="7">#REF!</definedName>
    <definedName name="_532" localSheetId="8">#REF!</definedName>
    <definedName name="_532" localSheetId="12">#REF!</definedName>
    <definedName name="_532" localSheetId="4">#REF!</definedName>
    <definedName name="_532" localSheetId="9">#REF!</definedName>
    <definedName name="_532">#REF!</definedName>
    <definedName name="_533" localSheetId="1">#REF!</definedName>
    <definedName name="_533" localSheetId="7">#REF!</definedName>
    <definedName name="_533" localSheetId="8">#REF!</definedName>
    <definedName name="_533" localSheetId="12">#REF!</definedName>
    <definedName name="_533" localSheetId="4">#REF!</definedName>
    <definedName name="_533" localSheetId="9">#REF!</definedName>
    <definedName name="_533">#REF!</definedName>
    <definedName name="_534" localSheetId="1">#REF!</definedName>
    <definedName name="_534" localSheetId="7">#REF!</definedName>
    <definedName name="_534" localSheetId="8">#REF!</definedName>
    <definedName name="_534" localSheetId="12">#REF!</definedName>
    <definedName name="_534" localSheetId="4">#REF!</definedName>
    <definedName name="_534" localSheetId="9">#REF!</definedName>
    <definedName name="_534">#REF!</definedName>
    <definedName name="_535" localSheetId="1">#REF!</definedName>
    <definedName name="_535" localSheetId="7">#REF!</definedName>
    <definedName name="_535" localSheetId="8">#REF!</definedName>
    <definedName name="_535" localSheetId="12">#REF!</definedName>
    <definedName name="_535" localSheetId="4">#REF!</definedName>
    <definedName name="_535" localSheetId="9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1">#REF!</definedName>
    <definedName name="_540" localSheetId="7">#REF!</definedName>
    <definedName name="_540" localSheetId="8">#REF!</definedName>
    <definedName name="_540" localSheetId="12">#REF!</definedName>
    <definedName name="_540" localSheetId="4">#REF!</definedName>
    <definedName name="_540" localSheetId="9">#REF!</definedName>
    <definedName name="_540">#REF!</definedName>
    <definedName name="_541" localSheetId="1">#REF!</definedName>
    <definedName name="_541" localSheetId="7">#REF!</definedName>
    <definedName name="_541" localSheetId="8">#REF!</definedName>
    <definedName name="_541" localSheetId="12">#REF!</definedName>
    <definedName name="_541" localSheetId="4">#REF!</definedName>
    <definedName name="_541" localSheetId="9">#REF!</definedName>
    <definedName name="_541">#REF!</definedName>
    <definedName name="_542" localSheetId="1">#REF!</definedName>
    <definedName name="_542" localSheetId="7">#REF!</definedName>
    <definedName name="_542" localSheetId="8">#REF!</definedName>
    <definedName name="_542" localSheetId="12">#REF!</definedName>
    <definedName name="_542" localSheetId="4">#REF!</definedName>
    <definedName name="_542" localSheetId="9">#REF!</definedName>
    <definedName name="_542">#REF!</definedName>
    <definedName name="_543" localSheetId="1">#REF!</definedName>
    <definedName name="_543" localSheetId="7">#REF!</definedName>
    <definedName name="_543" localSheetId="8">#REF!</definedName>
    <definedName name="_543" localSheetId="12">#REF!</definedName>
    <definedName name="_543" localSheetId="4">#REF!</definedName>
    <definedName name="_543" localSheetId="9">#REF!</definedName>
    <definedName name="_543">#REF!</definedName>
    <definedName name="_544" localSheetId="1">#REF!</definedName>
    <definedName name="_544" localSheetId="7">#REF!</definedName>
    <definedName name="_544" localSheetId="8">#REF!</definedName>
    <definedName name="_544" localSheetId="5">'daně'!$C$42</definedName>
    <definedName name="_544" localSheetId="12">#REF!</definedName>
    <definedName name="_544" localSheetId="4">#REF!</definedName>
    <definedName name="_544" localSheetId="9">#REF!</definedName>
    <definedName name="_544">#REF!</definedName>
    <definedName name="_545" localSheetId="1">#REF!</definedName>
    <definedName name="_545" localSheetId="7">#REF!</definedName>
    <definedName name="_545" localSheetId="8">#REF!</definedName>
    <definedName name="_545" localSheetId="5">'daně'!$D$42</definedName>
    <definedName name="_545" localSheetId="12">#REF!</definedName>
    <definedName name="_545" localSheetId="4">#REF!</definedName>
    <definedName name="_545" localSheetId="9">#REF!</definedName>
    <definedName name="_545">#REF!</definedName>
    <definedName name="_546" localSheetId="1">#REF!</definedName>
    <definedName name="_546" localSheetId="7">#REF!</definedName>
    <definedName name="_546" localSheetId="8">#REF!</definedName>
    <definedName name="_546" localSheetId="5">'daně'!$E$42</definedName>
    <definedName name="_546" localSheetId="12">#REF!</definedName>
    <definedName name="_546" localSheetId="4">#REF!</definedName>
    <definedName name="_546" localSheetId="9">#REF!</definedName>
    <definedName name="_546">#REF!</definedName>
    <definedName name="_547" localSheetId="1">#REF!</definedName>
    <definedName name="_547" localSheetId="7">#REF!</definedName>
    <definedName name="_547" localSheetId="8">#REF!</definedName>
    <definedName name="_547" localSheetId="5">'daně'!$F$42</definedName>
    <definedName name="_547" localSheetId="12">#REF!</definedName>
    <definedName name="_547" localSheetId="4">#REF!</definedName>
    <definedName name="_547" localSheetId="9">#REF!</definedName>
    <definedName name="_547">#REF!</definedName>
    <definedName name="_548" localSheetId="1">#REF!</definedName>
    <definedName name="_548" localSheetId="7">#REF!</definedName>
    <definedName name="_548" localSheetId="8">#REF!</definedName>
    <definedName name="_548" localSheetId="5">'daně'!$G$42</definedName>
    <definedName name="_548" localSheetId="12">#REF!</definedName>
    <definedName name="_548" localSheetId="4">#REF!</definedName>
    <definedName name="_548" localSheetId="9">#REF!</definedName>
    <definedName name="_548">#REF!</definedName>
    <definedName name="_549" localSheetId="1">#REF!</definedName>
    <definedName name="_549" localSheetId="7">#REF!</definedName>
    <definedName name="_549" localSheetId="8">#REF!</definedName>
    <definedName name="_549" localSheetId="5">'daně'!$H$42</definedName>
    <definedName name="_549" localSheetId="12">#REF!</definedName>
    <definedName name="_549" localSheetId="4">#REF!</definedName>
    <definedName name="_549" localSheetId="9">#REF!</definedName>
    <definedName name="_549">#REF!</definedName>
    <definedName name="_550" localSheetId="1">#REF!</definedName>
    <definedName name="_550" localSheetId="7">#REF!</definedName>
    <definedName name="_550" localSheetId="8">#REF!</definedName>
    <definedName name="_550" localSheetId="5">'daně'!$I$42</definedName>
    <definedName name="_550" localSheetId="12">#REF!</definedName>
    <definedName name="_550" localSheetId="4">#REF!</definedName>
    <definedName name="_550" localSheetId="9">#REF!</definedName>
    <definedName name="_550">#REF!</definedName>
    <definedName name="_551" localSheetId="1">#REF!</definedName>
    <definedName name="_551" localSheetId="7">#REF!</definedName>
    <definedName name="_551" localSheetId="8">#REF!</definedName>
    <definedName name="_551" localSheetId="5">'daně'!$L$42</definedName>
    <definedName name="_551" localSheetId="12">#REF!</definedName>
    <definedName name="_551" localSheetId="4">#REF!</definedName>
    <definedName name="_551" localSheetId="9">#REF!</definedName>
    <definedName name="_551">#REF!</definedName>
    <definedName name="_552" localSheetId="1">#REF!</definedName>
    <definedName name="_552" localSheetId="7">#REF!</definedName>
    <definedName name="_552" localSheetId="8">#REF!</definedName>
    <definedName name="_552" localSheetId="5">'daně'!$M$42</definedName>
    <definedName name="_552" localSheetId="12">#REF!</definedName>
    <definedName name="_552" localSheetId="4">#REF!</definedName>
    <definedName name="_552" localSheetId="9">#REF!</definedName>
    <definedName name="_552">#REF!</definedName>
    <definedName name="_553" localSheetId="1">#REF!</definedName>
    <definedName name="_553" localSheetId="7">#REF!</definedName>
    <definedName name="_553" localSheetId="8">#REF!</definedName>
    <definedName name="_553" localSheetId="5">'daně'!$N$42</definedName>
    <definedName name="_553" localSheetId="12">#REF!</definedName>
    <definedName name="_553" localSheetId="4">#REF!</definedName>
    <definedName name="_553" localSheetId="9">#REF!</definedName>
    <definedName name="_553">#REF!</definedName>
    <definedName name="_554" localSheetId="5">'daně'!$O$42</definedName>
    <definedName name="_554">#REF!</definedName>
    <definedName name="_555" localSheetId="5">'daně'!$P$42</definedName>
    <definedName name="_555">#REF!</definedName>
    <definedName name="_556" localSheetId="5">'daně'!$Q$42</definedName>
    <definedName name="_556">#REF!</definedName>
    <definedName name="_557" localSheetId="5">'daně'!$T$42</definedName>
    <definedName name="_557">#REF!</definedName>
    <definedName name="_558" localSheetId="1">#REF!</definedName>
    <definedName name="_558" localSheetId="7">#REF!</definedName>
    <definedName name="_558" localSheetId="8">#REF!</definedName>
    <definedName name="_558" localSheetId="12">#REF!</definedName>
    <definedName name="_558" localSheetId="4">#REF!</definedName>
    <definedName name="_558" localSheetId="9">#REF!</definedName>
    <definedName name="_558">#REF!</definedName>
    <definedName name="_559" localSheetId="1">#REF!</definedName>
    <definedName name="_559" localSheetId="7">#REF!</definedName>
    <definedName name="_559" localSheetId="8">#REF!</definedName>
    <definedName name="_559" localSheetId="12">#REF!</definedName>
    <definedName name="_559" localSheetId="4">#REF!</definedName>
    <definedName name="_559" localSheetId="9">#REF!</definedName>
    <definedName name="_559">#REF!</definedName>
    <definedName name="_560" localSheetId="1">#REF!</definedName>
    <definedName name="_560" localSheetId="7">#REF!</definedName>
    <definedName name="_560" localSheetId="8">#REF!</definedName>
    <definedName name="_560" localSheetId="12">#REF!</definedName>
    <definedName name="_560" localSheetId="4">#REF!</definedName>
    <definedName name="_560" localSheetId="9">#REF!</definedName>
    <definedName name="_560">#REF!</definedName>
    <definedName name="_561" localSheetId="1">#REF!</definedName>
    <definedName name="_561" localSheetId="7">#REF!</definedName>
    <definedName name="_561" localSheetId="8">#REF!</definedName>
    <definedName name="_561" localSheetId="12">#REF!</definedName>
    <definedName name="_561" localSheetId="4">#REF!</definedName>
    <definedName name="_561" localSheetId="9">#REF!</definedName>
    <definedName name="_561">#REF!</definedName>
    <definedName name="_562" localSheetId="1">#REF!</definedName>
    <definedName name="_562" localSheetId="7">#REF!</definedName>
    <definedName name="_562" localSheetId="8">#REF!</definedName>
    <definedName name="_562" localSheetId="5">'daně'!$C$37</definedName>
    <definedName name="_562" localSheetId="12">#REF!</definedName>
    <definedName name="_562" localSheetId="4">#REF!</definedName>
    <definedName name="_562" localSheetId="9">#REF!</definedName>
    <definedName name="_562">#REF!</definedName>
    <definedName name="_563" localSheetId="1">#REF!</definedName>
    <definedName name="_563" localSheetId="7">#REF!</definedName>
    <definedName name="_563" localSheetId="8">#REF!</definedName>
    <definedName name="_563" localSheetId="5">'daně'!$D$37</definedName>
    <definedName name="_563" localSheetId="12">#REF!</definedName>
    <definedName name="_563" localSheetId="4">#REF!</definedName>
    <definedName name="_563" localSheetId="9">#REF!</definedName>
    <definedName name="_563">#REF!</definedName>
    <definedName name="_564" localSheetId="1">#REF!</definedName>
    <definedName name="_564" localSheetId="7">#REF!</definedName>
    <definedName name="_564" localSheetId="8">#REF!</definedName>
    <definedName name="_564" localSheetId="5">'daně'!$E$37</definedName>
    <definedName name="_564" localSheetId="12">#REF!</definedName>
    <definedName name="_564" localSheetId="4">#REF!</definedName>
    <definedName name="_564" localSheetId="9">#REF!</definedName>
    <definedName name="_564">#REF!</definedName>
    <definedName name="_565" localSheetId="1">#REF!</definedName>
    <definedName name="_565" localSheetId="7">#REF!</definedName>
    <definedName name="_565" localSheetId="8">#REF!</definedName>
    <definedName name="_565" localSheetId="5">'daně'!$F$37</definedName>
    <definedName name="_565" localSheetId="12">#REF!</definedName>
    <definedName name="_565" localSheetId="4">#REF!</definedName>
    <definedName name="_565" localSheetId="9">#REF!</definedName>
    <definedName name="_565">#REF!</definedName>
    <definedName name="_566" localSheetId="1">#REF!</definedName>
    <definedName name="_566" localSheetId="7">#REF!</definedName>
    <definedName name="_566" localSheetId="8">#REF!</definedName>
    <definedName name="_566" localSheetId="5">'daně'!$G$37</definedName>
    <definedName name="_566" localSheetId="12">#REF!</definedName>
    <definedName name="_566" localSheetId="4">#REF!</definedName>
    <definedName name="_566" localSheetId="9">#REF!</definedName>
    <definedName name="_566">#REF!</definedName>
    <definedName name="_567" localSheetId="1">#REF!</definedName>
    <definedName name="_567" localSheetId="7">#REF!</definedName>
    <definedName name="_567" localSheetId="8">#REF!</definedName>
    <definedName name="_567" localSheetId="5">'daně'!$H$37</definedName>
    <definedName name="_567" localSheetId="12">#REF!</definedName>
    <definedName name="_567" localSheetId="4">#REF!</definedName>
    <definedName name="_567" localSheetId="9">#REF!</definedName>
    <definedName name="_567">#REF!</definedName>
    <definedName name="_568" localSheetId="1">#REF!</definedName>
    <definedName name="_568" localSheetId="7">#REF!</definedName>
    <definedName name="_568" localSheetId="8">#REF!</definedName>
    <definedName name="_568" localSheetId="5">'daně'!$I$37</definedName>
    <definedName name="_568" localSheetId="12">#REF!</definedName>
    <definedName name="_568" localSheetId="4">#REF!</definedName>
    <definedName name="_568" localSheetId="9">#REF!</definedName>
    <definedName name="_568">#REF!</definedName>
    <definedName name="_569" localSheetId="1">#REF!</definedName>
    <definedName name="_569" localSheetId="7">#REF!</definedName>
    <definedName name="_569" localSheetId="8">#REF!</definedName>
    <definedName name="_569" localSheetId="5">'daně'!$L$37</definedName>
    <definedName name="_569" localSheetId="12">#REF!</definedName>
    <definedName name="_569" localSheetId="4">#REF!</definedName>
    <definedName name="_569" localSheetId="9">#REF!</definedName>
    <definedName name="_569">#REF!</definedName>
    <definedName name="_570" localSheetId="1">#REF!</definedName>
    <definedName name="_570" localSheetId="7">#REF!</definedName>
    <definedName name="_570" localSheetId="8">#REF!</definedName>
    <definedName name="_570" localSheetId="5">'daně'!$M$37</definedName>
    <definedName name="_570" localSheetId="12">#REF!</definedName>
    <definedName name="_570" localSheetId="4">#REF!</definedName>
    <definedName name="_570" localSheetId="9">#REF!</definedName>
    <definedName name="_570">#REF!</definedName>
    <definedName name="_571" localSheetId="1">#REF!</definedName>
    <definedName name="_571" localSheetId="7">#REF!</definedName>
    <definedName name="_571" localSheetId="8">#REF!</definedName>
    <definedName name="_571" localSheetId="5">'daně'!$N$37</definedName>
    <definedName name="_571" localSheetId="12">#REF!</definedName>
    <definedName name="_571" localSheetId="4">#REF!</definedName>
    <definedName name="_571" localSheetId="9">#REF!</definedName>
    <definedName name="_571">#REF!</definedName>
    <definedName name="_572" localSheetId="5">'daně'!$O$37</definedName>
    <definedName name="_572">#REF!</definedName>
    <definedName name="_573" localSheetId="5">'daně'!$P$37</definedName>
    <definedName name="_573">#REF!</definedName>
    <definedName name="_574" localSheetId="5">'daně'!$Q$37</definedName>
    <definedName name="_574">#REF!</definedName>
    <definedName name="_575" localSheetId="5">'daně'!$T$37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5">'daně'!$C$38</definedName>
    <definedName name="_580">#REF!</definedName>
    <definedName name="_581" localSheetId="1">#REF!</definedName>
    <definedName name="_581" localSheetId="7">#REF!</definedName>
    <definedName name="_581" localSheetId="8">#REF!</definedName>
    <definedName name="_581" localSheetId="5">'daně'!$D$38</definedName>
    <definedName name="_581" localSheetId="12">#REF!</definedName>
    <definedName name="_581" localSheetId="4">#REF!</definedName>
    <definedName name="_581" localSheetId="9">#REF!</definedName>
    <definedName name="_581">#REF!</definedName>
    <definedName name="_582" localSheetId="1">#REF!</definedName>
    <definedName name="_582" localSheetId="7">#REF!</definedName>
    <definedName name="_582" localSheetId="8">#REF!</definedName>
    <definedName name="_582" localSheetId="5">'daně'!$E$38</definedName>
    <definedName name="_582" localSheetId="12">#REF!</definedName>
    <definedName name="_582" localSheetId="4">#REF!</definedName>
    <definedName name="_582" localSheetId="9">#REF!</definedName>
    <definedName name="_582">#REF!</definedName>
    <definedName name="_583" localSheetId="1">#REF!</definedName>
    <definedName name="_583" localSheetId="7">#REF!</definedName>
    <definedName name="_583" localSheetId="8">#REF!</definedName>
    <definedName name="_583" localSheetId="5">'daně'!$F$38</definedName>
    <definedName name="_583" localSheetId="12">#REF!</definedName>
    <definedName name="_583" localSheetId="4">#REF!</definedName>
    <definedName name="_583" localSheetId="9">#REF!</definedName>
    <definedName name="_583">#REF!</definedName>
    <definedName name="_584" localSheetId="1">#REF!</definedName>
    <definedName name="_584" localSheetId="7">#REF!</definedName>
    <definedName name="_584" localSheetId="8">#REF!</definedName>
    <definedName name="_584" localSheetId="5">'daně'!$G$38</definedName>
    <definedName name="_584" localSheetId="12">#REF!</definedName>
    <definedName name="_584" localSheetId="4">#REF!</definedName>
    <definedName name="_584" localSheetId="9">#REF!</definedName>
    <definedName name="_584">#REF!</definedName>
    <definedName name="_585" localSheetId="1">#REF!</definedName>
    <definedName name="_585" localSheetId="7">#REF!</definedName>
    <definedName name="_585" localSheetId="8">#REF!</definedName>
    <definedName name="_585" localSheetId="5">'daně'!$H$38</definedName>
    <definedName name="_585" localSheetId="12">#REF!</definedName>
    <definedName name="_585" localSheetId="4">#REF!</definedName>
    <definedName name="_585" localSheetId="9">#REF!</definedName>
    <definedName name="_585">#REF!</definedName>
    <definedName name="_586" localSheetId="1">#REF!</definedName>
    <definedName name="_586" localSheetId="7">#REF!</definedName>
    <definedName name="_586" localSheetId="8">#REF!</definedName>
    <definedName name="_586" localSheetId="5">'daně'!$I$38</definedName>
    <definedName name="_586" localSheetId="12">#REF!</definedName>
    <definedName name="_586" localSheetId="4">#REF!</definedName>
    <definedName name="_586" localSheetId="9">#REF!</definedName>
    <definedName name="_586">#REF!</definedName>
    <definedName name="_587" localSheetId="1">#REF!</definedName>
    <definedName name="_587" localSheetId="7">#REF!</definedName>
    <definedName name="_587" localSheetId="8">#REF!</definedName>
    <definedName name="_587" localSheetId="5">'daně'!$L$38</definedName>
    <definedName name="_587" localSheetId="12">#REF!</definedName>
    <definedName name="_587" localSheetId="4">#REF!</definedName>
    <definedName name="_587" localSheetId="9">#REF!</definedName>
    <definedName name="_587">#REF!</definedName>
    <definedName name="_588" localSheetId="1">#REF!</definedName>
    <definedName name="_588" localSheetId="7">#REF!</definedName>
    <definedName name="_588" localSheetId="8">#REF!</definedName>
    <definedName name="_588" localSheetId="5">'daně'!$M$38</definedName>
    <definedName name="_588" localSheetId="12">#REF!</definedName>
    <definedName name="_588" localSheetId="4">#REF!</definedName>
    <definedName name="_588" localSheetId="9">#REF!</definedName>
    <definedName name="_588">#REF!</definedName>
    <definedName name="_589" localSheetId="1">#REF!</definedName>
    <definedName name="_589" localSheetId="7">#REF!</definedName>
    <definedName name="_589" localSheetId="8">#REF!</definedName>
    <definedName name="_589" localSheetId="5">'daně'!$N$38</definedName>
    <definedName name="_589" localSheetId="12">#REF!</definedName>
    <definedName name="_589" localSheetId="4">#REF!</definedName>
    <definedName name="_589" localSheetId="9">#REF!</definedName>
    <definedName name="_589">#REF!</definedName>
    <definedName name="_590" localSheetId="1">#REF!</definedName>
    <definedName name="_590" localSheetId="7">#REF!</definedName>
    <definedName name="_590" localSheetId="8">#REF!</definedName>
    <definedName name="_590" localSheetId="5">'daně'!$O$38</definedName>
    <definedName name="_590" localSheetId="12">#REF!</definedName>
    <definedName name="_590" localSheetId="4">#REF!</definedName>
    <definedName name="_590" localSheetId="9">#REF!</definedName>
    <definedName name="_590">#REF!</definedName>
    <definedName name="_591" localSheetId="1">#REF!</definedName>
    <definedName name="_591" localSheetId="7">#REF!</definedName>
    <definedName name="_591" localSheetId="8">#REF!</definedName>
    <definedName name="_591" localSheetId="5">'daně'!$P$38</definedName>
    <definedName name="_591" localSheetId="12">#REF!</definedName>
    <definedName name="_591" localSheetId="4">#REF!</definedName>
    <definedName name="_591" localSheetId="9">#REF!</definedName>
    <definedName name="_591">#REF!</definedName>
    <definedName name="_592" localSheetId="1">#REF!</definedName>
    <definedName name="_592" localSheetId="7">#REF!</definedName>
    <definedName name="_592" localSheetId="8">#REF!</definedName>
    <definedName name="_592" localSheetId="5">'daně'!$Q$38</definedName>
    <definedName name="_592" localSheetId="12">#REF!</definedName>
    <definedName name="_592" localSheetId="4">#REF!</definedName>
    <definedName name="_592" localSheetId="9">#REF!</definedName>
    <definedName name="_592">#REF!</definedName>
    <definedName name="_593" localSheetId="5">'daně'!$T$38</definedName>
    <definedName name="_593">#REF!</definedName>
    <definedName name="_594" localSheetId="1">#REF!</definedName>
    <definedName name="_594" localSheetId="7">#REF!</definedName>
    <definedName name="_594" localSheetId="8">#REF!</definedName>
    <definedName name="_594" localSheetId="12">#REF!</definedName>
    <definedName name="_594" localSheetId="4">#REF!</definedName>
    <definedName name="_594" localSheetId="9">#REF!</definedName>
    <definedName name="_594">#REF!</definedName>
    <definedName name="_595" localSheetId="1">#REF!</definedName>
    <definedName name="_595" localSheetId="7">#REF!</definedName>
    <definedName name="_595" localSheetId="8">#REF!</definedName>
    <definedName name="_595" localSheetId="12">#REF!</definedName>
    <definedName name="_595" localSheetId="4">#REF!</definedName>
    <definedName name="_595" localSheetId="9">#REF!</definedName>
    <definedName name="_595">#REF!</definedName>
    <definedName name="_596" localSheetId="1">#REF!</definedName>
    <definedName name="_596" localSheetId="7">#REF!</definedName>
    <definedName name="_596" localSheetId="8">#REF!</definedName>
    <definedName name="_596" localSheetId="12">#REF!</definedName>
    <definedName name="_596" localSheetId="4">#REF!</definedName>
    <definedName name="_596" localSheetId="9">#REF!</definedName>
    <definedName name="_596">#REF!</definedName>
    <definedName name="_597" localSheetId="1">#REF!</definedName>
    <definedName name="_597" localSheetId="7">#REF!</definedName>
    <definedName name="_597" localSheetId="8">#REF!</definedName>
    <definedName name="_597" localSheetId="12">#REF!</definedName>
    <definedName name="_597" localSheetId="4">#REF!</definedName>
    <definedName name="_597" localSheetId="9">#REF!</definedName>
    <definedName name="_597">#REF!</definedName>
    <definedName name="_598" localSheetId="5">'daně'!$C$39</definedName>
    <definedName name="_598">#REF!</definedName>
    <definedName name="_599" localSheetId="5">'daně'!$D$39</definedName>
    <definedName name="_599">#REF!</definedName>
    <definedName name="_600" localSheetId="5">'daně'!$E$39</definedName>
    <definedName name="_600">#REF!</definedName>
    <definedName name="_601" localSheetId="5">'daně'!$F$39</definedName>
    <definedName name="_601">#REF!</definedName>
    <definedName name="_602" localSheetId="5">'daně'!$G$39</definedName>
    <definedName name="_602">#REF!</definedName>
    <definedName name="_603" localSheetId="5">'daně'!$H$39</definedName>
    <definedName name="_603">#REF!</definedName>
    <definedName name="_604" localSheetId="5">'daně'!$I$39</definedName>
    <definedName name="_604">#REF!</definedName>
    <definedName name="_605" localSheetId="5">'daně'!$L$39</definedName>
    <definedName name="_605">#REF!</definedName>
    <definedName name="_606" localSheetId="5">'daně'!$M$39</definedName>
    <definedName name="_606">#REF!</definedName>
    <definedName name="_607" localSheetId="5">'daně'!$N$39</definedName>
    <definedName name="_607">#REF!</definedName>
    <definedName name="_608" localSheetId="5">'daně'!$O$39</definedName>
    <definedName name="_608">#REF!</definedName>
    <definedName name="_609" localSheetId="5">'daně'!$P$39</definedName>
    <definedName name="_609">#REF!</definedName>
    <definedName name="_610" localSheetId="5">'daně'!$Q$39</definedName>
    <definedName name="_610">#REF!</definedName>
    <definedName name="_611" localSheetId="5">'daně'!$T$39</definedName>
    <definedName name="_611">#REF!</definedName>
    <definedName name="_612" localSheetId="1">#REF!</definedName>
    <definedName name="_612" localSheetId="7">#REF!</definedName>
    <definedName name="_612" localSheetId="8">#REF!</definedName>
    <definedName name="_612" localSheetId="12">#REF!</definedName>
    <definedName name="_612" localSheetId="4">#REF!</definedName>
    <definedName name="_612" localSheetId="9">#REF!</definedName>
    <definedName name="_612">#REF!</definedName>
    <definedName name="_613" localSheetId="1">#REF!</definedName>
    <definedName name="_613" localSheetId="7">#REF!</definedName>
    <definedName name="_613" localSheetId="8">#REF!</definedName>
    <definedName name="_613" localSheetId="12">#REF!</definedName>
    <definedName name="_613" localSheetId="4">#REF!</definedName>
    <definedName name="_613" localSheetId="9">#REF!</definedName>
    <definedName name="_613">#REF!</definedName>
    <definedName name="_614" localSheetId="1">#REF!</definedName>
    <definedName name="_614" localSheetId="7">#REF!</definedName>
    <definedName name="_614" localSheetId="8">#REF!</definedName>
    <definedName name="_614" localSheetId="12">#REF!</definedName>
    <definedName name="_614" localSheetId="4">#REF!</definedName>
    <definedName name="_614" localSheetId="9">#REF!</definedName>
    <definedName name="_614">#REF!</definedName>
    <definedName name="_615" localSheetId="1">#REF!</definedName>
    <definedName name="_615" localSheetId="7">#REF!</definedName>
    <definedName name="_615" localSheetId="8">#REF!</definedName>
    <definedName name="_615" localSheetId="12">#REF!</definedName>
    <definedName name="_615" localSheetId="4">#REF!</definedName>
    <definedName name="_615" localSheetId="9">#REF!</definedName>
    <definedName name="_615">#REF!</definedName>
    <definedName name="_616" localSheetId="1">#REF!</definedName>
    <definedName name="_616" localSheetId="7">#REF!</definedName>
    <definedName name="_616" localSheetId="8">#REF!</definedName>
    <definedName name="_616" localSheetId="5">'daně'!$C$40</definedName>
    <definedName name="_616" localSheetId="12">#REF!</definedName>
    <definedName name="_616" localSheetId="4">#REF!</definedName>
    <definedName name="_616" localSheetId="9">#REF!</definedName>
    <definedName name="_616">#REF!</definedName>
    <definedName name="_617" localSheetId="1">#REF!</definedName>
    <definedName name="_617" localSheetId="7">#REF!</definedName>
    <definedName name="_617" localSheetId="8">#REF!</definedName>
    <definedName name="_617" localSheetId="5">'daně'!$D$40</definedName>
    <definedName name="_617" localSheetId="12">#REF!</definedName>
    <definedName name="_617" localSheetId="4">#REF!</definedName>
    <definedName name="_617" localSheetId="9">#REF!</definedName>
    <definedName name="_617">#REF!</definedName>
    <definedName name="_618" localSheetId="5">'daně'!$E$40</definedName>
    <definedName name="_618">#REF!</definedName>
    <definedName name="_619" localSheetId="5">'daně'!$F$40</definedName>
    <definedName name="_619">#REF!</definedName>
    <definedName name="_620" localSheetId="5">'daně'!$G$40</definedName>
    <definedName name="_620">#REF!</definedName>
    <definedName name="_621" localSheetId="5">'daně'!$H$40</definedName>
    <definedName name="_621">#REF!</definedName>
    <definedName name="_622" localSheetId="5">'daně'!$I$40</definedName>
    <definedName name="_622">#REF!</definedName>
    <definedName name="_623" localSheetId="5">'daně'!$L$40</definedName>
    <definedName name="_623">#REF!</definedName>
    <definedName name="_624" localSheetId="5">'daně'!$M$40</definedName>
    <definedName name="_624">#REF!</definedName>
    <definedName name="_625" localSheetId="5">'daně'!$N$40</definedName>
    <definedName name="_625">#REF!</definedName>
    <definedName name="_626" localSheetId="5">'daně'!$O$40</definedName>
    <definedName name="_626">#REF!</definedName>
    <definedName name="_627" localSheetId="5">'daně'!$P$40</definedName>
    <definedName name="_627">#REF!</definedName>
    <definedName name="_628" localSheetId="5">'daně'!$Q$40</definedName>
    <definedName name="_628">#REF!</definedName>
    <definedName name="_629" localSheetId="5">'daně'!$T$40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 localSheetId="5">'daně'!$C$41</definedName>
    <definedName name="_634">#REF!</definedName>
    <definedName name="_635" localSheetId="5">'daně'!$D$41</definedName>
    <definedName name="_635">#REF!</definedName>
    <definedName name="_636" localSheetId="1">#REF!</definedName>
    <definedName name="_636" localSheetId="7">#REF!</definedName>
    <definedName name="_636" localSheetId="8">#REF!</definedName>
    <definedName name="_636" localSheetId="5">'daně'!$E$41</definedName>
    <definedName name="_636" localSheetId="12">#REF!</definedName>
    <definedName name="_636" localSheetId="4">#REF!</definedName>
    <definedName name="_636" localSheetId="9">#REF!</definedName>
    <definedName name="_636">#REF!</definedName>
    <definedName name="_637" localSheetId="1">#REF!</definedName>
    <definedName name="_637" localSheetId="7">#REF!</definedName>
    <definedName name="_637" localSheetId="8">#REF!</definedName>
    <definedName name="_637" localSheetId="5">'daně'!$F$41</definedName>
    <definedName name="_637" localSheetId="12">#REF!</definedName>
    <definedName name="_637" localSheetId="4">#REF!</definedName>
    <definedName name="_637" localSheetId="9">#REF!</definedName>
    <definedName name="_637">#REF!</definedName>
    <definedName name="_638" localSheetId="1">#REF!</definedName>
    <definedName name="_638" localSheetId="7">#REF!</definedName>
    <definedName name="_638" localSheetId="8">#REF!</definedName>
    <definedName name="_638" localSheetId="5">'daně'!$G$41</definedName>
    <definedName name="_638" localSheetId="12">#REF!</definedName>
    <definedName name="_638" localSheetId="4">#REF!</definedName>
    <definedName name="_638" localSheetId="9">#REF!</definedName>
    <definedName name="_638">#REF!</definedName>
    <definedName name="_639" localSheetId="1">#REF!</definedName>
    <definedName name="_639" localSheetId="7">#REF!</definedName>
    <definedName name="_639" localSheetId="8">#REF!</definedName>
    <definedName name="_639" localSheetId="5">'daně'!$H$41</definedName>
    <definedName name="_639" localSheetId="12">#REF!</definedName>
    <definedName name="_639" localSheetId="4">#REF!</definedName>
    <definedName name="_639" localSheetId="9">#REF!</definedName>
    <definedName name="_639">#REF!</definedName>
    <definedName name="_640" localSheetId="1">#REF!</definedName>
    <definedName name="_640" localSheetId="7">#REF!</definedName>
    <definedName name="_640" localSheetId="8">#REF!</definedName>
    <definedName name="_640" localSheetId="5">'daně'!$I$41</definedName>
    <definedName name="_640" localSheetId="12">#REF!</definedName>
    <definedName name="_640" localSheetId="4">#REF!</definedName>
    <definedName name="_640" localSheetId="9">#REF!</definedName>
    <definedName name="_640">#REF!</definedName>
    <definedName name="_641" localSheetId="1">#REF!</definedName>
    <definedName name="_641" localSheetId="7">#REF!</definedName>
    <definedName name="_641" localSheetId="8">#REF!</definedName>
    <definedName name="_641" localSheetId="5">'daně'!$L$41</definedName>
    <definedName name="_641" localSheetId="12">#REF!</definedName>
    <definedName name="_641" localSheetId="4">#REF!</definedName>
    <definedName name="_641" localSheetId="9">#REF!</definedName>
    <definedName name="_641">#REF!</definedName>
    <definedName name="_642" localSheetId="5">'daně'!$M$41</definedName>
    <definedName name="_642">#REF!</definedName>
    <definedName name="_643" localSheetId="5">'daně'!$N$41</definedName>
    <definedName name="_643">#REF!</definedName>
    <definedName name="_644" localSheetId="5">'daně'!$O$41</definedName>
    <definedName name="_644">#REF!</definedName>
    <definedName name="_645" localSheetId="5">'daně'!$P$41</definedName>
    <definedName name="_645">#REF!</definedName>
    <definedName name="_646" localSheetId="5">'daně'!$Q$41</definedName>
    <definedName name="_646">#REF!</definedName>
    <definedName name="_647" localSheetId="5">'daně'!$T$41</definedName>
    <definedName name="_647">#REF!</definedName>
    <definedName name="_648" localSheetId="13">'[2]daně'!#REF!</definedName>
    <definedName name="_648" localSheetId="14">'[2]daně'!#REF!</definedName>
    <definedName name="_648">'[2]daně'!#REF!</definedName>
    <definedName name="_649" localSheetId="13">'[2]daně'!#REF!</definedName>
    <definedName name="_649" localSheetId="14">'[2]daně'!#REF!</definedName>
    <definedName name="_649">'[2]daně'!#REF!</definedName>
    <definedName name="_650" localSheetId="13">'[2]daně'!#REF!</definedName>
    <definedName name="_650" localSheetId="14">'[2]daně'!#REF!</definedName>
    <definedName name="_650">'[2]daně'!#REF!</definedName>
    <definedName name="_651" localSheetId="13">'[2]daně'!#REF!</definedName>
    <definedName name="_651" localSheetId="14">'[2]daně'!#REF!</definedName>
    <definedName name="_651">'[2]daně'!#REF!</definedName>
    <definedName name="_652" localSheetId="13">'[2]daně'!#REF!</definedName>
    <definedName name="_652" localSheetId="14">'[2]daně'!#REF!</definedName>
    <definedName name="_652">'[2]daně'!#REF!</definedName>
    <definedName name="_653" localSheetId="13">'[2]daně'!#REF!</definedName>
    <definedName name="_653" localSheetId="14">'[2]daně'!#REF!</definedName>
    <definedName name="_653">'[2]daně'!#REF!</definedName>
    <definedName name="_654" localSheetId="13">'[2]daně'!#REF!</definedName>
    <definedName name="_654" localSheetId="14">'[2]daně'!#REF!</definedName>
    <definedName name="_654">'[2]daně'!#REF!</definedName>
    <definedName name="_655" localSheetId="13">'[2]daně'!#REF!</definedName>
    <definedName name="_655" localSheetId="14">'[2]daně'!#REF!</definedName>
    <definedName name="_655">'[2]daně'!#REF!</definedName>
    <definedName name="_656" localSheetId="13">'[2]daně'!#REF!</definedName>
    <definedName name="_656" localSheetId="14">'[2]daně'!#REF!</definedName>
    <definedName name="_656">'[2]daně'!#REF!</definedName>
    <definedName name="_657" localSheetId="13">'[2]daně'!#REF!</definedName>
    <definedName name="_657" localSheetId="14">'[2]daně'!#REF!</definedName>
    <definedName name="_657">'[2]daně'!#REF!</definedName>
    <definedName name="_658" localSheetId="13">'[2]daně'!#REF!</definedName>
    <definedName name="_658" localSheetId="14">'[2]daně'!#REF!</definedName>
    <definedName name="_658">'[2]daně'!#REF!</definedName>
    <definedName name="_659" localSheetId="13">'[2]daně'!#REF!</definedName>
    <definedName name="_659" localSheetId="14">'[2]daně'!#REF!</definedName>
    <definedName name="_659">'[2]daně'!#REF!</definedName>
    <definedName name="_660" localSheetId="13">'[2]daně'!#REF!</definedName>
    <definedName name="_660" localSheetId="14">'[2]daně'!#REF!</definedName>
    <definedName name="_660">'[2]daně'!#REF!</definedName>
    <definedName name="_661" localSheetId="13">'[2]daně'!#REF!</definedName>
    <definedName name="_661" localSheetId="14">'[2]daně'!#REF!</definedName>
    <definedName name="_661">'[2]daně'!#REF!</definedName>
    <definedName name="_662" localSheetId="13">#REF!</definedName>
    <definedName name="_662" localSheetId="14">#REF!</definedName>
    <definedName name="_662" localSheetId="15">#REF!</definedName>
    <definedName name="_662">#REF!</definedName>
    <definedName name="_663" localSheetId="13">#REF!</definedName>
    <definedName name="_663" localSheetId="14">#REF!</definedName>
    <definedName name="_663" localSheetId="15">#REF!</definedName>
    <definedName name="_663">#REF!</definedName>
    <definedName name="_664" localSheetId="13">#REF!</definedName>
    <definedName name="_664" localSheetId="14">#REF!</definedName>
    <definedName name="_664" localSheetId="15">#REF!</definedName>
    <definedName name="_664">#REF!</definedName>
    <definedName name="_665" localSheetId="13">#REF!</definedName>
    <definedName name="_665" localSheetId="14">#REF!</definedName>
    <definedName name="_665" localSheetId="15">#REF!</definedName>
    <definedName name="_665">#REF!</definedName>
    <definedName name="_666" localSheetId="13">#REF!</definedName>
    <definedName name="_666" localSheetId="14">#REF!</definedName>
    <definedName name="_666" localSheetId="15">#REF!</definedName>
    <definedName name="_666">#REF!</definedName>
    <definedName name="_667" localSheetId="13">'[2]daně'!#REF!</definedName>
    <definedName name="_667" localSheetId="14">'[2]daně'!#REF!</definedName>
    <definedName name="_667">'[2]daně'!#REF!</definedName>
    <definedName name="_668" localSheetId="13">'[2]daně'!#REF!</definedName>
    <definedName name="_668" localSheetId="14">'[2]daně'!#REF!</definedName>
    <definedName name="_668">'[2]daně'!#REF!</definedName>
    <definedName name="_669" localSheetId="13">'[2]daně'!#REF!</definedName>
    <definedName name="_669" localSheetId="14">'[2]daně'!#REF!</definedName>
    <definedName name="_669">'[2]daně'!#REF!</definedName>
    <definedName name="_670" localSheetId="13">'[2]daně'!#REF!</definedName>
    <definedName name="_670" localSheetId="14">'[2]daně'!#REF!</definedName>
    <definedName name="_670">'[2]daně'!#REF!</definedName>
    <definedName name="_671" localSheetId="13">'[2]daně'!#REF!</definedName>
    <definedName name="_671" localSheetId="14">'[2]daně'!#REF!</definedName>
    <definedName name="_671">'[2]daně'!#REF!</definedName>
    <definedName name="_672" localSheetId="13">'[2]daně'!#REF!</definedName>
    <definedName name="_672" localSheetId="14">'[2]daně'!#REF!</definedName>
    <definedName name="_672">'[2]daně'!#REF!</definedName>
    <definedName name="_673" localSheetId="13">'[2]daně'!#REF!</definedName>
    <definedName name="_673" localSheetId="14">'[2]daně'!#REF!</definedName>
    <definedName name="_673">'[2]daně'!#REF!</definedName>
    <definedName name="_674" localSheetId="13">'[2]daně'!#REF!</definedName>
    <definedName name="_674" localSheetId="14">'[2]daně'!#REF!</definedName>
    <definedName name="_674">'[2]daně'!#REF!</definedName>
    <definedName name="_675" localSheetId="13">'[2]daně'!#REF!</definedName>
    <definedName name="_675" localSheetId="14">'[2]daně'!#REF!</definedName>
    <definedName name="_675">'[2]daně'!#REF!</definedName>
    <definedName name="_676" localSheetId="13">'[2]daně'!#REF!</definedName>
    <definedName name="_676" localSheetId="14">'[2]daně'!#REF!</definedName>
    <definedName name="_676">'[2]daně'!#REF!</definedName>
    <definedName name="_677" localSheetId="13">'[2]daně'!#REF!</definedName>
    <definedName name="_677" localSheetId="14">'[2]daně'!#REF!</definedName>
    <definedName name="_677">'[2]daně'!#REF!</definedName>
    <definedName name="_678" localSheetId="13">'[2]daně'!#REF!</definedName>
    <definedName name="_678" localSheetId="14">'[2]daně'!#REF!</definedName>
    <definedName name="_678">'[2]daně'!#REF!</definedName>
    <definedName name="_679" localSheetId="13">'[2]daně'!#REF!</definedName>
    <definedName name="_679" localSheetId="14">'[2]daně'!#REF!</definedName>
    <definedName name="_679">'[2]daně'!#REF!</definedName>
    <definedName name="_680" localSheetId="13">'[2]daně'!#REF!</definedName>
    <definedName name="_680" localSheetId="14">'[2]daně'!#REF!</definedName>
    <definedName name="_680">'[2]daně'!#REF!</definedName>
    <definedName name="_681" localSheetId="13">#REF!</definedName>
    <definedName name="_681" localSheetId="14">#REF!</definedName>
    <definedName name="_681" localSheetId="15">#REF!</definedName>
    <definedName name="_681">#REF!</definedName>
    <definedName name="_682" localSheetId="13">#REF!</definedName>
    <definedName name="_682" localSheetId="14">#REF!</definedName>
    <definedName name="_682" localSheetId="15">#REF!</definedName>
    <definedName name="_682">#REF!</definedName>
    <definedName name="_683" localSheetId="13">#REF!</definedName>
    <definedName name="_683" localSheetId="14">#REF!</definedName>
    <definedName name="_683" localSheetId="15">#REF!</definedName>
    <definedName name="_683">#REF!</definedName>
    <definedName name="_684" localSheetId="13">#REF!</definedName>
    <definedName name="_684" localSheetId="14">#REF!</definedName>
    <definedName name="_684" localSheetId="15">#REF!</definedName>
    <definedName name="_684">#REF!</definedName>
    <definedName name="_685" localSheetId="13">#REF!</definedName>
    <definedName name="_685" localSheetId="14">#REF!</definedName>
    <definedName name="_685" localSheetId="15">#REF!</definedName>
    <definedName name="_685">#REF!</definedName>
    <definedName name="_686" localSheetId="13">'[2]daně'!#REF!</definedName>
    <definedName name="_686" localSheetId="14">'[2]daně'!#REF!</definedName>
    <definedName name="_686">'[2]daně'!#REF!</definedName>
    <definedName name="_687" localSheetId="13">'[2]daně'!#REF!</definedName>
    <definedName name="_687" localSheetId="14">'[2]daně'!#REF!</definedName>
    <definedName name="_687">'[2]daně'!#REF!</definedName>
    <definedName name="_688" localSheetId="13">'[2]daně'!#REF!</definedName>
    <definedName name="_688" localSheetId="14">'[2]daně'!#REF!</definedName>
    <definedName name="_688">'[2]daně'!#REF!</definedName>
    <definedName name="_689" localSheetId="13">'[2]daně'!#REF!</definedName>
    <definedName name="_689" localSheetId="14">'[2]daně'!#REF!</definedName>
    <definedName name="_689">'[2]daně'!#REF!</definedName>
    <definedName name="_690" localSheetId="13">'[2]daně'!#REF!</definedName>
    <definedName name="_690" localSheetId="14">'[2]daně'!#REF!</definedName>
    <definedName name="_690">'[2]daně'!#REF!</definedName>
    <definedName name="_691" localSheetId="13">'[2]daně'!#REF!</definedName>
    <definedName name="_691" localSheetId="14">'[2]daně'!#REF!</definedName>
    <definedName name="_691">'[2]daně'!#REF!</definedName>
    <definedName name="_692" localSheetId="13">'[2]daně'!#REF!</definedName>
    <definedName name="_692" localSheetId="14">'[2]daně'!#REF!</definedName>
    <definedName name="_692">'[2]daně'!#REF!</definedName>
    <definedName name="_693" localSheetId="13">'[2]daně'!#REF!</definedName>
    <definedName name="_693" localSheetId="14">'[2]daně'!#REF!</definedName>
    <definedName name="_693">'[2]daně'!#REF!</definedName>
    <definedName name="_694" localSheetId="13">'[2]daně'!#REF!</definedName>
    <definedName name="_694" localSheetId="14">'[2]daně'!#REF!</definedName>
    <definedName name="_694">'[2]daně'!#REF!</definedName>
    <definedName name="_695" localSheetId="13">'[2]daně'!#REF!</definedName>
    <definedName name="_695" localSheetId="14">'[2]daně'!#REF!</definedName>
    <definedName name="_695">'[2]daně'!#REF!</definedName>
    <definedName name="_696" localSheetId="13">'[2]daně'!#REF!</definedName>
    <definedName name="_696" localSheetId="14">'[2]daně'!#REF!</definedName>
    <definedName name="_696">'[2]daně'!#REF!</definedName>
    <definedName name="_697" localSheetId="13">'[2]daně'!#REF!</definedName>
    <definedName name="_697" localSheetId="14">'[2]daně'!#REF!</definedName>
    <definedName name="_697">'[2]daně'!#REF!</definedName>
    <definedName name="_698" localSheetId="13">'[2]daně'!#REF!</definedName>
    <definedName name="_698" localSheetId="14">'[2]daně'!#REF!</definedName>
    <definedName name="_698">'[2]daně'!#REF!</definedName>
    <definedName name="_699" localSheetId="13">'[2]daně'!#REF!</definedName>
    <definedName name="_699" localSheetId="14">'[2]daně'!#REF!</definedName>
    <definedName name="_699">'[2]daně'!#REF!</definedName>
    <definedName name="_700" localSheetId="13">#REF!</definedName>
    <definedName name="_700" localSheetId="14">#REF!</definedName>
    <definedName name="_700" localSheetId="15">#REF!</definedName>
    <definedName name="_700">#REF!</definedName>
    <definedName name="_701" localSheetId="13">#REF!</definedName>
    <definedName name="_701" localSheetId="14">#REF!</definedName>
    <definedName name="_701" localSheetId="15">#REF!</definedName>
    <definedName name="_701">#REF!</definedName>
    <definedName name="_702" localSheetId="13">#REF!</definedName>
    <definedName name="_702" localSheetId="14">#REF!</definedName>
    <definedName name="_702" localSheetId="15">#REF!</definedName>
    <definedName name="_702">#REF!</definedName>
    <definedName name="_703" localSheetId="13">#REF!</definedName>
    <definedName name="_703" localSheetId="14">#REF!</definedName>
    <definedName name="_703" localSheetId="15">#REF!</definedName>
    <definedName name="_703">#REF!</definedName>
    <definedName name="_704" localSheetId="13">#REF!</definedName>
    <definedName name="_704" localSheetId="14">#REF!</definedName>
    <definedName name="_704" localSheetId="15">#REF!</definedName>
    <definedName name="_704">#REF!</definedName>
    <definedName name="_705" localSheetId="13">'[2]daně'!#REF!</definedName>
    <definedName name="_705" localSheetId="14">'[2]daně'!#REF!</definedName>
    <definedName name="_705">'[2]daně'!#REF!</definedName>
    <definedName name="_706" localSheetId="13">'[2]daně'!#REF!</definedName>
    <definedName name="_706" localSheetId="14">'[2]daně'!#REF!</definedName>
    <definedName name="_706">'[2]daně'!#REF!</definedName>
    <definedName name="_707" localSheetId="13">'[2]daně'!#REF!</definedName>
    <definedName name="_707" localSheetId="14">'[2]daně'!#REF!</definedName>
    <definedName name="_707">'[2]daně'!#REF!</definedName>
    <definedName name="_708" localSheetId="13">'[2]daně'!#REF!</definedName>
    <definedName name="_708" localSheetId="14">'[2]daně'!#REF!</definedName>
    <definedName name="_708">'[2]daně'!#REF!</definedName>
    <definedName name="_709" localSheetId="13">'[2]daně'!#REF!</definedName>
    <definedName name="_709" localSheetId="14">'[2]daně'!#REF!</definedName>
    <definedName name="_709">'[2]daně'!#REF!</definedName>
    <definedName name="_710" localSheetId="13">'[2]daně'!#REF!</definedName>
    <definedName name="_710" localSheetId="14">'[2]daně'!#REF!</definedName>
    <definedName name="_710">'[2]daně'!#REF!</definedName>
    <definedName name="_711" localSheetId="13">'[2]daně'!#REF!</definedName>
    <definedName name="_711" localSheetId="14">'[2]daně'!#REF!</definedName>
    <definedName name="_711">'[2]daně'!#REF!</definedName>
    <definedName name="_712" localSheetId="13">'[2]daně'!#REF!</definedName>
    <definedName name="_712" localSheetId="14">'[2]daně'!#REF!</definedName>
    <definedName name="_712">'[2]daně'!#REF!</definedName>
    <definedName name="_713" localSheetId="13">'[2]daně'!#REF!</definedName>
    <definedName name="_713" localSheetId="14">'[2]daně'!#REF!</definedName>
    <definedName name="_713">'[2]daně'!#REF!</definedName>
    <definedName name="_714" localSheetId="13">'[2]daně'!#REF!</definedName>
    <definedName name="_714" localSheetId="14">'[2]daně'!#REF!</definedName>
    <definedName name="_714">'[2]daně'!#REF!</definedName>
    <definedName name="_715" localSheetId="13">'[2]daně'!#REF!</definedName>
    <definedName name="_715" localSheetId="14">'[2]daně'!#REF!</definedName>
    <definedName name="_715">'[2]daně'!#REF!</definedName>
    <definedName name="_716" localSheetId="13">'[2]daně'!#REF!</definedName>
    <definedName name="_716" localSheetId="14">'[2]daně'!#REF!</definedName>
    <definedName name="_716">'[2]daně'!#REF!</definedName>
    <definedName name="_717" localSheetId="13">'[2]daně'!#REF!</definedName>
    <definedName name="_717" localSheetId="14">'[2]daně'!#REF!</definedName>
    <definedName name="_717">'[2]daně'!#REF!</definedName>
    <definedName name="_718" localSheetId="13">'[2]daně'!#REF!</definedName>
    <definedName name="_718" localSheetId="14">'[2]daně'!#REF!</definedName>
    <definedName name="_718">'[2]daně'!#REF!</definedName>
    <definedName name="_719" localSheetId="13">#REF!</definedName>
    <definedName name="_719" localSheetId="14">#REF!</definedName>
    <definedName name="_719" localSheetId="15">#REF!</definedName>
    <definedName name="_719">#REF!</definedName>
    <definedName name="_720" localSheetId="13">#REF!</definedName>
    <definedName name="_720" localSheetId="14">#REF!</definedName>
    <definedName name="_720" localSheetId="15">#REF!</definedName>
    <definedName name="_720">#REF!</definedName>
    <definedName name="_721" localSheetId="13">#REF!</definedName>
    <definedName name="_721" localSheetId="14">#REF!</definedName>
    <definedName name="_721" localSheetId="15">#REF!</definedName>
    <definedName name="_721">#REF!</definedName>
    <definedName name="_722" localSheetId="13">#REF!</definedName>
    <definedName name="_722" localSheetId="14">#REF!</definedName>
    <definedName name="_722" localSheetId="15">#REF!</definedName>
    <definedName name="_722">#REF!</definedName>
    <definedName name="_723" localSheetId="13">#REF!</definedName>
    <definedName name="_723" localSheetId="14">#REF!</definedName>
    <definedName name="_723" localSheetId="15">#REF!</definedName>
    <definedName name="_723">#REF!</definedName>
    <definedName name="_724" localSheetId="13">'[2]daně'!#REF!</definedName>
    <definedName name="_724" localSheetId="14">'[2]daně'!#REF!</definedName>
    <definedName name="_724">'[2]daně'!#REF!</definedName>
    <definedName name="_725" localSheetId="13">'[2]daně'!#REF!</definedName>
    <definedName name="_725" localSheetId="14">'[2]daně'!#REF!</definedName>
    <definedName name="_725">'[2]daně'!#REF!</definedName>
    <definedName name="_726" localSheetId="13">'[2]daně'!#REF!</definedName>
    <definedName name="_726" localSheetId="14">'[2]daně'!#REF!</definedName>
    <definedName name="_726">'[2]daně'!#REF!</definedName>
    <definedName name="_727" localSheetId="13">'[2]daně'!#REF!</definedName>
    <definedName name="_727" localSheetId="14">'[2]daně'!#REF!</definedName>
    <definedName name="_727">'[2]daně'!#REF!</definedName>
    <definedName name="_728" localSheetId="13">'[2]daně'!#REF!</definedName>
    <definedName name="_728" localSheetId="14">'[2]daně'!#REF!</definedName>
    <definedName name="_728">'[2]daně'!#REF!</definedName>
    <definedName name="_729" localSheetId="13">'[2]daně'!#REF!</definedName>
    <definedName name="_729" localSheetId="14">'[2]daně'!#REF!</definedName>
    <definedName name="_729">'[2]daně'!#REF!</definedName>
    <definedName name="_730" localSheetId="13">'[2]daně'!#REF!</definedName>
    <definedName name="_730" localSheetId="14">'[2]daně'!#REF!</definedName>
    <definedName name="_730">'[2]daně'!#REF!</definedName>
    <definedName name="_731" localSheetId="13">'[2]daně'!#REF!</definedName>
    <definedName name="_731" localSheetId="14">'[2]daně'!#REF!</definedName>
    <definedName name="_731">'[2]daně'!#REF!</definedName>
    <definedName name="_732" localSheetId="13">'[2]daně'!#REF!</definedName>
    <definedName name="_732" localSheetId="14">'[2]daně'!#REF!</definedName>
    <definedName name="_732">'[2]daně'!#REF!</definedName>
    <definedName name="_733" localSheetId="13">'[2]daně'!#REF!</definedName>
    <definedName name="_733" localSheetId="14">'[2]daně'!#REF!</definedName>
    <definedName name="_733">'[2]daně'!#REF!</definedName>
    <definedName name="_734" localSheetId="13">'[2]daně'!#REF!</definedName>
    <definedName name="_734" localSheetId="14">'[2]daně'!#REF!</definedName>
    <definedName name="_734">'[2]daně'!#REF!</definedName>
    <definedName name="_735" localSheetId="13">'[2]daně'!#REF!</definedName>
    <definedName name="_735" localSheetId="14">'[2]daně'!#REF!</definedName>
    <definedName name="_735">'[2]daně'!#REF!</definedName>
    <definedName name="_736" localSheetId="13">'[2]daně'!#REF!</definedName>
    <definedName name="_736" localSheetId="14">'[2]daně'!#REF!</definedName>
    <definedName name="_736">'[2]daně'!#REF!</definedName>
    <definedName name="_737" localSheetId="13">'[2]daně'!#REF!</definedName>
    <definedName name="_737" localSheetId="14">'[2]daně'!#REF!</definedName>
    <definedName name="_737">'[2]daně'!#REF!</definedName>
    <definedName name="_738" localSheetId="13">#REF!</definedName>
    <definedName name="_738" localSheetId="14">#REF!</definedName>
    <definedName name="_738">#REF!</definedName>
    <definedName name="_739" localSheetId="13">#REF!</definedName>
    <definedName name="_739" localSheetId="14">#REF!</definedName>
    <definedName name="_739">#REF!</definedName>
    <definedName name="_740" localSheetId="13">#REF!</definedName>
    <definedName name="_740" localSheetId="14">#REF!</definedName>
    <definedName name="_740">#REF!</definedName>
    <definedName name="_741" localSheetId="13">#REF!</definedName>
    <definedName name="_741" localSheetId="14">#REF!</definedName>
    <definedName name="_741">#REF!</definedName>
    <definedName name="_742" localSheetId="13">#REF!</definedName>
    <definedName name="_742" localSheetId="14">#REF!</definedName>
    <definedName name="_742">#REF!</definedName>
    <definedName name="_743" localSheetId="13">'[2]daně'!#REF!</definedName>
    <definedName name="_743" localSheetId="14">'[2]daně'!#REF!</definedName>
    <definedName name="_743">'[2]daně'!#REF!</definedName>
    <definedName name="_744" localSheetId="13">'[2]daně'!#REF!</definedName>
    <definedName name="_744" localSheetId="14">'[2]daně'!#REF!</definedName>
    <definedName name="_744">'[2]daně'!#REF!</definedName>
    <definedName name="_745" localSheetId="13">'[2]daně'!#REF!</definedName>
    <definedName name="_745" localSheetId="14">'[2]daně'!#REF!</definedName>
    <definedName name="_745">'[2]daně'!#REF!</definedName>
    <definedName name="_746" localSheetId="13">'[2]daně'!#REF!</definedName>
    <definedName name="_746" localSheetId="14">'[2]daně'!#REF!</definedName>
    <definedName name="_746">'[2]daně'!#REF!</definedName>
    <definedName name="_747" localSheetId="13">'[2]daně'!#REF!</definedName>
    <definedName name="_747" localSheetId="14">'[2]daně'!#REF!</definedName>
    <definedName name="_747">'[2]daně'!#REF!</definedName>
    <definedName name="_748" localSheetId="13">'[2]daně'!#REF!</definedName>
    <definedName name="_748" localSheetId="14">'[2]daně'!#REF!</definedName>
    <definedName name="_748">'[2]daně'!#REF!</definedName>
    <definedName name="_749" localSheetId="13">'[2]daně'!#REF!</definedName>
    <definedName name="_749" localSheetId="14">'[2]daně'!#REF!</definedName>
    <definedName name="_749">'[2]daně'!#REF!</definedName>
    <definedName name="_750" localSheetId="13">'[2]daně'!#REF!</definedName>
    <definedName name="_750" localSheetId="14">'[2]daně'!#REF!</definedName>
    <definedName name="_750">'[2]daně'!#REF!</definedName>
    <definedName name="_751" localSheetId="13">'[2]daně'!#REF!</definedName>
    <definedName name="_751" localSheetId="14">'[2]daně'!#REF!</definedName>
    <definedName name="_751">'[2]daně'!#REF!</definedName>
    <definedName name="_752" localSheetId="13">'[2]daně'!#REF!</definedName>
    <definedName name="_752" localSheetId="14">'[2]daně'!#REF!</definedName>
    <definedName name="_752">'[2]daně'!#REF!</definedName>
    <definedName name="_753" localSheetId="13">'[2]daně'!#REF!</definedName>
    <definedName name="_753" localSheetId="14">'[2]daně'!#REF!</definedName>
    <definedName name="_753">'[2]daně'!#REF!</definedName>
    <definedName name="_754" localSheetId="13">'[2]daně'!#REF!</definedName>
    <definedName name="_754" localSheetId="14">'[2]daně'!#REF!</definedName>
    <definedName name="_754">'[2]daně'!#REF!</definedName>
    <definedName name="_755" localSheetId="13">'[2]daně'!#REF!</definedName>
    <definedName name="_755" localSheetId="14">'[2]daně'!#REF!</definedName>
    <definedName name="_755">'[2]daně'!#REF!</definedName>
    <definedName name="_756" localSheetId="13">'[2]daně'!#REF!</definedName>
    <definedName name="_756" localSheetId="14">'[2]daně'!#REF!</definedName>
    <definedName name="_756">'[2]daně'!#REF!</definedName>
    <definedName name="_757">'[1].xls].xls].xls].xls].xls].xls].xls].xls].xls].xls].xls].xls].xls].xls].xls].xls].xls].xls].xls].xls].xls].xls].xls].xls].xls].xls].xls].xls'!$L$32</definedName>
    <definedName name="_758">'[1].xls].xls].xls].xls].xls].xls].xls].xls].xls].xls].xls].xls].xls].xls].xls].xls].xls].xls].xls].xls].xls].xls].xls].xls].xls].xls].xls].xls'!$M$32</definedName>
    <definedName name="_759">'[1].xls].xls].xls].xls].xls].xls].xls].xls].xls].xls].xls].xls].xls].xls].xls].xls].xls].xls].xls].xls].xls].xls].xls].xls].xls].xls].xls].xls'!$N$32</definedName>
    <definedName name="_760">'[1].xls].xls].xls].xls].xls].xls].xls].xls].xls].xls].xls].xls].xls].xls].xls].xls].xls].xls].xls].xls].xls].xls].xls].xls].xls].xls].xls].xls'!$O$32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 localSheetId="13">#REF!</definedName>
    <definedName name="_785" localSheetId="14">#REF!</definedName>
    <definedName name="_785" localSheetId="15">#REF!</definedName>
    <definedName name="_785">#REF!</definedName>
    <definedName name="_786" localSheetId="13">#REF!</definedName>
    <definedName name="_786" localSheetId="14">#REF!</definedName>
    <definedName name="_786" localSheetId="15">#REF!</definedName>
    <definedName name="_786">#REF!</definedName>
    <definedName name="_787" localSheetId="13">#REF!</definedName>
    <definedName name="_787" localSheetId="14">#REF!</definedName>
    <definedName name="_787" localSheetId="15">#REF!</definedName>
    <definedName name="_787">#REF!</definedName>
    <definedName name="_788" localSheetId="13">#REF!</definedName>
    <definedName name="_788" localSheetId="14">#REF!</definedName>
    <definedName name="_788" localSheetId="15">#REF!</definedName>
    <definedName name="_788">#REF!</definedName>
    <definedName name="_789" localSheetId="13">#REF!</definedName>
    <definedName name="_789" localSheetId="14">#REF!</definedName>
    <definedName name="_789" localSheetId="15">#REF!</definedName>
    <definedName name="_789">#REF!</definedName>
    <definedName name="_790" localSheetId="13">#REF!</definedName>
    <definedName name="_790" localSheetId="14">#REF!</definedName>
    <definedName name="_790" localSheetId="15">#REF!</definedName>
    <definedName name="_790">#REF!</definedName>
    <definedName name="_791" localSheetId="13">#REF!</definedName>
    <definedName name="_791" localSheetId="14">#REF!</definedName>
    <definedName name="_791" localSheetId="15">#REF!</definedName>
    <definedName name="_791">#REF!</definedName>
    <definedName name="_792" localSheetId="13">#REF!</definedName>
    <definedName name="_792" localSheetId="14">#REF!</definedName>
    <definedName name="_792" localSheetId="15">#REF!</definedName>
    <definedName name="_792">#REF!</definedName>
    <definedName name="_793" localSheetId="13">#REF!</definedName>
    <definedName name="_793" localSheetId="14">#REF!</definedName>
    <definedName name="_793" localSheetId="15">#REF!</definedName>
    <definedName name="_793">#REF!</definedName>
    <definedName name="_794" localSheetId="13">#REF!</definedName>
    <definedName name="_794" localSheetId="14">#REF!</definedName>
    <definedName name="_794" localSheetId="15">#REF!</definedName>
    <definedName name="_794">#REF!</definedName>
    <definedName name="_795" localSheetId="13">#REF!</definedName>
    <definedName name="_795" localSheetId="14">#REF!</definedName>
    <definedName name="_795" localSheetId="15">#REF!</definedName>
    <definedName name="_795">#REF!</definedName>
    <definedName name="_796" localSheetId="13">#REF!</definedName>
    <definedName name="_796" localSheetId="14">#REF!</definedName>
    <definedName name="_796" localSheetId="15">#REF!</definedName>
    <definedName name="_796">#REF!</definedName>
    <definedName name="_797" localSheetId="13">'[2]daně'!#REF!</definedName>
    <definedName name="_797" localSheetId="14">'[2]daně'!#REF!</definedName>
    <definedName name="_797">'[2]daně'!#REF!</definedName>
    <definedName name="_798" localSheetId="13">'[2]daně'!#REF!</definedName>
    <definedName name="_798" localSheetId="14">'[2]daně'!#REF!</definedName>
    <definedName name="_798">'[2]daně'!#REF!</definedName>
    <definedName name="_799" localSheetId="13">'[2]daně'!#REF!</definedName>
    <definedName name="_799" localSheetId="14">'[2]daně'!#REF!</definedName>
    <definedName name="_799">'[2]daně'!#REF!</definedName>
    <definedName name="_800" localSheetId="13">'[2]daně'!#REF!</definedName>
    <definedName name="_800" localSheetId="14">'[2]daně'!#REF!</definedName>
    <definedName name="_800">'[2]daně'!#REF!</definedName>
    <definedName name="_801" localSheetId="13">'[2]daně'!#REF!</definedName>
    <definedName name="_801" localSheetId="14">'[2]daně'!#REF!</definedName>
    <definedName name="_801">'[2]daně'!#REF!</definedName>
    <definedName name="_802" localSheetId="13">'[2]daně'!#REF!</definedName>
    <definedName name="_802" localSheetId="14">'[2]daně'!#REF!</definedName>
    <definedName name="_802">'[2]daně'!#REF!</definedName>
    <definedName name="_803" localSheetId="13">'[2]daně'!#REF!</definedName>
    <definedName name="_803" localSheetId="14">'[2]daně'!#REF!</definedName>
    <definedName name="_803">'[2]daně'!#REF!</definedName>
    <definedName name="_804" localSheetId="13">'[2]daně'!#REF!</definedName>
    <definedName name="_804" localSheetId="14">'[2]daně'!#REF!</definedName>
    <definedName name="_804">'[2]daně'!#REF!</definedName>
    <definedName name="_805" localSheetId="13">'[2]daně'!#REF!</definedName>
    <definedName name="_805" localSheetId="14">'[2]daně'!#REF!</definedName>
    <definedName name="_805">'[2]daně'!#REF!</definedName>
    <definedName name="_806" localSheetId="13">'[2]daně'!#REF!</definedName>
    <definedName name="_806" localSheetId="14">'[2]daně'!#REF!</definedName>
    <definedName name="_806">'[2]daně'!#REF!</definedName>
    <definedName name="_807" localSheetId="13">'[2]daně'!#REF!</definedName>
    <definedName name="_807" localSheetId="14">'[2]daně'!#REF!</definedName>
    <definedName name="_807">'[2]daně'!#REF!</definedName>
    <definedName name="_808" localSheetId="13">'[2]daně'!#REF!</definedName>
    <definedName name="_808" localSheetId="14">'[2]daně'!#REF!</definedName>
    <definedName name="_808">'[2]daně'!#REF!</definedName>
    <definedName name="_809" localSheetId="13">'[2]daně'!#REF!</definedName>
    <definedName name="_809" localSheetId="14">'[2]daně'!#REF!</definedName>
    <definedName name="_809">'[2]daně'!#REF!</definedName>
    <definedName name="_810" localSheetId="13">'[2]daně'!#REF!</definedName>
    <definedName name="_810" localSheetId="14">'[2]daně'!#REF!</definedName>
    <definedName name="_810">'[2]daně'!#REF!</definedName>
    <definedName name="_811" localSheetId="13">#REF!</definedName>
    <definedName name="_811" localSheetId="14">#REF!</definedName>
    <definedName name="_811" localSheetId="15">#REF!</definedName>
    <definedName name="_811">#REF!</definedName>
    <definedName name="_812" localSheetId="13">#REF!</definedName>
    <definedName name="_812" localSheetId="14">#REF!</definedName>
    <definedName name="_812" localSheetId="15">#REF!</definedName>
    <definedName name="_812">#REF!</definedName>
    <definedName name="_813" localSheetId="13">#REF!</definedName>
    <definedName name="_813" localSheetId="14">#REF!</definedName>
    <definedName name="_813" localSheetId="15">#REF!</definedName>
    <definedName name="_813">#REF!</definedName>
    <definedName name="_814" localSheetId="13">#REF!</definedName>
    <definedName name="_814" localSheetId="14">#REF!</definedName>
    <definedName name="_814" localSheetId="15">#REF!</definedName>
    <definedName name="_814">#REF!</definedName>
    <definedName name="_815" localSheetId="13">#REF!</definedName>
    <definedName name="_815" localSheetId="14">#REF!</definedName>
    <definedName name="_815" localSheetId="15">#REF!</definedName>
    <definedName name="_815">#REF!</definedName>
    <definedName name="_816" localSheetId="13">'[2]daně'!#REF!</definedName>
    <definedName name="_816" localSheetId="14">'[2]daně'!#REF!</definedName>
    <definedName name="_816">'[2]daně'!#REF!</definedName>
    <definedName name="_817" localSheetId="13">'[2]daně'!#REF!</definedName>
    <definedName name="_817" localSheetId="14">'[2]daně'!#REF!</definedName>
    <definedName name="_817">'[2]daně'!#REF!</definedName>
    <definedName name="_818" localSheetId="13">'[2]daně'!#REF!</definedName>
    <definedName name="_818" localSheetId="14">'[2]daně'!#REF!</definedName>
    <definedName name="_818">'[2]daně'!#REF!</definedName>
    <definedName name="_819" localSheetId="13">'[2]daně'!#REF!</definedName>
    <definedName name="_819" localSheetId="14">'[2]daně'!#REF!</definedName>
    <definedName name="_819">'[2]daně'!#REF!</definedName>
    <definedName name="_820" localSheetId="13">'[2]daně'!#REF!</definedName>
    <definedName name="_820" localSheetId="14">'[2]daně'!#REF!</definedName>
    <definedName name="_820">'[2]daně'!#REF!</definedName>
    <definedName name="_821" localSheetId="13">'[2]daně'!#REF!</definedName>
    <definedName name="_821" localSheetId="14">'[2]daně'!#REF!</definedName>
    <definedName name="_821">'[2]daně'!#REF!</definedName>
    <definedName name="_822" localSheetId="13">'[2]daně'!#REF!</definedName>
    <definedName name="_822" localSheetId="14">'[2]daně'!#REF!</definedName>
    <definedName name="_822">'[2]daně'!#REF!</definedName>
    <definedName name="_823" localSheetId="13">'[2]daně'!#REF!</definedName>
    <definedName name="_823" localSheetId="14">'[2]daně'!#REF!</definedName>
    <definedName name="_823">'[2]daně'!#REF!</definedName>
    <definedName name="_824" localSheetId="13">'[2]daně'!#REF!</definedName>
    <definedName name="_824" localSheetId="14">'[2]daně'!#REF!</definedName>
    <definedName name="_824">'[2]daně'!#REF!</definedName>
    <definedName name="_825" localSheetId="13">'[2]daně'!#REF!</definedName>
    <definedName name="_825" localSheetId="14">'[2]daně'!#REF!</definedName>
    <definedName name="_825">'[2]daně'!#REF!</definedName>
    <definedName name="_826" localSheetId="13">'[2]daně'!#REF!</definedName>
    <definedName name="_826" localSheetId="14">'[2]daně'!#REF!</definedName>
    <definedName name="_826">'[2]daně'!#REF!</definedName>
    <definedName name="_827" localSheetId="13">'[2]daně'!#REF!</definedName>
    <definedName name="_827" localSheetId="14">'[2]daně'!#REF!</definedName>
    <definedName name="_827">'[2]daně'!#REF!</definedName>
    <definedName name="_828" localSheetId="13">'[2]daně'!#REF!</definedName>
    <definedName name="_828" localSheetId="14">'[2]daně'!#REF!</definedName>
    <definedName name="_828">'[2]daně'!#REF!</definedName>
    <definedName name="_829" localSheetId="13">'[2]daně'!#REF!</definedName>
    <definedName name="_829" localSheetId="14">'[2]daně'!#REF!</definedName>
    <definedName name="_829">'[2]daně'!#REF!</definedName>
    <definedName name="_830" localSheetId="13">#REF!</definedName>
    <definedName name="_830" localSheetId="14">#REF!</definedName>
    <definedName name="_830" localSheetId="15">#REF!</definedName>
    <definedName name="_830">#REF!</definedName>
    <definedName name="_831" localSheetId="13">#REF!</definedName>
    <definedName name="_831" localSheetId="14">#REF!</definedName>
    <definedName name="_831" localSheetId="15">#REF!</definedName>
    <definedName name="_831">#REF!</definedName>
    <definedName name="_832" localSheetId="13">#REF!</definedName>
    <definedName name="_832" localSheetId="14">#REF!</definedName>
    <definedName name="_832" localSheetId="15">#REF!</definedName>
    <definedName name="_832">#REF!</definedName>
    <definedName name="_833" localSheetId="13">#REF!</definedName>
    <definedName name="_833" localSheetId="14">#REF!</definedName>
    <definedName name="_833" localSheetId="15">#REF!</definedName>
    <definedName name="_833">#REF!</definedName>
    <definedName name="_834" localSheetId="13">#REF!</definedName>
    <definedName name="_834" localSheetId="14">#REF!</definedName>
    <definedName name="_834" localSheetId="15">#REF!</definedName>
    <definedName name="_834">#REF!</definedName>
    <definedName name="_835" localSheetId="13">'[2]daně'!#REF!</definedName>
    <definedName name="_835" localSheetId="14">'[2]daně'!#REF!</definedName>
    <definedName name="_835">'[2]daně'!#REF!</definedName>
    <definedName name="_836" localSheetId="13">'[2]daně'!#REF!</definedName>
    <definedName name="_836" localSheetId="14">'[2]daně'!#REF!</definedName>
    <definedName name="_836">'[2]daně'!#REF!</definedName>
    <definedName name="_837" localSheetId="13">'[2]daně'!#REF!</definedName>
    <definedName name="_837" localSheetId="14">'[2]daně'!#REF!</definedName>
    <definedName name="_837">'[2]daně'!#REF!</definedName>
    <definedName name="_838" localSheetId="13">'[2]daně'!#REF!</definedName>
    <definedName name="_838" localSheetId="14">'[2]daně'!#REF!</definedName>
    <definedName name="_838">'[2]daně'!#REF!</definedName>
    <definedName name="_839" localSheetId="13">'[2]daně'!#REF!</definedName>
    <definedName name="_839" localSheetId="14">'[2]daně'!#REF!</definedName>
    <definedName name="_839">'[2]daně'!#REF!</definedName>
    <definedName name="_840" localSheetId="13">'[2]daně'!#REF!</definedName>
    <definedName name="_840" localSheetId="14">'[2]daně'!#REF!</definedName>
    <definedName name="_840">'[2]daně'!#REF!</definedName>
    <definedName name="_841" localSheetId="13">'[2]daně'!#REF!</definedName>
    <definedName name="_841" localSheetId="14">'[2]daně'!#REF!</definedName>
    <definedName name="_841">'[2]daně'!#REF!</definedName>
    <definedName name="_842" localSheetId="13">'[2]daně'!#REF!</definedName>
    <definedName name="_842" localSheetId="14">'[2]daně'!#REF!</definedName>
    <definedName name="_842">'[2]daně'!#REF!</definedName>
    <definedName name="_843" localSheetId="13">'[2]daně'!#REF!</definedName>
    <definedName name="_843" localSheetId="14">'[2]daně'!#REF!</definedName>
    <definedName name="_843">'[2]daně'!#REF!</definedName>
    <definedName name="_844" localSheetId="13">'[2]daně'!#REF!</definedName>
    <definedName name="_844" localSheetId="14">'[2]daně'!#REF!</definedName>
    <definedName name="_844">'[2]daně'!#REF!</definedName>
    <definedName name="_845" localSheetId="13">'[2]daně'!#REF!</definedName>
    <definedName name="_845" localSheetId="14">'[2]daně'!#REF!</definedName>
    <definedName name="_845">'[2]daně'!#REF!</definedName>
    <definedName name="_846" localSheetId="13">'[2]daně'!#REF!</definedName>
    <definedName name="_846" localSheetId="14">'[2]daně'!#REF!</definedName>
    <definedName name="_846">'[2]daně'!#REF!</definedName>
    <definedName name="_847" localSheetId="13">'[2]daně'!#REF!</definedName>
    <definedName name="_847" localSheetId="14">'[2]daně'!#REF!</definedName>
    <definedName name="_847">'[2]daně'!#REF!</definedName>
    <definedName name="_848" localSheetId="13">'[2]daně'!#REF!</definedName>
    <definedName name="_848" localSheetId="14">'[2]daně'!#REF!</definedName>
    <definedName name="_848">'[2]daně'!#REF!</definedName>
    <definedName name="_849" localSheetId="13">#REF!</definedName>
    <definedName name="_849" localSheetId="14">#REF!</definedName>
    <definedName name="_849" localSheetId="15">#REF!</definedName>
    <definedName name="_849">#REF!</definedName>
    <definedName name="_850" localSheetId="13">#REF!</definedName>
    <definedName name="_850" localSheetId="14">#REF!</definedName>
    <definedName name="_850" localSheetId="15">#REF!</definedName>
    <definedName name="_850">#REF!</definedName>
    <definedName name="_851" localSheetId="13">#REF!</definedName>
    <definedName name="_851" localSheetId="14">#REF!</definedName>
    <definedName name="_851" localSheetId="15">#REF!</definedName>
    <definedName name="_851">#REF!</definedName>
    <definedName name="_852" localSheetId="13">#REF!</definedName>
    <definedName name="_852" localSheetId="14">#REF!</definedName>
    <definedName name="_852" localSheetId="15">#REF!</definedName>
    <definedName name="_852">#REF!</definedName>
    <definedName name="_853" localSheetId="13">#REF!</definedName>
    <definedName name="_853" localSheetId="14">#REF!</definedName>
    <definedName name="_853" localSheetId="15">#REF!</definedName>
    <definedName name="_853">#REF!</definedName>
    <definedName name="_854" localSheetId="13">'[2]daně'!#REF!</definedName>
    <definedName name="_854" localSheetId="14">'[2]daně'!#REF!</definedName>
    <definedName name="_854">'[2]daně'!#REF!</definedName>
    <definedName name="_855" localSheetId="13">'[2]daně'!#REF!</definedName>
    <definedName name="_855" localSheetId="14">'[2]daně'!#REF!</definedName>
    <definedName name="_855">'[2]daně'!#REF!</definedName>
    <definedName name="_856" localSheetId="13">'[2]daně'!#REF!</definedName>
    <definedName name="_856" localSheetId="14">'[2]daně'!#REF!</definedName>
    <definedName name="_856">'[2]daně'!#REF!</definedName>
    <definedName name="_857" localSheetId="13">'[2]daně'!#REF!</definedName>
    <definedName name="_857" localSheetId="14">'[2]daně'!#REF!</definedName>
    <definedName name="_857">'[2]daně'!#REF!</definedName>
    <definedName name="_858" localSheetId="13">'[2]daně'!#REF!</definedName>
    <definedName name="_858" localSheetId="14">'[2]daně'!#REF!</definedName>
    <definedName name="_858">'[2]daně'!#REF!</definedName>
    <definedName name="_859" localSheetId="13">'[2]daně'!#REF!</definedName>
    <definedName name="_859" localSheetId="14">'[2]daně'!#REF!</definedName>
    <definedName name="_859">'[2]daně'!#REF!</definedName>
    <definedName name="_860" localSheetId="13">'[2]daně'!#REF!</definedName>
    <definedName name="_860" localSheetId="14">'[2]daně'!#REF!</definedName>
    <definedName name="_860">'[2]daně'!#REF!</definedName>
    <definedName name="_861" localSheetId="13">'[2]daně'!#REF!</definedName>
    <definedName name="_861" localSheetId="14">'[2]daně'!#REF!</definedName>
    <definedName name="_861">'[2]daně'!#REF!</definedName>
    <definedName name="_862" localSheetId="13">'[2]daně'!#REF!</definedName>
    <definedName name="_862" localSheetId="14">'[2]daně'!#REF!</definedName>
    <definedName name="_862">'[2]daně'!#REF!</definedName>
    <definedName name="_863" localSheetId="13">'[2]daně'!#REF!</definedName>
    <definedName name="_863" localSheetId="14">'[2]daně'!#REF!</definedName>
    <definedName name="_863">'[2]daně'!#REF!</definedName>
    <definedName name="_864" localSheetId="13">'[2]daně'!#REF!</definedName>
    <definedName name="_864" localSheetId="14">'[2]daně'!#REF!</definedName>
    <definedName name="_864">'[2]daně'!#REF!</definedName>
    <definedName name="_865" localSheetId="13">'[2]daně'!#REF!</definedName>
    <definedName name="_865" localSheetId="14">'[2]daně'!#REF!</definedName>
    <definedName name="_865">'[2]daně'!#REF!</definedName>
    <definedName name="_866" localSheetId="13">'[2]daně'!#REF!</definedName>
    <definedName name="_866" localSheetId="14">'[2]daně'!#REF!</definedName>
    <definedName name="_866">'[2]daně'!#REF!</definedName>
    <definedName name="_867" localSheetId="13">'[2]daně'!#REF!</definedName>
    <definedName name="_867" localSheetId="14">'[2]daně'!#REF!</definedName>
    <definedName name="_867">'[2]daně'!#REF!</definedName>
    <definedName name="_868" localSheetId="13">#REF!</definedName>
    <definedName name="_868" localSheetId="14">#REF!</definedName>
    <definedName name="_868" localSheetId="15">#REF!</definedName>
    <definedName name="_868">#REF!</definedName>
    <definedName name="_869" localSheetId="13">#REF!</definedName>
    <definedName name="_869" localSheetId="14">#REF!</definedName>
    <definedName name="_869" localSheetId="15">#REF!</definedName>
    <definedName name="_869">#REF!</definedName>
    <definedName name="_870" localSheetId="13">#REF!</definedName>
    <definedName name="_870" localSheetId="14">#REF!</definedName>
    <definedName name="_870" localSheetId="15">#REF!</definedName>
    <definedName name="_870">#REF!</definedName>
    <definedName name="_871" localSheetId="13">#REF!</definedName>
    <definedName name="_871" localSheetId="14">#REF!</definedName>
    <definedName name="_871" localSheetId="15">#REF!</definedName>
    <definedName name="_871">#REF!</definedName>
    <definedName name="_872" localSheetId="13">#REF!</definedName>
    <definedName name="_872" localSheetId="14">#REF!</definedName>
    <definedName name="_872" localSheetId="15">#REF!</definedName>
    <definedName name="_872">#REF!</definedName>
    <definedName name="_873" localSheetId="13">'[2]daně'!#REF!</definedName>
    <definedName name="_873" localSheetId="14">'[2]daně'!#REF!</definedName>
    <definedName name="_873">'[2]daně'!#REF!</definedName>
    <definedName name="_874" localSheetId="13">'[2]daně'!#REF!</definedName>
    <definedName name="_874" localSheetId="14">'[2]daně'!#REF!</definedName>
    <definedName name="_874">'[2]daně'!#REF!</definedName>
    <definedName name="_875" localSheetId="13">'[2]daně'!#REF!</definedName>
    <definedName name="_875" localSheetId="14">'[2]daně'!#REF!</definedName>
    <definedName name="_875">'[2]daně'!#REF!</definedName>
    <definedName name="_876" localSheetId="13">'[2]daně'!#REF!</definedName>
    <definedName name="_876" localSheetId="14">'[2]daně'!#REF!</definedName>
    <definedName name="_876">'[2]daně'!#REF!</definedName>
    <definedName name="_877" localSheetId="13">'[2]daně'!#REF!</definedName>
    <definedName name="_877" localSheetId="14">'[2]daně'!#REF!</definedName>
    <definedName name="_877">'[2]daně'!#REF!</definedName>
    <definedName name="_878" localSheetId="13">'[2]daně'!#REF!</definedName>
    <definedName name="_878" localSheetId="14">'[2]daně'!#REF!</definedName>
    <definedName name="_878">'[2]daně'!#REF!</definedName>
    <definedName name="_879" localSheetId="13">'[2]daně'!#REF!</definedName>
    <definedName name="_879" localSheetId="14">'[2]daně'!#REF!</definedName>
    <definedName name="_879">'[2]daně'!#REF!</definedName>
    <definedName name="_880" localSheetId="13">'[2]daně'!#REF!</definedName>
    <definedName name="_880" localSheetId="14">'[2]daně'!#REF!</definedName>
    <definedName name="_880">'[2]daně'!#REF!</definedName>
    <definedName name="_881" localSheetId="13">'[2]daně'!#REF!</definedName>
    <definedName name="_881" localSheetId="14">'[2]daně'!#REF!</definedName>
    <definedName name="_881">'[2]daně'!#REF!</definedName>
    <definedName name="_882" localSheetId="13">'[2]daně'!#REF!</definedName>
    <definedName name="_882" localSheetId="14">'[2]daně'!#REF!</definedName>
    <definedName name="_882">'[2]daně'!#REF!</definedName>
    <definedName name="_883" localSheetId="13">'[2]daně'!#REF!</definedName>
    <definedName name="_883" localSheetId="14">'[2]daně'!#REF!</definedName>
    <definedName name="_883">'[2]daně'!#REF!</definedName>
    <definedName name="_884" localSheetId="13">'[2]daně'!#REF!</definedName>
    <definedName name="_884" localSheetId="14">'[2]daně'!#REF!</definedName>
    <definedName name="_884">'[2]daně'!#REF!</definedName>
    <definedName name="_885" localSheetId="13">'[2]daně'!#REF!</definedName>
    <definedName name="_885" localSheetId="14">'[2]daně'!#REF!</definedName>
    <definedName name="_885">'[2]daně'!#REF!</definedName>
    <definedName name="_886" localSheetId="13">'[2]daně'!#REF!</definedName>
    <definedName name="_886" localSheetId="14">'[2]daně'!#REF!</definedName>
    <definedName name="_886">'[2]daně'!#REF!</definedName>
    <definedName name="_887" localSheetId="13">#REF!</definedName>
    <definedName name="_887" localSheetId="14">#REF!</definedName>
    <definedName name="_887">#REF!</definedName>
    <definedName name="_888" localSheetId="13">#REF!</definedName>
    <definedName name="_888" localSheetId="14">#REF!</definedName>
    <definedName name="_888">#REF!</definedName>
    <definedName name="_889" localSheetId="13">#REF!</definedName>
    <definedName name="_889" localSheetId="14">#REF!</definedName>
    <definedName name="_889">#REF!</definedName>
    <definedName name="_890" localSheetId="13">#REF!</definedName>
    <definedName name="_890" localSheetId="14">#REF!</definedName>
    <definedName name="_890">#REF!</definedName>
    <definedName name="_891" localSheetId="13">#REF!</definedName>
    <definedName name="_891" localSheetId="14">#REF!</definedName>
    <definedName name="_891">#REF!</definedName>
    <definedName name="_892" localSheetId="13">'[2]daně'!#REF!</definedName>
    <definedName name="_892" localSheetId="14">'[2]daně'!#REF!</definedName>
    <definedName name="_892">'[2]daně'!#REF!</definedName>
    <definedName name="_893" localSheetId="13">'[2]daně'!#REF!</definedName>
    <definedName name="_893" localSheetId="14">'[2]daně'!#REF!</definedName>
    <definedName name="_893">'[2]daně'!#REF!</definedName>
    <definedName name="_894" localSheetId="13">'[2]daně'!#REF!</definedName>
    <definedName name="_894" localSheetId="14">'[2]daně'!#REF!</definedName>
    <definedName name="_894">'[2]daně'!#REF!</definedName>
    <definedName name="_895" localSheetId="13">'[2]daně'!#REF!</definedName>
    <definedName name="_895" localSheetId="14">'[2]daně'!#REF!</definedName>
    <definedName name="_895">'[2]daně'!#REF!</definedName>
    <definedName name="_896" localSheetId="13">'[2]daně'!#REF!</definedName>
    <definedName name="_896" localSheetId="14">'[2]daně'!#REF!</definedName>
    <definedName name="_896">'[2]daně'!#REF!</definedName>
    <definedName name="_897" localSheetId="13">'[2]daně'!#REF!</definedName>
    <definedName name="_897" localSheetId="14">'[2]daně'!#REF!</definedName>
    <definedName name="_897">'[2]daně'!#REF!</definedName>
    <definedName name="_898" localSheetId="13">'[2]daně'!#REF!</definedName>
    <definedName name="_898" localSheetId="14">'[2]daně'!#REF!</definedName>
    <definedName name="_898">'[2]daně'!#REF!</definedName>
    <definedName name="_899" localSheetId="13">'[2]daně'!#REF!</definedName>
    <definedName name="_899" localSheetId="14">'[2]daně'!#REF!</definedName>
    <definedName name="_899">'[2]daně'!#REF!</definedName>
    <definedName name="_900" localSheetId="13">'[2]daně'!#REF!</definedName>
    <definedName name="_900" localSheetId="14">'[2]daně'!#REF!</definedName>
    <definedName name="_900">'[2]daně'!#REF!</definedName>
    <definedName name="_901" localSheetId="13">'[2]daně'!#REF!</definedName>
    <definedName name="_901" localSheetId="14">'[2]daně'!#REF!</definedName>
    <definedName name="_901">'[2]daně'!#REF!</definedName>
    <definedName name="_902" localSheetId="13">'[2]daně'!#REF!</definedName>
    <definedName name="_902" localSheetId="14">'[2]daně'!#REF!</definedName>
    <definedName name="_902">'[2]daně'!#REF!</definedName>
    <definedName name="_903" localSheetId="13">'[2]daně'!#REF!</definedName>
    <definedName name="_903" localSheetId="14">'[2]daně'!#REF!</definedName>
    <definedName name="_903">'[2]daně'!#REF!</definedName>
    <definedName name="_904" localSheetId="13">'[2]daně'!#REF!</definedName>
    <definedName name="_904" localSheetId="14">'[2]daně'!#REF!</definedName>
    <definedName name="_904">'[2]daně'!#REF!</definedName>
    <definedName name="_905" localSheetId="13">'[2]daně'!#REF!</definedName>
    <definedName name="_905" localSheetId="14">'[2]daně'!#REF!</definedName>
    <definedName name="_905">'[2]daně'!#REF!</definedName>
    <definedName name="_906">'[1].xls].xls].xls].xls].xls].xls].xls].xls].xls].xls].xls].xls].xls].xls].xls].xls].xls].xls].xls].xls].xls].xls].xls].xls].xls].xls].xls].xls'!$L$40</definedName>
    <definedName name="_907">'[1].xls].xls].xls].xls].xls].xls].xls].xls].xls].xls].xls].xls].xls].xls].xls].xls].xls].xls].xls].xls].xls].xls].xls].xls].xls].xls].xls].xls'!$M$40</definedName>
    <definedName name="_908">'[1].xls].xls].xls].xls].xls].xls].xls].xls].xls].xls].xls].xls].xls].xls].xls].xls].xls].xls].xls].xls].xls].xls].xls].xls].xls].xls].xls].xls'!$N$40</definedName>
    <definedName name="_909">'[1].xls].xls].xls].xls].xls].xls].xls].xls].xls].xls].xls].xls].xls].xls].xls].xls].xls].xls].xls].xls].xls].xls].xls].xls].xls].xls].xls].xls'!$O$40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 localSheetId="13">#REF!</definedName>
    <definedName name="_934" localSheetId="14">#REF!</definedName>
    <definedName name="_934" localSheetId="15">#REF!</definedName>
    <definedName name="_934">#REF!</definedName>
    <definedName name="_935" localSheetId="13">#REF!</definedName>
    <definedName name="_935" localSheetId="14">#REF!</definedName>
    <definedName name="_935" localSheetId="15">#REF!</definedName>
    <definedName name="_935">#REF!</definedName>
    <definedName name="_936" localSheetId="13">#REF!</definedName>
    <definedName name="_936" localSheetId="14">#REF!</definedName>
    <definedName name="_936" localSheetId="15">#REF!</definedName>
    <definedName name="_936">#REF!</definedName>
    <definedName name="_937" localSheetId="13">#REF!</definedName>
    <definedName name="_937" localSheetId="14">#REF!</definedName>
    <definedName name="_937" localSheetId="15">#REF!</definedName>
    <definedName name="_937">#REF!</definedName>
    <definedName name="_938" localSheetId="13">#REF!</definedName>
    <definedName name="_938" localSheetId="14">#REF!</definedName>
    <definedName name="_938" localSheetId="15">#REF!</definedName>
    <definedName name="_938">#REF!</definedName>
    <definedName name="_939" localSheetId="13">#REF!</definedName>
    <definedName name="_939" localSheetId="14">#REF!</definedName>
    <definedName name="_939" localSheetId="15">#REF!</definedName>
    <definedName name="_939">#REF!</definedName>
    <definedName name="_940" localSheetId="13">#REF!</definedName>
    <definedName name="_940" localSheetId="14">#REF!</definedName>
    <definedName name="_940" localSheetId="15">#REF!</definedName>
    <definedName name="_940">#REF!</definedName>
    <definedName name="_941" localSheetId="13">#REF!</definedName>
    <definedName name="_941" localSheetId="14">#REF!</definedName>
    <definedName name="_941" localSheetId="15">#REF!</definedName>
    <definedName name="_941">#REF!</definedName>
    <definedName name="_942" localSheetId="13">#REF!</definedName>
    <definedName name="_942" localSheetId="14">#REF!</definedName>
    <definedName name="_942" localSheetId="15">#REF!</definedName>
    <definedName name="_942">#REF!</definedName>
    <definedName name="_943" localSheetId="13">#REF!</definedName>
    <definedName name="_943" localSheetId="14">#REF!</definedName>
    <definedName name="_943" localSheetId="15">#REF!</definedName>
    <definedName name="_943">#REF!</definedName>
    <definedName name="_944" localSheetId="13">#REF!</definedName>
    <definedName name="_944" localSheetId="14">#REF!</definedName>
    <definedName name="_944" localSheetId="15">#REF!</definedName>
    <definedName name="_944">#REF!</definedName>
    <definedName name="_945" localSheetId="13">#REF!</definedName>
    <definedName name="_945" localSheetId="14">#REF!</definedName>
    <definedName name="_945" localSheetId="15">#REF!</definedName>
    <definedName name="_945">#REF!</definedName>
    <definedName name="_946" localSheetId="13">'[2]daně'!#REF!</definedName>
    <definedName name="_946" localSheetId="14">'[2]daně'!#REF!</definedName>
    <definedName name="_946">'[2]daně'!#REF!</definedName>
    <definedName name="_947" localSheetId="13">'[2]daně'!#REF!</definedName>
    <definedName name="_947" localSheetId="14">'[2]daně'!#REF!</definedName>
    <definedName name="_947">'[2]daně'!#REF!</definedName>
    <definedName name="_948" localSheetId="13">'[2]daně'!#REF!</definedName>
    <definedName name="_948" localSheetId="14">'[2]daně'!#REF!</definedName>
    <definedName name="_948">'[2]daně'!#REF!</definedName>
    <definedName name="_949" localSheetId="13">'[2]daně'!#REF!</definedName>
    <definedName name="_949" localSheetId="14">'[2]daně'!#REF!</definedName>
    <definedName name="_949">'[2]daně'!#REF!</definedName>
    <definedName name="_950" localSheetId="13">'[2]daně'!#REF!</definedName>
    <definedName name="_950" localSheetId="14">'[2]daně'!#REF!</definedName>
    <definedName name="_950">'[2]daně'!#REF!</definedName>
    <definedName name="_951" localSheetId="13">'[2]daně'!#REF!</definedName>
    <definedName name="_951" localSheetId="14">'[2]daně'!#REF!</definedName>
    <definedName name="_951">'[2]daně'!#REF!</definedName>
    <definedName name="_952" localSheetId="13">'[2]daně'!#REF!</definedName>
    <definedName name="_952" localSheetId="14">'[2]daně'!#REF!</definedName>
    <definedName name="_952">'[2]daně'!#REF!</definedName>
    <definedName name="_953" localSheetId="13">'[2]daně'!#REF!</definedName>
    <definedName name="_953" localSheetId="14">'[2]daně'!#REF!</definedName>
    <definedName name="_953">'[2]daně'!#REF!</definedName>
    <definedName name="_954" localSheetId="13">'[2]daně'!#REF!</definedName>
    <definedName name="_954" localSheetId="14">'[2]daně'!#REF!</definedName>
    <definedName name="_954">'[2]daně'!#REF!</definedName>
    <definedName name="_955" localSheetId="13">'[2]daně'!#REF!</definedName>
    <definedName name="_955" localSheetId="14">'[2]daně'!#REF!</definedName>
    <definedName name="_955">'[2]daně'!#REF!</definedName>
    <definedName name="_956" localSheetId="13">'[2]daně'!#REF!</definedName>
    <definedName name="_956" localSheetId="14">'[2]daně'!#REF!</definedName>
    <definedName name="_956">'[2]daně'!#REF!</definedName>
    <definedName name="_957" localSheetId="13">'[2]daně'!#REF!</definedName>
    <definedName name="_957" localSheetId="14">'[2]daně'!#REF!</definedName>
    <definedName name="_957">'[2]daně'!#REF!</definedName>
    <definedName name="_958" localSheetId="13">'[2]daně'!#REF!</definedName>
    <definedName name="_958" localSheetId="14">'[2]daně'!#REF!</definedName>
    <definedName name="_958">'[2]daně'!#REF!</definedName>
    <definedName name="_959" localSheetId="13">'[2]daně'!#REF!</definedName>
    <definedName name="_959" localSheetId="14">'[2]daně'!#REF!</definedName>
    <definedName name="_959">'[2]daně'!#REF!</definedName>
    <definedName name="_960" localSheetId="13">#REF!</definedName>
    <definedName name="_960" localSheetId="14">#REF!</definedName>
    <definedName name="_960" localSheetId="15">#REF!</definedName>
    <definedName name="_960">#REF!</definedName>
    <definedName name="_961" localSheetId="13">#REF!</definedName>
    <definedName name="_961" localSheetId="14">#REF!</definedName>
    <definedName name="_961" localSheetId="15">#REF!</definedName>
    <definedName name="_961">#REF!</definedName>
    <definedName name="_962" localSheetId="13">#REF!</definedName>
    <definedName name="_962" localSheetId="14">#REF!</definedName>
    <definedName name="_962" localSheetId="15">#REF!</definedName>
    <definedName name="_962">#REF!</definedName>
    <definedName name="_963" localSheetId="13">#REF!</definedName>
    <definedName name="_963" localSheetId="14">#REF!</definedName>
    <definedName name="_963" localSheetId="15">#REF!</definedName>
    <definedName name="_963">#REF!</definedName>
    <definedName name="_964" localSheetId="13">#REF!</definedName>
    <definedName name="_964" localSheetId="14">#REF!</definedName>
    <definedName name="_964" localSheetId="15">#REF!</definedName>
    <definedName name="_964">#REF!</definedName>
    <definedName name="_965" localSheetId="13">'[2]daně'!#REF!</definedName>
    <definedName name="_965" localSheetId="14">'[2]daně'!#REF!</definedName>
    <definedName name="_965">'[2]daně'!#REF!</definedName>
    <definedName name="_966" localSheetId="13">'[2]daně'!#REF!</definedName>
    <definedName name="_966" localSheetId="14">'[2]daně'!#REF!</definedName>
    <definedName name="_966">'[2]daně'!#REF!</definedName>
    <definedName name="_967" localSheetId="13">'[2]daně'!#REF!</definedName>
    <definedName name="_967" localSheetId="14">'[2]daně'!#REF!</definedName>
    <definedName name="_967">'[2]daně'!#REF!</definedName>
    <definedName name="_968" localSheetId="13">'[2]daně'!#REF!</definedName>
    <definedName name="_968" localSheetId="14">'[2]daně'!#REF!</definedName>
    <definedName name="_968">'[2]daně'!#REF!</definedName>
    <definedName name="_969" localSheetId="13">'[2]daně'!#REF!</definedName>
    <definedName name="_969" localSheetId="14">'[2]daně'!#REF!</definedName>
    <definedName name="_969">'[2]daně'!#REF!</definedName>
    <definedName name="_970" localSheetId="13">'[2]daně'!#REF!</definedName>
    <definedName name="_970" localSheetId="14">'[2]daně'!#REF!</definedName>
    <definedName name="_970">'[2]daně'!#REF!</definedName>
    <definedName name="_971" localSheetId="13">'[2]daně'!#REF!</definedName>
    <definedName name="_971" localSheetId="14">'[2]daně'!#REF!</definedName>
    <definedName name="_971">'[2]daně'!#REF!</definedName>
    <definedName name="_972" localSheetId="13">'[2]daně'!#REF!</definedName>
    <definedName name="_972" localSheetId="14">'[2]daně'!#REF!</definedName>
    <definedName name="_972">'[2]daně'!#REF!</definedName>
    <definedName name="_973" localSheetId="13">'[2]daně'!#REF!</definedName>
    <definedName name="_973" localSheetId="14">'[2]daně'!#REF!</definedName>
    <definedName name="_973">'[2]daně'!#REF!</definedName>
    <definedName name="_974" localSheetId="13">'[2]daně'!#REF!</definedName>
    <definedName name="_974" localSheetId="14">'[2]daně'!#REF!</definedName>
    <definedName name="_974">'[2]daně'!#REF!</definedName>
    <definedName name="_975" localSheetId="13">'[2]daně'!#REF!</definedName>
    <definedName name="_975" localSheetId="14">'[2]daně'!#REF!</definedName>
    <definedName name="_975">'[2]daně'!#REF!</definedName>
    <definedName name="_976" localSheetId="13">'[2]daně'!#REF!</definedName>
    <definedName name="_976" localSheetId="14">'[2]daně'!#REF!</definedName>
    <definedName name="_976">'[2]daně'!#REF!</definedName>
    <definedName name="_977" localSheetId="13">'[2]daně'!#REF!</definedName>
    <definedName name="_977" localSheetId="14">'[2]daně'!#REF!</definedName>
    <definedName name="_977">'[2]daně'!#REF!</definedName>
    <definedName name="_978" localSheetId="13">'[2]daně'!#REF!</definedName>
    <definedName name="_978" localSheetId="14">'[2]daně'!#REF!</definedName>
    <definedName name="_978">'[2]daně'!#REF!</definedName>
    <definedName name="_979" localSheetId="13">#REF!</definedName>
    <definedName name="_979" localSheetId="14">#REF!</definedName>
    <definedName name="_979" localSheetId="15">#REF!</definedName>
    <definedName name="_979">#REF!</definedName>
    <definedName name="_980" localSheetId="13">#REF!</definedName>
    <definedName name="_980" localSheetId="14">#REF!</definedName>
    <definedName name="_980" localSheetId="15">#REF!</definedName>
    <definedName name="_980">#REF!</definedName>
    <definedName name="_981" localSheetId="13">#REF!</definedName>
    <definedName name="_981" localSheetId="14">#REF!</definedName>
    <definedName name="_981" localSheetId="15">#REF!</definedName>
    <definedName name="_981">#REF!</definedName>
    <definedName name="_982" localSheetId="13">#REF!</definedName>
    <definedName name="_982" localSheetId="14">#REF!</definedName>
    <definedName name="_982" localSheetId="15">#REF!</definedName>
    <definedName name="_982">#REF!</definedName>
    <definedName name="_983" localSheetId="13">#REF!</definedName>
    <definedName name="_983" localSheetId="14">#REF!</definedName>
    <definedName name="_983" localSheetId="15">#REF!</definedName>
    <definedName name="_983">#REF!</definedName>
    <definedName name="_984" localSheetId="13">'[2]daně'!#REF!</definedName>
    <definedName name="_984" localSheetId="14">'[2]daně'!#REF!</definedName>
    <definedName name="_984">'[2]daně'!#REF!</definedName>
    <definedName name="_985" localSheetId="13">'[2]daně'!#REF!</definedName>
    <definedName name="_985" localSheetId="14">'[2]daně'!#REF!</definedName>
    <definedName name="_985">'[2]daně'!#REF!</definedName>
    <definedName name="_986" localSheetId="13">'[2]daně'!#REF!</definedName>
    <definedName name="_986" localSheetId="14">'[2]daně'!#REF!</definedName>
    <definedName name="_986">'[2]daně'!#REF!</definedName>
    <definedName name="_987" localSheetId="13">'[2]daně'!#REF!</definedName>
    <definedName name="_987" localSheetId="14">'[2]daně'!#REF!</definedName>
    <definedName name="_987">'[2]daně'!#REF!</definedName>
    <definedName name="_988" localSheetId="13">'[2]daně'!#REF!</definedName>
    <definedName name="_988" localSheetId="14">'[2]daně'!#REF!</definedName>
    <definedName name="_988">'[2]daně'!#REF!</definedName>
    <definedName name="_989" localSheetId="13">'[2]daně'!#REF!</definedName>
    <definedName name="_989" localSheetId="14">'[2]daně'!#REF!</definedName>
    <definedName name="_989">'[2]daně'!#REF!</definedName>
    <definedName name="_990" localSheetId="13">'[2]daně'!#REF!</definedName>
    <definedName name="_990" localSheetId="14">'[2]daně'!#REF!</definedName>
    <definedName name="_990">'[2]daně'!#REF!</definedName>
    <definedName name="_991" localSheetId="13">'[2]daně'!#REF!</definedName>
    <definedName name="_991" localSheetId="14">'[2]daně'!#REF!</definedName>
    <definedName name="_991">'[2]daně'!#REF!</definedName>
    <definedName name="_992" localSheetId="13">'[2]daně'!#REF!</definedName>
    <definedName name="_992" localSheetId="14">'[2]daně'!#REF!</definedName>
    <definedName name="_992">'[2]daně'!#REF!</definedName>
    <definedName name="_993" localSheetId="13">'[2]daně'!#REF!</definedName>
    <definedName name="_993" localSheetId="14">'[2]daně'!#REF!</definedName>
    <definedName name="_993">'[2]daně'!#REF!</definedName>
    <definedName name="_994" localSheetId="13">'[2]daně'!#REF!</definedName>
    <definedName name="_994" localSheetId="14">'[2]daně'!#REF!</definedName>
    <definedName name="_994">'[2]daně'!#REF!</definedName>
    <definedName name="_995" localSheetId="13">'[2]daně'!#REF!</definedName>
    <definedName name="_995" localSheetId="14">'[2]daně'!#REF!</definedName>
    <definedName name="_995">'[2]daně'!#REF!</definedName>
    <definedName name="_996" localSheetId="13">'[2]daně'!#REF!</definedName>
    <definedName name="_996" localSheetId="14">'[2]daně'!#REF!</definedName>
    <definedName name="_996">'[2]daně'!#REF!</definedName>
    <definedName name="_997" localSheetId="13">'[2]daně'!#REF!</definedName>
    <definedName name="_997" localSheetId="14">'[2]daně'!#REF!</definedName>
    <definedName name="_997">'[2]daně'!#REF!</definedName>
    <definedName name="_998" localSheetId="13">#REF!</definedName>
    <definedName name="_998" localSheetId="14">#REF!</definedName>
    <definedName name="_998" localSheetId="15">#REF!</definedName>
    <definedName name="_998">#REF!</definedName>
    <definedName name="_999" localSheetId="13">#REF!</definedName>
    <definedName name="_999" localSheetId="14">#REF!</definedName>
    <definedName name="_999" localSheetId="15">#REF!</definedName>
    <definedName name="_999">#REF!</definedName>
    <definedName name="_xlnm.Print_Titles" localSheetId="13">'Čerpání EU'!$3:$4</definedName>
    <definedName name="_xlnm.Print_Area" localSheetId="13">'Čerpání EU'!$A$1:$M$173</definedName>
    <definedName name="_xlnm.Print_Area" localSheetId="14">'Čerpání EU - půjčka'!$A$1:$Q$26</definedName>
    <definedName name="_xlnm.Print_Area" localSheetId="7">'čerpání KÚ '!$A$1:$F$97</definedName>
    <definedName name="_xlnm.Print_Area" localSheetId="8">'čerpání zastupitelstva '!$A$1:$F$85</definedName>
    <definedName name="_xlnm.Print_Area" localSheetId="5">'daně'!$A$1:$AC$45</definedName>
    <definedName name="_xlnm.Print_Area" localSheetId="12">'Fond strateg.rez.'!$A$1:$F$43</definedName>
    <definedName name="_xlnm.Print_Area" localSheetId="11">'GP FV'!$A$1:$G$71</definedName>
    <definedName name="_xlnm.Print_Area" localSheetId="15">'kontokorent'!$A$1:$D$33</definedName>
    <definedName name="_xlnm.Print_Area" localSheetId="4">'PLNĚNÍ PŘÍJMŮ '!$A$1:$E$106</definedName>
    <definedName name="_xlnm.Print_Area" localSheetId="16">'REZERVA A ROZVOJ KRAJE'!$A$1:$E$77</definedName>
    <definedName name="_xlnm.Print_Area" localSheetId="9">'SOCIÁLNÍ FOND'!$A$1:$E$27</definedName>
    <definedName name="_xlnm.Print_Area" localSheetId="6">'VÝDAJE - kapitoly'!$A$1:$G$658</definedName>
  </definedNames>
  <calcPr fullCalcOnLoad="1"/>
</workbook>
</file>

<file path=xl/sharedStrings.xml><?xml version="1.0" encoding="utf-8"?>
<sst xmlns="http://schemas.openxmlformats.org/spreadsheetml/2006/main" count="2259" uniqueCount="1142">
  <si>
    <t>Ostatní správa ve zdravotnictví - znalecké komise, prevence dětských úrazů</t>
  </si>
  <si>
    <t>Další vzdělávání pracovníků ve zdravotnictví (konference Dny bezpečí, soutěž Bezpečná nemocnice, osvětové akce, podpora vzdělávání i nezdravotnických pracovníků)</t>
  </si>
  <si>
    <t xml:space="preserve">Činnosti ve zdravotnictví </t>
  </si>
  <si>
    <t>z toho 3549</t>
  </si>
  <si>
    <t>Ostatní činnosti a režijní výdaje ve zdravotnictví</t>
  </si>
  <si>
    <t>Příspěvek na provoz zřizovaným příspěvkovým organizacím kraje</t>
  </si>
  <si>
    <t>Ostatní nemocnice</t>
  </si>
  <si>
    <t>Ostatní ústavní péče</t>
  </si>
  <si>
    <t>Zdravotnická záchranná služba</t>
  </si>
  <si>
    <t>13307</t>
  </si>
  <si>
    <t>Příspěvky na provoz, investiční dotace a půjčky zřizovaným příspěvkovým organizacím kraje</t>
  </si>
  <si>
    <t>Ostatní nemocnice -LSPP</t>
  </si>
  <si>
    <t>35XX</t>
  </si>
  <si>
    <t>Invest. dotace nemocnicím, ZZS a ostatní org.</t>
  </si>
  <si>
    <t xml:space="preserve">Ostatní nemocnice - nájemné z nájemních smluv </t>
  </si>
  <si>
    <t xml:space="preserve">Půjčka pro Nemocnici Jihlava na projekt Kardiovaskulárního centra </t>
  </si>
  <si>
    <t>Pořízení jednotného ekonomického informačního systému (ERP) ve zdravotnických zařízeních zřizovaných krajem</t>
  </si>
  <si>
    <t>Ostatní nemocnice (na investice, krytí nákladů vyplývajících ze strateg. rozhodnutí zřizovatele, elektronizace zdravotnictví e-healts)</t>
  </si>
  <si>
    <t>Půjčky lékařům na odbornou přípravu</t>
  </si>
  <si>
    <t>KAPITOLA ŽIVOTNÍ PROSTŘEDÍ</t>
  </si>
  <si>
    <t>6000</t>
  </si>
  <si>
    <t>Chráněné části přírody (kosení)</t>
  </si>
  <si>
    <t xml:space="preserve">Ekologická výchova a osvěta </t>
  </si>
  <si>
    <t>Ostatní ekologické záležitosti a programy</t>
  </si>
  <si>
    <t xml:space="preserve">Ochrana druhů stanovišť </t>
  </si>
  <si>
    <t>Spolupráce kraje se společnostmi EKO - KOM, a.s. a  ASEKOL, s.r.o. ve smyslu schválených koncepčních materiálů</t>
  </si>
  <si>
    <t xml:space="preserve">Dotace kraje na zajištění provozu Stanice ochrany fauny Pavlov o.p.s. </t>
  </si>
  <si>
    <t xml:space="preserve">KAPITOLA ÚZEMNÍ PLÁNOVÁNÍ                          </t>
  </si>
  <si>
    <t>7000</t>
  </si>
  <si>
    <t>Zásady územního rozvoje rok 2011 (dopracování Aktualizace Zásad územního rozvoje kraje Vysočina)</t>
  </si>
  <si>
    <t>Zůstatek k 31. 12. 2011</t>
  </si>
  <si>
    <r>
      <t xml:space="preserve">CELKEM </t>
    </r>
    <r>
      <rPr>
        <sz val="11"/>
        <rFont val="Arial"/>
        <family val="2"/>
      </rPr>
      <t>(r. 2009 - 2011)</t>
    </r>
  </si>
  <si>
    <t>Technická pomoc při pořizování úz.plánovací dokumentace</t>
  </si>
  <si>
    <t>Dotace na územně plánovací činnost obcí</t>
  </si>
  <si>
    <t xml:space="preserve">Územní studie I/38 - II/405, Územní studie zadávané v průběhu kalendářního roku  </t>
  </si>
  <si>
    <t xml:space="preserve">KAPITOLA DOPRAVA           </t>
  </si>
  <si>
    <t>1000</t>
  </si>
  <si>
    <t>Silnice - režijní výdaje, odstraňování reklam, analýzy silniční sítě</t>
  </si>
  <si>
    <t>Aktualizace Systému pro podporu dopr. obsl.</t>
  </si>
  <si>
    <t>Bezpečnost silničního provozu</t>
  </si>
  <si>
    <t xml:space="preserve">Úhrada ztrát na provoz veřejné silniční dopravy </t>
  </si>
  <si>
    <t>Úhrada ztrát na provoz veřejné železniční dopravy a účelová neinvestiční dotace z MD ČR</t>
  </si>
  <si>
    <t>2212</t>
  </si>
  <si>
    <t>Opravy objízdných tras ( výdaje, které jsou nezpůsobilé v souladu s pokynem RR RSJV)</t>
  </si>
  <si>
    <t xml:space="preserve">Kapitálové výdaje </t>
  </si>
  <si>
    <t>1001</t>
  </si>
  <si>
    <t>Investice do silnic II. a III. tříd příloha D2</t>
  </si>
  <si>
    <t>1002</t>
  </si>
  <si>
    <t>Investice do mostů příloha D2</t>
  </si>
  <si>
    <t>KSÚS Vysočiny - příspěvek na provoz a investiční dotace</t>
  </si>
  <si>
    <t xml:space="preserve">Příspěvek na provoz - celkem </t>
  </si>
  <si>
    <t xml:space="preserve">z toho </t>
  </si>
  <si>
    <t>Neinvestiční příspěvky na provoz KSÚS</t>
  </si>
  <si>
    <t>Příloha D1, včetně dalších prostředků na opravy silnic a mostů</t>
  </si>
  <si>
    <t>Investiční dotace KSÚS</t>
  </si>
  <si>
    <t>PŘÍSPĚVKOVÁ ORGANIZACE CELKEM</t>
  </si>
  <si>
    <t>Dary obcím - na údržbu zeleně v průjezdních úsecích obcí</t>
  </si>
  <si>
    <t>DOTACE CELKEM</t>
  </si>
  <si>
    <t>KAPITOLA SOCIÁLNÍ VĚCI</t>
  </si>
  <si>
    <t>5100</t>
  </si>
  <si>
    <t xml:space="preserve">Zařízení pro výkon pěstounské péče </t>
  </si>
  <si>
    <t>Rodinné pasy  - volný čas rodin s dětmi</t>
  </si>
  <si>
    <t>Příprava budoucích osvojitelů, pěstounů a poradních sborů (ÚZ 00056)</t>
  </si>
  <si>
    <t>Mateřská a rodinná centra (ÚZ 00511)</t>
  </si>
  <si>
    <t>Inspekce poskytování sociálních služeb - zabezpečení výkonu inspekcí soc. služeb</t>
  </si>
  <si>
    <t>Ostatní záležitosti sociálních věcí a politiky zaměstnanosti - další výdaje</t>
  </si>
  <si>
    <t>43XX</t>
  </si>
  <si>
    <t>Investiční dotace pro PO - nákup vícemístných vozidel ( ÚSP Křižanov, ÚSP  Zboží)</t>
  </si>
  <si>
    <t xml:space="preserve">Prostředky na nákup movitého vybavení pro krajem zřizované PO v odvětví sociální péče </t>
  </si>
  <si>
    <t>Stav úvěru k 30. 9. 2011</t>
  </si>
  <si>
    <t>Čerpání úvěru říjen - prosinec 2011</t>
  </si>
  <si>
    <t>Stav úvěru k 31. 12. 2011</t>
  </si>
  <si>
    <t>Převody na zvl. účty  
1-12 2011</t>
  </si>
  <si>
    <t>Skutečné výdaje                1-12 2011</t>
  </si>
  <si>
    <t>Přijatá půjčka ze SFDI                     1-12 2011              (dle smlouvy)</t>
  </si>
  <si>
    <t>Čerpání půjčky   
1-12 2011</t>
  </si>
  <si>
    <t>Skutečné příjmy                  1-12 2011</t>
  </si>
  <si>
    <t>II/152 Jaroměřice - Dědice</t>
  </si>
  <si>
    <t>13) Čerpání projektů spolufinancovaných z fondů EU k 31.  12.  2011 (v tis. Kč)</t>
  </si>
  <si>
    <t>Převody na zvl. účty                    1-12/2011</t>
  </si>
  <si>
    <t xml:space="preserve">Skutečné výdaje 1-12 2011 </t>
  </si>
  <si>
    <t xml:space="preserve">Skutečné příjmy 1-12 2011 </t>
  </si>
  <si>
    <t>II/402 Třešť - křiž. s I/38***</t>
  </si>
  <si>
    <t>Vnitřní integrace úřadu</t>
  </si>
  <si>
    <t>Digitalizace a ukládání</t>
  </si>
  <si>
    <t>Digitální mapa veřejné správy</t>
  </si>
  <si>
    <t>Transformace ÚSPM Těchobuz I.</t>
  </si>
  <si>
    <t>Transformace ÚSPM Těchobuz II.</t>
  </si>
  <si>
    <t>Partnerství CHA</t>
  </si>
  <si>
    <t>Partnerství TAM</t>
  </si>
  <si>
    <t>LDA V4</t>
  </si>
  <si>
    <t>Standardy operačního řízení ZZS kraje Vysočina</t>
  </si>
  <si>
    <t>Řízení, kontrola, monitorování a hodnocení GG OP VK v Kraji Vysočina II</t>
  </si>
  <si>
    <t>Posilování absorpční kapacity GG OP VK v Kraji Vysočina II</t>
  </si>
  <si>
    <t>Informovanost a publicita GG OP VK v Kraji Vysočina II</t>
  </si>
  <si>
    <t>Investiční dotace Kongregaci milosrdných sester III. řádu Sv. Františka pod ochranou Svaté rodiny v Brně</t>
  </si>
  <si>
    <t xml:space="preserve">Příspěvky na provoz zřizovaným příspěvkovým organizacím kraje </t>
  </si>
  <si>
    <t>Sociální péče a pomoc rodině a manželství - Psychocentrum</t>
  </si>
  <si>
    <t>PŘÍSPĚVKY NA PROVOZ CELKEM</t>
  </si>
  <si>
    <t>§ 4311 - 1.400 tis. 8000 bež. a 50.100 tis. 8000 kap.</t>
  </si>
  <si>
    <t>§ 4313 - 12.600 tis. 8000 běž. a 2.700 tis. 8000 kap.</t>
  </si>
  <si>
    <t>§ 4316 - 3.700 tis.  8000 běž. a 16.400 tis. 8000 kap.</t>
  </si>
  <si>
    <t>Dotace obcím a ostatním poskytovatelům sociálních služeb</t>
  </si>
  <si>
    <t>Podpora dobrovolnictví (ÚZ 00512)</t>
  </si>
  <si>
    <t>Hospicová péče (ÚZ 00513)</t>
  </si>
  <si>
    <t>DOTACE NA SOCIÁLNÍ SLUŽBY CELKEM</t>
  </si>
  <si>
    <t>KAPITOLA POŽÁRNÍ OCHRANA A IZS</t>
  </si>
  <si>
    <t>1500</t>
  </si>
  <si>
    <t>Ostatní záležitosti bezpečnosti - Aktivity kraje proti extremismu</t>
  </si>
  <si>
    <t>Požární ochrana dobrovolná část - příspěvek obcím kraje Vysočina na požární ochranu, účelová dotace z MV ČR</t>
  </si>
  <si>
    <t>Ostatní složky a činnosti integrovaného záchranného systému</t>
  </si>
  <si>
    <t>Příspěvek HZS kraje Vysočina - na repasi a pořízení požární techniky a zařízení</t>
  </si>
  <si>
    <t>Požární ochrana profesionální část - příspěvek HZS kraje Vysočina na repasi a pořízení požární techniky a zařízení</t>
  </si>
  <si>
    <t>PŘÍSPĚVEK HZS KRAJE VYSOČINA CELKEM</t>
  </si>
  <si>
    <t>KAPITOLA ZASTUPITELSTVO KRAJE</t>
  </si>
  <si>
    <t>1800</t>
  </si>
  <si>
    <t>Osobní a věcné výdaje zastupitelstva - příloha Z1</t>
  </si>
  <si>
    <t xml:space="preserve">Příspěvek kraje Asociaci krajů </t>
  </si>
  <si>
    <t>33034</t>
  </si>
  <si>
    <t>33036</t>
  </si>
  <si>
    <t>Mezinárodní spolupráce - zajištění spolupráce kraje Vysočina s partnerskými zahraničními regiony</t>
  </si>
  <si>
    <t xml:space="preserve">Kulturní, společenské a sportovní akce </t>
  </si>
  <si>
    <t>Převod z disponibilního zůstatku</t>
  </si>
  <si>
    <t>Kulturní, společenské a sportovní akce podporované krajem Vysočina (VIP akce - příloha Z2)</t>
  </si>
  <si>
    <t>AKCE PODPOROVANÉ KRAJEM CELKEM</t>
  </si>
  <si>
    <t>Finanční dar</t>
  </si>
  <si>
    <t>Finanční dar Krajskému ředitelství policie kraje Vysočina</t>
  </si>
  <si>
    <t>FINANČNÍ DAR CELKEM</t>
  </si>
  <si>
    <t>Humanitární pomoc</t>
  </si>
  <si>
    <t>Dar Japonsku postiženému zemětřesením</t>
  </si>
  <si>
    <t>HUMANITÁRNÍ POMOC CELKEM</t>
  </si>
  <si>
    <t xml:space="preserve">KAPITOLA CELKEM </t>
  </si>
  <si>
    <t>KAPITOLA KRAJSKÝ ÚŘAD</t>
  </si>
  <si>
    <t xml:space="preserve">  </t>
  </si>
  <si>
    <t>19XX</t>
  </si>
  <si>
    <t xml:space="preserve">Osobní a věcné výdaje krajského úřadu - příloha KR1  </t>
  </si>
  <si>
    <t>1900</t>
  </si>
  <si>
    <t>Volby do zastupitelstev ÚSC - účel. dotace MF ČR</t>
  </si>
  <si>
    <t>Sčítání lidu - účel. dotace MF ČR</t>
  </si>
  <si>
    <t>Investiční výdaje - příloha KR 1</t>
  </si>
  <si>
    <t>KAPITOLA REGIONÁLNÍ ROZVOJ</t>
  </si>
  <si>
    <t>Běžné a kapitálové výdaje</t>
  </si>
  <si>
    <t>9000</t>
  </si>
  <si>
    <t>Prezentace kraje, obchodní mise a prezentace v zahraničí, veletrhy investičních příležitostí, tištěné materiály na podporu exportu a investic</t>
  </si>
  <si>
    <t>Veletrhy investičních příležitostí, konference na podporu aktivit na území kraje</t>
  </si>
  <si>
    <t>Semináře GS cestovního ruchu 4.1.2. a 4.2.2,regionálního rozvoje a venkovské problematice, informační tabule</t>
  </si>
  <si>
    <t xml:space="preserve">Analýza hospodaření průmyslových podniků v kraji Vysočina, databáze HBI CREDITINFO </t>
  </si>
  <si>
    <t>Školení, analýzy studie, informační kampaně k prostředkům EU v oblasti lidských zdrojů</t>
  </si>
  <si>
    <t>MA 21 a Zdraví 21 v kraji Vysočina (dle Zásad zastupitelstva kraje)</t>
  </si>
  <si>
    <t>Podpora činnosti KOUS Vysočina a členský příspěvek kraje na Národní síť zdravých měst</t>
  </si>
  <si>
    <t>Dofinancování projektů NNO v kraji Vysočina, vzdělávání NNO, Seminář grantového schématu 1.1. a další semináře, konference školení, analýzy propagace apod.</t>
  </si>
  <si>
    <t>Na výběr dodavatele zemního plynu a elektrické energie</t>
  </si>
  <si>
    <t>Dotace pro DSO Cyklostezka Jihlava-Třebíč-Raabs na kofin.projektu "Cyklostezka..."</t>
  </si>
  <si>
    <t>Dotace na provoz kanceláří místních akčních skupin</t>
  </si>
  <si>
    <t>BĚŽNÉ A KAPITÁLOVÉ VÝDAJE CELKEM</t>
  </si>
  <si>
    <t>Regionální rada regionu soudržnosti Jihovýchod - spolufinancování projektů v rámci ROP</t>
  </si>
  <si>
    <t>Regionální rada regionu soudržnosti Jihovýchod - spolufinancování projektů v rámci ROP (kryto z FSR)</t>
  </si>
  <si>
    <t>RRRS JV CELKEM</t>
  </si>
  <si>
    <t>KAPITOLA NEMOVITÝ MAJETEK</t>
  </si>
  <si>
    <t>8000</t>
  </si>
  <si>
    <t>Dotace městu Telč na výdaje spojené s rozdělením budovy, (akce Rekonstrukce a dostavba areálu ZŠ Hradecká)</t>
  </si>
  <si>
    <t xml:space="preserve">Dotace městu Velké Meziříčí na demolici budovy č.p.386    
</t>
  </si>
  <si>
    <t>8001</t>
  </si>
  <si>
    <t>8003</t>
  </si>
  <si>
    <t>Technická zhodnocení a opravy v kultuře - příloha M3</t>
  </si>
  <si>
    <t>8004</t>
  </si>
  <si>
    <t>Investice ve zdravotnictví - příloha M4</t>
  </si>
  <si>
    <t>8005</t>
  </si>
  <si>
    <t>Investice ve školství - příloha M5</t>
  </si>
  <si>
    <t>8007</t>
  </si>
  <si>
    <t>Technická zhodnocení a opravy v sociálních organizacích - příloha M7</t>
  </si>
  <si>
    <t>8008</t>
  </si>
  <si>
    <t>Investice v sociálních věcech - příloha M8</t>
  </si>
  <si>
    <t>8009</t>
  </si>
  <si>
    <t>Sídlo kraje rozpis akcí - příloha M9</t>
  </si>
  <si>
    <t>KAPITOLA INFORMATIKA</t>
  </si>
  <si>
    <t>1600</t>
  </si>
  <si>
    <t>Provozní náklady sítě ROWANet, konference DIS-V4, spoluúčast na centrálních projektech, projekt TIIZ a ostatní (příloha I1)</t>
  </si>
  <si>
    <t>Výdaje na IT - oddělení správy sítě, správy databází a aplikací, správy GIS (příloha I1)</t>
  </si>
  <si>
    <t>Standardy ICT vybavení</t>
  </si>
  <si>
    <t>Dar Tělovýchovné jednotě Řásná na nákup sněžného skútru</t>
  </si>
  <si>
    <t>STANDARDY ICT CELKEM</t>
  </si>
  <si>
    <t>KAPITOLA REZERVA A ROZVOJ KRAJE</t>
  </si>
  <si>
    <t>1700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</si>
  <si>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</si>
  <si>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</si>
  <si>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</si>
  <si>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KAPITOLA OSTATNÍ FINANČNÍ OPERACE </t>
  </si>
  <si>
    <t>Převody vlastním fondům SF - uvolnění zastupitelé (příloha OFO1)</t>
  </si>
  <si>
    <t>Převody vlastním fondům SF - pracovníci zařazení do KrÚ (příloha OFO1)</t>
  </si>
  <si>
    <t xml:space="preserve">Ostatní finanční operace - DPPO placená krajem </t>
  </si>
  <si>
    <t xml:space="preserve">Ostatní finanční operace - DPH </t>
  </si>
  <si>
    <t>Platby úroků z úvěru EIB (1. a 2. tranže)</t>
  </si>
  <si>
    <t xml:space="preserve">Ostatní finanční operace </t>
  </si>
  <si>
    <t>BĚŽNĚ A KAPITÁLOVÉ VÝDAJE BEZ KAPITOLY EVROPSKÉ PROJEKTY</t>
  </si>
  <si>
    <t>KAPITOLA EVROPSKÉ PROJEKTY</t>
  </si>
  <si>
    <t>Výdaje projektů EU (viz. část 2)</t>
  </si>
  <si>
    <t>KAPITOLA EVROPSKÉ PROJEKTY CELKEM</t>
  </si>
  <si>
    <t>VÝDAJE KRAJE  CELKEM</t>
  </si>
  <si>
    <t>FINANCOVÁNÍ KRAJ (-)</t>
  </si>
  <si>
    <t>Převod prostředků z rozpočtu kraje na kapitolu Evropské projekty</t>
  </si>
  <si>
    <t>FINANCOVÁNÍ KRAJ (-) CELKEM</t>
  </si>
  <si>
    <t>FINANCOVÁNÍ kapitoly Evropské projekty (-)</t>
  </si>
  <si>
    <t>Převody do FSR a splátka půjčky SFDI</t>
  </si>
  <si>
    <t>FINANCOVÁNÍ KAPITOLY EP (-) CELKEM</t>
  </si>
  <si>
    <t>FINANCOVÁNÍ (-) CELKEM</t>
  </si>
  <si>
    <t xml:space="preserve"> VÝDAJE KRAJE CELKEM včetně financování (-)</t>
  </si>
  <si>
    <t>v tis.Kč</t>
  </si>
  <si>
    <t>Položka</t>
  </si>
  <si>
    <t>Název položky</t>
  </si>
  <si>
    <t xml:space="preserve">Platy zaměstnanců                                 </t>
  </si>
  <si>
    <t>Ostatní osobní výdaje - dohody</t>
  </si>
  <si>
    <t>Ostatní platby za provedenou práci</t>
  </si>
  <si>
    <t xml:space="preserve">Pojistné na sociální zabezpečení           </t>
  </si>
  <si>
    <t xml:space="preserve">Pojistné na zdravotní pojištění              </t>
  </si>
  <si>
    <t>Ostatní povinné pojistné hrazené zaměstnavatelem</t>
  </si>
  <si>
    <t>sesk.50</t>
  </si>
  <si>
    <t>Osobní náklady celkem</t>
  </si>
  <si>
    <t>Ochranné pomůcky</t>
  </si>
  <si>
    <t>Léky a zdravotnický materiál</t>
  </si>
  <si>
    <t xml:space="preserve">Prádlo, oděv a obuv </t>
  </si>
  <si>
    <t>Knihy, učební pomůcky a tisk</t>
  </si>
  <si>
    <t>Drobný hmotný inv. a neinv. majetek (3-40 tis)</t>
  </si>
  <si>
    <t>Nákup materiálu j.n. (do 3000 Kč)</t>
  </si>
  <si>
    <t>Realizované kurzové ztráty</t>
  </si>
  <si>
    <t>Voda</t>
  </si>
  <si>
    <t>Teplo</t>
  </si>
  <si>
    <t>Plyn</t>
  </si>
  <si>
    <t>Elektrická energie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</si>
  <si>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</si>
  <si>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</si>
  <si>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</si>
  <si>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</si>
  <si>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</si>
  <si>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</si>
  <si>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</si>
  <si>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</si>
  <si>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</si>
  <si>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 xml:space="preserve">Cestovné  (tuzemské i zahraniční) </t>
  </si>
  <si>
    <t>Pohoštění</t>
  </si>
  <si>
    <t>Účastnické poplatky na konference</t>
  </si>
  <si>
    <t>Ostatní nákupy j. n.</t>
  </si>
  <si>
    <t>Zaplacené sankce</t>
  </si>
  <si>
    <t>Poskytnuté neinvestiční příspěvky a náhrady</t>
  </si>
  <si>
    <t>Odvody za nesplnění povinnosti zam. zdr. postižené</t>
  </si>
  <si>
    <t>sesk. 51</t>
  </si>
  <si>
    <t>Neinvestiční nákupy a výdaje související</t>
  </si>
  <si>
    <t>Nákup kolků</t>
  </si>
  <si>
    <t>Platby daní a poplatků</t>
  </si>
  <si>
    <t>Úhrady sankcí jiným rozpočtům</t>
  </si>
  <si>
    <t>sesk. 53</t>
  </si>
  <si>
    <t>Neinvest. transfery a další platby rozpočtům</t>
  </si>
  <si>
    <t>Náhrady mezd v době nemoci</t>
  </si>
  <si>
    <t>sesk. 54</t>
  </si>
  <si>
    <t>Neinvestiční transfery obyvatelstvu</t>
  </si>
  <si>
    <t>Nespecifikované rezervy</t>
  </si>
  <si>
    <t>sesk. 59</t>
  </si>
  <si>
    <t>Ostatní neinvestiční výdaje</t>
  </si>
  <si>
    <t>NEINVESTIČNÍ VÝDAJE  úhrnem</t>
  </si>
  <si>
    <t>Budovy, haly a stavby</t>
  </si>
  <si>
    <t>Dopravní prostředky</t>
  </si>
  <si>
    <t>sesk. 61</t>
  </si>
  <si>
    <t xml:space="preserve">Investiční nákupy a výdaje související </t>
  </si>
  <si>
    <t>VÝDAJE úhrnem</t>
  </si>
  <si>
    <t>Skupina výdajů</t>
  </si>
  <si>
    <t>% ze skutečnosti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</si>
  <si>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</si>
  <si>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</si>
  <si>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</si>
  <si>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</si>
  <si>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</si>
  <si>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</si>
  <si>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</si>
  <si>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</si>
  <si>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</si>
  <si>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</si>
  <si>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Ostatní povinné pojistné placené zaměstnavatelem</t>
  </si>
  <si>
    <t>sesk. 50</t>
  </si>
  <si>
    <t>Drobný hmotný inv. a neinv. majetek</t>
  </si>
  <si>
    <t>Nákup materiálu j.n.</t>
  </si>
  <si>
    <t xml:space="preserve">Cestovné (tuzemské i zahraniční) </t>
  </si>
  <si>
    <t>Nájemné za nájem s právem koupě</t>
  </si>
  <si>
    <t>Věcné dary</t>
  </si>
  <si>
    <t>Neinvestiční transfery a další platby rozpočtům</t>
  </si>
  <si>
    <t>Dary obyvatelstvu</t>
  </si>
  <si>
    <t>Stroje, přístroje a zařízení</t>
  </si>
  <si>
    <t>Zůstatek účtu k 31. 12. 2010</t>
  </si>
  <si>
    <t>Kč</t>
  </si>
  <si>
    <t xml:space="preserve">Příjmy </t>
  </si>
  <si>
    <t>v Kč</t>
  </si>
  <si>
    <t>Krajský úřad - příděl</t>
  </si>
  <si>
    <t>Zastupitelé (uvolnění) - příděl</t>
  </si>
  <si>
    <t>CELKEM příjmy</t>
  </si>
  <si>
    <t>Zdroje celkem</t>
  </si>
  <si>
    <t>Výdaje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</si>
  <si>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</si>
  <si>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</si>
  <si>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</si>
  <si>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Čerpání SF dle příkazu ředitele č. 26/09 a směrnice o osobních kontech zaměstnanců č. 13/09</t>
  </si>
  <si>
    <t>Ostatní výdaje dle Statutu SF a vnitřních předpisů</t>
  </si>
  <si>
    <t>CELKEM výdaje</t>
  </si>
  <si>
    <t>Příjmy</t>
  </si>
  <si>
    <t>Úroky</t>
  </si>
  <si>
    <t>Vyplacené grantové programy</t>
  </si>
  <si>
    <t>Číslo prog.</t>
  </si>
  <si>
    <t>Název grantového programu</t>
  </si>
  <si>
    <t>Rozděl.výše podpor</t>
  </si>
  <si>
    <t>Vyčerpáno v roce 2009</t>
  </si>
  <si>
    <t>Vyčerpáno v roce 2010</t>
  </si>
  <si>
    <t>Vyčerpáno v roce 2011</t>
  </si>
  <si>
    <t>Celkem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</si>
  <si>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</si>
  <si>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</si>
  <si>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</si>
  <si>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</si>
  <si>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</si>
  <si>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</si>
  <si>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</si>
  <si>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</si>
  <si>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</si>
  <si>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</si>
  <si>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</si>
  <si>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</si>
  <si>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</si>
  <si>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</si>
  <si>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</si>
  <si>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</si>
  <si>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</si>
  <si>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</si>
  <si>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</si>
  <si>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</t>
  </si>
  <si>
    <t>Volný čas 2010</t>
  </si>
  <si>
    <t>Sportoviště 2010</t>
  </si>
  <si>
    <t>Památkově chráněná území 2010</t>
  </si>
  <si>
    <t>Rozvoj vesnice 2010</t>
  </si>
  <si>
    <t>Čistá voda 2010</t>
  </si>
  <si>
    <t>6) VÝVOJ DAŇOVÝCH PŘÍJMŮ KRAJE V OBDOBÍ   leden - prosinec    2011</t>
  </si>
  <si>
    <t>Bioodpady 2010</t>
  </si>
  <si>
    <t>Bezpečné metropolitní sítě 2010</t>
  </si>
  <si>
    <t>Edice Vysočiny VII</t>
  </si>
  <si>
    <t>Investujme v sociálních službách</t>
  </si>
  <si>
    <t>Rozvoj podnikatelů 2010 - II.</t>
  </si>
  <si>
    <t xml:space="preserve">Granty vyhlášené v roce 2011 </t>
  </si>
  <si>
    <t>Rozvoj podnikatelů 2011</t>
  </si>
  <si>
    <t>Naše školka 2011</t>
  </si>
  <si>
    <t>Sportoviště 2011</t>
  </si>
  <si>
    <t>Čistá voda 2011</t>
  </si>
  <si>
    <t>Jdeme příkladem-předcházíme odpadům 2011</t>
  </si>
  <si>
    <t>Environmentální osvěta-Přírodní zahrady 2011</t>
  </si>
  <si>
    <t>Bezpečné metropolitní sítě 2011</t>
  </si>
  <si>
    <t>Prevence kriminality 2011</t>
  </si>
  <si>
    <t>Rozvoj vesnice 2011</t>
  </si>
  <si>
    <t>Regionální kultura 2011</t>
  </si>
  <si>
    <t>Doprov. infrastruktura CR 2011</t>
  </si>
  <si>
    <t>Bezpečná silnice 2011</t>
  </si>
  <si>
    <t>Bioodpady 2011</t>
  </si>
  <si>
    <t>Investujme v soc. službách 2011</t>
  </si>
  <si>
    <t>PŘÍJMY DLE GRANTOVÝCH PROGRAMŮ  A ÚROKY</t>
  </si>
  <si>
    <t xml:space="preserve"> Program číslo</t>
  </si>
  <si>
    <t>Příjmy v r. 2011 z let minulých</t>
  </si>
  <si>
    <t>Volný čas 2009</t>
  </si>
  <si>
    <t>CELKEM příjmy z let minulých</t>
  </si>
  <si>
    <t>Odvod za porušení rozp. kázně GP 213</t>
  </si>
  <si>
    <t>Odvod za porušení rozp. kázně GP 221</t>
  </si>
  <si>
    <t>Odvod za porušení rozp. kázně GP 234</t>
  </si>
  <si>
    <t>ÚROKY</t>
  </si>
  <si>
    <t>Převod z disponibilních prostř. z roku 2010</t>
  </si>
  <si>
    <t>CELKEM PŘÍJMY</t>
  </si>
  <si>
    <t>tučně označené GP jsou uzavřeny</t>
  </si>
  <si>
    <t>Převody ze zvláštních účtů ukončených projektů, jednotlivých etap projektů, nebo na základě usnesení orgánů kraje</t>
  </si>
  <si>
    <t xml:space="preserve">Zdroje celkem   </t>
  </si>
  <si>
    <t>přidáno 8,- a 12,- kontokor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</si>
  <si>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</si>
  <si>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</si>
  <si>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na projekty kofinancované EU</t>
  </si>
  <si>
    <t>FSR</t>
  </si>
  <si>
    <t>Výdaje z rozpočtu kraje</t>
  </si>
  <si>
    <t>Příjmy do rozpočtu kraje</t>
  </si>
  <si>
    <t>SU</t>
  </si>
  <si>
    <t>Název projektu, grantového schématu</t>
  </si>
  <si>
    <t xml:space="preserve">Celkový rozpočet na projekt 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</si>
  <si>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</si>
  <si>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</si>
  <si>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</si>
  <si>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2005 - 2010 </t>
  </si>
  <si>
    <t xml:space="preserve">Zbývá převést </t>
  </si>
  <si>
    <t>Skutečné výdaje za trvání projektu            2005 - 2010</t>
  </si>
  <si>
    <t>Skutečné příjmy za trvání projektu 2005 - 2010</t>
  </si>
  <si>
    <t>231 89</t>
  </si>
  <si>
    <t>Kulturní dědictví Vysočiny (FM EHP/Norsko - řízení)</t>
  </si>
  <si>
    <t>231 90</t>
  </si>
  <si>
    <t>Kulturní dědictví Vysočiny (FM EHP/Norsko - subprojekty)</t>
  </si>
  <si>
    <t>231 99</t>
  </si>
  <si>
    <t>Úspora energií v zařízeních zřizovaných krajem Vysočina II.</t>
  </si>
  <si>
    <t>231 98</t>
  </si>
  <si>
    <t>II/360 Štěpánovice - Vacenovice*</t>
  </si>
  <si>
    <t>II/360 ul. Rafaelova - Pocoucov*</t>
  </si>
  <si>
    <t>II/128 Pacov - Lukavec, 1. stavba*</t>
  </si>
  <si>
    <t>II/150 Havlíčkův Brod - Okrouhlice*</t>
  </si>
  <si>
    <t>II/152 Jaroměřice - Hrotovice - hr. kraje, 1. stavba*</t>
  </si>
  <si>
    <t>II/602 hr. kraje - Pelhřimov, 5. stavba*</t>
  </si>
  <si>
    <t>II/128 Pacov - Lukavec, 2.stavba*</t>
  </si>
  <si>
    <t>II/344 Havlíčkův Brod - Chotěboř, 1. stavba*</t>
  </si>
  <si>
    <t>II/405 Okříšky - průtah*</t>
  </si>
  <si>
    <t>II/602 hr. kraje - Pelhřimov, 4. stavba*</t>
  </si>
  <si>
    <t>II/602 hr. kraje - Pelhřimov, 6. stavba*</t>
  </si>
  <si>
    <t>5)  PLNĚNÍ PŘÍJMŮ ROZPOČTU KRAJE ZA OBDOBÍ 1 - 12/2011</t>
  </si>
  <si>
    <t>Sankční platby přijaté od jiných subjektů (pol.2212)</t>
  </si>
  <si>
    <t>Sankční platby přijaté od státu, obcí a krajů (pol.2211)</t>
  </si>
  <si>
    <t>7)  ČERPÁNÍ VÝDAJŮ ROZPOČTU KRAJE PODLE KAPITOL ZA OBDOBÍ 1 - 12/2011</t>
  </si>
  <si>
    <t>Severojižní propojení kraje Vysočina 2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</si>
  <si>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</si>
  <si>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</si>
  <si>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</si>
  <si>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</si>
  <si>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Jamné, 1. stavba**</t>
  </si>
  <si>
    <t>II/353 D1 - Rytířsko - Jamné, 2. stavba**</t>
  </si>
  <si>
    <t>II/353 Stáj - Zhoř**</t>
  </si>
  <si>
    <t>II/128 Salačova Lhota - obchvat**</t>
  </si>
  <si>
    <t>II/128 Pacov - Lukavec, 4. stavba**</t>
  </si>
  <si>
    <t xml:space="preserve">II/344 Dolní Krupá** </t>
  </si>
  <si>
    <t>II/347 Světlá nad Sázavou - D1, 2. stavba**</t>
  </si>
  <si>
    <t>Interní pavilon v Nemocnici Nové Město na Moravě (z rozpočtu kraje převedeno na zvl. účet 112 tis. Kč)</t>
  </si>
  <si>
    <t>Pavilon pro matku a dítě v Nemocnici Třebíč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</si>
  <si>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</si>
  <si>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</si>
  <si>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</si>
  <si>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5.1 Řízení, kontrola, monitorování a hodnocení programu</t>
  </si>
  <si>
    <t>Technická pomoc v rámci OP Vzdělávání pro konkurenceschopnost, oblast podpory 5.2 Informovanost a publicita</t>
  </si>
  <si>
    <t>Technická pomoc v rámci OP Vzdělávání pro konkurenceschopnost, oblast podpory 5.3 Zvýšení absorpční kapacity</t>
  </si>
  <si>
    <t>Individuální projekt OP VK - Vysočina Education a SŠO a služeb Jihlava</t>
  </si>
  <si>
    <t>SŠ řemesel a služeb Moravské Budějovice - na pořízení gastrotechnologie a vybavení pro přepravu jídla</t>
  </si>
  <si>
    <t>Příspěvky na provoz organizacím v odvětví kultury (z příjmů z prodeje majetku ve správě PO - ÚZ 00055)</t>
  </si>
  <si>
    <t>Účelová dotace z MPSV ČR pro děti vyžadující okamžitou pomoc</t>
  </si>
  <si>
    <t>Regional Cooperation Management CZ - AT, RECOM CZ - AT</t>
  </si>
  <si>
    <t>Zámek Třebíč - modernizace zámku a zpřístupnění nových expozic</t>
  </si>
  <si>
    <t>Technická pomoc OP Přeshraniční spolupráce Rakousko - Česká republika 2007 - 2013 v kraji Vysočina</t>
  </si>
  <si>
    <t>Implementace soustavy NATURA 2000 - Vysočina</t>
  </si>
  <si>
    <t>Vybrané služby sociální prevence v kraji Vysočina (z rozpočtu kraje převedeno na zvl. účet 60 tis. Kč)</t>
  </si>
  <si>
    <t>Zachování biodiverzity</t>
  </si>
  <si>
    <t>III/3993 Naloučany - most</t>
  </si>
  <si>
    <t>Revitalizace parků v zařízeních zřizovaných krajem Vysočina</t>
  </si>
  <si>
    <t>Revitalizace parků v zařízeních zřizovaných krajem Vysočina II.</t>
  </si>
  <si>
    <t>Globální grant v rámci OP VK - oblast podpory 3.2</t>
  </si>
  <si>
    <t>Rodinné pasy</t>
  </si>
  <si>
    <t xml:space="preserve">Technologické centrum </t>
  </si>
  <si>
    <t>Rovné příležitosti v regionálních a komunálních rozpočtech</t>
  </si>
  <si>
    <t>II/409 Panské Dubenky - most ev. č. 409 - 016</t>
  </si>
  <si>
    <t>II/360 Trnava - Rudíkov</t>
  </si>
  <si>
    <t>II/602 hr. kraje - Pelhřimov, 7. stavba</t>
  </si>
  <si>
    <t>II/130 Miletín - most</t>
  </si>
  <si>
    <t>II/361 Příštpo - mosty</t>
  </si>
  <si>
    <t>II/128, II/150 Lukavec - hranice kraje</t>
  </si>
  <si>
    <t>II/405 Jihlava (Pančava) - most</t>
  </si>
  <si>
    <t>II/345 Golčův Jeníkov - Chotěboř</t>
  </si>
  <si>
    <t>II/131 Petrovice - most ev. č. 131 - 001</t>
  </si>
  <si>
    <t>III/34775 Bystrá - most ev. č. 34775 - 1</t>
  </si>
  <si>
    <t>III/13035 Hořice - most ev. č. 13035 - 2</t>
  </si>
  <si>
    <t>III/12936 Jiřice - most ev. č. 12936 - 1</t>
  </si>
  <si>
    <t>Vzdělávání v eGovernmentu</t>
  </si>
  <si>
    <t>Mediální kampaň</t>
  </si>
  <si>
    <t>Muzea a galerie na Vysočině on-line</t>
  </si>
  <si>
    <t>Kulturní a přírodní dědictví Vysočiny</t>
  </si>
  <si>
    <t>Most k partnerství - VŠP Jihlava tvoří síť</t>
  </si>
  <si>
    <t>Posilování partnerství regionů</t>
  </si>
  <si>
    <t>Add Me!</t>
  </si>
  <si>
    <t>eCITIZEN II.</t>
  </si>
  <si>
    <t>OSEPA</t>
  </si>
  <si>
    <t>III/03810 Hesov - mosty (v roce 2009 výdaje z kapitoly Doprava)</t>
  </si>
  <si>
    <r>
      <t xml:space="preserve">Nemocnice Jihlava - Pavilon urgentní a intenzivní péče </t>
    </r>
    <r>
      <rPr>
        <sz val="8"/>
        <rFont val="Arial CE"/>
        <family val="0"/>
      </rPr>
      <t>(v roce 2010 převedeno z rozpočtu kraje, Kapitoly Zdravotnictví 8 660tis. Kč)</t>
    </r>
  </si>
  <si>
    <t>DE - LAN</t>
  </si>
  <si>
    <t>PreCo</t>
  </si>
  <si>
    <t>Kvalita 09</t>
  </si>
  <si>
    <t>Podpora systému primární prevence sociálně patologických jevů</t>
  </si>
  <si>
    <t>Vzdělávání ředitelů SŠ</t>
  </si>
  <si>
    <t>Kvalita 10</t>
  </si>
  <si>
    <t>Rozšíření datového skladu</t>
  </si>
  <si>
    <t>Centrum popularizace vědy Vysočina</t>
  </si>
  <si>
    <t>II/385 Dolní Rožínka - hranice kraje***</t>
  </si>
  <si>
    <t>II/392 Velké Meziříčí - Tasov***</t>
  </si>
  <si>
    <t xml:space="preserve">Transformace ÚSP Jinošov </t>
  </si>
  <si>
    <t>Odborné filmy jako prostředek jazykové výuky</t>
  </si>
  <si>
    <t>Spolupráce mezi místní agendou 21 v kraji Vysočina a programem Gemeinde 21 v Dolním Rakousku</t>
  </si>
  <si>
    <t>CEMSDI</t>
  </si>
  <si>
    <t xml:space="preserve">Podpora zemědělství v Kraji Vysočina (zemědělské akce dle zásad) </t>
  </si>
  <si>
    <t>Transfery obecním PO - pověřeným knihovnám zajišťujícím výkon reg. funkcí v Kraji Vysočina</t>
  </si>
  <si>
    <t>Finanční prostředky na poskytování dotací na výročí obcí a měst v Kraji Vysočina</t>
  </si>
  <si>
    <t>Dotace vlastníkům kulturních památek v Kraji Vysočina</t>
  </si>
  <si>
    <t>Organizace ve zdravotnictví - software (provoz softwarových řešení, konzultační a koordinační služby s ERP)</t>
  </si>
  <si>
    <t>Vyhodnocení kvality ovzduší průmyslové zóny města Jihlavy, monitoring kvality ovzduší dalších částí Kraje Vysočina</t>
  </si>
  <si>
    <t>Ostatní nakládání s odpady, Plán odpadového hospodářství Kraje Vysočina, projekt ISNOV</t>
  </si>
  <si>
    <t>Dotace na sociální služby z rozpočtu Kraje Vysočina (ÚZ 00053)</t>
  </si>
  <si>
    <t>Dotace obcím v rámci Programu prevence kriminality Kraje Vysočina, účelová dotace MV ČR</t>
  </si>
  <si>
    <t>Financování kanceláře zastoupení Kraje Vysočina v Bruselu</t>
  </si>
  <si>
    <t>Další kulturní, společenské a sportovní akce podporované Krajem Vysočina vč. Vesnice roku a podpora dalších subjektů</t>
  </si>
  <si>
    <t>Vysočina 21 - Propagace a realizace MA 21 a udržitelného rozvoje v Kraji Vysočina</t>
  </si>
  <si>
    <t>Výdaje spojené s majetkem kraje - režijní výdaje, pojištění 2. úrovně rizik PO Kraje Vysočina,  výkupy pozemků a nemovitostí</t>
  </si>
  <si>
    <t xml:space="preserve">Přijetí úvěru od EIB na akce v rámci Projektu B - regionální infrastruktura Kraje Vysočina (Pavilon pro matku a dítě v Nemocnici Třebíč, Nemocnice Jihlava - PUIP)  </t>
  </si>
  <si>
    <t xml:space="preserve">Přijetí úvěru od EIB na akce v rámci Projektu B - regionální infrastruktura Kraje Vysočina (kapitola Doprava a kapitola Nemovitý majetek)  </t>
  </si>
  <si>
    <t>Snižování energetické náročnosti (z kapitoly Nemovitý majetek převedeno 700 tis. Kč)</t>
  </si>
  <si>
    <t>Implementace soustavy NATURA 2000 v kraji Vysočina - lesy a rybníky</t>
  </si>
  <si>
    <t>Modernizace úseku komunikace II/408 u Jemnice</t>
  </si>
  <si>
    <t>Severojižní propojení kraje Vysočina 3</t>
  </si>
  <si>
    <t>II. Globální grant 1.1 v rámci OP VK - Zvyšování kvality ve vzdělávání v kraji Vysočina</t>
  </si>
  <si>
    <t>II. Globální grant 1.2 v rámci OP VK Rovné příležitosti ve vzdělávání v kraji Vysočina</t>
  </si>
  <si>
    <t>II. Globální grant 1.3 v rámci OP VK Další vzdělávání pracovníků škol a školských zařízení v kraji Vysočina</t>
  </si>
  <si>
    <t>Kulturní krajiny a identity podél rakousko-českých hranic - 60 let EU</t>
  </si>
  <si>
    <t>Partner AT-CZ PRO 2013+</t>
  </si>
  <si>
    <t>Transformace ÚSP Jinošov II.</t>
  </si>
  <si>
    <t>Transformace ÚSP Jinošov III.</t>
  </si>
  <si>
    <t>* převod z FSR schválen v celkové výši 1 400 mil. Kč dle usnesení 0124/02/2007/ZK a 0471/06/2009/ZK</t>
  </si>
  <si>
    <t>** převod z FSR schválen v celkové výši 1 200 mil. Kč dle usnesení 0361/05/2007/ZK</t>
  </si>
  <si>
    <t>*** převod z FSR schválen v celkové výši 430 mil. Kč dle usnesení 0253/04/2010/ZK</t>
  </si>
  <si>
    <t>Ukončené projekty:</t>
  </si>
  <si>
    <t>231 51</t>
  </si>
  <si>
    <t xml:space="preserve">Půjčky na projekty EU (příjmy = splátky půjčených fin. prostředků) </t>
  </si>
  <si>
    <t>231 60</t>
  </si>
  <si>
    <t>Technická asistence SROP: Ostatní výdaje technické pomoci SROP</t>
  </si>
  <si>
    <t xml:space="preserve">Technická asistence SROP: Aktivity spojené s řízením SROP </t>
  </si>
  <si>
    <t>231 61</t>
  </si>
  <si>
    <t xml:space="preserve">Budování rozvojového partnerství za účelem posílení kapacity při plánování a realizaci programů v kraji Vysočina </t>
  </si>
  <si>
    <t>231 62</t>
  </si>
  <si>
    <t xml:space="preserve">Podpora malých a středních podnikatelů v ekonomicky slabých regionech kraje Vysočina </t>
  </si>
  <si>
    <t>231 63</t>
  </si>
  <si>
    <t xml:space="preserve">Podpora drobných podnikatelů v ekonomicky slabých regionech kraje Vysočina </t>
  </si>
  <si>
    <t>231 64</t>
  </si>
  <si>
    <t xml:space="preserve">Podpora regionální a místní infrastruktury v kraji Vysočina </t>
  </si>
  <si>
    <t>231 65</t>
  </si>
  <si>
    <t>Podpora regionálních a místních služeb cestovního ruchu v kraji Vysočina</t>
  </si>
  <si>
    <t>231 66</t>
  </si>
  <si>
    <t>2) HOSPODAŘENÍ KRAJE VYSOČINA ZA OBDOBÍ 1 - 12/2011</t>
  </si>
  <si>
    <t>3) HOSPODAŘENÍ KRAJE VYSOČINA ZA OBDOBÍ 1 - 12/2011</t>
  </si>
  <si>
    <t>4)  FINANCOVÁNÍ KRAJE VYSOČINA ZA OBDOBÍ 1 - 12/2011</t>
  </si>
  <si>
    <t xml:space="preserve">11)  FOND VYSOČINY ZA OBDOBÍ 1 - 12/2011    </t>
  </si>
  <si>
    <t xml:space="preserve">12)  FOND STRATEGICKÝCH REZERV ZA OBDOBÍ 1 - 12/2011 </t>
  </si>
  <si>
    <t>8) ČERPÁNÍ VÝDAJŮ NA KAPITOLE KRAJSKÝ ÚŘAD ZA OBDOBÍ 1 - 12/2011</t>
  </si>
  <si>
    <t>9) ČERPÁNÍ VÝDAJŮ NA KAPITOLE ZASTUPITELSTVO KRAJE ZA OBDOBÍ 1 - 12/2011</t>
  </si>
  <si>
    <t>14) ČERPÁNÍ KAPITOLY REZERVA A ROZVOJ KRAJE ZA OBDOBÍ 1 - 12/2011</t>
  </si>
  <si>
    <t>Rozvoj kapacit dalšího profesního vzdělávání - OP RLZ (z rozpočtu kraje na zvl. účet převedeno 85 tis. Kč)</t>
  </si>
  <si>
    <t>231 67</t>
  </si>
  <si>
    <t>Podpora sociální integrace v kraji Vysočina 2004-2006</t>
  </si>
  <si>
    <t>231 68</t>
  </si>
  <si>
    <t xml:space="preserve">ROWANet </t>
  </si>
  <si>
    <t>231 69</t>
  </si>
  <si>
    <t xml:space="preserve">Realizace informační kampaně pro Iniciativu Společenství INTERREG IIIA Česká republika - Rakousko v kraji Vysočina </t>
  </si>
  <si>
    <t>231 70</t>
  </si>
  <si>
    <t xml:space="preserve">ICHNOS </t>
  </si>
  <si>
    <t>231 71</t>
  </si>
  <si>
    <t xml:space="preserve">II/411, II/152, III/15226 Moravské Budějovice - okružní křižovatka </t>
  </si>
  <si>
    <t>231 72</t>
  </si>
  <si>
    <t>Rekonstrukce mostu ev. č. 35114-4 v Přibyslavicích a rekonstrukce silnice III/35114</t>
  </si>
  <si>
    <t>231 74</t>
  </si>
  <si>
    <t xml:space="preserve">Terénní mapování sítě jezdeckých stezek a koňských stanic v kraji Vysočina </t>
  </si>
  <si>
    <t>231 76</t>
  </si>
  <si>
    <t xml:space="preserve">Vzdělávání zadavatele a poskytovatelů v oblasti standardů kvality soc. služeb v rezidenčních službách v kraji Vysočina  - OP RLZ </t>
  </si>
  <si>
    <t>231 77</t>
  </si>
  <si>
    <t xml:space="preserve">Adaptabilní školy - počáteční vzdělávání </t>
  </si>
  <si>
    <t>231 78</t>
  </si>
  <si>
    <t>Adaptabilní školy - další vzdělávání</t>
  </si>
  <si>
    <t>231 79</t>
  </si>
  <si>
    <t xml:space="preserve">Kofinancování individuálních projektů  4.2.2 SROP </t>
  </si>
  <si>
    <t>231 80</t>
  </si>
  <si>
    <t xml:space="preserve">Severojižní propojení kraje Vysočina </t>
  </si>
  <si>
    <t>231 81</t>
  </si>
  <si>
    <t>II/602 Jihlava - Velké Meziříčí, rekonstrukce - nahrazen projekty II/602 Jihlava - Pelhřimov</t>
  </si>
  <si>
    <t>231 83</t>
  </si>
  <si>
    <t>Rekonstrukce mostu ev. č. 152 - 018 v Jaroměřicích</t>
  </si>
  <si>
    <t>231 85</t>
  </si>
  <si>
    <t xml:space="preserve">Zkvalitnění propagace turistického potenciálu kraje Vysočina </t>
  </si>
  <si>
    <t>231 86</t>
  </si>
  <si>
    <t xml:space="preserve">Budování rozvojového partnerství za účelem posílení kapacity při plánování a real. programů v kraji Vysočina II. </t>
  </si>
  <si>
    <t>231 87</t>
  </si>
  <si>
    <t>Administrace GS 3.3 OPRLZ</t>
  </si>
  <si>
    <t>231 88</t>
  </si>
  <si>
    <t>INTERREG IIIA CZ - AT</t>
  </si>
  <si>
    <t>231 91</t>
  </si>
  <si>
    <t>Administrace GS 3.2 SROP</t>
  </si>
  <si>
    <t>231 97</t>
  </si>
  <si>
    <t>III/3525 od I/38 do Stříteže* - rekonstrukce (ukončení financování projektu z operačních programů)</t>
  </si>
  <si>
    <t>*</t>
  </si>
  <si>
    <t>Úspora energií v zařízeních zřizovaných krajem Vysočina</t>
  </si>
  <si>
    <t>Zkvalitnění systému informování turistů v kraji Vysočina</t>
  </si>
  <si>
    <t>Legese</t>
  </si>
  <si>
    <t>II/399 Stropešín - most ev.č. 399-002*</t>
  </si>
  <si>
    <t>II/360 Třebíč - Velké Meziříčí* (nahrazeno projekty II/360 Oslavice - Oslavička a II/360 Pocoucov)</t>
  </si>
  <si>
    <t>Hlavní lůžková budova v Nemocnici Pelhřimov (z rozpočtu kraje převedeno na zvl. účet 194 tis. Kč)</t>
  </si>
  <si>
    <t>Rekonstrukce budovy interny v Nemocnici Havlíčkův Brod (z rozpočtu kraje převedeno na zvl. účet 112 tis. Kč)</t>
  </si>
  <si>
    <t xml:space="preserve">Maximalizace hodnoty a zlepšení udržitelného lesního hospodářství ve střední a severní Evropě (z rozpočtu kraje převedeno na zvl. účet 300 tis. Kč) - ukončení realizace </t>
  </si>
  <si>
    <t>Vesmír Vysočiny - ukončena realizace</t>
  </si>
  <si>
    <t xml:space="preserve">Vědeckotechnologický park Jihlava - ukončení realizace </t>
  </si>
  <si>
    <t>Vědeckotechnologický park Jihlava 2 - ukončení realizace</t>
  </si>
  <si>
    <t>Vítejte na Vysočině</t>
  </si>
  <si>
    <t>Zdravotnické přístroje Nemocnice Havlíčkův Brod (z rozpočtu kraje převedeno na zvl. účet 119 tis. Kč)</t>
  </si>
  <si>
    <t>ICHNOS Plus</t>
  </si>
  <si>
    <t>Jaroměřice - Hrotovice</t>
  </si>
  <si>
    <t>Implementace a péče o území soustavy NATURA 2000 v kraji Vysočina</t>
  </si>
  <si>
    <t>Územně analytické podklady kraje Vysočina (z rozpočtu kraje převedeno na zvl. účet 250 tis. Kč) - ukončena realizace</t>
  </si>
  <si>
    <t>II/129 Humpolec - most ev. č. 129-011</t>
  </si>
  <si>
    <t>II/409 Počátky - průtah</t>
  </si>
  <si>
    <t>II/360 Jimramov - Horka</t>
  </si>
  <si>
    <t>III/01926, III/01928, III/01929 v Nové Cerekvi</t>
  </si>
  <si>
    <t>II/129 Cetoraz - Jiřičky</t>
  </si>
  <si>
    <t xml:space="preserve">II/410 od I/23 - Želetava </t>
  </si>
  <si>
    <t xml:space="preserve">II/151, III/15113 od I/38 - Budeč + Štěpkov - Budkov </t>
  </si>
  <si>
    <t>II/351 od II/602 - Třebíč</t>
  </si>
  <si>
    <t xml:space="preserve">III/03810 Havlíčkův Brod - Přibyslav </t>
  </si>
  <si>
    <t>II/360 Jimramov - Moravec</t>
  </si>
  <si>
    <t xml:space="preserve">II/339 Ledeč nad Sázavou - hranice kraje </t>
  </si>
  <si>
    <t xml:space="preserve">II/348, II/131 Štoky - Petrovice - Větrný Jeníkov </t>
  </si>
  <si>
    <t xml:space="preserve">II/354 Nové Město na Moravě - Svratka </t>
  </si>
  <si>
    <t xml:space="preserve">II/133 Horní Cerekev - křižovatka II/602 </t>
  </si>
  <si>
    <t>II/402 Batelov - Třešť</t>
  </si>
  <si>
    <t>II/639 Horní Cerekev - Kostelec</t>
  </si>
  <si>
    <t>Schválené, ale z důvodu ukončení projektů  nepřevedené fin. prostředky z FSR - zůstávají ve FSR k dalšímu využití</t>
  </si>
  <si>
    <t>CELKEM  UKONČENÉ  PROJEKTY</t>
  </si>
  <si>
    <t xml:space="preserve">Výdaje z rozpočtu kraje </t>
  </si>
  <si>
    <t>Financování výdajů z půjčky SFDI</t>
  </si>
  <si>
    <t>Název projektu</t>
  </si>
  <si>
    <t>Celkový rozpočet na projekt</t>
  </si>
  <si>
    <t>Dar určený na krytí nákladů souvisejících se sportovní přípravou</t>
  </si>
  <si>
    <t>Schválený převod           na zvl. účty</t>
  </si>
  <si>
    <t>Převedeno na zvláštní účty z FSR 2005 - 2010</t>
  </si>
  <si>
    <t>Skutečné výdaje za trvání projektu 2005 - 2010</t>
  </si>
  <si>
    <t>Přijatá půjčka ze SFDI 2006 - 2010 skutečnost</t>
  </si>
  <si>
    <t>Vrácení půjčky do SFDI</t>
  </si>
  <si>
    <t>Skutečné příjmy 2005 - 2010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</si>
  <si>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</si>
  <si>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</si>
  <si>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</si>
  <si>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</si>
  <si>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</si>
  <si>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</si>
  <si>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</si>
  <si>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231 84</t>
  </si>
  <si>
    <t>Přeložka silnice II/352 Jihlava - Heroltice*</t>
  </si>
  <si>
    <t>231 92</t>
  </si>
  <si>
    <t>II/360 Oslavička - obchvat, 2. stavba*</t>
  </si>
  <si>
    <t>231 93</t>
  </si>
  <si>
    <t>II/353 Bohdalov - obchvat* - ukončen</t>
  </si>
  <si>
    <t>231 94</t>
  </si>
  <si>
    <t>II/405 Brtnice - Zašovice*</t>
  </si>
  <si>
    <t>231 95</t>
  </si>
  <si>
    <t>II/602 hr. kraje - Pelhřimov, 2. stavba* - ukončen</t>
  </si>
  <si>
    <t>231 96</t>
  </si>
  <si>
    <t>II/602 hr. kraje - Pelhřimov, 3. stavba*</t>
  </si>
  <si>
    <t>II/602 hr. kraje - Pelhřimov, 1. stavba* - ukončen</t>
  </si>
  <si>
    <t>II/405 Příseka - Brtnice*</t>
  </si>
  <si>
    <t>II/347 Světlá nad Sázavou - D1, 1. stavba*</t>
  </si>
  <si>
    <t>II/360 Oslavice - Oslavička*</t>
  </si>
  <si>
    <t>II/411 Moravské Budějovice - hranice kraje***</t>
  </si>
  <si>
    <t>***</t>
  </si>
  <si>
    <t>položka Péče o lidské zdroje a majetek kraje</t>
  </si>
  <si>
    <t>Datum schválení</t>
  </si>
  <si>
    <t>Popis RO</t>
  </si>
  <si>
    <t>ORJ</t>
  </si>
  <si>
    <t>Částka  v tis. Kč</t>
  </si>
  <si>
    <t>Zůstatek položky</t>
  </si>
  <si>
    <t>SCHVÁLENÝ   ROZPOČET   ROK   2011</t>
  </si>
  <si>
    <t>KSÚS Vysočiny - invest.dotace na pořízení územně analyt.podkladů</t>
  </si>
  <si>
    <t>Poskytnutí finančních darů pro Konfederaci politických vězňů České republiky, Český svaz bojovníků za svobodu, o.s., Vojenské sdružení rehabilitovaných  AČR, Svaz důchodců České republiky, o.s. Krajská rada kraje Vysočina a Moravskoslezský svaz Vojenských</t>
  </si>
  <si>
    <t>Na realizaci veřejné zakázky "Vybudování síťové infrastruktury"</t>
  </si>
  <si>
    <t>Finanční dary L.Beranovi a J.Srpovi - uznání a poděkování za reprezentaci kraje Vysočina a ČR</t>
  </si>
  <si>
    <t>Finanční dar O.Doktorovi - uznání a poděkování za reprezentaci kraje Vysočina</t>
  </si>
  <si>
    <t>Na dodávku komplexních služeb k výběru dodavatele zemního plynu a elektrické energie</t>
  </si>
  <si>
    <t>Na dary obcím na podporu vzdělávání zdravotně handicapovaných žáků v roce 2011 a dar městu Kamenice nad Lipou  (na posílení zdrojového krytí)</t>
  </si>
  <si>
    <t>Na realizaci projektu Multimediální průvodce pro krajská muzea</t>
  </si>
  <si>
    <t>DUKLA Jihlava - mládež - dotace na pořádání Mezinárodní hokejové školy</t>
  </si>
  <si>
    <t>Vysočina Education - zvýšení příspěvku na provoz na realizaci projektu "Interkulturní vzdělávání dětí a dospělých"</t>
  </si>
  <si>
    <t>Na realizaci pachových ohradníků</t>
  </si>
  <si>
    <t>Rotary Club Třebíč - dotace na krytí nákladů s účastí norských studentů na benefičním koncertu Děti dětem</t>
  </si>
  <si>
    <t>KSÚS Vysočiny - zvýšení příspěvku na provoz na GP a v případě potřeby pokácení a ošetření trvalých porostů v průjezdních úsecích silnic II. a III. třídy</t>
  </si>
  <si>
    <r>
      <t xml:space="preserve">Třebíč Nuclears baseball </t>
    </r>
    <r>
      <rPr>
        <sz val="10"/>
        <rFont val="Arial"/>
        <family val="2"/>
      </rPr>
      <t>&amp; softball - dotace na akci ME Kadetů 2011 Třebíč</t>
    </r>
  </si>
  <si>
    <t>VELOSERVIS TEAM Havlíčkův Brod - finanční dar</t>
  </si>
  <si>
    <t>SPŠ a SOU Pelhřimov - na úhradu nákladů spotřeby vody z důvodu havárie vodovodního potrubí</t>
  </si>
  <si>
    <t>Základní škola, SPC a ŠD Havlíčkův Brod - na vybavení přístavby školy</t>
  </si>
  <si>
    <t>Finanční dar pro CZECH SPITFIRE CLUB Jihlava</t>
  </si>
  <si>
    <t>Střední škola řemesel a služeb Moravské Budějovice - na zajištění dalšího používání CNC strojů</t>
  </si>
  <si>
    <t>Vysočina Tourism - zvýšení příspěvku na provoz (586 783,25 Kč) a dotace na investice (21 295,65 Kč) na pokrytí vlastního podílu organizace na spolufinancování projektu "Zkvalitnění marketingu turistické nabídky kraje Vysočina"</t>
  </si>
  <si>
    <t>Finanční dar pro Městskou správu lesů Pelhřimov, s.r.o., (akce Pojďte s námi do lesa)</t>
  </si>
  <si>
    <t>Na výdaje související s přípravou Strategie 2020 Kraje Vysočina</t>
  </si>
  <si>
    <t>položka Strategické a koncepční materiály</t>
  </si>
  <si>
    <t>Popis rozpočtového opatření</t>
  </si>
  <si>
    <t>položka Nespecifikovaná rezerva</t>
  </si>
  <si>
    <t>Zvýšení kapitoly Doprava, příloha D2 Investice v dopravě (akce II/348 Úsobí most ev.č.348-004)</t>
  </si>
  <si>
    <t>Dotace pro Sportovní klub Nové Město na Moravě na projekt "Investiční výstavba areálu pro MS v biatlonu 2013"</t>
  </si>
  <si>
    <t>Finanční dar Japonsku postiženému zemětřesením</t>
  </si>
  <si>
    <t>KSÚS Vysočiny - zvýšení příspěvku na provoz na opravy havárií úseků silnic</t>
  </si>
  <si>
    <t>Změna rozsahu ZDO území kraje Vysočina ve veřejné linkové dopravě pro rok 2011 (snížení rozpočtu kapitoly Doprava)</t>
  </si>
  <si>
    <t xml:space="preserve">Zvýšení kapitoly Nemovitý majetek, příloha M4 Investice ve zdravotnictví </t>
  </si>
  <si>
    <t>Dotace městu Velké Meziříčí na demoliční práce budovy č.p.386 ve Velkém Meziříčí</t>
  </si>
  <si>
    <t>Krajská hospodářská komora kraje Vysočina - dotace na realizaci projektu "Centrum zahraničního obchodu kraje Vysočina"</t>
  </si>
  <si>
    <t>Zvýšení přípěvku na provoz pro PO z odvětví sociální péče na částečné pokrytí předpokládaného schodkového finančního hospodaření PO  v letošním roce</t>
  </si>
  <si>
    <t>Dotace dobrovolnému svazku obcí Cyklostezka Jihlava - Třebíč - Raabs na realizaci projektu "Kofinancování cyklostezky Jihlava - Třebíč - Raabs"</t>
  </si>
  <si>
    <t>ZZS kraje Vysočina - zvýšení příspěvku na provoz na částečné pokrytí plánované ztráty</t>
  </si>
  <si>
    <t>Transfery na státní příspěvek zřizovatelům zařízení pro děti vyžadující okamžitou pomoc</t>
  </si>
  <si>
    <t xml:space="preserve">Zvýšení kapitoly Doprava, příloha D2 Investice v dopravě na rozpočtové pokrytí akcí </t>
  </si>
  <si>
    <t>100X</t>
  </si>
  <si>
    <t>Stav na účtu k  31. 12. 2011</t>
  </si>
  <si>
    <t>Stav na účtu k 31. 12. 2011</t>
  </si>
  <si>
    <t>Nemocnice Nové Město na Moravě - zvýšení investiční dotace o 6 000 tis. Kč na realizaci akce "Nemocnice NMnM - stavební úpravy pro LDN"</t>
  </si>
  <si>
    <t xml:space="preserve">Zvýšení kapitoly Nemovitý majetek, příloha M4 Investice ve zdravotnictví o 14 000 tis. Kč na rozpočtové pokrytí akcí </t>
  </si>
  <si>
    <t>Zvýšení kapitoly Nemovitý majetek, příloha M1 TZ a vyjmenované opravy ve školství (akce SŠOS Jihlava - zřízení MŠ v DM Na Stoupách)</t>
  </si>
  <si>
    <t>Zvýšení kapitoly Nemovitý majetek, příloha M1 TZ a vyjmenované opravy ve školství (akce VOŠ a SPŠ ZR - víceúčelový sál)</t>
  </si>
  <si>
    <t>Rozpis dotací na podporu dobrovolnictví</t>
  </si>
  <si>
    <t xml:space="preserve">Rozpis dotace pro poskytovatele sociálních služeb </t>
  </si>
  <si>
    <t>Na vybavení objektu rekonstruovaného DD Ždírec hmotným majetkem</t>
  </si>
  <si>
    <t>Finančního dar Folklornímu sdružení České republiky</t>
  </si>
  <si>
    <t>Ve sledovaném období by alikvotní plnění daň. příjmů mělo činit 100%, tj. 3 179 186 tis. Kč. , což je o  235 797 tis. Kč méně než skutečnost.</t>
  </si>
  <si>
    <t>Skutečné plnění daňových příjmů za sledované období činí 3 414 983 tis. Kč, což je o  23 759 tis. Kč více než ze stejné období minulého roku, tj. 101 %.</t>
  </si>
  <si>
    <t>Jihlavský spolek amatérských filmařů Jihlava - dotace na pořádání Mezinárodního festivalu dokumentárních filmů Jihlava 2011</t>
  </si>
  <si>
    <t>včetně kapitoly Evropské projekty</t>
  </si>
  <si>
    <t>v tis. Kč</t>
  </si>
  <si>
    <t xml:space="preserve">PŘÍJMY </t>
  </si>
  <si>
    <t xml:space="preserve">Rozpočet schválený </t>
  </si>
  <si>
    <t xml:space="preserve">Rozpočet upravený </t>
  </si>
  <si>
    <t>Skutečnost</t>
  </si>
  <si>
    <t>% z upr. rozpočtu</t>
  </si>
  <si>
    <t>daňové příjmy</t>
  </si>
  <si>
    <t>nedaňové příjmy</t>
  </si>
  <si>
    <t>kapitálové příjmy</t>
  </si>
  <si>
    <t>přijaté transfery - dotace</t>
  </si>
  <si>
    <t>PŘÍJMY CELKEM</t>
  </si>
  <si>
    <t>FINANCOVÁNÍ (+)</t>
  </si>
  <si>
    <t>ZDROJE CELKEM</t>
  </si>
  <si>
    <t>VÝDAJE DLE KAPITOL ROZPOČTU</t>
  </si>
  <si>
    <t>Zemědělství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</si>
  <si>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</si>
  <si>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</si>
  <si>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</si>
  <si>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</si>
  <si>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</si>
  <si>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</si>
  <si>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</si>
  <si>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IZS</t>
  </si>
  <si>
    <t>Počet stran : 39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</si>
  <si>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</si>
  <si>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</si>
  <si>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</si>
  <si>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</si>
  <si>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</si>
  <si>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</si>
  <si>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</si>
  <si>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*****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</si>
  <si>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</si>
  <si>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</si>
  <si>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</si>
  <si>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Evropské projekty</t>
  </si>
  <si>
    <t>VÝDAJE DLE KAPITOL CELKEM</t>
  </si>
  <si>
    <t>FINANCOVÁNÍ (-)</t>
  </si>
  <si>
    <t>VÝDAJE CELKEM</t>
  </si>
  <si>
    <t>SALDO ZDROJŮ A VÝDAJŮ</t>
  </si>
  <si>
    <t>Poznámka: Podrobný rozpis financování je na str. 4 tohoto materiálu.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</si>
  <si>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</si>
  <si>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</si>
  <si>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</si>
  <si>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</si>
  <si>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</si>
  <si>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</si>
  <si>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</si>
  <si>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>Dotace obcím s památkami UNESCO (Telč, Třebíč, Žďár nad Sázavou)</t>
  </si>
  <si>
    <t>bez kapitoly Evropské projekty a přímých výdajů ve školství</t>
  </si>
  <si>
    <t xml:space="preserve">Povýšení rozpočtu </t>
  </si>
  <si>
    <t>Rozpočet schválený</t>
  </si>
  <si>
    <t>Převod z FSR na kapitolu Regionální rozvoj na spolufinancování projektů v rámci ROP Regionální radě regionu soudržnosti NUTS II Jihovýchod</t>
  </si>
  <si>
    <t xml:space="preserve">Zapojení části disponibilního zůstatku kraje z roku 2010 </t>
  </si>
  <si>
    <t>Převod z FSR na kapitolu Kultura na poskytnutí půjčky pro Muzeum Vysočiny Havlíčkův Brod - projekt Porta Culturae</t>
  </si>
  <si>
    <t>Zapojení disponibilního zůstatku kraje z roku 2010 - závěrečný účet</t>
  </si>
  <si>
    <t>Povýšení rozpočtu celkem</t>
  </si>
  <si>
    <t>Povýšení rozpočtu kapitoly Evropské projekty</t>
  </si>
  <si>
    <t>Převod prostředků z FSR</t>
  </si>
  <si>
    <t>Zapojení zůstatků účtů evropských projektů</t>
  </si>
  <si>
    <t>Převod prostředků z účtu kontokorentního úvěru</t>
  </si>
  <si>
    <t>Půjčka ze Státního fondu dopravní infrastruktury</t>
  </si>
  <si>
    <t>Převod prostředků z rozpočtu kraje na projekt (Snižování energ. náročnosti)</t>
  </si>
  <si>
    <t>Povýšení rozpočtu kapitoly Evropské projekty celkem</t>
  </si>
  <si>
    <t>CELKEM FINANCOVÁNÍ (+)</t>
  </si>
  <si>
    <t>Snížení rozpočtu</t>
  </si>
  <si>
    <t>Schválený rozpočet</t>
  </si>
  <si>
    <t>Upravený rozpočet</t>
  </si>
  <si>
    <t>1) HOSPODAŘENÍ KRAJE VYSOČINA ZA OBDOBÍ 1 - 12/2011</t>
  </si>
  <si>
    <t>Splátka jistiny úvěru od EIB</t>
  </si>
  <si>
    <t>Nemocnice Nové Město na Moravě - investiční dotace na zřízení hospicových pokojů včetně vybavení</t>
  </si>
  <si>
    <t>Zvýšení příspěvku na provoz pro 5 krajských nemocnic (7 500 tis. Kč), pro ZZS kraje Vysočina (120 tis. Kč), pro DC Jihlava (30 tis. Kč) a pro DD Kamenice nad Lipou (30 tis. Kč) na zajištění technologické připravenosti v souvislosti se zprovozněním ERP</t>
  </si>
  <si>
    <t>Modelové království Žďár - dotace na dostavbu modelého kolejiště s námětem Vysočiny</t>
  </si>
  <si>
    <t>Na pokládku chrániček pro optické kabely (datový spoj Nové Město na Moravě - III/35314-SKI areál)</t>
  </si>
  <si>
    <t>Na dokrytí zdrojů kapitoly Kultura na poskytnutí dotace Stavebnímu bytovému družstvu SVÉBYT v likvidaci zastoupenému městem Brtnice na odstranění havárie části střechy kulturní památky "Brtnice č.p.1 - zámek"</t>
  </si>
  <si>
    <t>Na dokrytí kapitoly Sociální věci pro PO z odvětví sociální péče</t>
  </si>
  <si>
    <t>Účelová dotace - pozastávka dotace ze SFŽP</t>
  </si>
  <si>
    <t>Tělovýchovná jednota Řásná - finanční dar</t>
  </si>
  <si>
    <t>Zapojení vratek dotací a sankčních plateb z minulých let do rozpočtu kraje</t>
  </si>
  <si>
    <t>Splátky půjček od ZŠ a PŠ Chotěboř a od Vysočiny Tourism a prostředky od Regionální rady regionu soudržnosti Jihovýchod za porušení rozpočtové kázně od příjemců dotací - krajský podíl</t>
  </si>
  <si>
    <t>HZS Kraje Vysočina - neinvestiční dotace na provozní výdaje (nákup pohonných hmot a stavební opravy požárních stanic)</t>
  </si>
  <si>
    <t>Rozpis dotace  městům Telč, Třebíč a Žďár nad Sázavou na výdaje spojené s ochranou a prezentací památek světového kulturního dědictví UNESCO</t>
  </si>
  <si>
    <t>Rozpis dotace pro poskytovatele sociálních služeb</t>
  </si>
  <si>
    <t>Na dokrytí zdrojů na příspěvky na hospodaření v lesích v Kraji Vysočina</t>
  </si>
  <si>
    <t>ZZS kraje Vysočina - zvýšení příspěvku na provoz na zajištění vyrovnaného hospodaření v letošním roce</t>
  </si>
  <si>
    <t>Dotace městu Světlá nad Sázavou na spoluúčast města na stavební akci "Stavební úpravy domova důchodců - vestavba 18 pokojů"</t>
  </si>
  <si>
    <t>Převod z rozpočtu kraje na kapitolu Evropské projekty (Snižování energ. náročnosti)</t>
  </si>
  <si>
    <t>Snížení rozpočtu celkem</t>
  </si>
  <si>
    <t xml:space="preserve">Snížení rozpočtu kapitoly Evropské projekty </t>
  </si>
  <si>
    <t>Převod prostředků z ukončených projektů do FSR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</si>
  <si>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</si>
  <si>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</si>
  <si>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</si>
  <si>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</si>
  <si>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 </t>
  </si>
  <si>
    <t>DAŇOVÉ PŘÍJMY</t>
  </si>
  <si>
    <t>Druh příjmu</t>
  </si>
  <si>
    <t>Daň z příjmů FO ze závislé činnosti a funkčních požitků</t>
  </si>
  <si>
    <t>Daň z příjmů FO ze SVČ</t>
  </si>
  <si>
    <t>Daň z příjmů FO z kapitálových výnosů</t>
  </si>
  <si>
    <t>Daň z příjmů PO</t>
  </si>
  <si>
    <t>Daň z přidané hodnoty</t>
  </si>
  <si>
    <t>Daň z příjmů právnických osob za kraje</t>
  </si>
  <si>
    <t>Správní poplatky</t>
  </si>
  <si>
    <t>Příjmy za zkoušky odborné způsobilosti od žádatelů o ŘO</t>
  </si>
  <si>
    <t>Přijmy z licencí pro kamionovou dopravu</t>
  </si>
  <si>
    <t>Třída  1 - DAŇOVÉ PŘÍJMY CELKEM</t>
  </si>
  <si>
    <t>NEDAŇOVÉ PŘÍJMY</t>
  </si>
  <si>
    <t xml:space="preserve">Příjmy z poskytování služeb a výrobků </t>
  </si>
  <si>
    <t>Ostatní příjmy z vlastní činnosti (např.věcná břemena, účast. poplatky)</t>
  </si>
  <si>
    <t>Příjmy z úroků</t>
  </si>
  <si>
    <t>Odvody příspěvkových organizací</t>
  </si>
  <si>
    <t>Příjmy z pronájmu ost. nemovitostí a jejich částí</t>
  </si>
  <si>
    <t>Poplatky za odběr podzemních vod</t>
  </si>
  <si>
    <t xml:space="preserve">Přijaté nekapitálové příspěvky a náhrady </t>
  </si>
  <si>
    <t>Ostatní příjmy z pronájmu majetku</t>
  </si>
  <si>
    <t xml:space="preserve">Přijaté neinvestiční dary </t>
  </si>
  <si>
    <t>Ostatní přijaté vratky transferů (2229)</t>
  </si>
  <si>
    <t>Nerozpočtované příjmy</t>
  </si>
  <si>
    <t>z toho:</t>
  </si>
  <si>
    <t>Příjmy z prodeje  zboží (pol.2112)</t>
  </si>
  <si>
    <t>Realizované kurzové zisky (pol.2143)</t>
  </si>
  <si>
    <t>Třída 2 - NEDAŇOVÉ PŘÍJMY CELKEM</t>
  </si>
  <si>
    <t>KAPITÁLOVÉ PŘÍJMY</t>
  </si>
  <si>
    <t>Příjmy z prodeje pozemků</t>
  </si>
  <si>
    <t>Příjmy z prodeje akcií</t>
  </si>
  <si>
    <t>Příjmy z prodeje ostatních nemovitostí a jejich částí</t>
  </si>
  <si>
    <t>Příjmy z prodeje ostatního hmotného dlouhodobého majetku</t>
  </si>
  <si>
    <t>Třída 3 - KAPITÁLOVÉ PŘÍJMY CELKEM</t>
  </si>
  <si>
    <t xml:space="preserve">PŘIJATÉ TRANSFERY </t>
  </si>
  <si>
    <t>Neinvestiční přijaté transfery</t>
  </si>
  <si>
    <t>Neinvestiční přijaté transfery z VPS SR (pol.4111)</t>
  </si>
  <si>
    <t>Neinvest.přijaté transfery ze SR - souhrnný dotační vztah (pol.4112)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</si>
  <si>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</si>
  <si>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</si>
  <si>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</si>
  <si>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regionálních rad (pol.4123)</t>
  </si>
  <si>
    <t xml:space="preserve">Neinvestiční transfery přijaté od Evropské unie (pol.4153) </t>
  </si>
  <si>
    <t>Celkem seskupení položek 41xx                                                       neinvestiční přijaté transfery</t>
  </si>
  <si>
    <t>Investiční přijaté transfery</t>
  </si>
  <si>
    <t>Ostatní invest. přijaté transfery ze státního rozpočtu (pol.4216)</t>
  </si>
  <si>
    <t>Investiční přijaté transfery od obcí (pol.4221)</t>
  </si>
  <si>
    <t>Investiční přijaté transfery od regionálních rad (pol.4223)</t>
  </si>
  <si>
    <t>Celkem seskupení položek 42xx                                                       investiční přijaté transfery</t>
  </si>
  <si>
    <t>Třída 4 - PŘIJATÉ TRANSFERY CELKEM</t>
  </si>
  <si>
    <t>PŘÍJMY KAPITOLY EVROPSKÉ PROJEKTY</t>
  </si>
  <si>
    <t>Celkem kapitola Evropské projekty</t>
  </si>
  <si>
    <t>PŘÍJMY CELKEM VČETNĚ KAPITOLY EVROPSKÉ PROJEKTY</t>
  </si>
  <si>
    <t>FINANCOVÁNÍ KRAJ (+)</t>
  </si>
  <si>
    <t>Převod z FSR  (prostředky na spolufinancování projektů v rámci ROP Regionální radě regionu soudržnosti NUTS II Jihovýchod)</t>
  </si>
  <si>
    <t>Převod z FSR - poskytnutí půjčky pro Muzeum Vysočiny Havlíčkův Brod - projekt Porta Culturae</t>
  </si>
  <si>
    <t>Zapojení části disponibilního zůstatku kraje z roku 2010</t>
  </si>
  <si>
    <t xml:space="preserve">Převod z FSR - poskytnutí půjčky pro Nemocnici Jihlava na projekt Kardiovaskulárního centra      
</t>
  </si>
  <si>
    <t xml:space="preserve">Přijatý úvěr od EIB na akce v rámci Projektu B - regionální infrastruktura kraje Vysočina (kapitola Doprava a kapitola Nemovitý majetek)  </t>
  </si>
  <si>
    <t>CELKEM FINANCOVÁNÍ KRAJ (+)</t>
  </si>
  <si>
    <t>FINANCOVÁNÍ kapitola Evropské projekty (+)</t>
  </si>
  <si>
    <t>Přijatý úvěr od EIB - Region.infrastruktura kraje Vysočina B</t>
  </si>
  <si>
    <t>Převod prostředků na financ. kapitoly Evropské projekty (FSR, SFDI, kontokorentní úvěr)</t>
  </si>
  <si>
    <t>CELKEM FINANCOVÁNÍ EVROPA (+)</t>
  </si>
  <si>
    <t xml:space="preserve">CELKEM FINANCOVÁNÍ (+) </t>
  </si>
  <si>
    <t>ZDROJE KRAJE CELKEM včetně financování (+)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</si>
  <si>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</si>
  <si>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</si>
  <si>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</si>
  <si>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</si>
  <si>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</si>
  <si>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</si>
  <si>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</si>
  <si>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</si>
  <si>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</si>
  <si>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</si>
  <si>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</si>
  <si>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</si>
  <si>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</si>
  <si>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Rozpočet</t>
  </si>
  <si>
    <t>13 a) Čerpání projektů EU spolufinancovaných z půjčky SFDI k 31. 12. 2011 (v tis. Kč)</t>
  </si>
  <si>
    <t xml:space="preserve">13 b) Čerpání kontokorentního úvěru k 31. 12. 2011 </t>
  </si>
  <si>
    <t>%</t>
  </si>
  <si>
    <t>Příjmy z daní celkem (tis.Kč)</t>
  </si>
  <si>
    <t>Daň placená krajem</t>
  </si>
  <si>
    <t>daň placená krajem</t>
  </si>
  <si>
    <t>(v tis.Kč)</t>
  </si>
  <si>
    <t>Roz.sch.</t>
  </si>
  <si>
    <t>Roz.upr.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</si>
  <si>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</si>
  <si>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</si>
  <si>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</si>
  <si>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</si>
  <si>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</si>
  <si>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Celkem období skutečnost</t>
  </si>
  <si>
    <t>Roz.sch</t>
  </si>
  <si>
    <t>% RU</t>
  </si>
  <si>
    <t>SROVNÁNÍ VÝVOJE DAŇOVÝCH PŘÍJMŮ V ROCE 2011 A 2010   (bez daně placené krajem)</t>
  </si>
  <si>
    <t>ROK 2011</t>
  </si>
  <si>
    <t>Poznámka:</t>
  </si>
  <si>
    <t>ROK 2010</t>
  </si>
  <si>
    <t>Celkem celý rok - skutečnost</t>
  </si>
  <si>
    <t>NÁZEV KAPITOLY</t>
  </si>
  <si>
    <t>Požární ochrana a integrovaný záchranný systém</t>
  </si>
  <si>
    <t xml:space="preserve">z toho: </t>
  </si>
  <si>
    <t xml:space="preserve">Nespecifikovaná rezerva       </t>
  </si>
  <si>
    <t>Péče o lidské zdroje a majetek kraje</t>
  </si>
  <si>
    <t>Strategické a koncepční materiály kraje</t>
  </si>
  <si>
    <t>CELKEM</t>
  </si>
  <si>
    <t xml:space="preserve">KAPITOLA ZEMĚDĚLSTVÍ                         </t>
  </si>
  <si>
    <t>Běžné výdaje, dary a dotace obcím</t>
  </si>
  <si>
    <t>Orj</t>
  </si>
  <si>
    <t>Paragraf</t>
  </si>
  <si>
    <t>Název</t>
  </si>
  <si>
    <t>2000</t>
  </si>
  <si>
    <t>Ostatní zemědělská činnost - režijní výdaje</t>
  </si>
  <si>
    <t>Ostatní záležitosti lesního hosp. - režijní výdaje</t>
  </si>
  <si>
    <t>Ostatní záležitosti vodního hosp. - režijní výdaje</t>
  </si>
  <si>
    <t>Dotace Městysu Dolní Cerekev na spolufinancování postsanačního monitoringu</t>
  </si>
  <si>
    <t>103X</t>
  </si>
  <si>
    <t>Příspěvky na lesní hospodářství</t>
  </si>
  <si>
    <t>z toho 1031</t>
  </si>
  <si>
    <t>Pěstební činnost</t>
  </si>
  <si>
    <t>z toho 1032</t>
  </si>
  <si>
    <t>Podpora ostatních produkčních činností</t>
  </si>
  <si>
    <t>Projekt "Pachové ohradníky"</t>
  </si>
  <si>
    <t>BĚŽNÉ VÝDAJE CELKEM</t>
  </si>
  <si>
    <t>Kapitálové  výdaje</t>
  </si>
  <si>
    <t>Spolufinancování ve výši 10% nákladů na akce v rámci  programu MZe ČR "Výstavba a obnova infrastruktury vodovodů a kanalizací"</t>
  </si>
  <si>
    <t xml:space="preserve">Dotace na drobné vodohospodářské ekologické akce </t>
  </si>
  <si>
    <t>KAPITÁLOVÉ VÝDAJE CELKEM</t>
  </si>
  <si>
    <t>KAPITOLA CELKEM</t>
  </si>
  <si>
    <t>KAPITOLA ŠKOLSTVÍ, MLÁDEŽE A SPORTU</t>
  </si>
  <si>
    <t>Běžné výdaje</t>
  </si>
  <si>
    <t>Příspěvek na provoz - příloha Š1 (ÚZ 00000)</t>
  </si>
  <si>
    <t>3000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</si>
  <si>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</si>
  <si>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</si>
  <si>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</si>
  <si>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</si>
  <si>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postižením</t>
  </si>
  <si>
    <t>Střediska praktického vyučování a školní hospodářství</t>
  </si>
  <si>
    <t xml:space="preserve">Zařízení výchovného poradenství </t>
  </si>
  <si>
    <t>Ostatní záležitosti vzdělávání</t>
  </si>
  <si>
    <t>Využití volného času dětí a mládeže</t>
  </si>
  <si>
    <t>Ústavy péče pro mládež</t>
  </si>
  <si>
    <t>PŘÍSPĚVEK NA PROVOZ CELKEM</t>
  </si>
  <si>
    <t>Přímé výdaje na vzdělávání (ÚZ 33353)</t>
  </si>
  <si>
    <t>Předškolní zařízení</t>
  </si>
  <si>
    <t>Speciální předškolní zařízení</t>
  </si>
  <si>
    <t>Základní školy</t>
  </si>
  <si>
    <t>První stupeň základních škol</t>
  </si>
  <si>
    <t>Školní stravování</t>
  </si>
  <si>
    <t>Zařízení výchovného poradenství a preventivní výchovné péče</t>
  </si>
  <si>
    <t>Základní umělecké školy</t>
  </si>
  <si>
    <t>PŘÍMÉ VÝDAJE NA VZDĚLÁVÁNÍ CELKEM</t>
  </si>
  <si>
    <t>Transfery soukromým školám (ÚZ 33155)</t>
  </si>
  <si>
    <t>Školní stravování při předškolním a školním stravování</t>
  </si>
  <si>
    <t xml:space="preserve">Ostatní školní stravování </t>
  </si>
  <si>
    <t>Domovy mládeže</t>
  </si>
  <si>
    <t>Vyšší odborné školy</t>
  </si>
  <si>
    <t>TRANSFERY SOUKR. ŠKOLÁM CELKEM</t>
  </si>
  <si>
    <t xml:space="preserve">Ostatní státní účelové transfery </t>
  </si>
  <si>
    <t>ÚZ</t>
  </si>
  <si>
    <t>Hustota a specifika</t>
  </si>
  <si>
    <t>33017</t>
  </si>
  <si>
    <t xml:space="preserve">Školní potřeby pro žáky 1. ročníku základního vzdělávání </t>
  </si>
  <si>
    <t>33018</t>
  </si>
  <si>
    <t>33024</t>
  </si>
  <si>
    <t>33025</t>
  </si>
  <si>
    <t>33027</t>
  </si>
  <si>
    <t>Posílení platové úrovně pedag. prac. s vysokoškolským vzděl., splňující odb. kvalifikaci</t>
  </si>
  <si>
    <t>33032</t>
  </si>
  <si>
    <t>33160</t>
  </si>
  <si>
    <t>Projekty romské komunity</t>
  </si>
  <si>
    <t>33163</t>
  </si>
  <si>
    <t>Program protidrogové politiky</t>
  </si>
  <si>
    <t>Soutěže</t>
  </si>
  <si>
    <t>Přímé náklady na vzdělávání - sportovní gymnázia</t>
  </si>
  <si>
    <t>33435</t>
  </si>
  <si>
    <t>33457</t>
  </si>
  <si>
    <t xml:space="preserve">Asistenti pedagogů pro děti, žáky a studenty se sociálním znevýhodněním </t>
  </si>
  <si>
    <t>32133123  32533123</t>
  </si>
  <si>
    <t>32133019   32533019</t>
  </si>
  <si>
    <t>41117007</t>
  </si>
  <si>
    <t>STÁTNÍ ÚČELOVÉ TRANSFERY CELKEM</t>
  </si>
  <si>
    <t>Ostatní činnosti ve školství</t>
  </si>
  <si>
    <t>3299</t>
  </si>
  <si>
    <t>Konkurzy</t>
  </si>
  <si>
    <t xml:space="preserve">Drobné studie, analýzy a podpory v oblasti školství 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</si>
  <si>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</si>
  <si>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Vzdělávací programy EU</t>
  </si>
  <si>
    <t xml:space="preserve">Podpora učebních oborů </t>
  </si>
  <si>
    <t>Příjmy z prodeje krátkodobého a drobného dlouhodobého majetku (2310)</t>
  </si>
  <si>
    <t>Ostatní přijaté vratky transferů</t>
  </si>
  <si>
    <t>Finanční dar pro Městskou správu lesů Pelhřimov, s.r.o. (akce Pojďte s námi do lesa)</t>
  </si>
  <si>
    <t>Rozvojový program na podporu škol, které realizují inkluzivní vzdělávání a vzdělávání dětí se sociokulturním znevýhodněním</t>
  </si>
  <si>
    <t>Vybavení škol, pomůckami kompenzačního a rehabilitačního charakteru</t>
  </si>
  <si>
    <t>Částečná kompenzace výdajů vzniklých při realizaci společné části maturitní zkoušky</t>
  </si>
  <si>
    <t xml:space="preserve">Příprava dětí azylantů, děti osob jiného členského státu EU - začlenění do základního vzdělávání </t>
  </si>
  <si>
    <t xml:space="preserve">Podpora reprezentace kraje Vysočina na mistrovství ČR, Evropy a světa </t>
  </si>
  <si>
    <t xml:space="preserve">Podpora soutěží a přehlídek </t>
  </si>
  <si>
    <t>Kalmetizace, účelová dotace z MF ČR</t>
  </si>
  <si>
    <t>Zneškodňování nepoužitých léčiv, účelová dotace z MF ČR</t>
  </si>
  <si>
    <t>Převod z rozpočtu kraje (snižování kapitol)</t>
  </si>
  <si>
    <t>Převod do FSR z rozpočtu kraje (snižování kapitol)</t>
  </si>
  <si>
    <t>Příspěvky na provoz org. ve zdravotnictví (z příjmů z prodeje majetku ve správě PO - ÚZ 00055)</t>
  </si>
  <si>
    <t>Protiradonová opatření - účelová dotace z MF ČR</t>
  </si>
  <si>
    <t>Spoluúčast Kraje Vysočina na realizaci projektu "Rekonstrukce Stanice ochrany fauny Pavlov"</t>
  </si>
  <si>
    <t xml:space="preserve">Domovy důchodců, ÚSP a Domovy pro seniory </t>
  </si>
  <si>
    <t>Výdaje na pořízení movitých věcí pro Domov seniorů ve Velkém Meziříčí + Domov důchodců Ždírec</t>
  </si>
  <si>
    <t>Příspěvky na provoz a investiční dotace organizacím v odvětví sociálních služeb (z příjmů z prodeje majetku ve správě PO - ÚZ 00055)</t>
  </si>
  <si>
    <t>Neinvestiční přijaté transfery ze státních fondů (pol.4113)</t>
  </si>
  <si>
    <t>Krajská hospodářská komora - dotace na projekt "Centrum zahraničního obchodu Kraje Vysočina"</t>
  </si>
  <si>
    <t>Finanční vypořádání min. let rok 2010</t>
  </si>
  <si>
    <t>Soutěž "S Vysočinou do Evropy"</t>
  </si>
  <si>
    <t>3419</t>
  </si>
  <si>
    <t>Letní olympiáda pro děti a mládež ČR</t>
  </si>
  <si>
    <t>Podpora organizátorů mistrovství ČR, Evropy a světa v kraji Vysočina</t>
  </si>
  <si>
    <t>Podpora koordinace výchovy sportovní mládeže</t>
  </si>
  <si>
    <t>Podpora Všesportovního kolegia kraje Vysočina</t>
  </si>
  <si>
    <t>Projekt bezpečné branky</t>
  </si>
  <si>
    <t>Podpora aktivit handicapovaných  sportovců</t>
  </si>
  <si>
    <t>3421</t>
  </si>
  <si>
    <t xml:space="preserve">Podpora neziskového sektoru </t>
  </si>
  <si>
    <t>Financování francouzského lektora</t>
  </si>
  <si>
    <t>3123</t>
  </si>
  <si>
    <t>Třebíč Nuclears baseball &amp; softball - dotace na akci ME Kadetů 2011 Třebíč</t>
  </si>
  <si>
    <t>Fotbalový klub mládeže Vysočina Jihlava, o.s. - dotace na akci "Rekonstrukce travnatého hřiště v obci Vyskytná nad Jihlavou "</t>
  </si>
  <si>
    <t>Dar Nadačnímu fondu klubu Olympioniků krajů Královéhradeckého, Pardubického a Vysočina</t>
  </si>
  <si>
    <t>OSTATNÍ ČINNOSTI VE ŠKOLSTVÍ CELKEM</t>
  </si>
  <si>
    <t>Dary a dotace obcím na podporu převodu zřizovatelských kompetencí - ÚZ 00304</t>
  </si>
  <si>
    <t>XXXX</t>
  </si>
  <si>
    <t>Dary a dotace obcím z daňových příjmů kraje</t>
  </si>
  <si>
    <t>DARY A DOTACE OBCÍM CELKEM</t>
  </si>
  <si>
    <t>Kapitálové výdaje</t>
  </si>
  <si>
    <t>Pořízení movitého investičního majetku ve školách a školských zařízeních - příloha Š3</t>
  </si>
  <si>
    <t>Ostatní výdaje</t>
  </si>
  <si>
    <t>3146</t>
  </si>
  <si>
    <t>Zařízení výchovného poradenství a preventivně výchovné péče - kompenzační pomůcky</t>
  </si>
  <si>
    <t>3231</t>
  </si>
  <si>
    <t>Základní umělecké školy - pořízení a opravy učebních pomůcek ZUŠ</t>
  </si>
  <si>
    <t>Systémová podpora zvyšování kvality vzdělávání ve středních školách - certifikace</t>
  </si>
  <si>
    <t>312X</t>
  </si>
  <si>
    <t xml:space="preserve">Vybavení nových a rekonstruovaných kapacit </t>
  </si>
  <si>
    <t>OSTATNÍ VÝDAJE CELKEM</t>
  </si>
  <si>
    <t>SPŠ Třebíč - nové maturitní studium ENERGETIKA</t>
  </si>
  <si>
    <t>3122</t>
  </si>
  <si>
    <t>Zavedení oboru ENERGETIKA</t>
  </si>
  <si>
    <t>ZAVEDENÍ OBORU ENERGETIKA CELKEM</t>
  </si>
  <si>
    <t>Prodej majetku ve správě PO</t>
  </si>
  <si>
    <t>3XXX</t>
  </si>
  <si>
    <t>PRODEJ MAJETKU VE SPRÁVĚ PO CELKEM</t>
  </si>
  <si>
    <t>0</t>
  </si>
  <si>
    <t>KAPITOLA KULTURA</t>
  </si>
  <si>
    <t>4000</t>
  </si>
  <si>
    <t>Výstavní činnost v kultuře</t>
  </si>
  <si>
    <t>332x</t>
  </si>
  <si>
    <t xml:space="preserve">Příspěvky na provoz, investiční dotace a půjčky zřizovaným příspěvkovým organizacím kraje </t>
  </si>
  <si>
    <t>Divadelní činnost - Horácké divadlo Jihlava</t>
  </si>
  <si>
    <t>Krajská knihovna Vysočiny HB</t>
  </si>
  <si>
    <t>Činnost muzeí a galerií</t>
  </si>
  <si>
    <t xml:space="preserve">Půjčka pro Muzeum Vysočiny HB na projekt Porta Culturae </t>
  </si>
  <si>
    <t>Vysočina Tourism</t>
  </si>
  <si>
    <t>Půjčky pro Vysočina Tourism na projekty Vybudování sítě hipotras, Marketing turistické nabídky a na další projekty</t>
  </si>
  <si>
    <t>PŘÍSPĚVKOVÉ ORGANIZACE CELKEM</t>
  </si>
  <si>
    <t xml:space="preserve">Transfery obcím  </t>
  </si>
  <si>
    <t>Dotace Městu Žďár nad Sázavou na projekt "Umění baroka ze sbírek Národní galerie v Praze"</t>
  </si>
  <si>
    <t>TRANSFERY CELKEM</t>
  </si>
  <si>
    <t>Zpracování odborných podkladů (správní činnost, návrhy změn, plány území)</t>
  </si>
  <si>
    <t>Cestovní ruch</t>
  </si>
  <si>
    <t>Dotace Klubu českých turistů (ústředí) a  Klubu českých turistů (oblastní organizaci) na značení pěších tras a cyklotras</t>
  </si>
  <si>
    <t>Dotace na podporu činnosti TIC</t>
  </si>
  <si>
    <t>CESTOVNÍ RUCH CELKEM</t>
  </si>
  <si>
    <t>33XX</t>
  </si>
  <si>
    <t xml:space="preserve">KAPITOLA ZDRAVOTNICTVÍ   </t>
  </si>
  <si>
    <t>5000</t>
  </si>
  <si>
    <t>Výdaje na zajištění provozu protialkoholní záchytné stanice v Jihlavě</t>
  </si>
  <si>
    <t xml:space="preserve">Ostatní speciální zdravotnická péče - příspěvek pro okresní centra NOR </t>
  </si>
  <si>
    <t>Převod z FSR na kapitolu Školství, mládeže a sportu na poskytnutí půjčky pro Vysočinu Education - projekt M00201 "EDU.ECO.NET - Síť pro společný hospodářský a pracovní prostor Rakousko - Česko"</t>
  </si>
  <si>
    <t>Převod do FSR (splátky půjček od Vysočina Tourism a Muzea Vysočiny Jihlava)</t>
  </si>
  <si>
    <t>Převod z FSR na kapitolu Zdravotnictví na poskytnutí půjčky pro Nemocnici Jihlava - projekt Modernizace a obnova přístrojového vybavení Kardiovaskulárního centra nemocnice</t>
  </si>
  <si>
    <t>Splátky půjčených prostředků od PO, o.p.s. a podobných subjektů</t>
  </si>
  <si>
    <t>Příjmy z fin. vypořádání min. let a od ostatních rozpočtů (pol.2222-3)</t>
  </si>
  <si>
    <t>Investiční přijaté transfery z VPS SR  (pol.4211)</t>
  </si>
  <si>
    <t>Investiční přijaté transfery ze státních fondů (pol.4213)</t>
  </si>
  <si>
    <t>Nedaňové příjmy</t>
  </si>
  <si>
    <t>Přijaté transfery - dotace</t>
  </si>
  <si>
    <t>Převod z FSR - poskytnutí půjčky pro Vysočinu Education - projekt M00201 "EDU.ECO.NET - Síť pro společný hospodářský a pracovní prostor Rakousko-Česko"</t>
  </si>
  <si>
    <t>Rozvojový program MŠMT pro děti - cizince ze 3.zemí</t>
  </si>
  <si>
    <t>Rozvojový program "Podpora organizace a ukončování středního vzdělávání maturitní zkouškou</t>
  </si>
  <si>
    <t>Rozvojový program " Pokusné ověřování integrativního a inkluzivního modelu škol"</t>
  </si>
  <si>
    <t>Přeshraniční spolupráce Cíl 3 - Vysočina Education</t>
  </si>
  <si>
    <t>EU - peníze školám, OP vzděláváním pro konkurenceschopnost</t>
  </si>
  <si>
    <t>Regionální kolo ankety Zlatý Ámos 2011</t>
  </si>
  <si>
    <t xml:space="preserve">Dotace na krytí nákladů souvisejících se studiem na SŠ v part. regionu CHAMPAGNE - ARDENNE                    
                                                             </t>
  </si>
  <si>
    <t>SK NMNM - dotace na projekt "Invest.výstavba areálu pro MS v biatlonu 2013"</t>
  </si>
  <si>
    <t>Dotace na investice a příspěvek na provoz krajským školám (z příjmů z prodeje majetku ve správě PO - ÚZ 00055)</t>
  </si>
  <si>
    <t>Půjčka Vysočině Education na realizaci projektu M00201 "EDU.ECO.NET - Síť pro společný hospodářský a pracovní prostor</t>
  </si>
  <si>
    <t>Půjčka SZŠ a VOŠZ Jihlava na realizaci projektu Zdravotnická informatika na středních zdravotnických školách</t>
  </si>
  <si>
    <t>Příspěvky na podporu krajských a národních postupových přehlídek, anketa Zlatá jeřabina, cena za nejkrásnější naučnou knihu a výročí oslav G. Mahlera, odborné podklady v oblasti kultury</t>
  </si>
  <si>
    <t>Finanční  prostředky na úhradu výdajů ankety Zlatá jeřabina</t>
  </si>
  <si>
    <t>z toho 35XX</t>
  </si>
  <si>
    <t>Ochrana druhů a stanovišť - účelová dotace z MF ČR</t>
  </si>
  <si>
    <t>Transfery obcím</t>
  </si>
  <si>
    <t>Na úhradu veř. zakázky na realizaci ITS ve městech</t>
  </si>
  <si>
    <t>2223</t>
  </si>
  <si>
    <t>Na nákup přenosného dětského dopravního hřiště</t>
  </si>
  <si>
    <t>Dotace  pro Český svaz žen - prorodinná politika</t>
  </si>
  <si>
    <t>Invest. dot. pro ÚSP Lidmaň - nákup varného kotle</t>
  </si>
  <si>
    <t>4357</t>
  </si>
  <si>
    <t>Dotace obcím dle Zásad zastupitelstva kraje v rámci Programu obnovy venkova Vysočiny</t>
  </si>
  <si>
    <t>Českobratrská církev evangelická v Horní Krupé - dotace na Rekonstrukci hospodářského stavení na komunitní prostor - "Dědova dílna" a "Galerie stodola"</t>
  </si>
  <si>
    <t>Oddělení správy sítě, správy databází a aplikací správy GIS a telefonie KrÚ a ostatní (příloha I1)</t>
  </si>
  <si>
    <t>Sankční platby přijaté od jiných subjektů</t>
  </si>
  <si>
    <t>Zůstatek kontokorentního úvěru k 1. 1. 2011 byl 0,- Kč.</t>
  </si>
  <si>
    <t xml:space="preserve">k 31. 12. 2011 byl kontokorentní úvěr vyčerpán v objemu 182 365 745,84 Kč. </t>
  </si>
  <si>
    <t>Tato částka nebyla zatím splacena.</t>
  </si>
  <si>
    <t>Spoluúčast na centrálních projektech, průzkumy a studie na projekty IOP, ROP jiné EU projekty, projekt eHealth, investice do ROWANet a MAN, Síťové spoje Jihlava, ERP systém, projekt Multimediální průvodce pro krajská muzea (příloha I1)</t>
  </si>
  <si>
    <t>Technická zhodnocení a opravy ve škol. - příloha M1</t>
  </si>
  <si>
    <t xml:space="preserve">Ostatní nedaňové příjmy jinde nezařazené (pol. 2329) </t>
  </si>
  <si>
    <t>Účelová dotace z MZe ČR na meliorace a hrazení bystřin v lesích ve veřejném zájmu</t>
  </si>
  <si>
    <t>Dotace městu Brtnice na obnovu památky "Brtnice č.p. 1 - Zámek"</t>
  </si>
  <si>
    <t>Monitoring radonu - účelová dotace  z SÚJB</t>
  </si>
  <si>
    <t>Příspěvek na provoz a investiční dotace KSÚSV (z příjmů z prodeje majetku ve správě PO - ÚZ 00055)</t>
  </si>
  <si>
    <t>Dotace pro NIPI o.p.s. na činnost konzultačních středisek - odborných konzultantů</t>
  </si>
  <si>
    <t>Dotace Městu Světlá nad  Sázavou na stavební akci "Stavební úpravy domova důchodců" vestavba 18 pokojů</t>
  </si>
  <si>
    <t>Dotace na financování projektu "Vzděláváním za kvalitu a profesionalitu" (Domov pro seniory Velké Meziříčí) - účelová dotace z MPSV</t>
  </si>
  <si>
    <t>Účelová dotace pro PO zřizované krajem na naplňování standardu ICT vybavení</t>
  </si>
  <si>
    <t>Převod do rozpočtu kraje - na spolufinancování projektů v rámci ROP Regionální radě regionu soudržnosti NUTS II Jihovýchod</t>
  </si>
  <si>
    <t xml:space="preserve">Převod do rozpočtu kraje - (půjčky pro Nemocnici Jihlava, Muzeum Vysočiny Havlíčkův Brod a Vysočinu Education)  </t>
  </si>
  <si>
    <t>V roce 2011 začal být kontokorentní úvěr opětovně čerpán dne 4. 10. 2011 a</t>
  </si>
  <si>
    <t xml:space="preserve">11 a) ČERPÁNÍ  FONDU VYSOČINY DLE GRANTOVÝCH PROGRAMŮ 1 - 12/2011                                                   (Kč)                                                                </t>
  </si>
  <si>
    <t>Dotace a dary dalším subjektům např. Krajská rada seniorů ČR, ROSKA Žďár nad Sázavou, Slepíši Tasov, Paraplegici Vysočina, ProMancus o.p.s.</t>
  </si>
  <si>
    <t>10) SOCIÁLNÍ FOND ZA OBDOBÍ 1 - 12/2011</t>
  </si>
  <si>
    <t>RK-10-2012-26, př. 1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</si>
</sst>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[Red]\-#,##0\ 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  <numFmt numFmtId="179" formatCode="#,##0.00000"/>
    <numFmt numFmtId="180" formatCode="d/m"/>
    <numFmt numFmtId="181" formatCode="000\ 00"/>
    <numFmt numFmtId="182" formatCode="#,##0.00\ &quot;Kč&quot;"/>
    <numFmt numFmtId="183" formatCode="0.0%"/>
    <numFmt numFmtId="184" formatCode="0.000000000"/>
    <numFmt numFmtId="185" formatCode="&quot;Kč&quot;#,##0_);\(&quot;Kč&quot;#,##0\)"/>
    <numFmt numFmtId="186" formatCode="&quot;Kč&quot;#,##0_);[Red]\(&quot;Kč&quot;#,##0\)"/>
    <numFmt numFmtId="187" formatCode="&quot;Kč&quot;#,##0.00_);\(&quot;Kč&quot;#,##0.00\)"/>
    <numFmt numFmtId="188" formatCode="&quot;Kč&quot;#,##0.00_);[Red]\(&quot;Kč&quot;#,##0.00\)"/>
    <numFmt numFmtId="189" formatCode="_(&quot;Kč&quot;* #,##0_);_(&quot;Kč&quot;* \(#,##0\);_(&quot;Kč&quot;* &quot;-&quot;_);_(@_)"/>
    <numFmt numFmtId="190" formatCode="_(&quot;Kč&quot;* #,##0.00_);_(&quot;Kč&quot;* \(#,##0.00\);_(&quot;Kč&quot;* &quot;-&quot;??_);_(@_)"/>
    <numFmt numFmtId="191" formatCode="m/yy"/>
    <numFmt numFmtId="192" formatCode="#,##0.000000"/>
    <numFmt numFmtId="193" formatCode="0.000%"/>
    <numFmt numFmtId="194" formatCode="0.0000%"/>
    <numFmt numFmtId="195" formatCode="#,##0.00_ ;[Red]\-#,##0.00\ "/>
    <numFmt numFmtId="196" formatCode="mmm/yyyy"/>
    <numFmt numFmtId="197" formatCode="#,##0.00\ _K_č"/>
    <numFmt numFmtId="198" formatCode="0.000"/>
    <numFmt numFmtId="199" formatCode="#,##0_ ;\-#,##0\ "/>
    <numFmt numFmtId="200" formatCode="0.00000000"/>
    <numFmt numFmtId="201" formatCode="0.00000"/>
    <numFmt numFmtId="202" formatCode="0,%"/>
    <numFmt numFmtId="203" formatCode="\1\2\5\%"/>
    <numFmt numFmtId="204" formatCode="0.00,%"/>
    <numFmt numFmtId="205" formatCode="000,%"/>
    <numFmt numFmtId="206" formatCode="#,##0.000_ ;\-#,##0.000\ "/>
    <numFmt numFmtId="207" formatCode="_-* #,##0.000\ &quot;Kč&quot;_-;\-* #,##0.000\ &quot;Kč&quot;_-;_-* &quot;-&quot;???\ &quot;Kč&quot;_-;_-@_-"/>
    <numFmt numFmtId="208" formatCode="\+0.00\ &quot;Kč&quot;;\-0.00\ &quot;Kč&quot;"/>
    <numFmt numFmtId="209" formatCode="\+0;\-0"/>
    <numFmt numFmtId="210" formatCode="\+0,000;\-0,000"/>
    <numFmt numFmtId="211" formatCode="\+0,;\-0"/>
    <numFmt numFmtId="212" formatCode="#,##0;[Red]#,##0"/>
    <numFmt numFmtId="213" formatCode="#,##0.0\ &quot;Kč&quot;"/>
    <numFmt numFmtId="214" formatCode="#,##0\ &quot;Kč&quot;"/>
    <numFmt numFmtId="215" formatCode="[$-1010409]###\ ###\ ###"/>
  </numFmts>
  <fonts count="7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b/>
      <sz val="12"/>
      <name val="Arial"/>
      <family val="2"/>
    </font>
    <font>
      <sz val="13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 CE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6"/>
      <name val="Arial CE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3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sz val="14"/>
      <name val="Arial"/>
      <family val="2"/>
    </font>
    <font>
      <b/>
      <sz val="12"/>
      <color indexed="8"/>
      <name val="Arial"/>
      <family val="0"/>
    </font>
    <font>
      <b/>
      <sz val="13.95"/>
      <color indexed="8"/>
      <name val="Arial"/>
      <family val="0"/>
    </font>
    <font>
      <i/>
      <sz val="10"/>
      <color indexed="8"/>
      <name val="Arial"/>
      <family val="0"/>
    </font>
    <font>
      <b/>
      <sz val="14"/>
      <color indexed="10"/>
      <name val="Arial CE"/>
      <family val="2"/>
    </font>
    <font>
      <b/>
      <sz val="13"/>
      <name val="Arial"/>
      <family val="2"/>
    </font>
    <font>
      <sz val="11"/>
      <color indexed="8"/>
      <name val="Arial CE"/>
      <family val="0"/>
    </font>
    <font>
      <sz val="9.25"/>
      <color indexed="8"/>
      <name val="Arial CE"/>
      <family val="0"/>
    </font>
    <font>
      <sz val="11.5"/>
      <color indexed="8"/>
      <name val="Arial CE"/>
      <family val="0"/>
    </font>
    <font>
      <sz val="9.7"/>
      <color indexed="8"/>
      <name val="Arial CE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7" borderId="0" applyNumberFormat="0" applyBorder="0" applyAlignment="0" applyProtection="0"/>
    <xf numFmtId="0" fontId="7" fillId="0" borderId="0">
      <alignment wrapText="1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7" borderId="8" applyNumberFormat="0" applyAlignment="0" applyProtection="0"/>
    <xf numFmtId="0" fontId="54" fillId="7" borderId="8" applyNumberFormat="0" applyAlignment="0" applyProtection="0"/>
    <xf numFmtId="0" fontId="55" fillId="7" borderId="9" applyNumberFormat="0" applyAlignment="0" applyProtection="0"/>
    <xf numFmtId="0" fontId="56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2" borderId="0" applyNumberFormat="0" applyBorder="0" applyAlignment="0" applyProtection="0"/>
  </cellStyleXfs>
  <cellXfs count="10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vertical="top"/>
    </xf>
    <xf numFmtId="0" fontId="2" fillId="7" borderId="10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/>
    </xf>
    <xf numFmtId="1" fontId="2" fillId="7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7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2" fillId="7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ont="1" applyBorder="1" applyAlignment="1">
      <alignment vertical="top"/>
    </xf>
    <xf numFmtId="3" fontId="0" fillId="0" borderId="10" xfId="0" applyNumberForma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7" borderId="10" xfId="0" applyNumberFormat="1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7" borderId="1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2" fillId="24" borderId="1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3" fontId="0" fillId="2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5" xfId="0" applyNumberForma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top"/>
    </xf>
    <xf numFmtId="3" fontId="5" fillId="7" borderId="10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 vertical="top"/>
    </xf>
    <xf numFmtId="3" fontId="2" fillId="7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5" fillId="7" borderId="16" xfId="0" applyFont="1" applyFill="1" applyBorder="1" applyAlignment="1">
      <alignment/>
    </xf>
    <xf numFmtId="0" fontId="0" fillId="7" borderId="17" xfId="0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vertical="center" wrapText="1"/>
    </xf>
    <xf numFmtId="1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7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9" fillId="0" borderId="0" xfId="0" applyFont="1" applyAlignment="1">
      <alignment/>
    </xf>
    <xf numFmtId="3" fontId="0" fillId="24" borderId="10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/>
    </xf>
    <xf numFmtId="49" fontId="0" fillId="0" borderId="18" xfId="0" applyNumberForma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7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5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3" fontId="2" fillId="0" borderId="10" xfId="0" applyNumberFormat="1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49" fontId="0" fillId="0" borderId="15" xfId="0" applyNumberForma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vertical="top"/>
    </xf>
    <xf numFmtId="3" fontId="0" fillId="24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 vertical="top"/>
    </xf>
    <xf numFmtId="0" fontId="5" fillId="0" borderId="12" xfId="0" applyFont="1" applyFill="1" applyBorder="1" applyAlignment="1">
      <alignment/>
    </xf>
    <xf numFmtId="1" fontId="2" fillId="0" borderId="19" xfId="0" applyNumberFormat="1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 vertical="top"/>
    </xf>
    <xf numFmtId="0" fontId="0" fillId="0" borderId="10" xfId="0" applyFont="1" applyFill="1" applyBorder="1" applyAlignment="1">
      <alignment wrapText="1"/>
    </xf>
    <xf numFmtId="3" fontId="5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24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0" fillId="24" borderId="0" xfId="0" applyNumberFormat="1" applyFont="1" applyFill="1" applyBorder="1" applyAlignment="1">
      <alignment vertical="center"/>
    </xf>
    <xf numFmtId="1" fontId="2" fillId="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right" vertical="center" wrapText="1"/>
    </xf>
    <xf numFmtId="165" fontId="0" fillId="0" borderId="0" xfId="0" applyNumberFormat="1" applyBorder="1" applyAlignment="1">
      <alignment/>
    </xf>
    <xf numFmtId="3" fontId="23" fillId="0" borderId="0" xfId="0" applyNumberFormat="1" applyFont="1" applyFill="1" applyAlignment="1">
      <alignment/>
    </xf>
    <xf numFmtId="0" fontId="0" fillId="0" borderId="10" xfId="0" applyFont="1" applyBorder="1" applyAlignment="1">
      <alignment wrapText="1"/>
    </xf>
    <xf numFmtId="3" fontId="11" fillId="24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12" fillId="0" borderId="18" xfId="0" applyNumberFormat="1" applyFont="1" applyFill="1" applyBorder="1" applyAlignment="1">
      <alignment horizontal="left" vertical="top"/>
    </xf>
    <xf numFmtId="49" fontId="2" fillId="0" borderId="18" xfId="0" applyNumberFormat="1" applyFont="1" applyFill="1" applyBorder="1" applyAlignment="1">
      <alignment horizontal="left" vertical="top"/>
    </xf>
    <xf numFmtId="0" fontId="0" fillId="7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vertical="center"/>
    </xf>
    <xf numFmtId="3" fontId="2" fillId="2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3" fontId="2" fillId="24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5" fillId="0" borderId="0" xfId="0" applyNumberFormat="1" applyFont="1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right"/>
    </xf>
    <xf numFmtId="3" fontId="2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24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1" fillId="24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wrapText="1"/>
    </xf>
    <xf numFmtId="3" fontId="19" fillId="0" borderId="0" xfId="0" applyNumberFormat="1" applyFont="1" applyAlignment="1">
      <alignment/>
    </xf>
    <xf numFmtId="0" fontId="2" fillId="7" borderId="16" xfId="0" applyFont="1" applyFill="1" applyBorder="1" applyAlignment="1">
      <alignment vertical="center" wrapText="1"/>
    </xf>
    <xf numFmtId="49" fontId="0" fillId="7" borderId="15" xfId="0" applyNumberForma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2" fillId="7" borderId="21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3" fontId="0" fillId="0" borderId="19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0" fillId="24" borderId="10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2" fillId="7" borderId="30" xfId="0" applyFont="1" applyFill="1" applyBorder="1" applyAlignment="1">
      <alignment horizontal="left" vertical="center"/>
    </xf>
    <xf numFmtId="3" fontId="2" fillId="7" borderId="31" xfId="0" applyNumberFormat="1" applyFont="1" applyFill="1" applyBorder="1" applyAlignment="1">
      <alignment horizontal="right" vertical="center" wrapText="1"/>
    </xf>
    <xf numFmtId="3" fontId="2" fillId="7" borderId="32" xfId="0" applyNumberFormat="1" applyFont="1" applyFill="1" applyBorder="1" applyAlignment="1">
      <alignment horizontal="right" vertical="center" wrapText="1"/>
    </xf>
    <xf numFmtId="0" fontId="2" fillId="7" borderId="33" xfId="0" applyFont="1" applyFill="1" applyBorder="1" applyAlignment="1">
      <alignment horizontal="left" vertical="top"/>
    </xf>
    <xf numFmtId="4" fontId="0" fillId="7" borderId="33" xfId="0" applyNumberFormat="1" applyFill="1" applyBorder="1" applyAlignment="1">
      <alignment/>
    </xf>
    <xf numFmtId="0" fontId="0" fillId="7" borderId="34" xfId="0" applyFill="1" applyBorder="1" applyAlignment="1">
      <alignment/>
    </xf>
    <xf numFmtId="0" fontId="0" fillId="0" borderId="35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24" borderId="10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0" fillId="24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22" fillId="7" borderId="30" xfId="0" applyFont="1" applyFill="1" applyBorder="1" applyAlignment="1">
      <alignment vertical="center"/>
    </xf>
    <xf numFmtId="3" fontId="2" fillId="7" borderId="31" xfId="0" applyNumberFormat="1" applyFont="1" applyFill="1" applyBorder="1" applyAlignment="1">
      <alignment vertical="center"/>
    </xf>
    <xf numFmtId="3" fontId="2" fillId="7" borderId="32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3" fontId="0" fillId="0" borderId="28" xfId="0" applyNumberFormat="1" applyBorder="1" applyAlignment="1">
      <alignment horizontal="right"/>
    </xf>
    <xf numFmtId="3" fontId="0" fillId="0" borderId="37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7" borderId="3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4" xfId="0" applyNumberFormat="1" applyBorder="1" applyAlignment="1">
      <alignment/>
    </xf>
    <xf numFmtId="0" fontId="0" fillId="0" borderId="29" xfId="0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2" fillId="7" borderId="32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7" borderId="21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7" borderId="21" xfId="0" applyFont="1" applyFill="1" applyBorder="1" applyAlignment="1">
      <alignment vertical="center"/>
    </xf>
    <xf numFmtId="0" fontId="2" fillId="7" borderId="2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left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9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1" fontId="2" fillId="7" borderId="39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0" fillId="24" borderId="0" xfId="0" applyNumberFormat="1" applyFill="1" applyAlignment="1">
      <alignment/>
    </xf>
    <xf numFmtId="3" fontId="0" fillId="24" borderId="19" xfId="0" applyNumberFormat="1" applyFill="1" applyBorder="1" applyAlignment="1">
      <alignment horizontal="right" vertical="center"/>
    </xf>
    <xf numFmtId="3" fontId="0" fillId="24" borderId="20" xfId="0" applyNumberFormat="1" applyFill="1" applyBorder="1" applyAlignment="1">
      <alignment horizontal="right" vertical="center"/>
    </xf>
    <xf numFmtId="3" fontId="0" fillId="24" borderId="15" xfId="0" applyNumberForma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34" fillId="7" borderId="16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3" fontId="2" fillId="7" borderId="10" xfId="0" applyNumberFormat="1" applyFont="1" applyFill="1" applyBorder="1" applyAlignment="1">
      <alignment horizontal="right"/>
    </xf>
    <xf numFmtId="0" fontId="34" fillId="7" borderId="1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0" fillId="0" borderId="0" xfId="0" applyAlignment="1">
      <alignment wrapText="1"/>
    </xf>
    <xf numFmtId="49" fontId="2" fillId="0" borderId="15" xfId="0" applyNumberFormat="1" applyFont="1" applyFill="1" applyBorder="1" applyAlignment="1">
      <alignment horizontal="right" vertical="top"/>
    </xf>
    <xf numFmtId="49" fontId="2" fillId="0" borderId="17" xfId="0" applyNumberFormat="1" applyFont="1" applyFill="1" applyBorder="1" applyAlignment="1">
      <alignment horizontal="right" vertical="top"/>
    </xf>
    <xf numFmtId="0" fontId="0" fillId="24" borderId="17" xfId="0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3" fontId="5" fillId="7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9" fontId="2" fillId="0" borderId="18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3" fontId="0" fillId="7" borderId="10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2" fillId="7" borderId="31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0" fontId="22" fillId="26" borderId="30" xfId="0" applyFont="1" applyFill="1" applyBorder="1" applyAlignment="1">
      <alignment horizontal="left" vertical="center"/>
    </xf>
    <xf numFmtId="3" fontId="2" fillId="26" borderId="31" xfId="0" applyNumberFormat="1" applyFont="1" applyFill="1" applyBorder="1" applyAlignment="1">
      <alignment horizontal="right" vertical="center"/>
    </xf>
    <xf numFmtId="3" fontId="2" fillId="26" borderId="32" xfId="0" applyNumberFormat="1" applyFont="1" applyFill="1" applyBorder="1" applyAlignment="1">
      <alignment horizontal="right" vertical="center"/>
    </xf>
    <xf numFmtId="0" fontId="2" fillId="26" borderId="30" xfId="0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horizontal="right" vertical="center"/>
    </xf>
    <xf numFmtId="0" fontId="22" fillId="26" borderId="30" xfId="0" applyFont="1" applyFill="1" applyBorder="1" applyAlignment="1">
      <alignment vertical="center"/>
    </xf>
    <xf numFmtId="3" fontId="2" fillId="26" borderId="31" xfId="0" applyNumberFormat="1" applyFont="1" applyFill="1" applyBorder="1" applyAlignment="1">
      <alignment vertical="center"/>
    </xf>
    <xf numFmtId="3" fontId="2" fillId="26" borderId="41" xfId="0" applyNumberFormat="1" applyFont="1" applyFill="1" applyBorder="1" applyAlignment="1">
      <alignment vertical="center"/>
    </xf>
    <xf numFmtId="3" fontId="2" fillId="26" borderId="32" xfId="0" applyNumberFormat="1" applyFont="1" applyFill="1" applyBorder="1" applyAlignment="1">
      <alignment/>
    </xf>
    <xf numFmtId="0" fontId="2" fillId="26" borderId="30" xfId="0" applyFont="1" applyFill="1" applyBorder="1" applyAlignment="1">
      <alignment vertical="center"/>
    </xf>
    <xf numFmtId="3" fontId="0" fillId="26" borderId="32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wrapText="1"/>
    </xf>
    <xf numFmtId="0" fontId="2" fillId="24" borderId="16" xfId="0" applyFont="1" applyFill="1" applyBorder="1" applyAlignment="1">
      <alignment horizontal="left" vertical="center"/>
    </xf>
    <xf numFmtId="3" fontId="2" fillId="7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vertical="top" wrapText="1"/>
    </xf>
    <xf numFmtId="3" fontId="19" fillId="0" borderId="0" xfId="0" applyNumberFormat="1" applyFont="1" applyFill="1" applyAlignment="1">
      <alignment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12" fillId="0" borderId="0" xfId="0" applyFont="1" applyFill="1" applyAlignment="1">
      <alignment/>
    </xf>
    <xf numFmtId="3" fontId="21" fillId="7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/>
    </xf>
    <xf numFmtId="3" fontId="11" fillId="24" borderId="16" xfId="0" applyNumberFormat="1" applyFont="1" applyFill="1" applyBorder="1" applyAlignment="1">
      <alignment vertical="center" wrapText="1"/>
    </xf>
    <xf numFmtId="3" fontId="0" fillId="24" borderId="42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3" fontId="21" fillId="24" borderId="16" xfId="0" applyNumberFormat="1" applyFont="1" applyFill="1" applyBorder="1" applyAlignment="1">
      <alignment vertical="center" wrapText="1"/>
    </xf>
    <xf numFmtId="3" fontId="2" fillId="7" borderId="10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24" fillId="0" borderId="0" xfId="0" applyFont="1" applyFill="1" applyAlignment="1">
      <alignment horizontal="left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38" xfId="0" applyNumberFormat="1" applyFont="1" applyFill="1" applyBorder="1" applyAlignment="1">
      <alignment horizontal="center"/>
    </xf>
    <xf numFmtId="0" fontId="2" fillId="26" borderId="30" xfId="0" applyFont="1" applyFill="1" applyBorder="1" applyAlignment="1">
      <alignment horizontal="left" vertical="center"/>
    </xf>
    <xf numFmtId="3" fontId="2" fillId="26" borderId="32" xfId="0" applyNumberFormat="1" applyFont="1" applyFill="1" applyBorder="1" applyAlignment="1">
      <alignment horizontal="right" vertical="center"/>
    </xf>
    <xf numFmtId="3" fontId="2" fillId="26" borderId="41" xfId="0" applyNumberFormat="1" applyFont="1" applyFill="1" applyBorder="1" applyAlignment="1">
      <alignment vertical="center"/>
    </xf>
    <xf numFmtId="3" fontId="2" fillId="26" borderId="32" xfId="0" applyNumberFormat="1" applyFont="1" applyFill="1" applyBorder="1" applyAlignment="1">
      <alignment vertical="center"/>
    </xf>
    <xf numFmtId="1" fontId="2" fillId="26" borderId="32" xfId="0" applyNumberFormat="1" applyFont="1" applyFill="1" applyBorder="1" applyAlignment="1">
      <alignment vertical="center"/>
    </xf>
    <xf numFmtId="0" fontId="2" fillId="26" borderId="3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 vertical="center" wrapText="1"/>
    </xf>
    <xf numFmtId="3" fontId="21" fillId="24" borderId="17" xfId="0" applyNumberFormat="1" applyFont="1" applyFill="1" applyBorder="1" applyAlignment="1">
      <alignment vertical="center" wrapText="1"/>
    </xf>
    <xf numFmtId="3" fontId="21" fillId="24" borderId="17" xfId="0" applyNumberFormat="1" applyFont="1" applyFill="1" applyBorder="1" applyAlignment="1">
      <alignment horizontal="right" vertical="center" wrapText="1"/>
    </xf>
    <xf numFmtId="3" fontId="2" fillId="24" borderId="17" xfId="0" applyNumberFormat="1" applyFont="1" applyFill="1" applyBorder="1" applyAlignment="1">
      <alignment horizontal="right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6" borderId="10" xfId="0" applyNumberFormat="1" applyFont="1" applyFill="1" applyBorder="1" applyAlignment="1">
      <alignment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26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9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10" xfId="0" applyNumberFormat="1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vertical="top"/>
    </xf>
    <xf numFmtId="1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2" fillId="7" borderId="22" xfId="0" applyNumberFormat="1" applyFont="1" applyFill="1" applyBorder="1" applyAlignment="1">
      <alignment horizontal="center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/>
    </xf>
    <xf numFmtId="0" fontId="2" fillId="7" borderId="23" xfId="0" applyFont="1" applyFill="1" applyBorder="1" applyAlignment="1">
      <alignment horizontal="center" vertical="top"/>
    </xf>
    <xf numFmtId="3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left"/>
    </xf>
    <xf numFmtId="0" fontId="2" fillId="7" borderId="15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vertical="center" wrapText="1"/>
    </xf>
    <xf numFmtId="3" fontId="2" fillId="24" borderId="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/>
    </xf>
    <xf numFmtId="0" fontId="38" fillId="0" borderId="43" xfId="47" applyFont="1" applyFill="1" applyBorder="1" applyAlignment="1">
      <alignment horizontal="center" vertical="top" wrapText="1"/>
      <protection/>
    </xf>
    <xf numFmtId="0" fontId="39" fillId="0" borderId="44" xfId="47" applyFont="1" applyFill="1" applyBorder="1" applyAlignment="1">
      <alignment vertical="top" wrapText="1"/>
      <protection/>
    </xf>
    <xf numFmtId="0" fontId="36" fillId="7" borderId="45" xfId="47" applyFont="1" applyFill="1" applyBorder="1" applyAlignment="1">
      <alignment horizontal="center"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7" fillId="0" borderId="0" xfId="47">
      <alignment wrapText="1"/>
      <protection/>
    </xf>
    <xf numFmtId="0" fontId="36" fillId="0" borderId="0" xfId="47" applyFont="1" applyFill="1" applyAlignment="1">
      <alignment vertical="top" wrapText="1"/>
      <protection/>
    </xf>
    <xf numFmtId="0" fontId="36" fillId="7" borderId="45" xfId="47" applyFont="1" applyFill="1" applyBorder="1" applyAlignment="1">
      <alignment vertical="top" wrapText="1"/>
      <protection/>
    </xf>
    <xf numFmtId="0" fontId="36" fillId="0" borderId="46" xfId="47" applyFont="1" applyFill="1" applyBorder="1" applyAlignment="1">
      <alignment vertical="top" wrapText="1"/>
      <protection/>
    </xf>
    <xf numFmtId="0" fontId="63" fillId="0" borderId="47" xfId="47" applyFont="1" applyFill="1" applyBorder="1" applyAlignment="1">
      <alignment vertical="top" wrapText="1"/>
      <protection/>
    </xf>
    <xf numFmtId="0" fontId="36" fillId="0" borderId="48" xfId="47" applyFont="1" applyFill="1" applyBorder="1" applyAlignment="1">
      <alignment vertical="top" wrapText="1"/>
      <protection/>
    </xf>
    <xf numFmtId="0" fontId="37" fillId="0" borderId="45" xfId="47" applyFont="1" applyFill="1" applyBorder="1" applyAlignment="1">
      <alignment vertical="top" wrapText="1"/>
      <protection/>
    </xf>
    <xf numFmtId="0" fontId="36" fillId="0" borderId="49" xfId="47" applyFont="1" applyFill="1" applyBorder="1" applyAlignment="1">
      <alignment vertical="top" wrapText="1"/>
      <protection/>
    </xf>
    <xf numFmtId="0" fontId="37" fillId="0" borderId="43" xfId="47" applyFont="1" applyFill="1" applyBorder="1" applyAlignment="1">
      <alignment horizontal="left" vertical="top" wrapText="1"/>
      <protection/>
    </xf>
    <xf numFmtId="0" fontId="36" fillId="7" borderId="45" xfId="47" applyFont="1" applyFill="1" applyBorder="1" applyAlignment="1">
      <alignment horizontal="left" vertical="top" wrapText="1"/>
      <protection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9" fillId="0" borderId="29" xfId="0" applyFont="1" applyFill="1" applyBorder="1" applyAlignment="1">
      <alignment horizontal="center"/>
    </xf>
    <xf numFmtId="0" fontId="29" fillId="0" borderId="11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21" fillId="0" borderId="10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165" fontId="0" fillId="0" borderId="0" xfId="49" applyNumberFormat="1">
      <alignment/>
      <protection/>
    </xf>
    <xf numFmtId="0" fontId="0" fillId="0" borderId="0" xfId="49">
      <alignment/>
      <protection/>
    </xf>
    <xf numFmtId="165" fontId="2" fillId="0" borderId="0" xfId="49" applyNumberFormat="1" applyFont="1" applyAlignment="1">
      <alignment horizontal="right"/>
      <protection/>
    </xf>
    <xf numFmtId="3" fontId="2" fillId="7" borderId="22" xfId="49" applyNumberFormat="1" applyFont="1" applyFill="1" applyBorder="1" applyAlignment="1">
      <alignment vertical="center" wrapText="1"/>
      <protection/>
    </xf>
    <xf numFmtId="0" fontId="2" fillId="7" borderId="22" xfId="49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center" vertical="center"/>
      <protection/>
    </xf>
    <xf numFmtId="0" fontId="0" fillId="0" borderId="10" xfId="49" applyFont="1" applyBorder="1" applyAlignment="1">
      <alignment wrapText="1"/>
      <protection/>
    </xf>
    <xf numFmtId="0" fontId="0" fillId="0" borderId="10" xfId="49" applyFill="1" applyBorder="1" applyAlignment="1">
      <alignment horizontal="center"/>
      <protection/>
    </xf>
    <xf numFmtId="165" fontId="0" fillId="0" borderId="10" xfId="49" applyNumberFormat="1" applyBorder="1">
      <alignment/>
      <protection/>
    </xf>
    <xf numFmtId="165" fontId="0" fillId="0" borderId="28" xfId="49" applyNumberFormat="1" applyBorder="1">
      <alignment/>
      <protection/>
    </xf>
    <xf numFmtId="165" fontId="0" fillId="0" borderId="10" xfId="49" applyNumberFormat="1" applyBorder="1" applyAlignment="1">
      <alignment horizontal="right"/>
      <protection/>
    </xf>
    <xf numFmtId="165" fontId="0" fillId="0" borderId="28" xfId="49" applyNumberFormat="1" applyBorder="1" applyAlignment="1">
      <alignment horizontal="right"/>
      <protection/>
    </xf>
    <xf numFmtId="0" fontId="0" fillId="0" borderId="10" xfId="49" applyFont="1" applyBorder="1" applyAlignment="1">
      <alignment horizontal="justify" wrapText="1"/>
      <protection/>
    </xf>
    <xf numFmtId="14" fontId="0" fillId="0" borderId="0" xfId="49" applyNumberFormat="1" applyBorder="1">
      <alignment/>
      <protection/>
    </xf>
    <xf numFmtId="0" fontId="0" fillId="0" borderId="0" xfId="49" applyFont="1" applyBorder="1" applyAlignment="1">
      <alignment wrapText="1"/>
      <protection/>
    </xf>
    <xf numFmtId="0" fontId="0" fillId="0" borderId="0" xfId="49" applyFill="1" applyBorder="1" applyAlignment="1">
      <alignment horizontal="center"/>
      <protection/>
    </xf>
    <xf numFmtId="165" fontId="0" fillId="0" borderId="0" xfId="49" applyNumberFormat="1" applyBorder="1" applyAlignment="1">
      <alignment horizontal="right"/>
      <protection/>
    </xf>
    <xf numFmtId="0" fontId="64" fillId="0" borderId="0" xfId="49" applyFont="1" applyAlignment="1">
      <alignment horizontal="left"/>
      <protection/>
    </xf>
    <xf numFmtId="165" fontId="3" fillId="0" borderId="0" xfId="49" applyNumberFormat="1" applyFont="1" applyAlignment="1">
      <alignment horizontal="left"/>
      <protection/>
    </xf>
    <xf numFmtId="0" fontId="3" fillId="0" borderId="0" xfId="49" applyFont="1" applyAlignment="1">
      <alignment horizontal="left"/>
      <protection/>
    </xf>
    <xf numFmtId="165" fontId="2" fillId="0" borderId="0" xfId="49" applyNumberFormat="1" applyFont="1" applyFill="1" applyBorder="1" applyAlignment="1">
      <alignment horizontal="right" vertical="center"/>
      <protection/>
    </xf>
    <xf numFmtId="0" fontId="0" fillId="0" borderId="10" xfId="49" applyFont="1" applyFill="1" applyBorder="1" applyAlignment="1">
      <alignment horizontal="center"/>
      <protection/>
    </xf>
    <xf numFmtId="165" fontId="0" fillId="0" borderId="10" xfId="49" applyNumberFormat="1" applyFont="1" applyFill="1" applyBorder="1" applyAlignment="1">
      <alignment horizontal="right"/>
      <protection/>
    </xf>
    <xf numFmtId="165" fontId="0" fillId="0" borderId="28" xfId="49" applyNumberFormat="1" applyFont="1" applyFill="1" applyBorder="1">
      <alignment/>
      <protection/>
    </xf>
    <xf numFmtId="0" fontId="0" fillId="0" borderId="0" xfId="49" applyFill="1">
      <alignment/>
      <protection/>
    </xf>
    <xf numFmtId="0" fontId="0" fillId="0" borderId="10" xfId="49" applyBorder="1">
      <alignment/>
      <protection/>
    </xf>
    <xf numFmtId="0" fontId="32" fillId="0" borderId="0" xfId="48" applyFont="1" applyAlignment="1">
      <alignment wrapText="1"/>
      <protection/>
    </xf>
    <xf numFmtId="0" fontId="5" fillId="0" borderId="0" xfId="48" applyFont="1" applyAlignment="1">
      <alignment wrapText="1"/>
      <protection/>
    </xf>
    <xf numFmtId="3" fontId="2" fillId="7" borderId="19" xfId="49" applyNumberFormat="1" applyFont="1" applyFill="1" applyBorder="1" applyAlignment="1">
      <alignment vertical="center" wrapText="1"/>
      <protection/>
    </xf>
    <xf numFmtId="165" fontId="2" fillId="7" borderId="10" xfId="49" applyNumberFormat="1" applyFont="1" applyFill="1" applyBorder="1" applyAlignment="1">
      <alignment horizontal="right" vertical="center"/>
      <protection/>
    </xf>
    <xf numFmtId="165" fontId="2" fillId="7" borderId="19" xfId="49" applyNumberFormat="1" applyFont="1" applyFill="1" applyBorder="1" applyAlignment="1">
      <alignment horizontal="right" vertical="center"/>
      <protection/>
    </xf>
    <xf numFmtId="14" fontId="0" fillId="0" borderId="10" xfId="49" applyNumberFormat="1" applyFont="1" applyFill="1" applyBorder="1" applyAlignment="1">
      <alignment horizontal="right"/>
      <protection/>
    </xf>
    <xf numFmtId="14" fontId="0" fillId="0" borderId="10" xfId="49" applyNumberFormat="1" applyBorder="1" applyAlignment="1">
      <alignment horizontal="right"/>
      <protection/>
    </xf>
    <xf numFmtId="0" fontId="0" fillId="0" borderId="10" xfId="0" applyFont="1" applyFill="1" applyBorder="1" applyAlignment="1">
      <alignment vertical="top" wrapText="1"/>
    </xf>
    <xf numFmtId="4" fontId="0" fillId="0" borderId="10" xfId="49" applyNumberFormat="1" applyFont="1" applyBorder="1" applyAlignment="1">
      <alignment wrapText="1"/>
      <protection/>
    </xf>
    <xf numFmtId="0" fontId="2" fillId="7" borderId="24" xfId="49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7" borderId="10" xfId="0" applyNumberFormat="1" applyFont="1" applyFill="1" applyBorder="1" applyAlignment="1">
      <alignment vertical="center"/>
    </xf>
    <xf numFmtId="3" fontId="2" fillId="7" borderId="38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/>
    </xf>
    <xf numFmtId="0" fontId="0" fillId="23" borderId="0" xfId="0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9" xfId="0" applyNumberForma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28" xfId="0" applyNumberFormat="1" applyBorder="1" applyAlignment="1">
      <alignment horizontal="right"/>
    </xf>
    <xf numFmtId="165" fontId="0" fillId="0" borderId="28" xfId="49" applyNumberFormat="1" applyFont="1" applyBorder="1" applyAlignment="1">
      <alignment horizontal="right"/>
      <protection/>
    </xf>
    <xf numFmtId="165" fontId="2" fillId="0" borderId="28" xfId="0" applyNumberFormat="1" applyFont="1" applyBorder="1" applyAlignment="1">
      <alignment horizontal="right"/>
    </xf>
    <xf numFmtId="165" fontId="0" fillId="0" borderId="28" xfId="0" applyNumberFormat="1" applyFont="1" applyBorder="1" applyAlignment="1">
      <alignment horizontal="righ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37" xfId="0" applyNumberFormat="1" applyBorder="1" applyAlignment="1">
      <alignment/>
    </xf>
    <xf numFmtId="4" fontId="0" fillId="0" borderId="10" xfId="49" applyNumberFormat="1" applyFont="1" applyBorder="1" applyAlignment="1">
      <alignment wrapText="1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2" fillId="0" borderId="28" xfId="0" applyNumberFormat="1" applyFont="1" applyBorder="1" applyAlignment="1">
      <alignment/>
    </xf>
    <xf numFmtId="0" fontId="5" fillId="7" borderId="15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2" fillId="7" borderId="15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6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58" fillId="0" borderId="0" xfId="0" applyFont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 vertical="top"/>
    </xf>
    <xf numFmtId="0" fontId="2" fillId="7" borderId="17" xfId="0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 vertical="center"/>
    </xf>
    <xf numFmtId="0" fontId="58" fillId="0" borderId="0" xfId="0" applyFont="1" applyFill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15" xfId="0" applyFill="1" applyBorder="1" applyAlignment="1">
      <alignment horizontal="left" vertical="center" wrapText="1"/>
    </xf>
    <xf numFmtId="14" fontId="0" fillId="0" borderId="11" xfId="49" applyNumberFormat="1" applyBorder="1" applyAlignment="1">
      <alignment horizontal="right"/>
      <protection/>
    </xf>
    <xf numFmtId="14" fontId="0" fillId="0" borderId="19" xfId="49" applyNumberFormat="1" applyBorder="1" applyAlignment="1">
      <alignment horizontal="right"/>
      <protection/>
    </xf>
    <xf numFmtId="0" fontId="2" fillId="0" borderId="0" xfId="49" applyFont="1" applyAlignment="1">
      <alignment horizontal="left"/>
      <protection/>
    </xf>
    <xf numFmtId="215" fontId="36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right" vertical="top" wrapText="1"/>
      <protection/>
    </xf>
    <xf numFmtId="215" fontId="36" fillId="0" borderId="50" xfId="47" applyNumberFormat="1" applyFont="1" applyFill="1" applyBorder="1" applyAlignment="1">
      <alignment horizontal="right" vertical="top" wrapText="1"/>
      <protection/>
    </xf>
    <xf numFmtId="0" fontId="4" fillId="0" borderId="10" xfId="0" applyFont="1" applyFill="1" applyBorder="1" applyAlignment="1">
      <alignment vertical="top" wrapText="1"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37" fillId="0" borderId="0" xfId="47" applyFont="1" applyFill="1" applyBorder="1" applyAlignment="1">
      <alignment vertical="top" wrapText="1"/>
      <protection/>
    </xf>
    <xf numFmtId="215" fontId="37" fillId="0" borderId="0" xfId="47" applyNumberFormat="1" applyFont="1" applyFill="1" applyBorder="1" applyAlignment="1">
      <alignment horizontal="right" vertical="top" wrapText="1"/>
      <protection/>
    </xf>
    <xf numFmtId="215" fontId="37" fillId="0" borderId="0" xfId="47" applyNumberFormat="1" applyFont="1" applyFill="1" applyBorder="1" applyAlignment="1">
      <alignment horizontal="center" vertical="top" wrapText="1"/>
      <protection/>
    </xf>
    <xf numFmtId="0" fontId="30" fillId="7" borderId="21" xfId="0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/>
    </xf>
    <xf numFmtId="3" fontId="30" fillId="7" borderId="23" xfId="0" applyNumberFormat="1" applyFont="1" applyFill="1" applyBorder="1" applyAlignment="1">
      <alignment horizontal="center" vertical="center" wrapText="1"/>
    </xf>
    <xf numFmtId="3" fontId="30" fillId="7" borderId="24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3" fontId="30" fillId="0" borderId="11" xfId="0" applyNumberFormat="1" applyFont="1" applyFill="1" applyBorder="1" applyAlignment="1">
      <alignment/>
    </xf>
    <xf numFmtId="3" fontId="30" fillId="0" borderId="51" xfId="0" applyNumberFormat="1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0" fontId="29" fillId="0" borderId="11" xfId="0" applyFont="1" applyFill="1" applyBorder="1" applyAlignment="1">
      <alignment wrapText="1" shrinkToFit="1"/>
    </xf>
    <xf numFmtId="0" fontId="5" fillId="0" borderId="11" xfId="0" applyFont="1" applyFill="1" applyBorder="1" applyAlignment="1">
      <alignment wrapText="1"/>
    </xf>
    <xf numFmtId="0" fontId="29" fillId="0" borderId="29" xfId="0" applyFont="1" applyFill="1" applyBorder="1" applyAlignment="1">
      <alignment horizontal="center" wrapText="1"/>
    </xf>
    <xf numFmtId="0" fontId="29" fillId="0" borderId="11" xfId="0" applyFont="1" applyFill="1" applyBorder="1" applyAlignment="1">
      <alignment shrinkToFit="1"/>
    </xf>
    <xf numFmtId="3" fontId="30" fillId="0" borderId="11" xfId="0" applyNumberFormat="1" applyFont="1" applyFill="1" applyBorder="1" applyAlignment="1">
      <alignment wrapText="1"/>
    </xf>
    <xf numFmtId="3" fontId="30" fillId="0" borderId="51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shrinkToFit="1"/>
    </xf>
    <xf numFmtId="3" fontId="29" fillId="0" borderId="38" xfId="0" applyNumberFormat="1" applyFont="1" applyFill="1" applyBorder="1" applyAlignment="1">
      <alignment horizontal="right"/>
    </xf>
    <xf numFmtId="3" fontId="29" fillId="0" borderId="39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/>
    </xf>
    <xf numFmtId="3" fontId="5" fillId="0" borderId="15" xfId="0" applyNumberFormat="1" applyFont="1" applyBorder="1" applyAlignment="1">
      <alignment wrapText="1"/>
    </xf>
    <xf numFmtId="3" fontId="29" fillId="0" borderId="15" xfId="0" applyNumberFormat="1" applyFont="1" applyBorder="1" applyAlignment="1">
      <alignment wrapText="1"/>
    </xf>
    <xf numFmtId="3" fontId="29" fillId="0" borderId="28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15" xfId="0" applyFont="1" applyBorder="1" applyAlignment="1">
      <alignment/>
    </xf>
    <xf numFmtId="3" fontId="30" fillId="0" borderId="15" xfId="0" applyNumberFormat="1" applyFont="1" applyBorder="1" applyAlignment="1">
      <alignment wrapText="1"/>
    </xf>
    <xf numFmtId="0" fontId="30" fillId="0" borderId="15" xfId="0" applyFont="1" applyBorder="1" applyAlignment="1">
      <alignment horizontal="left"/>
    </xf>
    <xf numFmtId="3" fontId="30" fillId="0" borderId="15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30" fillId="0" borderId="51" xfId="0" applyNumberFormat="1" applyFont="1" applyBorder="1" applyAlignment="1">
      <alignment/>
    </xf>
    <xf numFmtId="3" fontId="30" fillId="0" borderId="37" xfId="0" applyNumberFormat="1" applyFont="1" applyBorder="1" applyAlignment="1">
      <alignment/>
    </xf>
    <xf numFmtId="3" fontId="30" fillId="0" borderId="38" xfId="0" applyNumberFormat="1" applyFont="1" applyBorder="1" applyAlignment="1">
      <alignment/>
    </xf>
    <xf numFmtId="3" fontId="30" fillId="0" borderId="52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0" fontId="29" fillId="0" borderId="0" xfId="0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2" fillId="7" borderId="38" xfId="0" applyNumberFormat="1" applyFont="1" applyFill="1" applyBorder="1" applyAlignment="1">
      <alignment/>
    </xf>
    <xf numFmtId="195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165" fontId="0" fillId="0" borderId="28" xfId="0" applyNumberFormat="1" applyFont="1" applyBorder="1" applyAlignment="1">
      <alignment/>
    </xf>
    <xf numFmtId="3" fontId="0" fillId="24" borderId="10" xfId="0" applyNumberFormat="1" applyFont="1" applyFill="1" applyBorder="1" applyAlignment="1">
      <alignment vertical="top"/>
    </xf>
    <xf numFmtId="3" fontId="0" fillId="0" borderId="14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59" fillId="0" borderId="10" xfId="0" applyNumberFormat="1" applyFont="1" applyFill="1" applyBorder="1" applyAlignment="1">
      <alignment horizontal="right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0" fontId="11" fillId="0" borderId="15" xfId="0" applyFont="1" applyFill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top" wrapText="1"/>
    </xf>
    <xf numFmtId="49" fontId="0" fillId="0" borderId="53" xfId="0" applyNumberFormat="1" applyFill="1" applyBorder="1" applyAlignment="1">
      <alignment horizontal="centerContinuous" vertical="top"/>
    </xf>
    <xf numFmtId="3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3" fontId="11" fillId="0" borderId="12" xfId="0" applyNumberFormat="1" applyFont="1" applyFill="1" applyBorder="1" applyAlignment="1">
      <alignment vertical="top"/>
    </xf>
    <xf numFmtId="49" fontId="0" fillId="0" borderId="11" xfId="0" applyNumberFormat="1" applyFill="1" applyBorder="1" applyAlignment="1">
      <alignment horizontal="centerContinuous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3" fontId="0" fillId="0" borderId="10" xfId="0" applyNumberFormat="1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top" wrapText="1"/>
    </xf>
    <xf numFmtId="49" fontId="0" fillId="0" borderId="19" xfId="0" applyNumberFormat="1" applyFill="1" applyBorder="1" applyAlignment="1">
      <alignment horizontal="centerContinuous" vertical="top"/>
    </xf>
    <xf numFmtId="0" fontId="0" fillId="0" borderId="53" xfId="0" applyFont="1" applyFill="1" applyBorder="1" applyAlignment="1">
      <alignment horizontal="center" vertical="top"/>
    </xf>
    <xf numFmtId="0" fontId="0" fillId="0" borderId="19" xfId="0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53" xfId="0" applyNumberFormat="1" applyFill="1" applyBorder="1" applyAlignment="1">
      <alignment horizontal="center" vertical="top"/>
    </xf>
    <xf numFmtId="0" fontId="0" fillId="0" borderId="19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top"/>
    </xf>
    <xf numFmtId="0" fontId="0" fillId="0" borderId="19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/>
    </xf>
    <xf numFmtId="3" fontId="0" fillId="0" borderId="19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justify" wrapText="1"/>
    </xf>
    <xf numFmtId="0" fontId="0" fillId="0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24" fillId="24" borderId="24" xfId="0" applyNumberFormat="1" applyFont="1" applyFill="1" applyBorder="1" applyAlignment="1">
      <alignment horizontal="right" vertical="center" wrapText="1"/>
    </xf>
    <xf numFmtId="3" fontId="24" fillId="24" borderId="28" xfId="0" applyNumberFormat="1" applyFont="1" applyFill="1" applyBorder="1" applyAlignment="1">
      <alignment horizontal="right" vertical="center" wrapText="1"/>
    </xf>
    <xf numFmtId="3" fontId="1" fillId="2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7" borderId="10" xfId="0" applyFont="1" applyFill="1" applyBorder="1" applyAlignment="1">
      <alignment horizontal="left" vertical="center" indent="1"/>
    </xf>
    <xf numFmtId="0" fontId="2" fillId="7" borderId="10" xfId="0" applyFont="1" applyFill="1" applyBorder="1" applyAlignment="1">
      <alignment horizontal="left" vertical="center" wrapText="1" indent="1"/>
    </xf>
    <xf numFmtId="3" fontId="0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vertical="center" wrapText="1" indent="1"/>
    </xf>
    <xf numFmtId="0" fontId="26" fillId="24" borderId="0" xfId="0" applyFont="1" applyFill="1" applyBorder="1" applyAlignment="1">
      <alignment horizontal="left" vertical="center" wrapText="1" indent="1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justify"/>
    </xf>
    <xf numFmtId="0" fontId="5" fillId="0" borderId="16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3" fontId="0" fillId="0" borderId="18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right" vertical="center" wrapText="1"/>
    </xf>
    <xf numFmtId="3" fontId="1" fillId="24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0" fillId="0" borderId="2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justify" wrapText="1"/>
    </xf>
    <xf numFmtId="3" fontId="2" fillId="7" borderId="10" xfId="0" applyNumberFormat="1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2" fillId="0" borderId="0" xfId="47" applyFont="1" applyFill="1" applyBorder="1" applyAlignment="1">
      <alignment vertical="top" wrapText="1"/>
      <protection/>
    </xf>
    <xf numFmtId="0" fontId="61" fillId="0" borderId="0" xfId="47" applyFont="1" applyFill="1" applyBorder="1" applyAlignment="1">
      <alignment horizontal="right" vertical="top" wrapText="1"/>
      <protection/>
    </xf>
    <xf numFmtId="0" fontId="36" fillId="7" borderId="45" xfId="47" applyFont="1" applyFill="1" applyBorder="1" applyAlignment="1">
      <alignment horizontal="center" vertical="top" wrapText="1"/>
      <protection/>
    </xf>
    <xf numFmtId="215" fontId="36" fillId="0" borderId="45" xfId="47" applyNumberFormat="1" applyFont="1" applyFill="1" applyBorder="1" applyAlignment="1">
      <alignment horizontal="center" vertical="top" wrapText="1"/>
      <protection/>
    </xf>
    <xf numFmtId="215" fontId="36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right" vertical="top" wrapText="1"/>
      <protection/>
    </xf>
    <xf numFmtId="215" fontId="37" fillId="0" borderId="45" xfId="47" applyNumberFormat="1" applyFont="1" applyFill="1" applyBorder="1" applyAlignment="1">
      <alignment horizontal="center" vertical="top" wrapText="1"/>
      <protection/>
    </xf>
    <xf numFmtId="0" fontId="36" fillId="24" borderId="45" xfId="47" applyFont="1" applyFill="1" applyBorder="1" applyAlignment="1">
      <alignment vertical="top" wrapText="1"/>
      <protection/>
    </xf>
    <xf numFmtId="0" fontId="38" fillId="0" borderId="43" xfId="47" applyFont="1" applyFill="1" applyBorder="1" applyAlignment="1">
      <alignment horizontal="center" vertical="top" wrapText="1"/>
      <protection/>
    </xf>
    <xf numFmtId="0" fontId="39" fillId="0" borderId="44" xfId="47" applyFont="1" applyFill="1" applyBorder="1" applyAlignment="1">
      <alignment vertical="top" wrapText="1"/>
      <protection/>
    </xf>
    <xf numFmtId="0" fontId="36" fillId="0" borderId="0" xfId="47" applyFont="1" applyFill="1" applyBorder="1" applyAlignment="1">
      <alignment vertical="top" wrapText="1"/>
      <protection/>
    </xf>
    <xf numFmtId="0" fontId="0" fillId="0" borderId="15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7" borderId="15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49" fontId="2" fillId="0" borderId="0" xfId="0" applyNumberFormat="1" applyFont="1" applyFill="1" applyBorder="1" applyAlignment="1">
      <alignment vertical="justify"/>
    </xf>
    <xf numFmtId="0" fontId="0" fillId="0" borderId="0" xfId="0" applyAlignment="1">
      <alignment/>
    </xf>
    <xf numFmtId="0" fontId="2" fillId="0" borderId="15" xfId="0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/>
    </xf>
    <xf numFmtId="0" fontId="30" fillId="16" borderId="36" xfId="0" applyFont="1" applyFill="1" applyBorder="1" applyAlignment="1">
      <alignment/>
    </xf>
    <xf numFmtId="0" fontId="30" fillId="16" borderId="17" xfId="0" applyFont="1" applyFill="1" applyBorder="1" applyAlignment="1">
      <alignment/>
    </xf>
    <xf numFmtId="0" fontId="30" fillId="16" borderId="54" xfId="0" applyFont="1" applyFill="1" applyBorder="1" applyAlignment="1">
      <alignment/>
    </xf>
    <xf numFmtId="0" fontId="65" fillId="0" borderId="0" xfId="0" applyFont="1" applyAlignment="1">
      <alignment horizontal="left" wrapText="1"/>
    </xf>
    <xf numFmtId="0" fontId="29" fillId="0" borderId="27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27" borderId="55" xfId="0" applyFont="1" applyFill="1" applyBorder="1" applyAlignment="1">
      <alignment horizontal="left"/>
    </xf>
    <xf numFmtId="0" fontId="29" fillId="27" borderId="56" xfId="0" applyFont="1" applyFill="1" applyBorder="1" applyAlignment="1">
      <alignment horizontal="left"/>
    </xf>
    <xf numFmtId="0" fontId="29" fillId="0" borderId="57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59" xfId="0" applyFont="1" applyBorder="1" applyAlignment="1">
      <alignment horizontal="left"/>
    </xf>
    <xf numFmtId="0" fontId="29" fillId="0" borderId="3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7" fillId="0" borderId="0" xfId="0" applyFont="1" applyAlignment="1">
      <alignment/>
    </xf>
    <xf numFmtId="0" fontId="29" fillId="0" borderId="40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29" fillId="0" borderId="0" xfId="0" applyFont="1" applyAlignment="1">
      <alignment horizontal="left"/>
    </xf>
    <xf numFmtId="49" fontId="24" fillId="24" borderId="0" xfId="0" applyNumberFormat="1" applyFont="1" applyFill="1" applyBorder="1" applyAlignment="1">
      <alignment vertical="center" wrapText="1"/>
    </xf>
    <xf numFmtId="49" fontId="24" fillId="0" borderId="0" xfId="0" applyNumberFormat="1" applyFont="1" applyBorder="1" applyAlignment="1">
      <alignment/>
    </xf>
    <xf numFmtId="49" fontId="1" fillId="24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/>
    </xf>
    <xf numFmtId="0" fontId="0" fillId="24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7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32" fillId="0" borderId="0" xfId="0" applyFont="1" applyBorder="1" applyAlignment="1">
      <alignment horizontal="left" vertical="center"/>
    </xf>
    <xf numFmtId="0" fontId="24" fillId="24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53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5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9" xfId="0" applyNumberFormat="1" applyFont="1" applyFill="1" applyBorder="1" applyAlignment="1">
      <alignment vertical="center" wrapText="1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vertical="center"/>
    </xf>
    <xf numFmtId="3" fontId="0" fillId="0" borderId="53" xfId="0" applyNumberFormat="1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53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3" fillId="7" borderId="15" xfId="0" applyFont="1" applyFill="1" applyBorder="1" applyAlignment="1">
      <alignment horizontal="left" vertical="center" wrapText="1" indent="1"/>
    </xf>
    <xf numFmtId="0" fontId="26" fillId="0" borderId="16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24" borderId="57" xfId="0" applyFont="1" applyFill="1" applyBorder="1" applyAlignment="1">
      <alignment vertical="center" wrapText="1"/>
    </xf>
    <xf numFmtId="0" fontId="24" fillId="0" borderId="60" xfId="0" applyFont="1" applyBorder="1" applyAlignment="1">
      <alignment/>
    </xf>
    <xf numFmtId="49" fontId="24" fillId="24" borderId="36" xfId="0" applyNumberFormat="1" applyFont="1" applyFill="1" applyBorder="1" applyAlignment="1">
      <alignment vertical="center" wrapText="1"/>
    </xf>
    <xf numFmtId="49" fontId="24" fillId="0" borderId="16" xfId="0" applyNumberFormat="1" applyFont="1" applyBorder="1" applyAlignment="1">
      <alignment/>
    </xf>
    <xf numFmtId="49" fontId="1" fillId="24" borderId="55" xfId="0" applyNumberFormat="1" applyFont="1" applyFill="1" applyBorder="1" applyAlignment="1">
      <alignment vertical="center" wrapText="1"/>
    </xf>
    <xf numFmtId="49" fontId="1" fillId="0" borderId="56" xfId="0" applyNumberFormat="1" applyFont="1" applyBorder="1" applyAlignment="1">
      <alignment/>
    </xf>
    <xf numFmtId="0" fontId="32" fillId="0" borderId="0" xfId="48" applyFont="1" applyAlignment="1">
      <alignment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ane_cernobila_hi(1)" xfId="47"/>
    <cellStyle name="normální_Nový objekt - Microsoft Office Excel 97-2003 Worksheet" xfId="48"/>
    <cellStyle name="normální_PŘEHLED ROZPOČTOVÝCH ZMĚN 2011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"/>
          <c:y val="0.40425"/>
          <c:w val="0.3802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KÚ '!$A$57:$A$61</c:f>
              <c:strCache/>
            </c:strRef>
          </c:cat>
          <c:val>
            <c:numRef>
              <c:f>'čerpání KÚ '!$E$57:$E$61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5"/>
          <c:y val="0.4145"/>
          <c:w val="0.20025"/>
          <c:h val="0.3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37675"/>
          <c:w val="0.53525"/>
          <c:h val="0.36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43%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'čerpání zastupitelstva '!$A$53:$A$56</c:f>
              <c:strCache/>
            </c:strRef>
          </c:cat>
          <c:val>
            <c:numRef>
              <c:f>'čerpání zastupitelstva '!$E$53:$E$56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44025"/>
          <c:w val="0.19675"/>
          <c:h val="0.2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25</xdr:col>
      <xdr:colOff>0</xdr:colOff>
      <xdr:row>15</xdr:row>
      <xdr:rowOff>0</xdr:rowOff>
    </xdr:to>
    <xdr:pic>
      <xdr:nvPicPr>
        <xdr:cNvPr id="1" name="Picture 1" descr="Chart_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705100"/>
          <a:ext cx="127254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9</xdr:col>
      <xdr:colOff>0</xdr:colOff>
      <xdr:row>42</xdr:row>
      <xdr:rowOff>0</xdr:rowOff>
    </xdr:to>
    <xdr:pic>
      <xdr:nvPicPr>
        <xdr:cNvPr id="2" name="Picture 2" descr="Chart_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2696825"/>
          <a:ext cx="6115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42</xdr:row>
      <xdr:rowOff>0</xdr:rowOff>
    </xdr:from>
    <xdr:to>
      <xdr:col>26</xdr:col>
      <xdr:colOff>0</xdr:colOff>
      <xdr:row>42</xdr:row>
      <xdr:rowOff>0</xdr:rowOff>
    </xdr:to>
    <xdr:pic>
      <xdr:nvPicPr>
        <xdr:cNvPr id="3" name="Picture 3" descr="Chart_6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12696825"/>
          <a:ext cx="652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5</xdr:col>
      <xdr:colOff>876300</xdr:colOff>
      <xdr:row>85</xdr:row>
      <xdr:rowOff>57150</xdr:rowOff>
    </xdr:to>
    <xdr:graphicFrame>
      <xdr:nvGraphicFramePr>
        <xdr:cNvPr id="1" name="Chart 1"/>
        <xdr:cNvGraphicFramePr/>
      </xdr:nvGraphicFramePr>
      <xdr:xfrm>
        <a:off x="0" y="11220450"/>
        <a:ext cx="72866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6</xdr:col>
      <xdr:colOff>0</xdr:colOff>
      <xdr:row>84</xdr:row>
      <xdr:rowOff>104775</xdr:rowOff>
    </xdr:to>
    <xdr:graphicFrame>
      <xdr:nvGraphicFramePr>
        <xdr:cNvPr id="1" name="Chart 1"/>
        <xdr:cNvGraphicFramePr/>
      </xdr:nvGraphicFramePr>
      <xdr:xfrm>
        <a:off x="0" y="10277475"/>
        <a:ext cx="7410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Content.IE5\CLMV04XG\celkovy_prehled[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31.00390625" style="0" customWidth="1"/>
    <col min="2" max="4" width="15.00390625" style="0" customWidth="1"/>
    <col min="5" max="5" width="11.625" style="0" customWidth="1"/>
    <col min="7" max="7" width="12.875" style="0" customWidth="1"/>
    <col min="8" max="8" width="12.625" style="0" customWidth="1"/>
    <col min="9" max="9" width="12.75390625" style="0" customWidth="1"/>
  </cols>
  <sheetData>
    <row r="1" spans="4:5" ht="15">
      <c r="D1" s="655" t="s">
        <v>1141</v>
      </c>
      <c r="E1" s="655"/>
    </row>
    <row r="2" spans="4:5" ht="15">
      <c r="D2" s="656" t="s">
        <v>734</v>
      </c>
      <c r="E2" s="656"/>
    </row>
    <row r="3" spans="4:5" ht="6.75" customHeight="1">
      <c r="D3" s="123"/>
      <c r="E3" s="123"/>
    </row>
    <row r="4" spans="1:5" s="505" customFormat="1" ht="21.75" customHeight="1">
      <c r="A4" s="912" t="s">
        <v>779</v>
      </c>
      <c r="B4" s="913"/>
      <c r="C4" s="913"/>
      <c r="D4" s="913"/>
      <c r="E4" s="913"/>
    </row>
    <row r="5" spans="1:5" ht="17.25" customHeight="1">
      <c r="A5" s="657" t="s">
        <v>710</v>
      </c>
      <c r="B5" s="375"/>
      <c r="C5" s="375"/>
      <c r="D5" s="375"/>
      <c r="E5" s="375"/>
    </row>
    <row r="6" spans="1:5" ht="8.25" customHeight="1">
      <c r="A6" s="279"/>
      <c r="B6" s="280"/>
      <c r="C6" s="280"/>
      <c r="D6" s="280"/>
      <c r="E6" s="280"/>
    </row>
    <row r="7" ht="12.75" customHeight="1" thickBot="1">
      <c r="E7" s="281" t="s">
        <v>711</v>
      </c>
    </row>
    <row r="8" spans="1:5" ht="26.25" customHeight="1">
      <c r="A8" s="282" t="s">
        <v>712</v>
      </c>
      <c r="B8" s="283" t="s">
        <v>713</v>
      </c>
      <c r="C8" s="283" t="s">
        <v>714</v>
      </c>
      <c r="D8" s="284" t="s">
        <v>715</v>
      </c>
      <c r="E8" s="285" t="s">
        <v>716</v>
      </c>
    </row>
    <row r="9" spans="1:9" ht="15" customHeight="1">
      <c r="A9" s="286" t="s">
        <v>717</v>
      </c>
      <c r="B9" s="287">
        <f>'PLNĚNÍ PŘÍJMŮ '!B15</f>
        <v>3220486</v>
      </c>
      <c r="C9" s="304">
        <v>3220486</v>
      </c>
      <c r="D9" s="714">
        <v>3435530</v>
      </c>
      <c r="E9" s="288">
        <f>D9/C9*100</f>
        <v>106.67737726541895</v>
      </c>
      <c r="G9" s="107"/>
      <c r="H9" s="107"/>
      <c r="I9" s="107"/>
    </row>
    <row r="10" spans="1:9" ht="15" customHeight="1">
      <c r="A10" s="289" t="s">
        <v>718</v>
      </c>
      <c r="B10" s="290">
        <f>'PLNĚNÍ PŘÍJMŮ '!B40+'PLNĚNÍ PŘÍJMŮ '!B79</f>
        <v>251719</v>
      </c>
      <c r="C10" s="307">
        <v>324447</v>
      </c>
      <c r="D10" s="715">
        <v>333401</v>
      </c>
      <c r="E10" s="291">
        <f>D10/C10*100</f>
        <v>102.75977278261163</v>
      </c>
      <c r="G10" s="322"/>
      <c r="H10" s="322"/>
      <c r="I10" s="322"/>
    </row>
    <row r="11" spans="1:9" ht="15" customHeight="1">
      <c r="A11" s="289" t="s">
        <v>719</v>
      </c>
      <c r="B11" s="290">
        <f>'PLNĚNÍ PŘÍJMŮ '!B49</f>
        <v>20200</v>
      </c>
      <c r="C11" s="307">
        <v>24594</v>
      </c>
      <c r="D11" s="715">
        <v>28690</v>
      </c>
      <c r="E11" s="291">
        <f>D11/C11*100</f>
        <v>116.65446856956983</v>
      </c>
      <c r="G11" s="322"/>
      <c r="H11" s="322"/>
      <c r="I11" s="322"/>
    </row>
    <row r="12" spans="1:9" s="23" customFormat="1" ht="15" customHeight="1" thickBot="1">
      <c r="A12" s="549" t="s">
        <v>720</v>
      </c>
      <c r="B12" s="434">
        <f>'PLNĚNÍ PŘÍJMŮ '!B72</f>
        <v>3791043</v>
      </c>
      <c r="C12" s="434">
        <v>5278673</v>
      </c>
      <c r="D12" s="434">
        <v>5274454</v>
      </c>
      <c r="E12" s="550">
        <f>D12/C12*100</f>
        <v>99.92007460966043</v>
      </c>
      <c r="G12" s="326"/>
      <c r="H12" s="326"/>
      <c r="I12" s="326"/>
    </row>
    <row r="13" spans="1:9" ht="20.25" customHeight="1" thickBot="1">
      <c r="A13" s="464" t="s">
        <v>721</v>
      </c>
      <c r="B13" s="426">
        <f>'PLNĚNÍ PŘÍJMŮ '!B82</f>
        <v>7283448</v>
      </c>
      <c r="C13" s="426">
        <f>SUM(C9:C12)</f>
        <v>8848200</v>
      </c>
      <c r="D13" s="426">
        <f>SUM(D9:D12)</f>
        <v>9072075</v>
      </c>
      <c r="E13" s="426">
        <f>D13/C13*100</f>
        <v>102.53017562894149</v>
      </c>
      <c r="G13" s="107"/>
      <c r="H13" s="107"/>
      <c r="I13" s="107"/>
    </row>
    <row r="14" spans="1:9" ht="12.75" customHeight="1" thickBot="1">
      <c r="A14" s="295"/>
      <c r="B14" s="296"/>
      <c r="C14" s="296"/>
      <c r="D14" s="296"/>
      <c r="E14" s="291"/>
      <c r="G14" s="107"/>
      <c r="H14" s="107"/>
      <c r="I14" s="107"/>
    </row>
    <row r="15" spans="1:9" ht="20.25" customHeight="1" thickBot="1">
      <c r="A15" s="424" t="s">
        <v>722</v>
      </c>
      <c r="B15" s="425">
        <f>'PLNĚNÍ PŘÍJMŮ '!B103</f>
        <v>1307327</v>
      </c>
      <c r="C15" s="425">
        <f>4!C22</f>
        <v>1752275</v>
      </c>
      <c r="D15" s="425">
        <f>4!D22</f>
        <v>1502654</v>
      </c>
      <c r="E15" s="465">
        <f>D15/C15*100</f>
        <v>85.75446205646945</v>
      </c>
      <c r="G15" s="107"/>
      <c r="H15" s="107"/>
      <c r="I15" s="107"/>
    </row>
    <row r="16" spans="1:9" ht="7.5" customHeight="1" thickBot="1">
      <c r="A16" s="295"/>
      <c r="B16" s="296"/>
      <c r="C16" s="296"/>
      <c r="D16" s="296"/>
      <c r="E16" s="296"/>
      <c r="G16" s="107"/>
      <c r="H16" s="107"/>
      <c r="I16" s="107"/>
    </row>
    <row r="17" spans="1:9" ht="20.25" customHeight="1" thickBot="1">
      <c r="A17" s="297" t="s">
        <v>723</v>
      </c>
      <c r="B17" s="298">
        <f>SUM(B15+B13)</f>
        <v>8590775</v>
      </c>
      <c r="C17" s="298">
        <f>SUM(C15+C13)</f>
        <v>10600475</v>
      </c>
      <c r="D17" s="298">
        <f>SUM(D15+D13)</f>
        <v>10574729</v>
      </c>
      <c r="E17" s="299">
        <f>D17/C17*100</f>
        <v>99.75712409113743</v>
      </c>
      <c r="G17" s="107"/>
      <c r="H17" s="107"/>
      <c r="I17" s="107"/>
    </row>
    <row r="18" spans="2:9" ht="7.5" customHeight="1" thickBot="1">
      <c r="B18" s="276"/>
      <c r="C18" s="276"/>
      <c r="D18" s="276"/>
      <c r="G18" s="322"/>
      <c r="H18" s="322"/>
      <c r="I18" s="322"/>
    </row>
    <row r="19" spans="1:9" ht="18.75" customHeight="1" thickBot="1">
      <c r="A19" s="297" t="s">
        <v>724</v>
      </c>
      <c r="B19" s="300"/>
      <c r="C19" s="300"/>
      <c r="D19" s="301"/>
      <c r="E19" s="302"/>
      <c r="G19" s="322"/>
      <c r="H19" s="322"/>
      <c r="I19" s="322"/>
    </row>
    <row r="20" spans="1:9" ht="15" customHeight="1">
      <c r="A20" s="303" t="s">
        <v>725</v>
      </c>
      <c r="B20" s="304">
        <f>'VÝDAJE - kapitoly'!D4</f>
        <v>73215</v>
      </c>
      <c r="C20" s="135">
        <f>'VÝDAJE - kapitoly'!E4</f>
        <v>76125</v>
      </c>
      <c r="D20" s="304">
        <f>'VÝDAJE - kapitoly'!F4</f>
        <v>75927</v>
      </c>
      <c r="E20" s="288">
        <f aca="true" t="shared" si="0" ref="E20:E33">D20/C20*100</f>
        <v>99.73990147783252</v>
      </c>
      <c r="G20" s="322"/>
      <c r="H20" s="322"/>
      <c r="I20" s="322"/>
    </row>
    <row r="21" spans="1:9" ht="15" customHeight="1">
      <c r="A21" s="305" t="s">
        <v>726</v>
      </c>
      <c r="B21" s="168">
        <f>'VÝDAJE - kapitoly'!D5</f>
        <v>4054254</v>
      </c>
      <c r="C21" s="168">
        <f>'VÝDAJE - kapitoly'!E5</f>
        <v>4467186</v>
      </c>
      <c r="D21" s="307">
        <f>'VÝDAJE - kapitoly'!F5</f>
        <v>4459735</v>
      </c>
      <c r="E21" s="291">
        <f t="shared" si="0"/>
        <v>99.83320596008315</v>
      </c>
      <c r="G21" s="322"/>
      <c r="H21" s="322"/>
      <c r="I21" s="322"/>
    </row>
    <row r="22" spans="1:9" ht="15" customHeight="1">
      <c r="A22" s="306" t="s">
        <v>727</v>
      </c>
      <c r="B22" s="307">
        <f>'VÝDAJE - kapitoly'!D6</f>
        <v>154367</v>
      </c>
      <c r="C22" s="307">
        <f>'VÝDAJE - kapitoly'!E6</f>
        <v>178686</v>
      </c>
      <c r="D22" s="307">
        <f>'VÝDAJE - kapitoly'!F6</f>
        <v>158934</v>
      </c>
      <c r="E22" s="291">
        <f t="shared" si="0"/>
        <v>88.94597226419529</v>
      </c>
      <c r="G22" s="322"/>
      <c r="H22" s="322"/>
      <c r="I22" s="322"/>
    </row>
    <row r="23" spans="1:9" ht="15" customHeight="1">
      <c r="A23" s="306" t="s">
        <v>728</v>
      </c>
      <c r="B23" s="307">
        <f>'VÝDAJE - kapitoly'!D7</f>
        <v>329652</v>
      </c>
      <c r="C23" s="307">
        <f>'VÝDAJE - kapitoly'!E7</f>
        <v>392648</v>
      </c>
      <c r="D23" s="307">
        <f>'VÝDAJE - kapitoly'!F7</f>
        <v>384597</v>
      </c>
      <c r="E23" s="291">
        <f t="shared" si="0"/>
        <v>97.9495629673397</v>
      </c>
      <c r="G23" s="322"/>
      <c r="H23" s="322"/>
      <c r="I23" s="322"/>
    </row>
    <row r="24" spans="1:9" ht="15" customHeight="1">
      <c r="A24" s="306" t="s">
        <v>729</v>
      </c>
      <c r="B24" s="307">
        <f>'VÝDAJE - kapitoly'!D8</f>
        <v>8710</v>
      </c>
      <c r="C24" s="307">
        <f>'VÝDAJE - kapitoly'!E8</f>
        <v>17061</v>
      </c>
      <c r="D24" s="307">
        <f>'VÝDAJE - kapitoly'!F8</f>
        <v>12353</v>
      </c>
      <c r="E24" s="291">
        <f t="shared" si="0"/>
        <v>72.40490006447453</v>
      </c>
      <c r="G24" s="322"/>
      <c r="H24" s="322"/>
      <c r="I24" s="322"/>
    </row>
    <row r="25" spans="1:9" ht="15" customHeight="1">
      <c r="A25" s="306" t="s">
        <v>730</v>
      </c>
      <c r="B25" s="307">
        <f>'VÝDAJE - kapitoly'!D9</f>
        <v>4990</v>
      </c>
      <c r="C25" s="307">
        <f>'VÝDAJE - kapitoly'!E9</f>
        <v>3763</v>
      </c>
      <c r="D25" s="307">
        <f>'VÝDAJE - kapitoly'!F9</f>
        <v>3691</v>
      </c>
      <c r="E25" s="291">
        <f t="shared" si="0"/>
        <v>98.08663300558067</v>
      </c>
      <c r="G25" s="322"/>
      <c r="H25" s="322"/>
      <c r="I25" s="322"/>
    </row>
    <row r="26" spans="1:9" ht="15" customHeight="1">
      <c r="A26" s="306" t="s">
        <v>731</v>
      </c>
      <c r="B26" s="307">
        <f>'VÝDAJE - kapitoly'!D10</f>
        <v>1468647</v>
      </c>
      <c r="C26" s="307">
        <f>'VÝDAJE - kapitoly'!E10</f>
        <v>1705928</v>
      </c>
      <c r="D26" s="307">
        <f>'VÝDAJE - kapitoly'!F10</f>
        <v>1651012</v>
      </c>
      <c r="E26" s="291">
        <f t="shared" si="0"/>
        <v>96.78087234631238</v>
      </c>
      <c r="G26" s="322"/>
      <c r="H26" s="322"/>
      <c r="I26" s="322"/>
    </row>
    <row r="27" spans="1:9" ht="14.25" customHeight="1">
      <c r="A27" s="306" t="s">
        <v>732</v>
      </c>
      <c r="B27" s="307">
        <f>'VÝDAJE - kapitoly'!D11</f>
        <v>98205</v>
      </c>
      <c r="C27" s="307">
        <f>'VÝDAJE - kapitoly'!E11</f>
        <v>136236</v>
      </c>
      <c r="D27" s="307">
        <f>'VÝDAJE - kapitoly'!F11</f>
        <v>134876</v>
      </c>
      <c r="E27" s="291">
        <f t="shared" si="0"/>
        <v>99.00173228808832</v>
      </c>
      <c r="G27" s="322"/>
      <c r="H27" s="322"/>
      <c r="I27" s="322"/>
    </row>
    <row r="28" spans="1:9" ht="15" customHeight="1">
      <c r="A28" s="306" t="s">
        <v>733</v>
      </c>
      <c r="B28" s="307">
        <f>'VÝDAJE - kapitoly'!D12</f>
        <v>12230</v>
      </c>
      <c r="C28" s="307">
        <f>'VÝDAJE - kapitoly'!E12</f>
        <v>18468</v>
      </c>
      <c r="D28" s="307">
        <f>'VÝDAJE - kapitoly'!F12</f>
        <v>18035</v>
      </c>
      <c r="E28" s="291">
        <f t="shared" si="0"/>
        <v>97.65540394195365</v>
      </c>
      <c r="G28" s="322"/>
      <c r="H28" s="322"/>
      <c r="I28" s="322"/>
    </row>
    <row r="29" spans="1:9" ht="15" customHeight="1">
      <c r="A29" s="306" t="s">
        <v>735</v>
      </c>
      <c r="B29" s="307">
        <f>'VÝDAJE - kapitoly'!D13</f>
        <v>52174</v>
      </c>
      <c r="C29" s="307">
        <f>'VÝDAJE - kapitoly'!E13</f>
        <v>55798</v>
      </c>
      <c r="D29" s="307">
        <f>'VÝDAJE - kapitoly'!F13</f>
        <v>46634</v>
      </c>
      <c r="E29" s="291">
        <f t="shared" si="0"/>
        <v>83.57647227499193</v>
      </c>
      <c r="G29" s="322"/>
      <c r="H29" s="322"/>
      <c r="I29" s="322"/>
    </row>
    <row r="30" spans="1:9" ht="15" customHeight="1">
      <c r="A30" s="306" t="s">
        <v>736</v>
      </c>
      <c r="B30" s="307">
        <f>'VÝDAJE - kapitoly'!D14</f>
        <v>260512</v>
      </c>
      <c r="C30" s="307">
        <f>'VÝDAJE - kapitoly'!E14</f>
        <v>260340</v>
      </c>
      <c r="D30" s="307">
        <f>'VÝDAJE - kapitoly'!F14</f>
        <v>250107</v>
      </c>
      <c r="E30" s="291">
        <f t="shared" si="0"/>
        <v>96.06937082277022</v>
      </c>
      <c r="G30" s="322"/>
      <c r="H30" s="322"/>
      <c r="I30" s="322"/>
    </row>
    <row r="31" spans="1:9" ht="15" customHeight="1">
      <c r="A31" s="306" t="s">
        <v>737</v>
      </c>
      <c r="B31" s="307">
        <f>'VÝDAJE - kapitoly'!D15</f>
        <v>94855</v>
      </c>
      <c r="C31" s="307">
        <f>'VÝDAJE - kapitoly'!E15</f>
        <v>86971</v>
      </c>
      <c r="D31" s="307">
        <f>'VÝDAJE - kapitoly'!F15</f>
        <v>82557</v>
      </c>
      <c r="E31" s="291">
        <f t="shared" si="0"/>
        <v>94.92474502995252</v>
      </c>
      <c r="G31" s="322"/>
      <c r="H31" s="322"/>
      <c r="I31" s="322"/>
    </row>
    <row r="32" spans="1:9" ht="15" customHeight="1">
      <c r="A32" s="305" t="s">
        <v>738</v>
      </c>
      <c r="B32" s="168">
        <f>'VÝDAJE - kapitoly'!D16</f>
        <v>386650</v>
      </c>
      <c r="C32" s="168">
        <f>'VÝDAJE - kapitoly'!E16</f>
        <v>430329</v>
      </c>
      <c r="D32" s="292">
        <f>'VÝDAJE - kapitoly'!F16</f>
        <v>319009</v>
      </c>
      <c r="E32" s="291">
        <f t="shared" si="0"/>
        <v>74.13142037836167</v>
      </c>
      <c r="G32" s="322"/>
      <c r="H32" s="322"/>
      <c r="I32" s="322"/>
    </row>
    <row r="33" spans="1:9" ht="15" customHeight="1">
      <c r="A33" s="306" t="s">
        <v>739</v>
      </c>
      <c r="B33" s="290">
        <f>'VÝDAJE - kapitoly'!D17</f>
        <v>35576</v>
      </c>
      <c r="C33" s="290">
        <f>'VÝDAJE - kapitoly'!E17</f>
        <v>40193</v>
      </c>
      <c r="D33" s="292">
        <f>'VÝDAJE - kapitoly'!F17</f>
        <v>37202</v>
      </c>
      <c r="E33" s="291">
        <f t="shared" si="0"/>
        <v>92.55840569253353</v>
      </c>
      <c r="G33" s="322"/>
      <c r="H33" s="322"/>
      <c r="I33" s="322"/>
    </row>
    <row r="34" spans="1:9" ht="15" customHeight="1">
      <c r="A34" s="306" t="s">
        <v>740</v>
      </c>
      <c r="B34" s="307">
        <f>'VÝDAJE - kapitoly'!D18</f>
        <v>67011</v>
      </c>
      <c r="C34" s="307">
        <f>'VÝDAJE - kapitoly'!E18</f>
        <v>33088</v>
      </c>
      <c r="D34" s="292">
        <f>'VÝDAJE - kapitoly'!F18</f>
        <v>-2675</v>
      </c>
      <c r="E34" s="291" t="s">
        <v>742</v>
      </c>
      <c r="G34" s="322"/>
      <c r="H34" s="322"/>
      <c r="I34" s="322"/>
    </row>
    <row r="35" spans="1:9" ht="15" customHeight="1">
      <c r="A35" s="306" t="s">
        <v>741</v>
      </c>
      <c r="B35" s="307">
        <f>'VÝDAJE - kapitoly'!D19</f>
        <v>255000</v>
      </c>
      <c r="C35" s="292">
        <f>'VÝDAJE - kapitoly'!E19</f>
        <v>36261</v>
      </c>
      <c r="D35" s="292">
        <v>0</v>
      </c>
      <c r="E35" s="291" t="s">
        <v>742</v>
      </c>
      <c r="G35" s="322"/>
      <c r="H35" s="322"/>
      <c r="I35" s="322"/>
    </row>
    <row r="36" spans="1:9" ht="12.75">
      <c r="A36" s="308" t="s">
        <v>743</v>
      </c>
      <c r="B36" s="309">
        <f>'VÝDAJE - kapitoly'!D20</f>
        <v>205000</v>
      </c>
      <c r="C36" s="310">
        <f>'VÝDAJE - kapitoly'!E20</f>
        <v>3725</v>
      </c>
      <c r="D36" s="292">
        <v>0</v>
      </c>
      <c r="E36" s="291" t="s">
        <v>742</v>
      </c>
      <c r="H36" s="322"/>
      <c r="I36" s="322"/>
    </row>
    <row r="37" spans="1:9" ht="12.75">
      <c r="A37" s="308" t="s">
        <v>744</v>
      </c>
      <c r="B37" s="309">
        <f>'VÝDAJE - kapitoly'!D21</f>
        <v>45000</v>
      </c>
      <c r="C37" s="310">
        <f>'VÝDAJE - kapitoly'!E21</f>
        <v>27536</v>
      </c>
      <c r="D37" s="292">
        <v>0</v>
      </c>
      <c r="E37" s="291" t="s">
        <v>742</v>
      </c>
      <c r="G37" s="322"/>
      <c r="H37" s="322"/>
      <c r="I37" s="322"/>
    </row>
    <row r="38" spans="1:9" ht="12.75">
      <c r="A38" s="308" t="s">
        <v>745</v>
      </c>
      <c r="B38" s="309">
        <f>'VÝDAJE - kapitoly'!D22</f>
        <v>5000</v>
      </c>
      <c r="C38" s="310">
        <f>'VÝDAJE - kapitoly'!E22</f>
        <v>5000</v>
      </c>
      <c r="D38" s="292">
        <v>0</v>
      </c>
      <c r="E38" s="291" t="s">
        <v>742</v>
      </c>
      <c r="G38" s="322"/>
      <c r="H38" s="322"/>
      <c r="I38" s="322"/>
    </row>
    <row r="39" spans="1:9" ht="15" customHeight="1" thickBot="1">
      <c r="A39" s="311" t="s">
        <v>746</v>
      </c>
      <c r="B39" s="312">
        <f>'VÝDAJE - kapitoly'!D23</f>
        <v>1210327</v>
      </c>
      <c r="C39" s="313">
        <f>'VÝDAJE - kapitoly'!E23</f>
        <v>1781293</v>
      </c>
      <c r="D39" s="292">
        <f>'VÝDAJE - kapitoly'!F23</f>
        <v>1332223</v>
      </c>
      <c r="E39" s="291">
        <f>D39/C39*100</f>
        <v>74.78966121800288</v>
      </c>
      <c r="G39" s="322"/>
      <c r="H39" s="322"/>
      <c r="I39" s="322"/>
    </row>
    <row r="40" spans="1:9" ht="23.25" customHeight="1" thickBot="1">
      <c r="A40" s="431" t="s">
        <v>747</v>
      </c>
      <c r="B40" s="428">
        <f>SUM(B20+B21+B22+B23+B24+B25+B26+B27+B28+B29+B30+B31+B32+B33+B34+B35+B39)</f>
        <v>8566375</v>
      </c>
      <c r="C40" s="428">
        <f>SUM(C20:C39)-C35</f>
        <v>9720374</v>
      </c>
      <c r="D40" s="429">
        <f>SUM(D20:D34)+D39</f>
        <v>8964217</v>
      </c>
      <c r="E40" s="467">
        <f>D40/C40*100</f>
        <v>92.22090631492162</v>
      </c>
      <c r="G40" s="322"/>
      <c r="H40" s="322"/>
      <c r="I40" s="322"/>
    </row>
    <row r="41" spans="1:9" ht="8.25" customHeight="1" thickBot="1">
      <c r="A41" s="278"/>
      <c r="B41" s="314"/>
      <c r="C41" s="239"/>
      <c r="D41" s="239"/>
      <c r="E41" s="314"/>
      <c r="G41" s="322"/>
      <c r="H41" s="322"/>
      <c r="I41" s="322"/>
    </row>
    <row r="42" spans="1:9" ht="23.25" customHeight="1" thickBot="1">
      <c r="A42" s="424" t="s">
        <v>748</v>
      </c>
      <c r="B42" s="425">
        <v>24400</v>
      </c>
      <c r="C42" s="425">
        <f>4!C38</f>
        <v>880101</v>
      </c>
      <c r="D42" s="466">
        <f>4!D38</f>
        <v>852291</v>
      </c>
      <c r="E42" s="468">
        <f>D42/C42*100</f>
        <v>96.84013539355142</v>
      </c>
      <c r="G42" s="322"/>
      <c r="H42" s="322"/>
      <c r="I42" s="322"/>
    </row>
    <row r="43" spans="1:9" ht="7.5" customHeight="1" thickBot="1">
      <c r="A43" s="315"/>
      <c r="B43" s="316"/>
      <c r="C43" s="316"/>
      <c r="D43" s="316"/>
      <c r="E43" s="317"/>
      <c r="G43" s="322"/>
      <c r="H43" s="322"/>
      <c r="I43" s="322"/>
    </row>
    <row r="44" spans="1:9" ht="23.25" customHeight="1" thickBot="1">
      <c r="A44" s="318" t="s">
        <v>749</v>
      </c>
      <c r="B44" s="319">
        <f>SUM(B42+B40)</f>
        <v>8590775</v>
      </c>
      <c r="C44" s="319">
        <f>SUM(C42+C40)</f>
        <v>10600475</v>
      </c>
      <c r="D44" s="319">
        <f>SUM(D42+D40)</f>
        <v>9816508</v>
      </c>
      <c r="E44" s="320">
        <f>D44/C44*100</f>
        <v>92.60441631153321</v>
      </c>
      <c r="G44" s="322"/>
      <c r="H44" s="322"/>
      <c r="I44" s="322"/>
    </row>
    <row r="45" spans="2:9" ht="16.5" customHeight="1" thickBot="1">
      <c r="B45" s="276"/>
      <c r="C45" s="276"/>
      <c r="D45" s="276"/>
      <c r="G45" s="322"/>
      <c r="H45" s="322"/>
      <c r="I45" s="322"/>
    </row>
    <row r="46" spans="1:9" ht="19.5" customHeight="1" thickBot="1">
      <c r="A46" s="318" t="s">
        <v>750</v>
      </c>
      <c r="B46" s="319">
        <f>B17-B44</f>
        <v>0</v>
      </c>
      <c r="C46" s="319">
        <f>C17-C44</f>
        <v>0</v>
      </c>
      <c r="D46" s="319">
        <f>D17-D44</f>
        <v>758221</v>
      </c>
      <c r="E46" s="320" t="s">
        <v>742</v>
      </c>
      <c r="G46" s="324"/>
      <c r="H46" s="324"/>
      <c r="I46" s="324"/>
    </row>
    <row r="47" spans="1:9" ht="12.75" customHeight="1">
      <c r="A47" s="321"/>
      <c r="B47" s="314"/>
      <c r="C47" s="314"/>
      <c r="D47" s="314"/>
      <c r="E47" s="296"/>
      <c r="G47" s="324"/>
      <c r="H47" s="324"/>
      <c r="I47" s="324"/>
    </row>
    <row r="48" spans="1:9" ht="12.75">
      <c r="A48" t="s">
        <v>751</v>
      </c>
      <c r="B48" s="276"/>
      <c r="C48" s="276"/>
      <c r="D48" s="276"/>
      <c r="G48" s="323"/>
      <c r="H48" s="323"/>
      <c r="I48" s="323"/>
    </row>
    <row r="49" spans="1:9" ht="12.75" customHeight="1">
      <c r="A49" s="325"/>
      <c r="B49" s="326"/>
      <c r="C49" s="326"/>
      <c r="D49" s="326"/>
      <c r="E49" s="10"/>
      <c r="G49" s="107"/>
      <c r="H49" s="107"/>
      <c r="I49" s="107"/>
    </row>
    <row r="50" spans="1:9" ht="12.75" customHeight="1">
      <c r="A50" s="315"/>
      <c r="B50" s="316"/>
      <c r="C50" s="316"/>
      <c r="D50" s="316"/>
      <c r="E50" s="317"/>
      <c r="G50" s="324"/>
      <c r="H50" s="324"/>
      <c r="I50" s="324"/>
    </row>
    <row r="51" spans="1:9" ht="12.75" customHeight="1">
      <c r="A51" s="315"/>
      <c r="B51" s="316"/>
      <c r="C51" s="316"/>
      <c r="D51" s="316"/>
      <c r="E51" s="317"/>
      <c r="G51" s="324"/>
      <c r="H51" s="324"/>
      <c r="I51" s="324"/>
    </row>
    <row r="52" spans="1:9" ht="12.75" customHeight="1">
      <c r="A52" s="278"/>
      <c r="B52" s="314"/>
      <c r="C52" s="314"/>
      <c r="D52" s="314"/>
      <c r="E52" s="296"/>
      <c r="G52" s="323"/>
      <c r="H52" s="323"/>
      <c r="I52" s="323"/>
    </row>
    <row r="53" spans="1:9" ht="12.75" customHeight="1">
      <c r="A53" s="10"/>
      <c r="B53" s="10"/>
      <c r="C53" s="10"/>
      <c r="D53" s="10"/>
      <c r="E53" s="10"/>
      <c r="G53" s="107"/>
      <c r="H53" s="107"/>
      <c r="I53" s="107"/>
    </row>
    <row r="54" spans="1:9" ht="12.75" customHeight="1">
      <c r="A54" s="278"/>
      <c r="B54" s="314"/>
      <c r="C54" s="314"/>
      <c r="D54" s="314"/>
      <c r="E54" s="296"/>
      <c r="G54" s="324"/>
      <c r="H54" s="324"/>
      <c r="I54" s="324"/>
    </row>
    <row r="55" spans="1:9" ht="12.75" customHeight="1">
      <c r="A55" s="278"/>
      <c r="B55" s="314"/>
      <c r="C55" s="314"/>
      <c r="D55" s="314"/>
      <c r="E55" s="296"/>
      <c r="G55" s="324"/>
      <c r="H55" s="324"/>
      <c r="I55" s="324"/>
    </row>
    <row r="56" spans="1:9" ht="12.75">
      <c r="A56" s="10"/>
      <c r="B56" s="10"/>
      <c r="C56" s="10"/>
      <c r="D56" s="10"/>
      <c r="E56" s="10"/>
      <c r="G56" s="324"/>
      <c r="H56" s="322"/>
      <c r="I56" s="324"/>
    </row>
    <row r="57" spans="1:9" ht="12.75" customHeight="1">
      <c r="A57" s="327"/>
      <c r="B57" s="328"/>
      <c r="C57" s="328"/>
      <c r="D57" s="329"/>
      <c r="E57" s="10"/>
      <c r="G57" s="323"/>
      <c r="H57" s="323"/>
      <c r="I57" s="323"/>
    </row>
    <row r="58" spans="1:9" ht="12.75" customHeight="1">
      <c r="A58" s="278"/>
      <c r="B58" s="278"/>
      <c r="C58" s="278"/>
      <c r="D58" s="329"/>
      <c r="E58" s="10"/>
      <c r="G58" s="107"/>
      <c r="H58" s="107"/>
      <c r="I58" s="107"/>
    </row>
    <row r="59" spans="1:9" ht="12.75">
      <c r="A59" s="107"/>
      <c r="B59" s="107"/>
      <c r="C59" s="107"/>
      <c r="D59" s="107"/>
      <c r="E59" s="107"/>
      <c r="G59" s="324"/>
      <c r="H59" s="324"/>
      <c r="I59" s="324"/>
    </row>
    <row r="60" spans="1:9" ht="12.75">
      <c r="A60" s="10"/>
      <c r="B60" s="10"/>
      <c r="C60" s="10"/>
      <c r="D60" s="330"/>
      <c r="E60" s="107"/>
      <c r="G60" s="324"/>
      <c r="H60" s="322"/>
      <c r="I60" s="324"/>
    </row>
    <row r="61" spans="1:9" ht="12.75">
      <c r="A61" s="107"/>
      <c r="B61" s="107"/>
      <c r="C61" s="107"/>
      <c r="D61" s="107"/>
      <c r="E61" s="107"/>
      <c r="G61" s="323"/>
      <c r="H61" s="323"/>
      <c r="I61" s="323"/>
    </row>
    <row r="62" spans="1:9" ht="12.75">
      <c r="A62" s="107"/>
      <c r="B62" s="107"/>
      <c r="C62" s="107"/>
      <c r="D62" s="323"/>
      <c r="E62" s="107"/>
      <c r="G62" s="107"/>
      <c r="H62" s="107"/>
      <c r="I62" s="107"/>
    </row>
    <row r="63" spans="7:9" ht="12.75">
      <c r="G63" s="107"/>
      <c r="H63" s="107"/>
      <c r="I63" s="107"/>
    </row>
    <row r="64" spans="7:9" ht="12.75">
      <c r="G64" s="107"/>
      <c r="H64" s="107"/>
      <c r="I64" s="107"/>
    </row>
    <row r="65" spans="7:9" ht="12.75">
      <c r="G65" s="107"/>
      <c r="H65" s="107"/>
      <c r="I65" s="107"/>
    </row>
    <row r="66" spans="7:9" ht="12.75">
      <c r="G66" s="107"/>
      <c r="H66" s="107"/>
      <c r="I66" s="107"/>
    </row>
    <row r="67" spans="7:9" ht="12.75">
      <c r="G67" s="107"/>
      <c r="H67" s="107"/>
      <c r="I67" s="107"/>
    </row>
  </sheetData>
  <sheetProtection/>
  <mergeCells count="1">
    <mergeCell ref="A4:E4"/>
  </mergeCells>
  <printOptions/>
  <pageMargins left="0.7874015748031497" right="0.7874015748031497" top="0.7874015748031497" bottom="0.95" header="0.5118110236220472" footer="0.7086614173228347"/>
  <pageSetup horizontalDpi="600" verticalDpi="600" orientation="portrait" paperSize="9" scale="97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10.75390625" style="0" customWidth="1"/>
  </cols>
  <sheetData>
    <row r="1" ht="18">
      <c r="A1" s="911" t="s">
        <v>1140</v>
      </c>
    </row>
    <row r="2" spans="1:2" ht="18" customHeight="1">
      <c r="A2" s="1"/>
      <c r="B2" s="1"/>
    </row>
    <row r="3" spans="1:5" ht="18" customHeight="1">
      <c r="A3" s="1" t="s">
        <v>286</v>
      </c>
      <c r="B3" s="1"/>
      <c r="D3" s="253">
        <v>3314576.2</v>
      </c>
      <c r="E3" s="1" t="s">
        <v>287</v>
      </c>
    </row>
    <row r="4" spans="1:5" ht="18" customHeight="1">
      <c r="A4" s="1"/>
      <c r="B4" s="1"/>
      <c r="D4" s="182"/>
      <c r="E4" s="2"/>
    </row>
    <row r="5" spans="1:2" ht="15.75">
      <c r="A5" s="1"/>
      <c r="B5" s="1"/>
    </row>
    <row r="6" spans="1:6" ht="16.5" thickBot="1">
      <c r="A6" s="1" t="s">
        <v>288</v>
      </c>
      <c r="B6" s="1"/>
      <c r="E6" s="281" t="s">
        <v>289</v>
      </c>
      <c r="F6" s="2"/>
    </row>
    <row r="7" spans="1:5" ht="25.5" customHeight="1">
      <c r="A7" s="353"/>
      <c r="B7" s="516" t="s">
        <v>777</v>
      </c>
      <c r="C7" s="517" t="s">
        <v>778</v>
      </c>
      <c r="D7" s="518" t="s">
        <v>715</v>
      </c>
      <c r="E7" s="354" t="s">
        <v>716</v>
      </c>
    </row>
    <row r="8" spans="1:5" ht="22.5" customHeight="1">
      <c r="A8" s="355" t="s">
        <v>290</v>
      </c>
      <c r="B8" s="168">
        <v>4701000</v>
      </c>
      <c r="C8" s="168">
        <v>4701000</v>
      </c>
      <c r="D8" s="764">
        <v>4701000</v>
      </c>
      <c r="E8" s="356">
        <f>D8/C8*100</f>
        <v>100</v>
      </c>
    </row>
    <row r="9" spans="1:5" ht="22.5" customHeight="1">
      <c r="A9" s="355" t="s">
        <v>291</v>
      </c>
      <c r="B9" s="168">
        <v>310000</v>
      </c>
      <c r="C9" s="168">
        <v>310000</v>
      </c>
      <c r="D9" s="764">
        <v>310000</v>
      </c>
      <c r="E9" s="356">
        <f>D9/C9*100</f>
        <v>100</v>
      </c>
    </row>
    <row r="10" spans="1:5" ht="16.5" customHeight="1" thickBot="1">
      <c r="A10" s="357" t="s">
        <v>292</v>
      </c>
      <c r="B10" s="358">
        <f>SUM(B8:B9)</f>
        <v>5011000</v>
      </c>
      <c r="C10" s="358">
        <f>SUM(C8:C9)</f>
        <v>5011000</v>
      </c>
      <c r="D10" s="358">
        <f>SUM(D8:D9)</f>
        <v>5011000</v>
      </c>
      <c r="E10" s="359">
        <f>D10/C10*100</f>
        <v>100</v>
      </c>
    </row>
    <row r="11" spans="1:5" ht="16.5" customHeight="1">
      <c r="A11" s="8"/>
      <c r="B11" s="15"/>
      <c r="C11" s="15"/>
      <c r="D11" s="15"/>
      <c r="E11" s="76"/>
    </row>
    <row r="12" spans="1:5" s="154" customFormat="1" ht="12.75">
      <c r="A12" s="23"/>
      <c r="B12" s="23"/>
      <c r="C12" s="23"/>
      <c r="D12" s="23"/>
      <c r="E12" s="23"/>
    </row>
    <row r="13" spans="1:5" ht="15.75">
      <c r="A13" s="53" t="s">
        <v>293</v>
      </c>
      <c r="B13" s="23"/>
      <c r="C13" s="23"/>
      <c r="D13" s="766">
        <f>D10+D3</f>
        <v>8325576.2</v>
      </c>
      <c r="E13" s="53" t="s">
        <v>287</v>
      </c>
    </row>
    <row r="15" ht="17.25" customHeight="1"/>
    <row r="16" spans="1:5" ht="16.5" thickBot="1">
      <c r="A16" s="1" t="s">
        <v>294</v>
      </c>
      <c r="B16" s="1"/>
      <c r="D16" s="23"/>
      <c r="E16" s="281" t="s">
        <v>289</v>
      </c>
    </row>
    <row r="17" spans="1:16" ht="25.5">
      <c r="A17" s="360"/>
      <c r="B17" s="516" t="s">
        <v>777</v>
      </c>
      <c r="C17" s="517" t="s">
        <v>778</v>
      </c>
      <c r="D17" s="519" t="s">
        <v>715</v>
      </c>
      <c r="E17" s="354" t="s">
        <v>716</v>
      </c>
      <c r="F17" s="9"/>
      <c r="O17" s="8"/>
      <c r="P17" s="9"/>
    </row>
    <row r="18" spans="1:16" ht="27" customHeight="1">
      <c r="A18" s="361" t="s">
        <v>295</v>
      </c>
      <c r="B18" s="168">
        <v>1437000</v>
      </c>
      <c r="C18" s="168">
        <v>1630000</v>
      </c>
      <c r="D18" s="764">
        <v>1347600</v>
      </c>
      <c r="E18" s="457">
        <f aca="true" t="shared" si="0" ref="E18:E23">D18/C18*100</f>
        <v>82.67484662576688</v>
      </c>
      <c r="F18" s="41"/>
      <c r="O18" s="19"/>
      <c r="P18" s="41"/>
    </row>
    <row r="19" spans="1:16" ht="27" customHeight="1">
      <c r="A19" s="361" t="s">
        <v>296</v>
      </c>
      <c r="B19" s="168">
        <v>2130000</v>
      </c>
      <c r="C19" s="168">
        <v>2130000</v>
      </c>
      <c r="D19" s="764">
        <v>1560000</v>
      </c>
      <c r="E19" s="363">
        <f t="shared" si="0"/>
        <v>73.23943661971832</v>
      </c>
      <c r="F19" s="41"/>
      <c r="O19" s="19"/>
      <c r="P19" s="41"/>
    </row>
    <row r="20" spans="1:16" ht="27" customHeight="1">
      <c r="A20" s="361" t="s">
        <v>297</v>
      </c>
      <c r="B20" s="168">
        <v>76000</v>
      </c>
      <c r="C20" s="168">
        <v>150000</v>
      </c>
      <c r="D20" s="764">
        <v>102000</v>
      </c>
      <c r="E20" s="356">
        <f t="shared" si="0"/>
        <v>68</v>
      </c>
      <c r="F20" s="41"/>
      <c r="O20" s="19"/>
      <c r="P20" s="41"/>
    </row>
    <row r="21" spans="1:16" ht="39.75" customHeight="1">
      <c r="A21" s="361" t="s">
        <v>298</v>
      </c>
      <c r="B21" s="168">
        <v>0</v>
      </c>
      <c r="C21" s="168">
        <v>3314570</v>
      </c>
      <c r="D21" s="764">
        <v>1888960.59</v>
      </c>
      <c r="E21" s="356">
        <f t="shared" si="0"/>
        <v>56.98961222722706</v>
      </c>
      <c r="F21" s="41"/>
      <c r="I21" s="261"/>
      <c r="O21" s="19"/>
      <c r="P21" s="41"/>
    </row>
    <row r="22" spans="1:16" ht="27" customHeight="1">
      <c r="A22" s="435" t="s">
        <v>299</v>
      </c>
      <c r="B22" s="433">
        <v>1368000</v>
      </c>
      <c r="C22" s="433">
        <v>1101000</v>
      </c>
      <c r="D22" s="764">
        <v>386614</v>
      </c>
      <c r="E22" s="440">
        <f t="shared" si="0"/>
        <v>35.11480472297911</v>
      </c>
      <c r="F22" s="41"/>
      <c r="O22" s="19"/>
      <c r="P22" s="41"/>
    </row>
    <row r="23" spans="1:16" ht="16.5" customHeight="1" thickBot="1">
      <c r="A23" s="357" t="s">
        <v>300</v>
      </c>
      <c r="B23" s="358">
        <f>SUM(B18:B22)</f>
        <v>5011000</v>
      </c>
      <c r="C23" s="358">
        <f>SUM(C18:C22)</f>
        <v>8325570</v>
      </c>
      <c r="D23" s="765">
        <f>SUM(D18:D22)</f>
        <v>5285174.59</v>
      </c>
      <c r="E23" s="362">
        <f t="shared" si="0"/>
        <v>63.48123419777865</v>
      </c>
      <c r="F23" s="24"/>
      <c r="O23" s="15"/>
      <c r="P23" s="24"/>
    </row>
    <row r="24" ht="18" customHeight="1"/>
    <row r="25" ht="18" customHeight="1"/>
    <row r="26" ht="14.25" customHeight="1">
      <c r="D26" s="23"/>
    </row>
    <row r="27" spans="1:7" ht="15.75">
      <c r="A27" s="1" t="s">
        <v>697</v>
      </c>
      <c r="B27" s="1"/>
      <c r="D27" s="253">
        <f>SUM(D13-D23)</f>
        <v>3040401.6100000003</v>
      </c>
      <c r="E27" s="1" t="s">
        <v>287</v>
      </c>
      <c r="F27" s="226"/>
      <c r="G27" s="226"/>
    </row>
    <row r="28" ht="12.75">
      <c r="D28" s="23"/>
    </row>
    <row r="29" spans="1:4" ht="18.75">
      <c r="A29" s="100"/>
      <c r="D29" s="182"/>
    </row>
    <row r="30" spans="1:4" ht="18.75">
      <c r="A30" s="100"/>
      <c r="D30" s="182"/>
    </row>
    <row r="31" ht="18.75">
      <c r="A31" s="102"/>
    </row>
    <row r="32" ht="18.75">
      <c r="A32" s="102"/>
    </row>
    <row r="33" ht="15.75">
      <c r="A33" s="104"/>
    </row>
    <row r="34" ht="18.75">
      <c r="A34" s="102"/>
    </row>
    <row r="35" ht="18.75">
      <c r="A35" s="102"/>
    </row>
    <row r="36" ht="18.75">
      <c r="A36" s="102"/>
    </row>
    <row r="37" ht="18.75">
      <c r="A37" s="106"/>
    </row>
    <row r="38" ht="18.75">
      <c r="A38" s="106"/>
    </row>
    <row r="39" ht="18.75">
      <c r="A39" s="106"/>
    </row>
    <row r="40" ht="18.75">
      <c r="A40" s="102"/>
    </row>
    <row r="41" ht="18.75">
      <c r="A41" s="102"/>
    </row>
    <row r="42" ht="15.75">
      <c r="A42" s="105"/>
    </row>
    <row r="43" ht="18.75">
      <c r="A43" s="103"/>
    </row>
    <row r="44" ht="18.75">
      <c r="A44" s="103"/>
    </row>
    <row r="45" ht="18.75">
      <c r="A45" s="103"/>
    </row>
    <row r="46" ht="18.75">
      <c r="A46" s="101"/>
    </row>
    <row r="47" ht="18.75">
      <c r="A47" s="103"/>
    </row>
    <row r="48" ht="18.75">
      <c r="A48" s="103"/>
    </row>
    <row r="49" ht="18.75">
      <c r="A49" s="103"/>
    </row>
    <row r="50" ht="15.75">
      <c r="A50" s="104"/>
    </row>
    <row r="51" ht="18.75">
      <c r="A51" s="103"/>
    </row>
    <row r="52" ht="15.75">
      <c r="A52" s="105"/>
    </row>
    <row r="53" ht="18.75">
      <c r="A53" s="101"/>
    </row>
    <row r="54" ht="15.75">
      <c r="A54" s="104"/>
    </row>
    <row r="55" ht="15.75">
      <c r="A55" s="105"/>
    </row>
    <row r="56" ht="15.75">
      <c r="A56" s="105"/>
    </row>
    <row r="57" ht="18.75">
      <c r="A57" s="103"/>
    </row>
    <row r="58" spans="1:2" ht="18.75">
      <c r="A58" s="103"/>
      <c r="B58" s="101"/>
    </row>
    <row r="59" ht="18.75">
      <c r="A59" s="103"/>
    </row>
  </sheetData>
  <sheetProtection/>
  <printOptions horizontalCentered="1"/>
  <pageMargins left="0.7874015748031497" right="0.7874015748031497" top="0.7874015748031497" bottom="0.7874015748031497" header="0.31496062992125984" footer="0.7874015748031497"/>
  <pageSetup firstPageNumber="27" useFirstPageNumber="1" fitToHeight="0" fitToWidth="1" horizontalDpi="600" verticalDpi="600" orientation="portrait" paperSize="9" r:id="rId1"/>
  <headerFooter alignWithMargins="0">
    <oddFooter>&amp;C&amp;P</oddFooter>
  </headerFooter>
  <rowBreaks count="1" manualBreakCount="1">
    <brk id="28" max="6553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I184" sqref="I184"/>
    </sheetView>
  </sheetViews>
  <sheetFormatPr defaultColWidth="9.125" defaultRowHeight="12.75"/>
  <cols>
    <col min="1" max="1" width="40.25390625" style="0" customWidth="1"/>
    <col min="2" max="3" width="12.125" style="0" customWidth="1"/>
    <col min="4" max="4" width="16.125" style="0" customWidth="1"/>
    <col min="5" max="5" width="9.875" style="0" customWidth="1"/>
    <col min="7" max="7" width="11.875" style="0" customWidth="1"/>
    <col min="8" max="8" width="10.125" style="0" customWidth="1"/>
  </cols>
  <sheetData>
    <row r="1" spans="1:5" s="505" customFormat="1" ht="17.25" customHeight="1">
      <c r="A1" s="688" t="s">
        <v>533</v>
      </c>
      <c r="B1" s="688"/>
      <c r="C1" s="688"/>
      <c r="D1" s="688"/>
      <c r="E1" s="688"/>
    </row>
    <row r="2" spans="1:5" ht="18" customHeight="1">
      <c r="A2" s="96"/>
      <c r="B2" s="156"/>
      <c r="C2" s="156"/>
      <c r="D2" s="156"/>
      <c r="E2" s="156"/>
    </row>
    <row r="3" spans="1:5" ht="18" customHeight="1">
      <c r="A3" s="156"/>
      <c r="B3" s="156"/>
      <c r="C3" s="156"/>
      <c r="D3" s="156"/>
      <c r="E3" s="156"/>
    </row>
    <row r="4" spans="1:2" ht="18" customHeight="1">
      <c r="A4" s="1"/>
      <c r="B4" s="1"/>
    </row>
    <row r="5" spans="1:5" ht="18" customHeight="1">
      <c r="A5" s="1" t="s">
        <v>286</v>
      </c>
      <c r="B5" s="1" t="s">
        <v>805</v>
      </c>
      <c r="D5" s="252">
        <v>38086281.6</v>
      </c>
      <c r="E5" s="2" t="s">
        <v>287</v>
      </c>
    </row>
    <row r="6" spans="1:5" ht="18" customHeight="1">
      <c r="A6" s="53"/>
      <c r="B6" s="53"/>
      <c r="D6" s="172"/>
      <c r="E6" s="2"/>
    </row>
    <row r="7" spans="1:2" ht="15.75">
      <c r="A7" s="53"/>
      <c r="B7" s="277"/>
    </row>
    <row r="8" spans="1:5" ht="16.5" thickBot="1">
      <c r="A8" s="53" t="s">
        <v>301</v>
      </c>
      <c r="B8" s="53"/>
      <c r="E8" s="281" t="s">
        <v>289</v>
      </c>
    </row>
    <row r="9" spans="1:5" ht="26.25" customHeight="1">
      <c r="A9" s="353"/>
      <c r="B9" s="516" t="s">
        <v>777</v>
      </c>
      <c r="C9" s="517" t="s">
        <v>778</v>
      </c>
      <c r="D9" s="518" t="s">
        <v>715</v>
      </c>
      <c r="E9" s="354" t="s">
        <v>716</v>
      </c>
    </row>
    <row r="10" spans="1:5" ht="22.5" customHeight="1">
      <c r="A10" s="900" t="s">
        <v>1120</v>
      </c>
      <c r="B10" s="168">
        <v>0</v>
      </c>
      <c r="C10" s="168">
        <v>0</v>
      </c>
      <c r="D10" s="764">
        <v>81154.72</v>
      </c>
      <c r="E10" s="363" t="s">
        <v>742</v>
      </c>
    </row>
    <row r="11" spans="1:5" ht="22.5" customHeight="1">
      <c r="A11" s="900" t="s">
        <v>1000</v>
      </c>
      <c r="B11" s="168">
        <v>0</v>
      </c>
      <c r="C11" s="168">
        <v>31750</v>
      </c>
      <c r="D11" s="764">
        <v>31747.65</v>
      </c>
      <c r="E11" s="363">
        <v>100</v>
      </c>
    </row>
    <row r="12" spans="1:5" ht="22.5" customHeight="1">
      <c r="A12" s="900" t="s">
        <v>302</v>
      </c>
      <c r="B12" s="168">
        <v>0</v>
      </c>
      <c r="C12" s="168">
        <v>0</v>
      </c>
      <c r="D12" s="764">
        <v>3066.11</v>
      </c>
      <c r="E12" s="363" t="s">
        <v>742</v>
      </c>
    </row>
    <row r="13" spans="1:5" ht="22.5" customHeight="1">
      <c r="A13" s="901" t="s">
        <v>122</v>
      </c>
      <c r="B13" s="433">
        <v>0</v>
      </c>
      <c r="C13" s="433">
        <v>0</v>
      </c>
      <c r="D13" s="764">
        <v>40000000</v>
      </c>
      <c r="E13" s="356" t="s">
        <v>742</v>
      </c>
    </row>
    <row r="14" spans="1:5" ht="16.5" customHeight="1" thickBot="1">
      <c r="A14" s="357" t="s">
        <v>292</v>
      </c>
      <c r="B14" s="358">
        <f>SUM(B10)</f>
        <v>0</v>
      </c>
      <c r="C14" s="358">
        <f>SUM(C10:C12)</f>
        <v>31750</v>
      </c>
      <c r="D14" s="765">
        <f>SUM(D10:D13)</f>
        <v>40115968.48</v>
      </c>
      <c r="E14" s="463" t="s">
        <v>742</v>
      </c>
    </row>
    <row r="15" spans="1:5" ht="18" customHeight="1">
      <c r="A15" s="14"/>
      <c r="D15" s="23"/>
      <c r="E15" s="23"/>
    </row>
    <row r="16" spans="1:5" ht="18" customHeight="1">
      <c r="A16" s="14"/>
      <c r="D16" s="23"/>
      <c r="E16" s="23"/>
    </row>
    <row r="17" spans="1:5" ht="15.75" customHeight="1">
      <c r="A17" s="1" t="s">
        <v>293</v>
      </c>
      <c r="B17" s="1"/>
      <c r="D17" s="767">
        <f>D5+D14</f>
        <v>78202250.08</v>
      </c>
      <c r="E17" s="39" t="s">
        <v>287</v>
      </c>
    </row>
    <row r="18" spans="4:5" ht="18" customHeight="1">
      <c r="D18" s="23"/>
      <c r="E18" s="23"/>
    </row>
    <row r="19" ht="18" customHeight="1"/>
    <row r="20" spans="1:5" ht="16.5" thickBot="1">
      <c r="A20" s="1" t="s">
        <v>294</v>
      </c>
      <c r="B20" s="1"/>
      <c r="E20" s="281" t="s">
        <v>289</v>
      </c>
    </row>
    <row r="21" spans="1:5" ht="26.25" customHeight="1">
      <c r="A21" s="360"/>
      <c r="B21" s="516" t="s">
        <v>777</v>
      </c>
      <c r="C21" s="517" t="s">
        <v>778</v>
      </c>
      <c r="D21" s="519" t="s">
        <v>715</v>
      </c>
      <c r="E21" s="354" t="s">
        <v>716</v>
      </c>
    </row>
    <row r="22" spans="1:5" ht="22.5" customHeight="1">
      <c r="A22" s="900" t="s">
        <v>303</v>
      </c>
      <c r="B22" s="168">
        <v>0</v>
      </c>
      <c r="C22" s="168">
        <v>78118040</v>
      </c>
      <c r="D22" s="764">
        <v>35611969</v>
      </c>
      <c r="E22" s="356">
        <f>D22/C22*100</f>
        <v>45.58738160865275</v>
      </c>
    </row>
    <row r="23" spans="1:5" ht="16.5" customHeight="1" thickBot="1">
      <c r="A23" s="357" t="s">
        <v>300</v>
      </c>
      <c r="B23" s="358">
        <f>SUM(B22:B22)</f>
        <v>0</v>
      </c>
      <c r="C23" s="358">
        <f>C22</f>
        <v>78118040</v>
      </c>
      <c r="D23" s="765">
        <f>D22</f>
        <v>35611969</v>
      </c>
      <c r="E23" s="625">
        <f>D23/C23*100</f>
        <v>45.58738160865275</v>
      </c>
    </row>
    <row r="24" ht="12" customHeight="1">
      <c r="C24" s="12"/>
    </row>
    <row r="25" spans="3:5" ht="12" customHeight="1">
      <c r="C25" s="12"/>
      <c r="D25" s="23"/>
      <c r="E25" s="23"/>
    </row>
    <row r="26" spans="4:5" ht="12.75">
      <c r="D26" s="56"/>
      <c r="E26" s="23"/>
    </row>
    <row r="27" spans="1:5" ht="14.25" customHeight="1">
      <c r="A27" s="262" t="s">
        <v>698</v>
      </c>
      <c r="D27" s="768">
        <f>D17-D23</f>
        <v>42590281.08</v>
      </c>
      <c r="E27" s="365" t="s">
        <v>287</v>
      </c>
    </row>
    <row r="28" spans="4:5" ht="12.75">
      <c r="D28" s="56"/>
      <c r="E28" s="23"/>
    </row>
    <row r="29" spans="4:5" ht="12.75">
      <c r="D29" s="23"/>
      <c r="E29" s="23"/>
    </row>
    <row r="30" spans="4:5" ht="12.75">
      <c r="D30" s="23"/>
      <c r="E30" s="23"/>
    </row>
    <row r="31" spans="4:5" ht="12.75">
      <c r="D31" s="56"/>
      <c r="E31" s="23"/>
    </row>
  </sheetData>
  <sheetProtection/>
  <printOptions horizontalCentered="1"/>
  <pageMargins left="0.7874015748031497" right="0.7874015748031497" top="0.7874015748031497" bottom="0.7874015748031497" header="0.5118110236220472" footer="0.9448818897637796"/>
  <pageSetup firstPageNumber="28" useFirstPageNumber="1" fitToHeight="0" fitToWidth="1" horizontalDpi="600" verticalDpi="600" orientation="portrait" paperSize="9" scale="96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55"/>
  <sheetViews>
    <sheetView zoomScalePageLayoutView="0" workbookViewId="0" topLeftCell="A1">
      <selection activeCell="I184" sqref="I184"/>
    </sheetView>
  </sheetViews>
  <sheetFormatPr defaultColWidth="9.125" defaultRowHeight="12.75"/>
  <cols>
    <col min="1" max="1" width="6.25390625" style="0" customWidth="1"/>
    <col min="2" max="2" width="51.00390625" style="0" customWidth="1"/>
    <col min="3" max="3" width="13.75390625" style="12" bestFit="1" customWidth="1"/>
    <col min="4" max="4" width="17.75390625" style="12" bestFit="1" customWidth="1"/>
    <col min="5" max="6" width="12.75390625" style="12" bestFit="1" customWidth="1"/>
    <col min="7" max="7" width="17.125" style="12" customWidth="1"/>
    <col min="8" max="8" width="12.00390625" style="0" customWidth="1"/>
    <col min="9" max="9" width="11.625" style="0" customWidth="1"/>
  </cols>
  <sheetData>
    <row r="1" spans="1:7" ht="17.25" thickBot="1">
      <c r="A1" s="947" t="s">
        <v>1138</v>
      </c>
      <c r="B1" s="947"/>
      <c r="C1" s="947"/>
      <c r="D1" s="947"/>
      <c r="E1" s="947"/>
      <c r="F1" s="947"/>
      <c r="G1" s="947"/>
    </row>
    <row r="2" spans="1:7" ht="39.75" customHeight="1">
      <c r="A2" s="719" t="s">
        <v>304</v>
      </c>
      <c r="B2" s="720" t="s">
        <v>305</v>
      </c>
      <c r="C2" s="721" t="s">
        <v>306</v>
      </c>
      <c r="D2" s="721" t="s">
        <v>307</v>
      </c>
      <c r="E2" s="721" t="s">
        <v>308</v>
      </c>
      <c r="F2" s="721" t="s">
        <v>309</v>
      </c>
      <c r="G2" s="722" t="s">
        <v>310</v>
      </c>
    </row>
    <row r="3" spans="1:9" ht="14.25">
      <c r="A3" s="944" t="s">
        <v>311</v>
      </c>
      <c r="B3" s="945"/>
      <c r="C3" s="945"/>
      <c r="D3" s="945"/>
      <c r="E3" s="945"/>
      <c r="F3" s="945"/>
      <c r="G3" s="946"/>
      <c r="H3" s="12"/>
      <c r="I3" s="276"/>
    </row>
    <row r="4" spans="1:9" ht="14.25" customHeight="1">
      <c r="A4" s="723">
        <v>221</v>
      </c>
      <c r="B4" s="724" t="s">
        <v>312</v>
      </c>
      <c r="C4" s="725">
        <v>2500000</v>
      </c>
      <c r="D4" s="726">
        <v>1001460</v>
      </c>
      <c r="E4" s="726">
        <v>1099310</v>
      </c>
      <c r="F4" s="726"/>
      <c r="G4" s="727">
        <f aca="true" t="shared" si="0" ref="G4:G19">SUM(D4:F4)</f>
        <v>2100770</v>
      </c>
      <c r="H4" s="12"/>
      <c r="I4" s="276"/>
    </row>
    <row r="5" spans="1:9" ht="14.25" customHeight="1">
      <c r="A5" s="569">
        <v>222</v>
      </c>
      <c r="B5" s="570" t="s">
        <v>313</v>
      </c>
      <c r="C5" s="725">
        <v>4000000</v>
      </c>
      <c r="D5" s="726">
        <v>2421022</v>
      </c>
      <c r="E5" s="726">
        <v>1200721</v>
      </c>
      <c r="F5" s="726"/>
      <c r="G5" s="727">
        <f t="shared" si="0"/>
        <v>3621743</v>
      </c>
      <c r="H5" s="12"/>
      <c r="I5" s="276"/>
    </row>
    <row r="6" spans="1:9" ht="14.25" customHeight="1">
      <c r="A6" s="569">
        <v>223</v>
      </c>
      <c r="B6" s="570" t="s">
        <v>314</v>
      </c>
      <c r="C6" s="725">
        <v>1997404</v>
      </c>
      <c r="D6" s="726">
        <v>1992863</v>
      </c>
      <c r="E6" s="726"/>
      <c r="F6" s="726"/>
      <c r="G6" s="727">
        <f t="shared" si="0"/>
        <v>1992863</v>
      </c>
      <c r="H6" s="12"/>
      <c r="I6" s="276"/>
    </row>
    <row r="7" spans="1:9" ht="14.25" customHeight="1">
      <c r="A7" s="569">
        <v>224</v>
      </c>
      <c r="B7" s="570" t="s">
        <v>315</v>
      </c>
      <c r="C7" s="725">
        <v>500000</v>
      </c>
      <c r="D7" s="726">
        <v>207572</v>
      </c>
      <c r="E7" s="726">
        <v>283250</v>
      </c>
      <c r="F7" s="726"/>
      <c r="G7" s="727">
        <f t="shared" si="0"/>
        <v>490822</v>
      </c>
      <c r="H7" s="12"/>
      <c r="I7" s="276"/>
    </row>
    <row r="8" spans="1:9" ht="14.25" customHeight="1">
      <c r="A8" s="569">
        <v>225</v>
      </c>
      <c r="B8" s="570" t="s">
        <v>316</v>
      </c>
      <c r="C8" s="725">
        <v>8605604</v>
      </c>
      <c r="D8" s="726">
        <v>4433842</v>
      </c>
      <c r="E8" s="726">
        <v>3780739</v>
      </c>
      <c r="F8" s="726">
        <v>200000</v>
      </c>
      <c r="G8" s="727">
        <f t="shared" si="0"/>
        <v>8414581</v>
      </c>
      <c r="H8" s="12"/>
      <c r="I8" s="276"/>
    </row>
    <row r="9" spans="1:9" ht="14.25" customHeight="1">
      <c r="A9" s="569">
        <v>226</v>
      </c>
      <c r="B9" s="570" t="s">
        <v>317</v>
      </c>
      <c r="C9" s="725">
        <v>4456796</v>
      </c>
      <c r="D9" s="726">
        <v>843978</v>
      </c>
      <c r="E9" s="726">
        <v>3311792</v>
      </c>
      <c r="F9" s="726">
        <v>58443</v>
      </c>
      <c r="G9" s="727">
        <f t="shared" si="0"/>
        <v>4214213</v>
      </c>
      <c r="H9" s="12"/>
      <c r="I9" s="276"/>
    </row>
    <row r="10" spans="1:9" ht="14.25" customHeight="1">
      <c r="A10" s="569">
        <v>227</v>
      </c>
      <c r="B10" s="570" t="s">
        <v>318</v>
      </c>
      <c r="C10" s="725">
        <v>10000000</v>
      </c>
      <c r="D10" s="726">
        <v>1897259</v>
      </c>
      <c r="E10" s="726">
        <v>4954426</v>
      </c>
      <c r="F10" s="726">
        <v>44191</v>
      </c>
      <c r="G10" s="727">
        <f t="shared" si="0"/>
        <v>6895876</v>
      </c>
      <c r="H10" s="12"/>
      <c r="I10" s="276"/>
    </row>
    <row r="11" spans="1:9" ht="28.5" customHeight="1">
      <c r="A11" s="569">
        <v>228</v>
      </c>
      <c r="B11" s="728" t="s">
        <v>319</v>
      </c>
      <c r="C11" s="725">
        <v>499999</v>
      </c>
      <c r="D11" s="726">
        <v>248954</v>
      </c>
      <c r="E11" s="726">
        <v>17000</v>
      </c>
      <c r="F11" s="726"/>
      <c r="G11" s="727">
        <f t="shared" si="0"/>
        <v>265954</v>
      </c>
      <c r="H11" s="12"/>
      <c r="I11" s="276"/>
    </row>
    <row r="12" spans="1:9" ht="14.25" customHeight="1">
      <c r="A12" s="569">
        <v>229</v>
      </c>
      <c r="B12" s="570" t="s">
        <v>320</v>
      </c>
      <c r="C12" s="725">
        <v>750946</v>
      </c>
      <c r="D12" s="726">
        <v>430192</v>
      </c>
      <c r="E12" s="726">
        <v>317314</v>
      </c>
      <c r="F12" s="726"/>
      <c r="G12" s="727">
        <f t="shared" si="0"/>
        <v>747506</v>
      </c>
      <c r="H12" s="12"/>
      <c r="I12" s="276"/>
    </row>
    <row r="13" spans="1:9" ht="28.5" customHeight="1">
      <c r="A13" s="569">
        <v>230</v>
      </c>
      <c r="B13" s="570" t="s">
        <v>321</v>
      </c>
      <c r="C13" s="725">
        <v>750445</v>
      </c>
      <c r="D13" s="726">
        <v>79000</v>
      </c>
      <c r="E13" s="726">
        <v>668664</v>
      </c>
      <c r="F13" s="726"/>
      <c r="G13" s="727">
        <f t="shared" si="0"/>
        <v>747664</v>
      </c>
      <c r="H13" s="12"/>
      <c r="I13" s="276"/>
    </row>
    <row r="14" spans="1:9" ht="14.25" customHeight="1">
      <c r="A14" s="569">
        <v>231</v>
      </c>
      <c r="B14" s="570" t="s">
        <v>322</v>
      </c>
      <c r="C14" s="725">
        <v>986862</v>
      </c>
      <c r="D14" s="726">
        <v>33320</v>
      </c>
      <c r="E14" s="726">
        <v>356520</v>
      </c>
      <c r="F14" s="726">
        <v>597022</v>
      </c>
      <c r="G14" s="727">
        <f t="shared" si="0"/>
        <v>986862</v>
      </c>
      <c r="H14" s="12"/>
      <c r="I14" s="276"/>
    </row>
    <row r="15" spans="1:9" ht="14.25" customHeight="1">
      <c r="A15" s="569">
        <v>232</v>
      </c>
      <c r="B15" s="570" t="s">
        <v>323</v>
      </c>
      <c r="C15" s="725">
        <v>1000000</v>
      </c>
      <c r="D15" s="726">
        <v>1000000</v>
      </c>
      <c r="E15" s="726"/>
      <c r="F15" s="726"/>
      <c r="G15" s="727">
        <f t="shared" si="0"/>
        <v>1000000</v>
      </c>
      <c r="H15" s="12"/>
      <c r="I15" s="276"/>
    </row>
    <row r="16" spans="1:9" ht="14.25" customHeight="1">
      <c r="A16" s="569">
        <v>233</v>
      </c>
      <c r="B16" s="570" t="s">
        <v>324</v>
      </c>
      <c r="C16" s="725">
        <v>5276588</v>
      </c>
      <c r="D16" s="726">
        <v>1957909</v>
      </c>
      <c r="E16" s="726">
        <v>2966801</v>
      </c>
      <c r="F16" s="726"/>
      <c r="G16" s="727">
        <f t="shared" si="0"/>
        <v>4924710</v>
      </c>
      <c r="H16" s="12"/>
      <c r="I16" s="276"/>
    </row>
    <row r="17" spans="1:9" ht="14.25" customHeight="1">
      <c r="A17" s="569">
        <v>234</v>
      </c>
      <c r="B17" s="570" t="s">
        <v>325</v>
      </c>
      <c r="C17" s="725">
        <v>13834458</v>
      </c>
      <c r="D17" s="726">
        <v>4936551</v>
      </c>
      <c r="E17" s="726">
        <v>6806458</v>
      </c>
      <c r="F17" s="726">
        <v>82386</v>
      </c>
      <c r="G17" s="727">
        <f t="shared" si="0"/>
        <v>11825395</v>
      </c>
      <c r="H17" s="12"/>
      <c r="I17" s="276"/>
    </row>
    <row r="18" spans="1:9" ht="28.5" customHeight="1">
      <c r="A18" s="569">
        <v>235</v>
      </c>
      <c r="B18" s="729" t="s">
        <v>326</v>
      </c>
      <c r="C18" s="725">
        <v>2275172</v>
      </c>
      <c r="D18" s="726">
        <v>150000</v>
      </c>
      <c r="E18" s="726">
        <v>1828037</v>
      </c>
      <c r="F18" s="726">
        <v>292192</v>
      </c>
      <c r="G18" s="727">
        <f t="shared" si="0"/>
        <v>2270229</v>
      </c>
      <c r="H18" s="12"/>
      <c r="I18" s="276"/>
    </row>
    <row r="19" spans="1:9" ht="28.5" customHeight="1">
      <c r="A19" s="723">
        <v>236</v>
      </c>
      <c r="B19" s="724" t="s">
        <v>327</v>
      </c>
      <c r="C19" s="725">
        <v>2000000</v>
      </c>
      <c r="D19" s="726">
        <v>399740</v>
      </c>
      <c r="E19" s="726">
        <v>1093663</v>
      </c>
      <c r="F19" s="726">
        <v>81031</v>
      </c>
      <c r="G19" s="727">
        <f t="shared" si="0"/>
        <v>1574434</v>
      </c>
      <c r="H19" s="12"/>
      <c r="I19" s="276"/>
    </row>
    <row r="20" spans="1:9" ht="14.25" customHeight="1">
      <c r="A20" s="944" t="s">
        <v>328</v>
      </c>
      <c r="B20" s="945"/>
      <c r="C20" s="945"/>
      <c r="D20" s="945"/>
      <c r="E20" s="945"/>
      <c r="F20" s="945"/>
      <c r="G20" s="946"/>
      <c r="H20" s="12"/>
      <c r="I20" s="276"/>
    </row>
    <row r="21" spans="1:9" ht="14.25" customHeight="1">
      <c r="A21" s="569">
        <v>237</v>
      </c>
      <c r="B21" s="570" t="s">
        <v>329</v>
      </c>
      <c r="C21" s="725">
        <v>4976236</v>
      </c>
      <c r="D21" s="726"/>
      <c r="E21" s="726">
        <v>3314976</v>
      </c>
      <c r="F21" s="726">
        <v>1525278</v>
      </c>
      <c r="G21" s="727">
        <f aca="true" t="shared" si="1" ref="G21:G32">SUM(D21:F21)</f>
        <v>4840254</v>
      </c>
      <c r="H21" s="12"/>
      <c r="I21" s="276"/>
    </row>
    <row r="22" spans="1:9" ht="14.25" customHeight="1">
      <c r="A22" s="569">
        <v>238</v>
      </c>
      <c r="B22" s="570" t="s">
        <v>330</v>
      </c>
      <c r="C22" s="725">
        <v>10000000</v>
      </c>
      <c r="D22" s="726"/>
      <c r="E22" s="726">
        <v>4004982</v>
      </c>
      <c r="F22" s="726">
        <v>4855463</v>
      </c>
      <c r="G22" s="727">
        <f t="shared" si="1"/>
        <v>8860445</v>
      </c>
      <c r="H22" s="12"/>
      <c r="I22" s="276"/>
    </row>
    <row r="23" spans="1:9" ht="14.25" customHeight="1">
      <c r="A23" s="569">
        <v>239</v>
      </c>
      <c r="B23" s="570" t="s">
        <v>331</v>
      </c>
      <c r="C23" s="725">
        <v>2000000</v>
      </c>
      <c r="D23" s="726"/>
      <c r="E23" s="726">
        <v>2000000</v>
      </c>
      <c r="F23" s="726"/>
      <c r="G23" s="727">
        <f t="shared" si="1"/>
        <v>2000000</v>
      </c>
      <c r="H23" s="12"/>
      <c r="I23" s="276"/>
    </row>
    <row r="24" spans="1:9" ht="14.25" customHeight="1">
      <c r="A24" s="569">
        <v>240</v>
      </c>
      <c r="B24" s="570" t="s">
        <v>332</v>
      </c>
      <c r="C24" s="725">
        <v>2000000</v>
      </c>
      <c r="D24" s="726"/>
      <c r="E24" s="726">
        <v>822087</v>
      </c>
      <c r="F24" s="726">
        <v>1073439</v>
      </c>
      <c r="G24" s="727">
        <f t="shared" si="1"/>
        <v>1895526</v>
      </c>
      <c r="H24" s="12"/>
      <c r="I24" s="276"/>
    </row>
    <row r="25" spans="1:9" ht="14.25" customHeight="1">
      <c r="A25" s="569">
        <v>241</v>
      </c>
      <c r="B25" s="570" t="s">
        <v>333</v>
      </c>
      <c r="C25" s="725">
        <v>1500000</v>
      </c>
      <c r="D25" s="726"/>
      <c r="E25" s="726">
        <v>890774</v>
      </c>
      <c r="F25" s="726">
        <v>532680</v>
      </c>
      <c r="G25" s="727">
        <f t="shared" si="1"/>
        <v>1423454</v>
      </c>
      <c r="H25" s="12"/>
      <c r="I25" s="276"/>
    </row>
    <row r="26" spans="1:9" ht="14.25" customHeight="1">
      <c r="A26" s="569">
        <v>242</v>
      </c>
      <c r="B26" s="570" t="s">
        <v>334</v>
      </c>
      <c r="C26" s="725">
        <v>5400000</v>
      </c>
      <c r="D26" s="726"/>
      <c r="E26" s="726">
        <v>2170713</v>
      </c>
      <c r="F26" s="726">
        <v>2858061</v>
      </c>
      <c r="G26" s="727">
        <f t="shared" si="1"/>
        <v>5028774</v>
      </c>
      <c r="H26" s="12"/>
      <c r="I26" s="276"/>
    </row>
    <row r="27" spans="1:9" ht="14.25" customHeight="1">
      <c r="A27" s="569">
        <v>243</v>
      </c>
      <c r="B27" s="570" t="s">
        <v>335</v>
      </c>
      <c r="C27" s="725">
        <v>5910628</v>
      </c>
      <c r="D27" s="726"/>
      <c r="E27" s="726">
        <v>1527354</v>
      </c>
      <c r="F27" s="726">
        <v>3978381</v>
      </c>
      <c r="G27" s="727">
        <f t="shared" si="1"/>
        <v>5505735</v>
      </c>
      <c r="H27" s="12"/>
      <c r="I27" s="276"/>
    </row>
    <row r="28" spans="1:9" ht="14.25" customHeight="1">
      <c r="A28" s="569">
        <v>244</v>
      </c>
      <c r="B28" s="570" t="s">
        <v>337</v>
      </c>
      <c r="C28" s="725">
        <v>430039</v>
      </c>
      <c r="D28" s="726"/>
      <c r="E28" s="726">
        <v>330425</v>
      </c>
      <c r="F28" s="726">
        <v>28877</v>
      </c>
      <c r="G28" s="727">
        <f t="shared" si="1"/>
        <v>359302</v>
      </c>
      <c r="H28" s="12"/>
      <c r="I28" s="276"/>
    </row>
    <row r="29" spans="1:9" ht="14.25" customHeight="1">
      <c r="A29" s="569">
        <v>245</v>
      </c>
      <c r="B29" s="570" t="s">
        <v>338</v>
      </c>
      <c r="C29" s="725">
        <v>1000000</v>
      </c>
      <c r="D29" s="726"/>
      <c r="E29" s="726">
        <v>322069</v>
      </c>
      <c r="F29" s="726">
        <v>455761</v>
      </c>
      <c r="G29" s="727">
        <f t="shared" si="1"/>
        <v>777830</v>
      </c>
      <c r="H29" s="12"/>
      <c r="I29" s="276"/>
    </row>
    <row r="30" spans="1:9" ht="14.25" customHeight="1">
      <c r="A30" s="569">
        <v>246</v>
      </c>
      <c r="B30" s="570" t="s">
        <v>339</v>
      </c>
      <c r="C30" s="725">
        <v>485788</v>
      </c>
      <c r="D30" s="726"/>
      <c r="E30" s="726">
        <v>188000</v>
      </c>
      <c r="F30" s="726">
        <v>297788</v>
      </c>
      <c r="G30" s="727">
        <f t="shared" si="1"/>
        <v>485788</v>
      </c>
      <c r="H30" s="12"/>
      <c r="I30" s="276"/>
    </row>
    <row r="31" spans="1:9" s="393" customFormat="1" ht="14.25" customHeight="1">
      <c r="A31" s="730">
        <v>247</v>
      </c>
      <c r="B31" s="731" t="s">
        <v>340</v>
      </c>
      <c r="C31" s="732">
        <v>2023658</v>
      </c>
      <c r="D31" s="733"/>
      <c r="E31" s="733">
        <v>319500</v>
      </c>
      <c r="F31" s="733">
        <v>1676679</v>
      </c>
      <c r="G31" s="727">
        <f t="shared" si="1"/>
        <v>1996179</v>
      </c>
      <c r="H31" s="98"/>
      <c r="I31" s="397"/>
    </row>
    <row r="32" spans="1:9" ht="14.25" customHeight="1">
      <c r="A32" s="723">
        <v>248</v>
      </c>
      <c r="B32" s="724" t="s">
        <v>341</v>
      </c>
      <c r="C32" s="725">
        <v>7000000</v>
      </c>
      <c r="D32" s="726"/>
      <c r="E32" s="726">
        <v>1092316</v>
      </c>
      <c r="F32" s="726">
        <v>4524361</v>
      </c>
      <c r="G32" s="727">
        <f t="shared" si="1"/>
        <v>5616677</v>
      </c>
      <c r="H32" s="12"/>
      <c r="I32" s="276"/>
    </row>
    <row r="33" spans="1:9" ht="14.25" customHeight="1">
      <c r="A33" s="944" t="s">
        <v>342</v>
      </c>
      <c r="B33" s="945"/>
      <c r="C33" s="945"/>
      <c r="D33" s="945"/>
      <c r="E33" s="945"/>
      <c r="F33" s="945"/>
      <c r="G33" s="946"/>
      <c r="H33" s="12"/>
      <c r="I33" s="276"/>
    </row>
    <row r="34" spans="1:9" ht="14.25" customHeight="1">
      <c r="A34" s="723">
        <v>249</v>
      </c>
      <c r="B34" s="724" t="s">
        <v>343</v>
      </c>
      <c r="C34" s="725">
        <v>10000000</v>
      </c>
      <c r="D34" s="726"/>
      <c r="E34" s="726"/>
      <c r="F34" s="726">
        <v>3932852</v>
      </c>
      <c r="G34" s="727">
        <f aca="true" t="shared" si="2" ref="G34:G47">SUM(D34:F34)</f>
        <v>3932852</v>
      </c>
      <c r="H34" s="12"/>
      <c r="I34" s="276"/>
    </row>
    <row r="35" spans="1:9" ht="14.25" customHeight="1">
      <c r="A35" s="723">
        <v>250</v>
      </c>
      <c r="B35" s="724" t="s">
        <v>344</v>
      </c>
      <c r="C35" s="725">
        <v>3414629</v>
      </c>
      <c r="D35" s="726"/>
      <c r="E35" s="726"/>
      <c r="F35" s="726">
        <v>1462560</v>
      </c>
      <c r="G35" s="727">
        <f t="shared" si="2"/>
        <v>1462560</v>
      </c>
      <c r="H35" s="12"/>
      <c r="I35" s="276"/>
    </row>
    <row r="36" spans="1:9" ht="14.25" customHeight="1">
      <c r="A36" s="723">
        <v>251</v>
      </c>
      <c r="B36" s="724" t="s">
        <v>345</v>
      </c>
      <c r="C36" s="725">
        <v>2994645</v>
      </c>
      <c r="D36" s="726"/>
      <c r="E36" s="726"/>
      <c r="F36" s="726">
        <v>1303934</v>
      </c>
      <c r="G36" s="727">
        <f t="shared" si="2"/>
        <v>1303934</v>
      </c>
      <c r="H36" s="12"/>
      <c r="I36" s="276"/>
    </row>
    <row r="37" spans="1:9" ht="14.25" customHeight="1">
      <c r="A37" s="723">
        <v>252</v>
      </c>
      <c r="B37" s="724" t="s">
        <v>346</v>
      </c>
      <c r="C37" s="725">
        <v>5966781</v>
      </c>
      <c r="D37" s="726"/>
      <c r="E37" s="726"/>
      <c r="F37" s="726">
        <v>1098380</v>
      </c>
      <c r="G37" s="727">
        <f t="shared" si="2"/>
        <v>1098380</v>
      </c>
      <c r="H37" s="12"/>
      <c r="I37" s="276"/>
    </row>
    <row r="38" spans="1:9" ht="28.5" customHeight="1">
      <c r="A38" s="723">
        <v>253</v>
      </c>
      <c r="B38" s="724" t="s">
        <v>347</v>
      </c>
      <c r="C38" s="725">
        <v>309808</v>
      </c>
      <c r="D38" s="726"/>
      <c r="E38" s="726"/>
      <c r="F38" s="726">
        <v>50200</v>
      </c>
      <c r="G38" s="727">
        <f t="shared" si="2"/>
        <v>50200</v>
      </c>
      <c r="H38" s="12"/>
      <c r="I38" s="276"/>
    </row>
    <row r="39" spans="1:9" ht="28.5" customHeight="1">
      <c r="A39" s="723">
        <v>254</v>
      </c>
      <c r="B39" s="724" t="s">
        <v>348</v>
      </c>
      <c r="C39" s="725">
        <v>500000</v>
      </c>
      <c r="D39" s="726"/>
      <c r="E39" s="726"/>
      <c r="F39" s="726"/>
      <c r="G39" s="727">
        <f t="shared" si="2"/>
        <v>0</v>
      </c>
      <c r="H39" s="12"/>
      <c r="I39" s="276"/>
    </row>
    <row r="40" spans="1:9" ht="14.25" customHeight="1">
      <c r="A40" s="723">
        <v>255</v>
      </c>
      <c r="B40" s="734" t="s">
        <v>349</v>
      </c>
      <c r="C40" s="725">
        <v>1631632</v>
      </c>
      <c r="D40" s="726"/>
      <c r="E40" s="726"/>
      <c r="F40" s="726">
        <v>591996</v>
      </c>
      <c r="G40" s="727">
        <f t="shared" si="2"/>
        <v>591996</v>
      </c>
      <c r="H40" s="12"/>
      <c r="I40" s="276"/>
    </row>
    <row r="41" spans="1:9" ht="14.25" customHeight="1">
      <c r="A41" s="723">
        <v>256</v>
      </c>
      <c r="B41" s="724" t="s">
        <v>350</v>
      </c>
      <c r="C41" s="725">
        <v>669781</v>
      </c>
      <c r="D41" s="726"/>
      <c r="E41" s="726"/>
      <c r="F41" s="726">
        <v>82144</v>
      </c>
      <c r="G41" s="727">
        <f t="shared" si="2"/>
        <v>82144</v>
      </c>
      <c r="H41" s="12"/>
      <c r="I41" s="276"/>
    </row>
    <row r="42" spans="1:9" ht="14.25" customHeight="1">
      <c r="A42" s="723">
        <v>257</v>
      </c>
      <c r="B42" s="724" t="s">
        <v>351</v>
      </c>
      <c r="C42" s="725">
        <v>5000000</v>
      </c>
      <c r="D42" s="726"/>
      <c r="E42" s="726"/>
      <c r="F42" s="726">
        <v>2226605</v>
      </c>
      <c r="G42" s="727">
        <f t="shared" si="2"/>
        <v>2226605</v>
      </c>
      <c r="H42" s="12"/>
      <c r="I42" s="276"/>
    </row>
    <row r="43" spans="1:9" ht="14.25" customHeight="1">
      <c r="A43" s="723">
        <v>258</v>
      </c>
      <c r="B43" s="724" t="s">
        <v>352</v>
      </c>
      <c r="C43" s="725">
        <v>1800000</v>
      </c>
      <c r="D43" s="726"/>
      <c r="E43" s="726"/>
      <c r="F43" s="726">
        <v>812953</v>
      </c>
      <c r="G43" s="727">
        <f t="shared" si="2"/>
        <v>812953</v>
      </c>
      <c r="H43" s="12"/>
      <c r="I43" s="276"/>
    </row>
    <row r="44" spans="1:9" ht="14.25" customHeight="1">
      <c r="A44" s="723">
        <v>259</v>
      </c>
      <c r="B44" s="734" t="s">
        <v>353</v>
      </c>
      <c r="C44" s="725">
        <v>2500000</v>
      </c>
      <c r="D44" s="726"/>
      <c r="E44" s="726"/>
      <c r="F44" s="726">
        <v>404863</v>
      </c>
      <c r="G44" s="727">
        <f t="shared" si="2"/>
        <v>404863</v>
      </c>
      <c r="H44" s="12"/>
      <c r="I44" s="276"/>
    </row>
    <row r="45" spans="1:9" ht="14.25" customHeight="1">
      <c r="A45" s="723">
        <v>260</v>
      </c>
      <c r="B45" s="724" t="s">
        <v>354</v>
      </c>
      <c r="C45" s="725">
        <v>654748</v>
      </c>
      <c r="D45" s="726"/>
      <c r="E45" s="726"/>
      <c r="F45" s="726">
        <v>198733</v>
      </c>
      <c r="G45" s="727">
        <f t="shared" si="2"/>
        <v>198733</v>
      </c>
      <c r="H45" s="12"/>
      <c r="I45" s="276"/>
    </row>
    <row r="46" spans="1:9" ht="14.25" customHeight="1">
      <c r="A46" s="723">
        <v>261</v>
      </c>
      <c r="B46" s="734" t="s">
        <v>355</v>
      </c>
      <c r="C46" s="725">
        <v>300000</v>
      </c>
      <c r="D46" s="726"/>
      <c r="E46" s="726"/>
      <c r="F46" s="726">
        <v>84716</v>
      </c>
      <c r="G46" s="727">
        <f t="shared" si="2"/>
        <v>84716</v>
      </c>
      <c r="H46" s="12"/>
      <c r="I46" s="276"/>
    </row>
    <row r="47" spans="1:9" ht="14.25" customHeight="1">
      <c r="A47" s="723">
        <v>262</v>
      </c>
      <c r="B47" s="724" t="s">
        <v>356</v>
      </c>
      <c r="C47" s="725">
        <v>2500000</v>
      </c>
      <c r="D47" s="726"/>
      <c r="E47" s="726"/>
      <c r="F47" s="726">
        <v>200000</v>
      </c>
      <c r="G47" s="727">
        <f t="shared" si="2"/>
        <v>200000</v>
      </c>
      <c r="H47" s="12"/>
      <c r="I47" s="276"/>
    </row>
    <row r="48" spans="1:8" ht="15.75" thickBot="1">
      <c r="A48" s="950" t="s">
        <v>31</v>
      </c>
      <c r="B48" s="951"/>
      <c r="C48" s="735">
        <f>SUM(C3:C47)</f>
        <v>140402647</v>
      </c>
      <c r="D48" s="735">
        <f>SUM(D3:D32)</f>
        <v>22033662</v>
      </c>
      <c r="E48" s="735">
        <f>SUM(E3:E32)</f>
        <v>45667891</v>
      </c>
      <c r="F48" s="735">
        <f>SUM(F3:F47)</f>
        <v>35611969</v>
      </c>
      <c r="G48" s="736">
        <f>SUM(G3:G47)</f>
        <v>103313522</v>
      </c>
      <c r="H48" s="76"/>
    </row>
    <row r="49" spans="1:18" ht="15" thickBot="1">
      <c r="A49" s="737"/>
      <c r="B49" s="737"/>
      <c r="C49" s="738"/>
      <c r="D49" s="739"/>
      <c r="E49" s="739"/>
      <c r="F49" s="739"/>
      <c r="G49" s="739"/>
      <c r="H49" s="266"/>
      <c r="I49" s="107"/>
      <c r="J49" s="107"/>
      <c r="K49" s="107"/>
      <c r="L49" s="107"/>
      <c r="M49" s="107"/>
      <c r="N49" s="107"/>
      <c r="O49" s="107"/>
      <c r="P49" s="107"/>
      <c r="Q49" s="107"/>
      <c r="R49" s="107"/>
    </row>
    <row r="50" spans="1:7" ht="15">
      <c r="A50" s="952" t="s">
        <v>357</v>
      </c>
      <c r="B50" s="953"/>
      <c r="C50" s="953"/>
      <c r="D50" s="953"/>
      <c r="E50" s="953"/>
      <c r="F50" s="953"/>
      <c r="G50" s="954"/>
    </row>
    <row r="51" spans="1:7" ht="39.75" customHeight="1">
      <c r="A51" s="740" t="s">
        <v>358</v>
      </c>
      <c r="B51" s="741" t="s">
        <v>305</v>
      </c>
      <c r="C51" s="742"/>
      <c r="D51" s="743" t="s">
        <v>359</v>
      </c>
      <c r="E51" s="744"/>
      <c r="F51" s="744"/>
      <c r="G51" s="745" t="s">
        <v>310</v>
      </c>
    </row>
    <row r="52" spans="1:7" ht="14.25" customHeight="1">
      <c r="A52" s="746">
        <v>213</v>
      </c>
      <c r="B52" s="747" t="s">
        <v>360</v>
      </c>
      <c r="C52" s="742"/>
      <c r="D52" s="748">
        <v>2770</v>
      </c>
      <c r="E52" s="744"/>
      <c r="F52" s="744"/>
      <c r="G52" s="727">
        <f>D52</f>
        <v>2770</v>
      </c>
    </row>
    <row r="53" spans="1:7" ht="14.25" customHeight="1">
      <c r="A53" s="746">
        <v>239</v>
      </c>
      <c r="B53" s="747" t="s">
        <v>331</v>
      </c>
      <c r="C53" s="742"/>
      <c r="D53" s="748">
        <v>28978</v>
      </c>
      <c r="E53" s="744"/>
      <c r="F53" s="744"/>
      <c r="G53" s="727">
        <f>D53</f>
        <v>28978</v>
      </c>
    </row>
    <row r="54" spans="1:7" ht="14.25" customHeight="1">
      <c r="A54" s="746"/>
      <c r="B54" s="747"/>
      <c r="C54" s="742"/>
      <c r="D54" s="748"/>
      <c r="E54" s="744"/>
      <c r="F54" s="744"/>
      <c r="G54" s="727"/>
    </row>
    <row r="55" spans="1:7" ht="14.25">
      <c r="A55" s="746"/>
      <c r="B55" s="749"/>
      <c r="C55" s="742"/>
      <c r="D55" s="750"/>
      <c r="E55" s="750"/>
      <c r="F55" s="750"/>
      <c r="G55" s="727"/>
    </row>
    <row r="56" spans="1:7" ht="14.25">
      <c r="A56" s="746"/>
      <c r="B56" s="749"/>
      <c r="C56" s="742"/>
      <c r="D56" s="750"/>
      <c r="E56" s="750"/>
      <c r="F56" s="750"/>
      <c r="G56" s="727"/>
    </row>
    <row r="57" spans="1:7" ht="15">
      <c r="A57" s="948" t="s">
        <v>361</v>
      </c>
      <c r="B57" s="949"/>
      <c r="C57" s="742"/>
      <c r="D57" s="750"/>
      <c r="E57" s="750"/>
      <c r="F57" s="750"/>
      <c r="G57" s="727">
        <f>SUM(G52:G56)</f>
        <v>31748</v>
      </c>
    </row>
    <row r="58" spans="1:7" ht="15">
      <c r="A58" s="955" t="s">
        <v>362</v>
      </c>
      <c r="B58" s="956"/>
      <c r="C58" s="742"/>
      <c r="D58" s="750"/>
      <c r="E58" s="750"/>
      <c r="F58" s="750"/>
      <c r="G58" s="727">
        <v>465</v>
      </c>
    </row>
    <row r="59" spans="1:7" ht="15">
      <c r="A59" s="955" t="s">
        <v>363</v>
      </c>
      <c r="B59" s="956"/>
      <c r="C59" s="742"/>
      <c r="D59" s="750"/>
      <c r="E59" s="750"/>
      <c r="F59" s="750"/>
      <c r="G59" s="727">
        <v>18147</v>
      </c>
    </row>
    <row r="60" spans="1:7" ht="15">
      <c r="A60" s="955" t="s">
        <v>364</v>
      </c>
      <c r="B60" s="956"/>
      <c r="C60" s="742"/>
      <c r="D60" s="750"/>
      <c r="E60" s="750"/>
      <c r="F60" s="750"/>
      <c r="G60" s="727">
        <v>62543</v>
      </c>
    </row>
    <row r="61" spans="1:7" ht="15">
      <c r="A61" s="948" t="s">
        <v>365</v>
      </c>
      <c r="B61" s="949"/>
      <c r="C61" s="742"/>
      <c r="D61" s="750"/>
      <c r="E61" s="750"/>
      <c r="F61" s="750"/>
      <c r="G61" s="727">
        <v>3065.53</v>
      </c>
    </row>
    <row r="62" spans="1:7" ht="15">
      <c r="A62" s="955" t="s">
        <v>366</v>
      </c>
      <c r="B62" s="956"/>
      <c r="C62" s="751"/>
      <c r="D62" s="752"/>
      <c r="E62" s="752"/>
      <c r="F62" s="752"/>
      <c r="G62" s="753">
        <v>40000000</v>
      </c>
    </row>
    <row r="63" spans="1:7" ht="15.75" thickBot="1">
      <c r="A63" s="958" t="s">
        <v>367</v>
      </c>
      <c r="B63" s="959"/>
      <c r="C63" s="754"/>
      <c r="D63" s="755"/>
      <c r="E63" s="755"/>
      <c r="F63" s="755"/>
      <c r="G63" s="756">
        <f>SUM(G57:G62)</f>
        <v>40115968.53</v>
      </c>
    </row>
    <row r="64" spans="1:7" ht="12.75" customHeight="1">
      <c r="A64" s="737"/>
      <c r="B64" s="737"/>
      <c r="C64" s="738"/>
      <c r="D64" s="738"/>
      <c r="E64" s="738"/>
      <c r="F64" s="738"/>
      <c r="G64" s="738"/>
    </row>
    <row r="65" spans="1:7" ht="15">
      <c r="A65" s="960" t="s">
        <v>30</v>
      </c>
      <c r="B65" s="960"/>
      <c r="C65" s="960"/>
      <c r="D65" s="943">
        <v>42590281.08</v>
      </c>
      <c r="E65" s="943"/>
      <c r="F65" s="943"/>
      <c r="G65" s="943"/>
    </row>
    <row r="66" spans="1:7" ht="11.25" customHeight="1">
      <c r="A66" s="757"/>
      <c r="B66" s="757"/>
      <c r="C66" s="757"/>
      <c r="D66" s="758"/>
      <c r="E66" s="758"/>
      <c r="F66" s="758"/>
      <c r="G66" s="758"/>
    </row>
    <row r="67" spans="1:7" ht="18.75" customHeight="1" hidden="1">
      <c r="A67" s="957" t="s">
        <v>368</v>
      </c>
      <c r="B67" s="957"/>
      <c r="C67" s="760"/>
      <c r="E67" s="760"/>
      <c r="F67" s="760"/>
      <c r="G67" s="374"/>
    </row>
    <row r="68" spans="1:7" ht="12.75">
      <c r="A68" s="759" t="s">
        <v>368</v>
      </c>
      <c r="B68" s="759"/>
      <c r="C68" s="760"/>
      <c r="D68" s="760"/>
      <c r="E68" s="760"/>
      <c r="F68" s="760"/>
      <c r="G68" s="760"/>
    </row>
    <row r="69" spans="1:7" s="107" customFormat="1" ht="15.75">
      <c r="A69" s="761"/>
      <c r="B69" s="761"/>
      <c r="C69" s="762"/>
      <c r="D69" s="760"/>
      <c r="E69" s="763"/>
      <c r="F69" s="763"/>
      <c r="G69" s="763"/>
    </row>
    <row r="70" spans="3:7" s="107" customFormat="1" ht="12.75">
      <c r="C70" s="266"/>
      <c r="D70" s="266"/>
      <c r="E70" s="266"/>
      <c r="F70" s="266"/>
      <c r="G70" s="266"/>
    </row>
    <row r="71" spans="3:7" s="107" customFormat="1" ht="12.75">
      <c r="C71" s="266"/>
      <c r="D71" s="266"/>
      <c r="E71" s="266"/>
      <c r="F71" s="266"/>
      <c r="G71" s="266"/>
    </row>
    <row r="72" spans="3:7" s="107" customFormat="1" ht="12.75">
      <c r="C72" s="266"/>
      <c r="D72" s="266"/>
      <c r="E72" s="266"/>
      <c r="F72" s="266"/>
      <c r="G72" s="266"/>
    </row>
    <row r="73" spans="3:7" s="107" customFormat="1" ht="12.75">
      <c r="C73" s="266"/>
      <c r="D73" s="266"/>
      <c r="E73" s="266"/>
      <c r="F73" s="266"/>
      <c r="G73" s="266"/>
    </row>
    <row r="74" spans="3:7" s="107" customFormat="1" ht="12.75">
      <c r="C74" s="266"/>
      <c r="D74" s="266"/>
      <c r="E74" s="266"/>
      <c r="F74" s="266"/>
      <c r="G74" s="266"/>
    </row>
    <row r="75" spans="3:7" s="107" customFormat="1" ht="12.75">
      <c r="C75" s="266"/>
      <c r="D75" s="266"/>
      <c r="E75" s="266"/>
      <c r="F75" s="266"/>
      <c r="G75" s="374"/>
    </row>
    <row r="76" spans="3:7" s="107" customFormat="1" ht="12.75">
      <c r="C76" s="266"/>
      <c r="D76" s="266"/>
      <c r="E76" s="266"/>
      <c r="F76" s="266"/>
      <c r="G76" s="266"/>
    </row>
    <row r="77" spans="3:7" s="107" customFormat="1" ht="12.75">
      <c r="C77" s="266"/>
      <c r="D77" s="266"/>
      <c r="E77" s="266"/>
      <c r="F77" s="266"/>
      <c r="G77" s="266"/>
    </row>
    <row r="78" spans="3:7" s="107" customFormat="1" ht="12.75">
      <c r="C78" s="266"/>
      <c r="D78" s="266"/>
      <c r="E78" s="266"/>
      <c r="F78" s="266"/>
      <c r="G78" s="266"/>
    </row>
    <row r="79" spans="3:7" s="107" customFormat="1" ht="12.75">
      <c r="C79" s="266"/>
      <c r="D79" s="266"/>
      <c r="E79" s="266"/>
      <c r="F79" s="266"/>
      <c r="G79" s="266"/>
    </row>
    <row r="80" spans="3:7" s="107" customFormat="1" ht="12.75">
      <c r="C80" s="266"/>
      <c r="D80" s="266"/>
      <c r="E80" s="266"/>
      <c r="F80" s="266"/>
      <c r="G80" s="266"/>
    </row>
    <row r="81" spans="3:7" s="107" customFormat="1" ht="12.75">
      <c r="C81" s="266"/>
      <c r="D81" s="266"/>
      <c r="E81" s="266"/>
      <c r="F81" s="266"/>
      <c r="G81" s="266"/>
    </row>
    <row r="82" spans="3:7" s="107" customFormat="1" ht="12.75">
      <c r="C82" s="266"/>
      <c r="D82" s="266"/>
      <c r="E82" s="266"/>
      <c r="F82" s="266"/>
      <c r="G82" s="266"/>
    </row>
    <row r="83" spans="3:7" s="107" customFormat="1" ht="12.75">
      <c r="C83" s="266"/>
      <c r="D83" s="266"/>
      <c r="E83" s="266"/>
      <c r="F83" s="266"/>
      <c r="G83" s="266"/>
    </row>
    <row r="84" spans="3:7" s="107" customFormat="1" ht="12.75">
      <c r="C84" s="266"/>
      <c r="D84" s="266"/>
      <c r="E84" s="266"/>
      <c r="F84" s="266"/>
      <c r="G84" s="266"/>
    </row>
    <row r="85" spans="3:7" s="107" customFormat="1" ht="12.75">
      <c r="C85" s="266"/>
      <c r="D85" s="266"/>
      <c r="E85" s="266"/>
      <c r="F85" s="266"/>
      <c r="G85" s="266"/>
    </row>
    <row r="86" spans="3:7" s="107" customFormat="1" ht="12.75">
      <c r="C86" s="266"/>
      <c r="D86" s="266"/>
      <c r="E86" s="266"/>
      <c r="F86" s="266"/>
      <c r="G86" s="266"/>
    </row>
    <row r="87" spans="3:7" s="107" customFormat="1" ht="12.75">
      <c r="C87" s="266"/>
      <c r="D87" s="266"/>
      <c r="E87" s="266"/>
      <c r="F87" s="266"/>
      <c r="G87" s="266"/>
    </row>
    <row r="88" spans="3:7" s="107" customFormat="1" ht="12.75">
      <c r="C88" s="266"/>
      <c r="D88" s="266"/>
      <c r="E88" s="266"/>
      <c r="F88" s="266"/>
      <c r="G88" s="266"/>
    </row>
    <row r="89" spans="3:7" s="107" customFormat="1" ht="12.75">
      <c r="C89" s="266"/>
      <c r="D89" s="266"/>
      <c r="E89" s="266"/>
      <c r="F89" s="266"/>
      <c r="G89" s="266"/>
    </row>
    <row r="90" spans="3:7" s="107" customFormat="1" ht="12.75">
      <c r="C90" s="266"/>
      <c r="D90" s="266"/>
      <c r="E90" s="266"/>
      <c r="F90" s="266"/>
      <c r="G90" s="266"/>
    </row>
    <row r="91" spans="3:7" s="107" customFormat="1" ht="12.75">
      <c r="C91" s="266"/>
      <c r="D91" s="266"/>
      <c r="E91" s="266"/>
      <c r="F91" s="266"/>
      <c r="G91" s="266"/>
    </row>
    <row r="92" spans="3:7" s="107" customFormat="1" ht="12.75">
      <c r="C92" s="266"/>
      <c r="D92" s="266"/>
      <c r="E92" s="266"/>
      <c r="F92" s="266"/>
      <c r="G92" s="266"/>
    </row>
    <row r="93" spans="3:7" s="107" customFormat="1" ht="12.75">
      <c r="C93" s="266"/>
      <c r="D93" s="266"/>
      <c r="E93" s="266"/>
      <c r="F93" s="266"/>
      <c r="G93" s="266"/>
    </row>
    <row r="94" spans="3:7" s="107" customFormat="1" ht="12.75">
      <c r="C94" s="266"/>
      <c r="D94" s="266"/>
      <c r="E94" s="266"/>
      <c r="F94" s="266"/>
      <c r="G94" s="266"/>
    </row>
    <row r="95" spans="3:7" s="107" customFormat="1" ht="12.75">
      <c r="C95" s="266"/>
      <c r="D95" s="266"/>
      <c r="E95" s="266"/>
      <c r="F95" s="266"/>
      <c r="G95" s="266"/>
    </row>
    <row r="96" spans="3:7" s="107" customFormat="1" ht="12.75">
      <c r="C96" s="266"/>
      <c r="D96" s="266"/>
      <c r="E96" s="266"/>
      <c r="F96" s="266"/>
      <c r="G96" s="266"/>
    </row>
    <row r="97" spans="3:7" s="107" customFormat="1" ht="12.75">
      <c r="C97" s="266"/>
      <c r="D97" s="266"/>
      <c r="E97" s="266"/>
      <c r="F97" s="266"/>
      <c r="G97" s="266"/>
    </row>
    <row r="98" spans="3:7" s="107" customFormat="1" ht="12.75">
      <c r="C98" s="266"/>
      <c r="D98" s="266"/>
      <c r="E98" s="266"/>
      <c r="F98" s="266"/>
      <c r="G98" s="266"/>
    </row>
    <row r="99" spans="3:7" s="107" customFormat="1" ht="12.75">
      <c r="C99" s="266"/>
      <c r="D99" s="266"/>
      <c r="E99" s="266"/>
      <c r="F99" s="266"/>
      <c r="G99" s="266"/>
    </row>
    <row r="100" spans="3:7" s="107" customFormat="1" ht="12.75">
      <c r="C100" s="266"/>
      <c r="D100" s="266"/>
      <c r="E100" s="266"/>
      <c r="F100" s="266"/>
      <c r="G100" s="266"/>
    </row>
    <row r="101" spans="3:7" s="107" customFormat="1" ht="12.75">
      <c r="C101" s="266"/>
      <c r="D101" s="266"/>
      <c r="E101" s="266"/>
      <c r="F101" s="266"/>
      <c r="G101" s="266"/>
    </row>
    <row r="102" spans="3:7" s="107" customFormat="1" ht="12.75">
      <c r="C102" s="266"/>
      <c r="D102" s="266"/>
      <c r="E102" s="266"/>
      <c r="F102" s="266"/>
      <c r="G102" s="266"/>
    </row>
    <row r="103" spans="3:7" s="107" customFormat="1" ht="12.75">
      <c r="C103" s="266"/>
      <c r="D103" s="266"/>
      <c r="E103" s="266"/>
      <c r="F103" s="266"/>
      <c r="G103" s="266"/>
    </row>
    <row r="104" spans="3:7" s="107" customFormat="1" ht="12.75">
      <c r="C104" s="266"/>
      <c r="D104" s="266"/>
      <c r="E104" s="266"/>
      <c r="F104" s="266"/>
      <c r="G104" s="266"/>
    </row>
    <row r="105" spans="3:7" s="107" customFormat="1" ht="12.75">
      <c r="C105" s="266"/>
      <c r="D105" s="266"/>
      <c r="E105" s="266"/>
      <c r="F105" s="266"/>
      <c r="G105" s="266"/>
    </row>
    <row r="106" spans="3:7" s="107" customFormat="1" ht="12.75">
      <c r="C106" s="266"/>
      <c r="D106" s="266"/>
      <c r="E106" s="266"/>
      <c r="F106" s="266"/>
      <c r="G106" s="266"/>
    </row>
    <row r="107" spans="3:7" s="107" customFormat="1" ht="12.75">
      <c r="C107" s="266"/>
      <c r="D107" s="266"/>
      <c r="E107" s="266"/>
      <c r="F107" s="266"/>
      <c r="G107" s="266"/>
    </row>
    <row r="108" spans="3:7" s="107" customFormat="1" ht="12.75">
      <c r="C108" s="266"/>
      <c r="D108" s="266"/>
      <c r="E108" s="266"/>
      <c r="F108" s="266"/>
      <c r="G108" s="266"/>
    </row>
    <row r="109" spans="3:7" s="107" customFormat="1" ht="12.75">
      <c r="C109" s="266"/>
      <c r="D109" s="266"/>
      <c r="E109" s="266"/>
      <c r="F109" s="266"/>
      <c r="G109" s="266"/>
    </row>
    <row r="110" spans="3:7" s="107" customFormat="1" ht="12.75">
      <c r="C110" s="266"/>
      <c r="D110" s="266"/>
      <c r="E110" s="266"/>
      <c r="F110" s="266"/>
      <c r="G110" s="266"/>
    </row>
    <row r="111" spans="3:7" s="107" customFormat="1" ht="12.75">
      <c r="C111" s="266"/>
      <c r="D111" s="266"/>
      <c r="E111" s="266"/>
      <c r="F111" s="266"/>
      <c r="G111" s="266"/>
    </row>
    <row r="112" spans="3:7" s="107" customFormat="1" ht="12.75">
      <c r="C112" s="266"/>
      <c r="D112" s="266"/>
      <c r="E112" s="266"/>
      <c r="F112" s="266"/>
      <c r="G112" s="266"/>
    </row>
    <row r="113" spans="3:7" s="107" customFormat="1" ht="12.75">
      <c r="C113" s="266"/>
      <c r="D113" s="266"/>
      <c r="E113" s="266"/>
      <c r="F113" s="266"/>
      <c r="G113" s="266"/>
    </row>
    <row r="114" spans="3:7" s="107" customFormat="1" ht="12.75">
      <c r="C114" s="266"/>
      <c r="D114" s="266"/>
      <c r="E114" s="266"/>
      <c r="F114" s="266"/>
      <c r="G114" s="266"/>
    </row>
    <row r="115" spans="3:7" s="107" customFormat="1" ht="12.75">
      <c r="C115" s="266"/>
      <c r="D115" s="266"/>
      <c r="E115" s="266"/>
      <c r="F115" s="266"/>
      <c r="G115" s="266"/>
    </row>
    <row r="116" spans="3:7" s="107" customFormat="1" ht="12.75">
      <c r="C116" s="266"/>
      <c r="D116" s="266"/>
      <c r="E116" s="266"/>
      <c r="F116" s="266"/>
      <c r="G116" s="266"/>
    </row>
    <row r="117" spans="3:7" s="107" customFormat="1" ht="12.75">
      <c r="C117" s="266"/>
      <c r="D117" s="266"/>
      <c r="E117" s="266"/>
      <c r="F117" s="266"/>
      <c r="G117" s="266"/>
    </row>
    <row r="118" spans="3:7" s="107" customFormat="1" ht="12.75">
      <c r="C118" s="266"/>
      <c r="D118" s="266"/>
      <c r="E118" s="266"/>
      <c r="F118" s="266"/>
      <c r="G118" s="266"/>
    </row>
    <row r="119" spans="3:7" s="107" customFormat="1" ht="12.75">
      <c r="C119" s="266"/>
      <c r="D119" s="266"/>
      <c r="E119" s="266"/>
      <c r="F119" s="266"/>
      <c r="G119" s="266"/>
    </row>
    <row r="120" spans="3:7" s="107" customFormat="1" ht="12.75">
      <c r="C120" s="266"/>
      <c r="D120" s="266"/>
      <c r="E120" s="266"/>
      <c r="F120" s="266"/>
      <c r="G120" s="266"/>
    </row>
    <row r="121" spans="3:7" s="107" customFormat="1" ht="12.75">
      <c r="C121" s="266"/>
      <c r="D121" s="266"/>
      <c r="E121" s="266"/>
      <c r="F121" s="266"/>
      <c r="G121" s="266"/>
    </row>
    <row r="122" spans="3:7" s="107" customFormat="1" ht="12.75">
      <c r="C122" s="266"/>
      <c r="D122" s="266"/>
      <c r="E122" s="266"/>
      <c r="F122" s="266"/>
      <c r="G122" s="266"/>
    </row>
    <row r="123" spans="3:7" s="107" customFormat="1" ht="12.75">
      <c r="C123" s="266"/>
      <c r="D123" s="266"/>
      <c r="E123" s="266"/>
      <c r="F123" s="266"/>
      <c r="G123" s="266"/>
    </row>
    <row r="124" spans="3:7" s="107" customFormat="1" ht="12.75">
      <c r="C124" s="266"/>
      <c r="D124" s="266"/>
      <c r="E124" s="266"/>
      <c r="F124" s="266"/>
      <c r="G124" s="266"/>
    </row>
    <row r="125" spans="3:7" s="107" customFormat="1" ht="12.75">
      <c r="C125" s="266"/>
      <c r="D125" s="266"/>
      <c r="E125" s="266"/>
      <c r="F125" s="266"/>
      <c r="G125" s="266"/>
    </row>
    <row r="126" spans="3:7" s="107" customFormat="1" ht="12.75">
      <c r="C126" s="266"/>
      <c r="D126" s="266"/>
      <c r="E126" s="266"/>
      <c r="F126" s="266"/>
      <c r="G126" s="266"/>
    </row>
    <row r="127" spans="3:7" s="107" customFormat="1" ht="12.75">
      <c r="C127" s="266"/>
      <c r="D127" s="266"/>
      <c r="E127" s="266"/>
      <c r="F127" s="266"/>
      <c r="G127" s="266"/>
    </row>
    <row r="128" spans="3:7" s="107" customFormat="1" ht="12.75">
      <c r="C128" s="266"/>
      <c r="D128" s="266"/>
      <c r="E128" s="266"/>
      <c r="F128" s="266"/>
      <c r="G128" s="266"/>
    </row>
    <row r="129" spans="3:7" s="107" customFormat="1" ht="12.75">
      <c r="C129" s="266"/>
      <c r="D129" s="266"/>
      <c r="E129" s="266"/>
      <c r="F129" s="266"/>
      <c r="G129" s="266"/>
    </row>
    <row r="130" spans="3:7" s="107" customFormat="1" ht="12.75">
      <c r="C130" s="266"/>
      <c r="D130" s="266"/>
      <c r="E130" s="266"/>
      <c r="F130" s="266"/>
      <c r="G130" s="266"/>
    </row>
    <row r="131" spans="3:7" s="107" customFormat="1" ht="12.75">
      <c r="C131" s="266"/>
      <c r="D131" s="266"/>
      <c r="E131" s="266"/>
      <c r="F131" s="266"/>
      <c r="G131" s="266"/>
    </row>
    <row r="132" spans="3:7" s="107" customFormat="1" ht="12.75">
      <c r="C132" s="266"/>
      <c r="D132" s="266"/>
      <c r="E132" s="266"/>
      <c r="F132" s="266"/>
      <c r="G132" s="266"/>
    </row>
    <row r="133" spans="3:7" s="107" customFormat="1" ht="12.75">
      <c r="C133" s="266"/>
      <c r="D133" s="266"/>
      <c r="E133" s="266"/>
      <c r="F133" s="266"/>
      <c r="G133" s="266"/>
    </row>
    <row r="134" spans="3:7" s="107" customFormat="1" ht="12.75">
      <c r="C134" s="266"/>
      <c r="D134" s="266"/>
      <c r="E134" s="266"/>
      <c r="F134" s="266"/>
      <c r="G134" s="266"/>
    </row>
    <row r="135" spans="3:7" s="107" customFormat="1" ht="12.75">
      <c r="C135" s="266"/>
      <c r="D135" s="266"/>
      <c r="E135" s="266"/>
      <c r="F135" s="266"/>
      <c r="G135" s="266"/>
    </row>
    <row r="136" spans="3:7" s="107" customFormat="1" ht="12.75">
      <c r="C136" s="266"/>
      <c r="D136" s="266"/>
      <c r="E136" s="266"/>
      <c r="F136" s="266"/>
      <c r="G136" s="266"/>
    </row>
    <row r="137" spans="3:7" s="107" customFormat="1" ht="12.75">
      <c r="C137" s="266"/>
      <c r="D137" s="266"/>
      <c r="E137" s="266"/>
      <c r="F137" s="266"/>
      <c r="G137" s="266"/>
    </row>
    <row r="138" spans="3:7" s="107" customFormat="1" ht="12.75">
      <c r="C138" s="266"/>
      <c r="D138" s="266"/>
      <c r="E138" s="266"/>
      <c r="F138" s="266"/>
      <c r="G138" s="266"/>
    </row>
    <row r="139" spans="3:7" s="107" customFormat="1" ht="12.75">
      <c r="C139" s="266"/>
      <c r="D139" s="266"/>
      <c r="E139" s="266"/>
      <c r="F139" s="266"/>
      <c r="G139" s="266"/>
    </row>
    <row r="140" spans="3:7" s="107" customFormat="1" ht="12.75">
      <c r="C140" s="266"/>
      <c r="D140" s="266"/>
      <c r="E140" s="266"/>
      <c r="F140" s="266"/>
      <c r="G140" s="266"/>
    </row>
    <row r="141" spans="3:7" s="107" customFormat="1" ht="12.75">
      <c r="C141" s="266"/>
      <c r="D141" s="266"/>
      <c r="E141" s="266"/>
      <c r="F141" s="266"/>
      <c r="G141" s="266"/>
    </row>
    <row r="142" spans="3:7" s="107" customFormat="1" ht="12.75">
      <c r="C142" s="266"/>
      <c r="D142" s="266"/>
      <c r="E142" s="266"/>
      <c r="F142" s="266"/>
      <c r="G142" s="266"/>
    </row>
    <row r="143" spans="3:7" s="107" customFormat="1" ht="12.75">
      <c r="C143" s="266"/>
      <c r="D143" s="266"/>
      <c r="E143" s="266"/>
      <c r="F143" s="266"/>
      <c r="G143" s="266"/>
    </row>
    <row r="144" spans="3:7" s="107" customFormat="1" ht="12.75">
      <c r="C144" s="266"/>
      <c r="D144" s="266"/>
      <c r="E144" s="266"/>
      <c r="F144" s="266"/>
      <c r="G144" s="266"/>
    </row>
    <row r="145" spans="3:7" s="107" customFormat="1" ht="12.75">
      <c r="C145" s="266"/>
      <c r="D145" s="266"/>
      <c r="E145" s="266"/>
      <c r="F145" s="266"/>
      <c r="G145" s="266"/>
    </row>
    <row r="146" spans="3:7" s="107" customFormat="1" ht="12.75">
      <c r="C146" s="266"/>
      <c r="D146" s="266"/>
      <c r="E146" s="266"/>
      <c r="F146" s="266"/>
      <c r="G146" s="266"/>
    </row>
    <row r="147" spans="3:7" s="107" customFormat="1" ht="12.75">
      <c r="C147" s="266"/>
      <c r="D147" s="266"/>
      <c r="E147" s="266"/>
      <c r="F147" s="266"/>
      <c r="G147" s="266"/>
    </row>
    <row r="148" spans="3:7" s="107" customFormat="1" ht="12.75">
      <c r="C148" s="266"/>
      <c r="D148" s="266"/>
      <c r="E148" s="266"/>
      <c r="F148" s="266"/>
      <c r="G148" s="266"/>
    </row>
    <row r="149" spans="3:7" s="107" customFormat="1" ht="12.75">
      <c r="C149" s="266"/>
      <c r="D149" s="266"/>
      <c r="E149" s="266"/>
      <c r="F149" s="266"/>
      <c r="G149" s="266"/>
    </row>
    <row r="150" spans="3:7" s="107" customFormat="1" ht="12.75">
      <c r="C150" s="266"/>
      <c r="D150" s="266"/>
      <c r="E150" s="266"/>
      <c r="F150" s="266"/>
      <c r="G150" s="266"/>
    </row>
    <row r="151" spans="3:7" s="107" customFormat="1" ht="12.75">
      <c r="C151" s="266"/>
      <c r="D151" s="266"/>
      <c r="E151" s="266"/>
      <c r="F151" s="266"/>
      <c r="G151" s="266"/>
    </row>
    <row r="152" spans="3:7" s="107" customFormat="1" ht="12.75">
      <c r="C152" s="266"/>
      <c r="D152" s="266"/>
      <c r="E152" s="266"/>
      <c r="F152" s="266"/>
      <c r="G152" s="266"/>
    </row>
    <row r="153" spans="3:7" s="107" customFormat="1" ht="12.75">
      <c r="C153" s="266"/>
      <c r="D153" s="266"/>
      <c r="E153" s="266"/>
      <c r="F153" s="266"/>
      <c r="G153" s="266"/>
    </row>
    <row r="154" spans="3:7" s="107" customFormat="1" ht="12.75">
      <c r="C154" s="266"/>
      <c r="D154" s="266"/>
      <c r="E154" s="266"/>
      <c r="F154" s="266"/>
      <c r="G154" s="266"/>
    </row>
    <row r="155" spans="3:7" s="107" customFormat="1" ht="12.75">
      <c r="C155" s="266"/>
      <c r="D155" s="266"/>
      <c r="E155" s="266"/>
      <c r="F155" s="266"/>
      <c r="G155" s="266"/>
    </row>
    <row r="156" spans="3:7" s="107" customFormat="1" ht="12.75">
      <c r="C156" s="266"/>
      <c r="D156" s="266"/>
      <c r="E156" s="266"/>
      <c r="F156" s="266"/>
      <c r="G156" s="266"/>
    </row>
    <row r="157" spans="3:7" s="107" customFormat="1" ht="12.75">
      <c r="C157" s="266"/>
      <c r="D157" s="266"/>
      <c r="E157" s="266"/>
      <c r="F157" s="266"/>
      <c r="G157" s="266"/>
    </row>
    <row r="158" spans="3:7" s="107" customFormat="1" ht="12.75">
      <c r="C158" s="266"/>
      <c r="D158" s="266"/>
      <c r="E158" s="266"/>
      <c r="F158" s="266"/>
      <c r="G158" s="266"/>
    </row>
    <row r="159" spans="3:7" s="107" customFormat="1" ht="12.75">
      <c r="C159" s="266"/>
      <c r="D159" s="266"/>
      <c r="E159" s="266"/>
      <c r="F159" s="266"/>
      <c r="G159" s="266"/>
    </row>
    <row r="160" spans="3:7" s="107" customFormat="1" ht="12.75">
      <c r="C160" s="266"/>
      <c r="D160" s="266"/>
      <c r="E160" s="266"/>
      <c r="F160" s="266"/>
      <c r="G160" s="266"/>
    </row>
    <row r="161" spans="3:7" s="107" customFormat="1" ht="12.75">
      <c r="C161" s="266"/>
      <c r="D161" s="266"/>
      <c r="E161" s="266"/>
      <c r="F161" s="266"/>
      <c r="G161" s="266"/>
    </row>
    <row r="162" spans="3:7" s="107" customFormat="1" ht="12.75">
      <c r="C162" s="266"/>
      <c r="D162" s="266"/>
      <c r="E162" s="266"/>
      <c r="F162" s="266"/>
      <c r="G162" s="266"/>
    </row>
    <row r="163" spans="3:7" s="107" customFormat="1" ht="12.75">
      <c r="C163" s="266"/>
      <c r="D163" s="266"/>
      <c r="E163" s="266"/>
      <c r="F163" s="266"/>
      <c r="G163" s="266"/>
    </row>
    <row r="164" spans="3:7" s="107" customFormat="1" ht="12.75">
      <c r="C164" s="266"/>
      <c r="D164" s="266"/>
      <c r="E164" s="266"/>
      <c r="F164" s="266"/>
      <c r="G164" s="266"/>
    </row>
    <row r="165" spans="3:7" s="107" customFormat="1" ht="12.75">
      <c r="C165" s="266"/>
      <c r="D165" s="266"/>
      <c r="E165" s="266"/>
      <c r="F165" s="266"/>
      <c r="G165" s="266"/>
    </row>
    <row r="166" spans="3:7" s="107" customFormat="1" ht="12.75">
      <c r="C166" s="266"/>
      <c r="D166" s="266"/>
      <c r="E166" s="266"/>
      <c r="F166" s="266"/>
      <c r="G166" s="266"/>
    </row>
    <row r="167" spans="3:7" s="107" customFormat="1" ht="12.75">
      <c r="C167" s="266"/>
      <c r="D167" s="266"/>
      <c r="E167" s="266"/>
      <c r="F167" s="266"/>
      <c r="G167" s="266"/>
    </row>
    <row r="168" spans="3:7" s="107" customFormat="1" ht="12.75">
      <c r="C168" s="266"/>
      <c r="D168" s="266"/>
      <c r="E168" s="266"/>
      <c r="F168" s="266"/>
      <c r="G168" s="266"/>
    </row>
    <row r="169" spans="3:7" s="107" customFormat="1" ht="12.75">
      <c r="C169" s="266"/>
      <c r="D169" s="266"/>
      <c r="E169" s="266"/>
      <c r="F169" s="266"/>
      <c r="G169" s="266"/>
    </row>
    <row r="170" spans="3:7" s="107" customFormat="1" ht="12.75">
      <c r="C170" s="266"/>
      <c r="D170" s="266"/>
      <c r="E170" s="266"/>
      <c r="F170" s="266"/>
      <c r="G170" s="266"/>
    </row>
    <row r="171" spans="3:7" s="107" customFormat="1" ht="12.75">
      <c r="C171" s="266"/>
      <c r="D171" s="266"/>
      <c r="E171" s="266"/>
      <c r="F171" s="266"/>
      <c r="G171" s="266"/>
    </row>
    <row r="172" spans="3:7" s="107" customFormat="1" ht="12.75">
      <c r="C172" s="266"/>
      <c r="D172" s="266"/>
      <c r="E172" s="266"/>
      <c r="F172" s="266"/>
      <c r="G172" s="266"/>
    </row>
    <row r="173" spans="3:7" s="107" customFormat="1" ht="12.75">
      <c r="C173" s="266"/>
      <c r="D173" s="266"/>
      <c r="E173" s="266"/>
      <c r="F173" s="266"/>
      <c r="G173" s="266"/>
    </row>
    <row r="174" spans="3:7" s="107" customFormat="1" ht="12.75">
      <c r="C174" s="266"/>
      <c r="D174" s="266"/>
      <c r="E174" s="266"/>
      <c r="F174" s="266"/>
      <c r="G174" s="266"/>
    </row>
    <row r="175" spans="3:7" s="107" customFormat="1" ht="12.75">
      <c r="C175" s="266"/>
      <c r="D175" s="266"/>
      <c r="E175" s="266"/>
      <c r="F175" s="266"/>
      <c r="G175" s="266"/>
    </row>
    <row r="176" spans="3:7" s="107" customFormat="1" ht="12.75">
      <c r="C176" s="266"/>
      <c r="D176" s="266"/>
      <c r="E176" s="266"/>
      <c r="F176" s="266"/>
      <c r="G176" s="266"/>
    </row>
    <row r="177" spans="3:7" s="107" customFormat="1" ht="12.75">
      <c r="C177" s="266"/>
      <c r="D177" s="266"/>
      <c r="E177" s="266"/>
      <c r="F177" s="266"/>
      <c r="G177" s="266"/>
    </row>
    <row r="178" spans="3:7" s="107" customFormat="1" ht="12.75">
      <c r="C178" s="266"/>
      <c r="D178" s="266"/>
      <c r="E178" s="266"/>
      <c r="F178" s="266"/>
      <c r="G178" s="266"/>
    </row>
    <row r="179" spans="3:7" s="107" customFormat="1" ht="12.75">
      <c r="C179" s="266"/>
      <c r="D179" s="266"/>
      <c r="E179" s="266"/>
      <c r="F179" s="266"/>
      <c r="G179" s="266"/>
    </row>
    <row r="180" spans="3:7" s="107" customFormat="1" ht="12.75">
      <c r="C180" s="266"/>
      <c r="D180" s="266"/>
      <c r="E180" s="266"/>
      <c r="F180" s="266"/>
      <c r="G180" s="266"/>
    </row>
    <row r="181" spans="3:7" s="107" customFormat="1" ht="12.75">
      <c r="C181" s="266"/>
      <c r="D181" s="266"/>
      <c r="E181" s="266"/>
      <c r="F181" s="266"/>
      <c r="G181" s="266"/>
    </row>
    <row r="182" spans="3:7" s="107" customFormat="1" ht="12.75">
      <c r="C182" s="266"/>
      <c r="D182" s="266"/>
      <c r="E182" s="266"/>
      <c r="F182" s="266"/>
      <c r="G182" s="266"/>
    </row>
    <row r="183" spans="3:7" s="107" customFormat="1" ht="12.75">
      <c r="C183" s="266"/>
      <c r="D183" s="266"/>
      <c r="E183" s="266"/>
      <c r="F183" s="266"/>
      <c r="G183" s="266"/>
    </row>
    <row r="184" spans="3:7" s="107" customFormat="1" ht="12.75">
      <c r="C184" s="266"/>
      <c r="D184" s="266"/>
      <c r="E184" s="266"/>
      <c r="F184" s="266"/>
      <c r="G184" s="266"/>
    </row>
    <row r="185" spans="3:7" s="107" customFormat="1" ht="12.75">
      <c r="C185" s="266"/>
      <c r="D185" s="266"/>
      <c r="E185" s="266"/>
      <c r="F185" s="266"/>
      <c r="G185" s="266"/>
    </row>
    <row r="186" spans="3:7" s="107" customFormat="1" ht="12.75">
      <c r="C186" s="266"/>
      <c r="D186" s="266"/>
      <c r="E186" s="266"/>
      <c r="F186" s="266"/>
      <c r="G186" s="266"/>
    </row>
    <row r="187" spans="3:7" s="107" customFormat="1" ht="12.75">
      <c r="C187" s="266"/>
      <c r="D187" s="266"/>
      <c r="E187" s="266"/>
      <c r="F187" s="266"/>
      <c r="G187" s="266"/>
    </row>
    <row r="188" spans="3:7" s="107" customFormat="1" ht="12.75">
      <c r="C188" s="266"/>
      <c r="D188" s="266"/>
      <c r="E188" s="266"/>
      <c r="F188" s="266"/>
      <c r="G188" s="266"/>
    </row>
    <row r="189" spans="3:7" s="107" customFormat="1" ht="12.75">
      <c r="C189" s="266"/>
      <c r="D189" s="266"/>
      <c r="E189" s="266"/>
      <c r="F189" s="266"/>
      <c r="G189" s="266"/>
    </row>
    <row r="190" spans="3:7" s="107" customFormat="1" ht="12.75">
      <c r="C190" s="266"/>
      <c r="D190" s="266"/>
      <c r="E190" s="266"/>
      <c r="F190" s="266"/>
      <c r="G190" s="266"/>
    </row>
    <row r="191" spans="3:7" s="107" customFormat="1" ht="12.75">
      <c r="C191" s="266"/>
      <c r="D191" s="266"/>
      <c r="E191" s="266"/>
      <c r="F191" s="266"/>
      <c r="G191" s="266"/>
    </row>
    <row r="192" spans="3:7" s="107" customFormat="1" ht="12.75">
      <c r="C192" s="266"/>
      <c r="D192" s="266"/>
      <c r="E192" s="266"/>
      <c r="F192" s="266"/>
      <c r="G192" s="266"/>
    </row>
    <row r="193" spans="3:7" s="107" customFormat="1" ht="12.75">
      <c r="C193" s="266"/>
      <c r="D193" s="266"/>
      <c r="E193" s="266"/>
      <c r="F193" s="266"/>
      <c r="G193" s="266"/>
    </row>
    <row r="194" spans="3:7" s="107" customFormat="1" ht="12.75">
      <c r="C194" s="266"/>
      <c r="D194" s="266"/>
      <c r="E194" s="266"/>
      <c r="F194" s="266"/>
      <c r="G194" s="266"/>
    </row>
    <row r="195" spans="3:7" s="107" customFormat="1" ht="12.75">
      <c r="C195" s="266"/>
      <c r="D195" s="266"/>
      <c r="E195" s="266"/>
      <c r="F195" s="266"/>
      <c r="G195" s="266"/>
    </row>
    <row r="196" spans="3:7" s="107" customFormat="1" ht="12.75">
      <c r="C196" s="266"/>
      <c r="D196" s="266"/>
      <c r="E196" s="266"/>
      <c r="F196" s="266"/>
      <c r="G196" s="266"/>
    </row>
    <row r="197" spans="3:7" s="107" customFormat="1" ht="12.75">
      <c r="C197" s="266"/>
      <c r="D197" s="266"/>
      <c r="E197" s="266"/>
      <c r="F197" s="266"/>
      <c r="G197" s="266"/>
    </row>
    <row r="198" spans="3:7" s="107" customFormat="1" ht="12.75">
      <c r="C198" s="266"/>
      <c r="D198" s="266"/>
      <c r="E198" s="266"/>
      <c r="F198" s="266"/>
      <c r="G198" s="266"/>
    </row>
    <row r="199" spans="3:7" s="107" customFormat="1" ht="12.75">
      <c r="C199" s="266"/>
      <c r="D199" s="266"/>
      <c r="E199" s="266"/>
      <c r="F199" s="266"/>
      <c r="G199" s="266"/>
    </row>
    <row r="200" spans="3:7" s="107" customFormat="1" ht="12.75">
      <c r="C200" s="266"/>
      <c r="D200" s="266"/>
      <c r="E200" s="266"/>
      <c r="F200" s="266"/>
      <c r="G200" s="266"/>
    </row>
    <row r="201" spans="3:7" s="107" customFormat="1" ht="12.75">
      <c r="C201" s="266"/>
      <c r="D201" s="266"/>
      <c r="E201" s="266"/>
      <c r="F201" s="266"/>
      <c r="G201" s="266"/>
    </row>
    <row r="202" spans="3:7" s="107" customFormat="1" ht="12.75">
      <c r="C202" s="266"/>
      <c r="D202" s="266"/>
      <c r="E202" s="266"/>
      <c r="F202" s="266"/>
      <c r="G202" s="266"/>
    </row>
    <row r="203" spans="3:7" s="107" customFormat="1" ht="12.75">
      <c r="C203" s="266"/>
      <c r="D203" s="266"/>
      <c r="E203" s="266"/>
      <c r="F203" s="266"/>
      <c r="G203" s="266"/>
    </row>
    <row r="204" spans="3:7" s="107" customFormat="1" ht="12.75">
      <c r="C204" s="266"/>
      <c r="D204" s="266"/>
      <c r="E204" s="266"/>
      <c r="F204" s="266"/>
      <c r="G204" s="266"/>
    </row>
    <row r="205" spans="3:7" s="107" customFormat="1" ht="12.75">
      <c r="C205" s="266"/>
      <c r="D205" s="266"/>
      <c r="E205" s="266"/>
      <c r="F205" s="266"/>
      <c r="G205" s="266"/>
    </row>
    <row r="206" spans="3:7" s="107" customFormat="1" ht="12.75">
      <c r="C206" s="266"/>
      <c r="D206" s="266"/>
      <c r="E206" s="266"/>
      <c r="F206" s="266"/>
      <c r="G206" s="266"/>
    </row>
    <row r="207" spans="3:7" s="107" customFormat="1" ht="12.75">
      <c r="C207" s="266"/>
      <c r="D207" s="266"/>
      <c r="E207" s="266"/>
      <c r="F207" s="266"/>
      <c r="G207" s="266"/>
    </row>
    <row r="208" spans="3:7" s="107" customFormat="1" ht="12.75">
      <c r="C208" s="266"/>
      <c r="D208" s="266"/>
      <c r="E208" s="266"/>
      <c r="F208" s="266"/>
      <c r="G208" s="266"/>
    </row>
    <row r="209" spans="3:7" s="107" customFormat="1" ht="12.75">
      <c r="C209" s="266"/>
      <c r="D209" s="266"/>
      <c r="E209" s="266"/>
      <c r="F209" s="266"/>
      <c r="G209" s="266"/>
    </row>
    <row r="210" spans="3:7" s="107" customFormat="1" ht="12.75">
      <c r="C210" s="266"/>
      <c r="D210" s="266"/>
      <c r="E210" s="266"/>
      <c r="F210" s="266"/>
      <c r="G210" s="266"/>
    </row>
    <row r="211" spans="3:7" s="107" customFormat="1" ht="12.75">
      <c r="C211" s="266"/>
      <c r="D211" s="266"/>
      <c r="E211" s="266"/>
      <c r="F211" s="266"/>
      <c r="G211" s="266"/>
    </row>
    <row r="212" spans="3:7" s="107" customFormat="1" ht="12.75">
      <c r="C212" s="266"/>
      <c r="D212" s="266"/>
      <c r="E212" s="266"/>
      <c r="F212" s="266"/>
      <c r="G212" s="266"/>
    </row>
    <row r="213" spans="3:7" s="107" customFormat="1" ht="12.75">
      <c r="C213" s="266"/>
      <c r="D213" s="266"/>
      <c r="E213" s="266"/>
      <c r="F213" s="266"/>
      <c r="G213" s="266"/>
    </row>
    <row r="214" spans="3:7" s="107" customFormat="1" ht="12.75">
      <c r="C214" s="266"/>
      <c r="D214" s="266"/>
      <c r="E214" s="266"/>
      <c r="F214" s="266"/>
      <c r="G214" s="266"/>
    </row>
    <row r="215" spans="3:7" s="107" customFormat="1" ht="12.75">
      <c r="C215" s="266"/>
      <c r="D215" s="266"/>
      <c r="E215" s="266"/>
      <c r="F215" s="266"/>
      <c r="G215" s="266"/>
    </row>
    <row r="216" spans="3:7" s="107" customFormat="1" ht="12.75">
      <c r="C216" s="266"/>
      <c r="D216" s="266"/>
      <c r="E216" s="266"/>
      <c r="F216" s="266"/>
      <c r="G216" s="266"/>
    </row>
    <row r="217" spans="3:7" s="107" customFormat="1" ht="12.75">
      <c r="C217" s="266"/>
      <c r="D217" s="266"/>
      <c r="E217" s="266"/>
      <c r="F217" s="266"/>
      <c r="G217" s="266"/>
    </row>
    <row r="218" spans="3:7" s="107" customFormat="1" ht="12.75">
      <c r="C218" s="266"/>
      <c r="D218" s="266"/>
      <c r="E218" s="266"/>
      <c r="F218" s="266"/>
      <c r="G218" s="266"/>
    </row>
    <row r="219" spans="3:7" s="107" customFormat="1" ht="12.75">
      <c r="C219" s="266"/>
      <c r="D219" s="266"/>
      <c r="E219" s="266"/>
      <c r="F219" s="266"/>
      <c r="G219" s="266"/>
    </row>
    <row r="220" spans="3:7" s="107" customFormat="1" ht="12.75">
      <c r="C220" s="266"/>
      <c r="D220" s="266"/>
      <c r="E220" s="266"/>
      <c r="F220" s="266"/>
      <c r="G220" s="266"/>
    </row>
    <row r="221" spans="3:7" s="107" customFormat="1" ht="12.75">
      <c r="C221" s="266"/>
      <c r="D221" s="266"/>
      <c r="E221" s="266"/>
      <c r="F221" s="266"/>
      <c r="G221" s="266"/>
    </row>
    <row r="222" spans="3:7" s="107" customFormat="1" ht="12.75">
      <c r="C222" s="266"/>
      <c r="D222" s="266"/>
      <c r="E222" s="266"/>
      <c r="F222" s="266"/>
      <c r="G222" s="266"/>
    </row>
    <row r="223" spans="3:7" s="107" customFormat="1" ht="12.75">
      <c r="C223" s="266"/>
      <c r="D223" s="266"/>
      <c r="E223" s="266"/>
      <c r="F223" s="266"/>
      <c r="G223" s="266"/>
    </row>
    <row r="224" spans="3:7" s="107" customFormat="1" ht="12.75">
      <c r="C224" s="266"/>
      <c r="D224" s="266"/>
      <c r="E224" s="266"/>
      <c r="F224" s="266"/>
      <c r="G224" s="266"/>
    </row>
    <row r="225" spans="3:7" s="107" customFormat="1" ht="12.75">
      <c r="C225" s="266"/>
      <c r="D225" s="266"/>
      <c r="E225" s="266"/>
      <c r="F225" s="266"/>
      <c r="G225" s="266"/>
    </row>
    <row r="226" spans="3:7" s="107" customFormat="1" ht="12.75">
      <c r="C226" s="266"/>
      <c r="D226" s="266"/>
      <c r="E226" s="266"/>
      <c r="F226" s="266"/>
      <c r="G226" s="266"/>
    </row>
    <row r="227" spans="3:7" s="107" customFormat="1" ht="12.75">
      <c r="C227" s="266"/>
      <c r="D227" s="266"/>
      <c r="E227" s="266"/>
      <c r="F227" s="266"/>
      <c r="G227" s="266"/>
    </row>
    <row r="228" spans="3:7" s="107" customFormat="1" ht="12.75">
      <c r="C228" s="266"/>
      <c r="D228" s="266"/>
      <c r="E228" s="266"/>
      <c r="F228" s="266"/>
      <c r="G228" s="266"/>
    </row>
    <row r="229" spans="3:7" s="107" customFormat="1" ht="12.75">
      <c r="C229" s="266"/>
      <c r="D229" s="266"/>
      <c r="E229" s="266"/>
      <c r="F229" s="266"/>
      <c r="G229" s="266"/>
    </row>
    <row r="230" spans="3:7" s="107" customFormat="1" ht="12.75">
      <c r="C230" s="266"/>
      <c r="D230" s="266"/>
      <c r="E230" s="266"/>
      <c r="F230" s="266"/>
      <c r="G230" s="266"/>
    </row>
    <row r="231" spans="3:7" s="107" customFormat="1" ht="12.75">
      <c r="C231" s="266"/>
      <c r="D231" s="266"/>
      <c r="E231" s="266"/>
      <c r="F231" s="266"/>
      <c r="G231" s="266"/>
    </row>
    <row r="232" spans="3:7" s="107" customFormat="1" ht="12.75">
      <c r="C232" s="266"/>
      <c r="D232" s="266"/>
      <c r="E232" s="266"/>
      <c r="F232" s="266"/>
      <c r="G232" s="266"/>
    </row>
    <row r="233" spans="3:7" s="107" customFormat="1" ht="12.75">
      <c r="C233" s="266"/>
      <c r="D233" s="266"/>
      <c r="E233" s="266"/>
      <c r="F233" s="266"/>
      <c r="G233" s="266"/>
    </row>
    <row r="234" spans="3:7" s="107" customFormat="1" ht="12.75">
      <c r="C234" s="266"/>
      <c r="D234" s="266"/>
      <c r="E234" s="266"/>
      <c r="F234" s="266"/>
      <c r="G234" s="266"/>
    </row>
    <row r="235" spans="3:7" s="107" customFormat="1" ht="12.75">
      <c r="C235" s="266"/>
      <c r="D235" s="266"/>
      <c r="E235" s="266"/>
      <c r="F235" s="266"/>
      <c r="G235" s="266"/>
    </row>
    <row r="236" spans="3:7" s="107" customFormat="1" ht="12.75">
      <c r="C236" s="266"/>
      <c r="D236" s="266"/>
      <c r="E236" s="266"/>
      <c r="F236" s="266"/>
      <c r="G236" s="266"/>
    </row>
    <row r="237" spans="3:7" s="107" customFormat="1" ht="12.75">
      <c r="C237" s="266"/>
      <c r="D237" s="266"/>
      <c r="E237" s="266"/>
      <c r="F237" s="266"/>
      <c r="G237" s="266"/>
    </row>
    <row r="238" spans="3:7" s="107" customFormat="1" ht="12.75">
      <c r="C238" s="266"/>
      <c r="D238" s="266"/>
      <c r="E238" s="266"/>
      <c r="F238" s="266"/>
      <c r="G238" s="266"/>
    </row>
    <row r="239" spans="3:7" s="107" customFormat="1" ht="12.75">
      <c r="C239" s="266"/>
      <c r="D239" s="266"/>
      <c r="E239" s="266"/>
      <c r="F239" s="266"/>
      <c r="G239" s="266"/>
    </row>
    <row r="240" spans="3:7" s="107" customFormat="1" ht="12.75">
      <c r="C240" s="266"/>
      <c r="D240" s="266"/>
      <c r="E240" s="266"/>
      <c r="F240" s="266"/>
      <c r="G240" s="266"/>
    </row>
    <row r="241" spans="3:7" s="107" customFormat="1" ht="12.75">
      <c r="C241" s="266"/>
      <c r="D241" s="266"/>
      <c r="E241" s="266"/>
      <c r="F241" s="266"/>
      <c r="G241" s="266"/>
    </row>
    <row r="242" spans="3:7" s="107" customFormat="1" ht="12.75">
      <c r="C242" s="266"/>
      <c r="D242" s="266"/>
      <c r="E242" s="266"/>
      <c r="F242" s="266"/>
      <c r="G242" s="266"/>
    </row>
    <row r="243" spans="3:7" s="107" customFormat="1" ht="12.75">
      <c r="C243" s="266"/>
      <c r="D243" s="266"/>
      <c r="E243" s="266"/>
      <c r="F243" s="266"/>
      <c r="G243" s="266"/>
    </row>
    <row r="244" spans="3:7" s="107" customFormat="1" ht="12.75">
      <c r="C244" s="266"/>
      <c r="D244" s="266"/>
      <c r="E244" s="266"/>
      <c r="F244" s="266"/>
      <c r="G244" s="266"/>
    </row>
    <row r="245" spans="3:7" s="107" customFormat="1" ht="12.75">
      <c r="C245" s="266"/>
      <c r="D245" s="266"/>
      <c r="E245" s="266"/>
      <c r="F245" s="266"/>
      <c r="G245" s="266"/>
    </row>
    <row r="246" spans="3:7" s="107" customFormat="1" ht="12.75">
      <c r="C246" s="266"/>
      <c r="D246" s="266"/>
      <c r="E246" s="266"/>
      <c r="F246" s="266"/>
      <c r="G246" s="266"/>
    </row>
    <row r="247" spans="3:7" s="107" customFormat="1" ht="12.75">
      <c r="C247" s="266"/>
      <c r="D247" s="266"/>
      <c r="E247" s="266"/>
      <c r="F247" s="266"/>
      <c r="G247" s="266"/>
    </row>
    <row r="248" spans="3:7" s="107" customFormat="1" ht="12.75">
      <c r="C248" s="266"/>
      <c r="D248" s="266"/>
      <c r="E248" s="266"/>
      <c r="F248" s="266"/>
      <c r="G248" s="266"/>
    </row>
    <row r="249" spans="3:7" s="107" customFormat="1" ht="12.75">
      <c r="C249" s="266"/>
      <c r="D249" s="266"/>
      <c r="E249" s="266"/>
      <c r="F249" s="266"/>
      <c r="G249" s="266"/>
    </row>
    <row r="250" spans="3:7" s="107" customFormat="1" ht="12.75">
      <c r="C250" s="266"/>
      <c r="D250" s="266"/>
      <c r="E250" s="266"/>
      <c r="F250" s="266"/>
      <c r="G250" s="266"/>
    </row>
    <row r="251" spans="3:7" s="107" customFormat="1" ht="12.75">
      <c r="C251" s="266"/>
      <c r="D251" s="266"/>
      <c r="E251" s="266"/>
      <c r="F251" s="266"/>
      <c r="G251" s="266"/>
    </row>
    <row r="252" spans="3:7" s="107" customFormat="1" ht="12.75">
      <c r="C252" s="266"/>
      <c r="D252" s="266"/>
      <c r="E252" s="266"/>
      <c r="F252" s="266"/>
      <c r="G252" s="266"/>
    </row>
    <row r="253" spans="3:7" s="107" customFormat="1" ht="12.75">
      <c r="C253" s="266"/>
      <c r="D253" s="266"/>
      <c r="E253" s="266"/>
      <c r="F253" s="266"/>
      <c r="G253" s="266"/>
    </row>
    <row r="254" spans="3:7" s="107" customFormat="1" ht="12.75">
      <c r="C254" s="266"/>
      <c r="D254" s="266"/>
      <c r="E254" s="266"/>
      <c r="F254" s="266"/>
      <c r="G254" s="266"/>
    </row>
    <row r="255" spans="3:7" s="107" customFormat="1" ht="12.75">
      <c r="C255" s="266"/>
      <c r="D255" s="266"/>
      <c r="E255" s="266"/>
      <c r="F255" s="266"/>
      <c r="G255" s="266"/>
    </row>
    <row r="256" spans="3:7" s="107" customFormat="1" ht="12.75">
      <c r="C256" s="266"/>
      <c r="D256" s="266"/>
      <c r="E256" s="266"/>
      <c r="F256" s="266"/>
      <c r="G256" s="266"/>
    </row>
    <row r="257" spans="3:7" s="107" customFormat="1" ht="12.75">
      <c r="C257" s="266"/>
      <c r="D257" s="266"/>
      <c r="E257" s="266"/>
      <c r="F257" s="266"/>
      <c r="G257" s="266"/>
    </row>
    <row r="258" spans="3:7" s="107" customFormat="1" ht="12.75">
      <c r="C258" s="266"/>
      <c r="D258" s="266"/>
      <c r="E258" s="266"/>
      <c r="F258" s="266"/>
      <c r="G258" s="266"/>
    </row>
    <row r="259" spans="3:7" s="107" customFormat="1" ht="12.75">
      <c r="C259" s="266"/>
      <c r="D259" s="266"/>
      <c r="E259" s="266"/>
      <c r="F259" s="266"/>
      <c r="G259" s="266"/>
    </row>
    <row r="260" spans="3:7" s="107" customFormat="1" ht="12.75">
      <c r="C260" s="266"/>
      <c r="D260" s="266"/>
      <c r="E260" s="266"/>
      <c r="F260" s="266"/>
      <c r="G260" s="266"/>
    </row>
    <row r="261" spans="3:7" s="107" customFormat="1" ht="12.75">
      <c r="C261" s="266"/>
      <c r="D261" s="266"/>
      <c r="E261" s="266"/>
      <c r="F261" s="266"/>
      <c r="G261" s="266"/>
    </row>
    <row r="262" spans="3:7" s="107" customFormat="1" ht="12.75">
      <c r="C262" s="266"/>
      <c r="D262" s="266"/>
      <c r="E262" s="266"/>
      <c r="F262" s="266"/>
      <c r="G262" s="266"/>
    </row>
    <row r="263" spans="3:7" s="107" customFormat="1" ht="12.75">
      <c r="C263" s="266"/>
      <c r="D263" s="266"/>
      <c r="E263" s="266"/>
      <c r="F263" s="266"/>
      <c r="G263" s="266"/>
    </row>
    <row r="264" spans="3:7" s="107" customFormat="1" ht="12.75">
      <c r="C264" s="266"/>
      <c r="D264" s="266"/>
      <c r="E264" s="266"/>
      <c r="F264" s="266"/>
      <c r="G264" s="266"/>
    </row>
    <row r="265" spans="3:7" s="107" customFormat="1" ht="12.75">
      <c r="C265" s="266"/>
      <c r="D265" s="266"/>
      <c r="E265" s="266"/>
      <c r="F265" s="266"/>
      <c r="G265" s="266"/>
    </row>
    <row r="266" spans="3:7" s="107" customFormat="1" ht="12.75">
      <c r="C266" s="266"/>
      <c r="D266" s="266"/>
      <c r="E266" s="266"/>
      <c r="F266" s="266"/>
      <c r="G266" s="266"/>
    </row>
    <row r="267" spans="3:7" s="107" customFormat="1" ht="12.75">
      <c r="C267" s="266"/>
      <c r="D267" s="266"/>
      <c r="E267" s="266"/>
      <c r="F267" s="266"/>
      <c r="G267" s="266"/>
    </row>
    <row r="268" spans="3:7" s="107" customFormat="1" ht="12.75">
      <c r="C268" s="266"/>
      <c r="D268" s="266"/>
      <c r="E268" s="266"/>
      <c r="F268" s="266"/>
      <c r="G268" s="266"/>
    </row>
    <row r="269" spans="3:7" s="107" customFormat="1" ht="12.75">
      <c r="C269" s="266"/>
      <c r="D269" s="266"/>
      <c r="E269" s="266"/>
      <c r="F269" s="266"/>
      <c r="G269" s="266"/>
    </row>
    <row r="270" spans="3:7" s="107" customFormat="1" ht="12.75">
      <c r="C270" s="266"/>
      <c r="D270" s="266"/>
      <c r="E270" s="266"/>
      <c r="F270" s="266"/>
      <c r="G270" s="266"/>
    </row>
    <row r="271" spans="3:7" s="107" customFormat="1" ht="12.75">
      <c r="C271" s="266"/>
      <c r="D271" s="266"/>
      <c r="E271" s="266"/>
      <c r="F271" s="266"/>
      <c r="G271" s="266"/>
    </row>
    <row r="272" spans="3:7" s="107" customFormat="1" ht="12.75">
      <c r="C272" s="266"/>
      <c r="D272" s="266"/>
      <c r="E272" s="266"/>
      <c r="F272" s="266"/>
      <c r="G272" s="266"/>
    </row>
    <row r="273" spans="3:7" s="107" customFormat="1" ht="12.75">
      <c r="C273" s="266"/>
      <c r="D273" s="266"/>
      <c r="E273" s="266"/>
      <c r="F273" s="266"/>
      <c r="G273" s="266"/>
    </row>
    <row r="274" spans="3:7" s="107" customFormat="1" ht="12.75">
      <c r="C274" s="266"/>
      <c r="D274" s="266"/>
      <c r="E274" s="266"/>
      <c r="F274" s="266"/>
      <c r="G274" s="266"/>
    </row>
    <row r="275" spans="3:7" s="107" customFormat="1" ht="12.75">
      <c r="C275" s="266"/>
      <c r="D275" s="266"/>
      <c r="E275" s="266"/>
      <c r="F275" s="266"/>
      <c r="G275" s="266"/>
    </row>
    <row r="276" spans="3:7" s="107" customFormat="1" ht="12.75">
      <c r="C276" s="266"/>
      <c r="D276" s="266"/>
      <c r="E276" s="266"/>
      <c r="F276" s="266"/>
      <c r="G276" s="266"/>
    </row>
    <row r="277" spans="3:7" s="107" customFormat="1" ht="12.75">
      <c r="C277" s="266"/>
      <c r="D277" s="266"/>
      <c r="E277" s="266"/>
      <c r="F277" s="266"/>
      <c r="G277" s="266"/>
    </row>
    <row r="278" spans="3:7" s="107" customFormat="1" ht="12.75">
      <c r="C278" s="266"/>
      <c r="D278" s="266"/>
      <c r="E278" s="266"/>
      <c r="F278" s="266"/>
      <c r="G278" s="266"/>
    </row>
    <row r="279" spans="3:7" s="107" customFormat="1" ht="12.75">
      <c r="C279" s="266"/>
      <c r="D279" s="266"/>
      <c r="E279" s="266"/>
      <c r="F279" s="266"/>
      <c r="G279" s="266"/>
    </row>
    <row r="280" spans="3:7" s="107" customFormat="1" ht="12.75">
      <c r="C280" s="266"/>
      <c r="D280" s="266"/>
      <c r="E280" s="266"/>
      <c r="F280" s="266"/>
      <c r="G280" s="266"/>
    </row>
    <row r="281" spans="3:7" s="107" customFormat="1" ht="12.75">
      <c r="C281" s="266"/>
      <c r="D281" s="266"/>
      <c r="E281" s="266"/>
      <c r="F281" s="266"/>
      <c r="G281" s="266"/>
    </row>
    <row r="282" spans="3:7" s="107" customFormat="1" ht="12.75">
      <c r="C282" s="266"/>
      <c r="D282" s="266"/>
      <c r="E282" s="266"/>
      <c r="F282" s="266"/>
      <c r="G282" s="266"/>
    </row>
    <row r="283" spans="3:7" s="107" customFormat="1" ht="12.75">
      <c r="C283" s="266"/>
      <c r="D283" s="266"/>
      <c r="E283" s="266"/>
      <c r="F283" s="266"/>
      <c r="G283" s="266"/>
    </row>
    <row r="284" spans="3:7" s="107" customFormat="1" ht="12.75">
      <c r="C284" s="266"/>
      <c r="D284" s="266"/>
      <c r="E284" s="266"/>
      <c r="F284" s="266"/>
      <c r="G284" s="266"/>
    </row>
    <row r="285" spans="3:7" s="107" customFormat="1" ht="12.75">
      <c r="C285" s="266"/>
      <c r="D285" s="266"/>
      <c r="E285" s="266"/>
      <c r="F285" s="266"/>
      <c r="G285" s="266"/>
    </row>
    <row r="286" spans="3:7" s="107" customFormat="1" ht="12.75">
      <c r="C286" s="266"/>
      <c r="D286" s="266"/>
      <c r="E286" s="266"/>
      <c r="F286" s="266"/>
      <c r="G286" s="266"/>
    </row>
    <row r="287" spans="3:7" s="107" customFormat="1" ht="12.75">
      <c r="C287" s="266"/>
      <c r="D287" s="266"/>
      <c r="E287" s="266"/>
      <c r="F287" s="266"/>
      <c r="G287" s="266"/>
    </row>
    <row r="288" spans="3:7" s="107" customFormat="1" ht="12.75">
      <c r="C288" s="266"/>
      <c r="D288" s="266"/>
      <c r="E288" s="266"/>
      <c r="F288" s="266"/>
      <c r="G288" s="266"/>
    </row>
    <row r="289" spans="3:7" s="107" customFormat="1" ht="12.75">
      <c r="C289" s="266"/>
      <c r="D289" s="266"/>
      <c r="E289" s="266"/>
      <c r="F289" s="266"/>
      <c r="G289" s="266"/>
    </row>
    <row r="290" spans="3:7" s="107" customFormat="1" ht="12.75">
      <c r="C290" s="266"/>
      <c r="D290" s="266"/>
      <c r="E290" s="266"/>
      <c r="F290" s="266"/>
      <c r="G290" s="266"/>
    </row>
    <row r="291" spans="3:7" s="107" customFormat="1" ht="12.75">
      <c r="C291" s="266"/>
      <c r="D291" s="266"/>
      <c r="E291" s="266"/>
      <c r="F291" s="266"/>
      <c r="G291" s="266"/>
    </row>
    <row r="292" spans="3:7" s="107" customFormat="1" ht="12.75">
      <c r="C292" s="266"/>
      <c r="D292" s="266"/>
      <c r="E292" s="266"/>
      <c r="F292" s="266"/>
      <c r="G292" s="266"/>
    </row>
    <row r="293" spans="3:7" s="107" customFormat="1" ht="12.75">
      <c r="C293" s="266"/>
      <c r="D293" s="266"/>
      <c r="E293" s="266"/>
      <c r="F293" s="266"/>
      <c r="G293" s="266"/>
    </row>
    <row r="294" spans="3:7" s="107" customFormat="1" ht="12.75">
      <c r="C294" s="266"/>
      <c r="D294" s="266"/>
      <c r="E294" s="266"/>
      <c r="F294" s="266"/>
      <c r="G294" s="266"/>
    </row>
    <row r="295" spans="3:7" s="107" customFormat="1" ht="12.75">
      <c r="C295" s="266"/>
      <c r="D295" s="266"/>
      <c r="E295" s="266"/>
      <c r="F295" s="266"/>
      <c r="G295" s="266"/>
    </row>
    <row r="296" spans="3:7" s="107" customFormat="1" ht="12.75">
      <c r="C296" s="266"/>
      <c r="D296" s="266"/>
      <c r="E296" s="266"/>
      <c r="F296" s="266"/>
      <c r="G296" s="266"/>
    </row>
    <row r="297" spans="3:7" s="107" customFormat="1" ht="12.75">
      <c r="C297" s="266"/>
      <c r="D297" s="266"/>
      <c r="E297" s="266"/>
      <c r="F297" s="266"/>
      <c r="G297" s="266"/>
    </row>
    <row r="298" spans="3:7" s="107" customFormat="1" ht="12.75">
      <c r="C298" s="266"/>
      <c r="D298" s="266"/>
      <c r="E298" s="266"/>
      <c r="F298" s="266"/>
      <c r="G298" s="266"/>
    </row>
    <row r="299" spans="3:7" s="107" customFormat="1" ht="12.75">
      <c r="C299" s="266"/>
      <c r="D299" s="266"/>
      <c r="E299" s="266"/>
      <c r="F299" s="266"/>
      <c r="G299" s="266"/>
    </row>
    <row r="300" spans="3:7" s="107" customFormat="1" ht="12.75">
      <c r="C300" s="266"/>
      <c r="D300" s="266"/>
      <c r="E300" s="266"/>
      <c r="F300" s="266"/>
      <c r="G300" s="266"/>
    </row>
    <row r="301" spans="3:7" s="107" customFormat="1" ht="12.75">
      <c r="C301" s="266"/>
      <c r="D301" s="266"/>
      <c r="E301" s="266"/>
      <c r="F301" s="266"/>
      <c r="G301" s="266"/>
    </row>
    <row r="302" spans="3:7" s="107" customFormat="1" ht="12.75">
      <c r="C302" s="266"/>
      <c r="D302" s="266"/>
      <c r="E302" s="266"/>
      <c r="F302" s="266"/>
      <c r="G302" s="266"/>
    </row>
    <row r="303" spans="3:7" s="107" customFormat="1" ht="12.75">
      <c r="C303" s="266"/>
      <c r="D303" s="266"/>
      <c r="E303" s="266"/>
      <c r="F303" s="266"/>
      <c r="G303" s="266"/>
    </row>
    <row r="304" spans="3:7" s="107" customFormat="1" ht="12.75">
      <c r="C304" s="266"/>
      <c r="D304" s="266"/>
      <c r="E304" s="266"/>
      <c r="F304" s="266"/>
      <c r="G304" s="266"/>
    </row>
    <row r="305" spans="3:7" s="107" customFormat="1" ht="12.75">
      <c r="C305" s="266"/>
      <c r="D305" s="266"/>
      <c r="E305" s="266"/>
      <c r="F305" s="266"/>
      <c r="G305" s="266"/>
    </row>
    <row r="306" spans="3:7" s="107" customFormat="1" ht="12.75">
      <c r="C306" s="266"/>
      <c r="D306" s="266"/>
      <c r="E306" s="266"/>
      <c r="F306" s="266"/>
      <c r="G306" s="266"/>
    </row>
    <row r="307" spans="3:7" s="107" customFormat="1" ht="12.75">
      <c r="C307" s="266"/>
      <c r="D307" s="266"/>
      <c r="E307" s="266"/>
      <c r="F307" s="266"/>
      <c r="G307" s="266"/>
    </row>
    <row r="308" spans="3:7" s="107" customFormat="1" ht="12.75">
      <c r="C308" s="266"/>
      <c r="D308" s="266"/>
      <c r="E308" s="266"/>
      <c r="F308" s="266"/>
      <c r="G308" s="266"/>
    </row>
    <row r="309" spans="3:7" s="107" customFormat="1" ht="12.75">
      <c r="C309" s="266"/>
      <c r="D309" s="266"/>
      <c r="E309" s="266"/>
      <c r="F309" s="266"/>
      <c r="G309" s="266"/>
    </row>
    <row r="310" spans="3:7" s="107" customFormat="1" ht="12.75">
      <c r="C310" s="266"/>
      <c r="D310" s="266"/>
      <c r="E310" s="266"/>
      <c r="F310" s="266"/>
      <c r="G310" s="266"/>
    </row>
    <row r="311" spans="3:7" s="107" customFormat="1" ht="12.75">
      <c r="C311" s="266"/>
      <c r="D311" s="266"/>
      <c r="E311" s="266"/>
      <c r="F311" s="266"/>
      <c r="G311" s="266"/>
    </row>
    <row r="312" spans="3:7" s="107" customFormat="1" ht="12.75">
      <c r="C312" s="266"/>
      <c r="D312" s="266"/>
      <c r="E312" s="266"/>
      <c r="F312" s="266"/>
      <c r="G312" s="266"/>
    </row>
    <row r="313" spans="3:7" s="107" customFormat="1" ht="12.75">
      <c r="C313" s="266"/>
      <c r="D313" s="266"/>
      <c r="E313" s="266"/>
      <c r="F313" s="266"/>
      <c r="G313" s="266"/>
    </row>
    <row r="314" spans="3:7" s="107" customFormat="1" ht="12.75">
      <c r="C314" s="266"/>
      <c r="D314" s="266"/>
      <c r="E314" s="266"/>
      <c r="F314" s="266"/>
      <c r="G314" s="266"/>
    </row>
    <row r="315" spans="3:7" s="107" customFormat="1" ht="12.75">
      <c r="C315" s="266"/>
      <c r="D315" s="266"/>
      <c r="E315" s="266"/>
      <c r="F315" s="266"/>
      <c r="G315" s="266"/>
    </row>
    <row r="316" spans="3:7" s="107" customFormat="1" ht="12.75">
      <c r="C316" s="266"/>
      <c r="D316" s="266"/>
      <c r="E316" s="266"/>
      <c r="F316" s="266"/>
      <c r="G316" s="266"/>
    </row>
    <row r="317" spans="3:7" s="107" customFormat="1" ht="12.75">
      <c r="C317" s="266"/>
      <c r="D317" s="266"/>
      <c r="E317" s="266"/>
      <c r="F317" s="266"/>
      <c r="G317" s="266"/>
    </row>
    <row r="318" spans="3:7" s="107" customFormat="1" ht="12.75">
      <c r="C318" s="266"/>
      <c r="D318" s="266"/>
      <c r="E318" s="266"/>
      <c r="F318" s="266"/>
      <c r="G318" s="266"/>
    </row>
    <row r="319" spans="3:7" s="107" customFormat="1" ht="12.75">
      <c r="C319" s="266"/>
      <c r="D319" s="266"/>
      <c r="E319" s="266"/>
      <c r="F319" s="266"/>
      <c r="G319" s="266"/>
    </row>
    <row r="320" spans="3:7" s="107" customFormat="1" ht="12.75">
      <c r="C320" s="266"/>
      <c r="D320" s="266"/>
      <c r="E320" s="266"/>
      <c r="F320" s="266"/>
      <c r="G320" s="266"/>
    </row>
    <row r="321" spans="3:7" s="107" customFormat="1" ht="12.75">
      <c r="C321" s="266"/>
      <c r="D321" s="266"/>
      <c r="E321" s="266"/>
      <c r="F321" s="266"/>
      <c r="G321" s="266"/>
    </row>
    <row r="322" spans="3:7" s="107" customFormat="1" ht="12.75">
      <c r="C322" s="266"/>
      <c r="D322" s="266"/>
      <c r="E322" s="266"/>
      <c r="F322" s="266"/>
      <c r="G322" s="266"/>
    </row>
    <row r="323" spans="3:7" s="107" customFormat="1" ht="12.75">
      <c r="C323" s="266"/>
      <c r="D323" s="266"/>
      <c r="E323" s="266"/>
      <c r="F323" s="266"/>
      <c r="G323" s="266"/>
    </row>
    <row r="324" spans="3:7" s="107" customFormat="1" ht="12.75">
      <c r="C324" s="266"/>
      <c r="D324" s="266"/>
      <c r="E324" s="266"/>
      <c r="F324" s="266"/>
      <c r="G324" s="266"/>
    </row>
    <row r="325" spans="3:7" s="107" customFormat="1" ht="12.75">
      <c r="C325" s="266"/>
      <c r="D325" s="266"/>
      <c r="E325" s="266"/>
      <c r="F325" s="266"/>
      <c r="G325" s="266"/>
    </row>
    <row r="326" spans="3:7" s="107" customFormat="1" ht="12.75">
      <c r="C326" s="266"/>
      <c r="D326" s="266"/>
      <c r="E326" s="266"/>
      <c r="F326" s="266"/>
      <c r="G326" s="266"/>
    </row>
    <row r="327" spans="3:7" s="107" customFormat="1" ht="12.75">
      <c r="C327" s="266"/>
      <c r="D327" s="266"/>
      <c r="E327" s="266"/>
      <c r="F327" s="266"/>
      <c r="G327" s="266"/>
    </row>
    <row r="328" spans="3:7" s="107" customFormat="1" ht="12.75">
      <c r="C328" s="266"/>
      <c r="D328" s="266"/>
      <c r="E328" s="266"/>
      <c r="F328" s="266"/>
      <c r="G328" s="266"/>
    </row>
    <row r="329" spans="3:7" s="107" customFormat="1" ht="12.75">
      <c r="C329" s="266"/>
      <c r="D329" s="266"/>
      <c r="E329" s="266"/>
      <c r="F329" s="266"/>
      <c r="G329" s="266"/>
    </row>
    <row r="330" spans="3:7" s="107" customFormat="1" ht="12.75">
      <c r="C330" s="266"/>
      <c r="D330" s="266"/>
      <c r="E330" s="266"/>
      <c r="F330" s="266"/>
      <c r="G330" s="266"/>
    </row>
    <row r="331" spans="3:7" s="107" customFormat="1" ht="12.75">
      <c r="C331" s="266"/>
      <c r="D331" s="266"/>
      <c r="E331" s="266"/>
      <c r="F331" s="266"/>
      <c r="G331" s="266"/>
    </row>
    <row r="332" spans="3:7" s="107" customFormat="1" ht="12.75">
      <c r="C332" s="266"/>
      <c r="D332" s="266"/>
      <c r="E332" s="266"/>
      <c r="F332" s="266"/>
      <c r="G332" s="266"/>
    </row>
    <row r="333" spans="3:7" s="107" customFormat="1" ht="12.75">
      <c r="C333" s="266"/>
      <c r="D333" s="266"/>
      <c r="E333" s="266"/>
      <c r="F333" s="266"/>
      <c r="G333" s="266"/>
    </row>
    <row r="334" spans="3:7" s="107" customFormat="1" ht="12.75">
      <c r="C334" s="266"/>
      <c r="D334" s="266"/>
      <c r="E334" s="266"/>
      <c r="F334" s="266"/>
      <c r="G334" s="266"/>
    </row>
    <row r="335" spans="3:7" s="107" customFormat="1" ht="12.75">
      <c r="C335" s="266"/>
      <c r="D335" s="266"/>
      <c r="E335" s="266"/>
      <c r="F335" s="266"/>
      <c r="G335" s="266"/>
    </row>
    <row r="336" spans="3:7" s="107" customFormat="1" ht="12.75">
      <c r="C336" s="266"/>
      <c r="D336" s="266"/>
      <c r="E336" s="266"/>
      <c r="F336" s="266"/>
      <c r="G336" s="266"/>
    </row>
    <row r="337" spans="3:7" s="107" customFormat="1" ht="12.75">
      <c r="C337" s="266"/>
      <c r="D337" s="266"/>
      <c r="E337" s="266"/>
      <c r="F337" s="266"/>
      <c r="G337" s="266"/>
    </row>
    <row r="338" spans="3:7" s="107" customFormat="1" ht="12.75">
      <c r="C338" s="266"/>
      <c r="D338" s="266"/>
      <c r="E338" s="266"/>
      <c r="F338" s="266"/>
      <c r="G338" s="266"/>
    </row>
    <row r="339" spans="3:7" s="107" customFormat="1" ht="12.75">
      <c r="C339" s="266"/>
      <c r="D339" s="266"/>
      <c r="E339" s="266"/>
      <c r="F339" s="266"/>
      <c r="G339" s="266"/>
    </row>
    <row r="340" spans="3:7" s="107" customFormat="1" ht="12.75">
      <c r="C340" s="266"/>
      <c r="D340" s="266"/>
      <c r="E340" s="266"/>
      <c r="F340" s="266"/>
      <c r="G340" s="266"/>
    </row>
    <row r="341" spans="3:7" s="107" customFormat="1" ht="12.75">
      <c r="C341" s="266"/>
      <c r="D341" s="266"/>
      <c r="E341" s="266"/>
      <c r="F341" s="266"/>
      <c r="G341" s="266"/>
    </row>
    <row r="342" spans="3:7" s="107" customFormat="1" ht="12.75">
      <c r="C342" s="266"/>
      <c r="D342" s="266"/>
      <c r="E342" s="266"/>
      <c r="F342" s="266"/>
      <c r="G342" s="266"/>
    </row>
    <row r="343" spans="3:7" s="107" customFormat="1" ht="12.75">
      <c r="C343" s="266"/>
      <c r="D343" s="266"/>
      <c r="E343" s="266"/>
      <c r="F343" s="266"/>
      <c r="G343" s="266"/>
    </row>
    <row r="344" spans="3:7" s="107" customFormat="1" ht="12.75">
      <c r="C344" s="266"/>
      <c r="D344" s="266"/>
      <c r="E344" s="266"/>
      <c r="F344" s="266"/>
      <c r="G344" s="266"/>
    </row>
    <row r="345" spans="3:7" s="107" customFormat="1" ht="12.75">
      <c r="C345" s="266"/>
      <c r="D345" s="266"/>
      <c r="E345" s="266"/>
      <c r="F345" s="266"/>
      <c r="G345" s="266"/>
    </row>
    <row r="346" spans="3:7" s="107" customFormat="1" ht="12.75">
      <c r="C346" s="266"/>
      <c r="D346" s="266"/>
      <c r="E346" s="266"/>
      <c r="F346" s="266"/>
      <c r="G346" s="266"/>
    </row>
    <row r="347" spans="3:7" s="107" customFormat="1" ht="12.75">
      <c r="C347" s="266"/>
      <c r="D347" s="266"/>
      <c r="E347" s="266"/>
      <c r="F347" s="266"/>
      <c r="G347" s="266"/>
    </row>
    <row r="348" spans="3:7" s="107" customFormat="1" ht="12.75">
      <c r="C348" s="266"/>
      <c r="D348" s="266"/>
      <c r="E348" s="266"/>
      <c r="F348" s="266"/>
      <c r="G348" s="266"/>
    </row>
    <row r="349" spans="3:7" s="107" customFormat="1" ht="12.75">
      <c r="C349" s="266"/>
      <c r="D349" s="266"/>
      <c r="E349" s="266"/>
      <c r="F349" s="266"/>
      <c r="G349" s="266"/>
    </row>
    <row r="350" spans="3:7" s="107" customFormat="1" ht="12.75">
      <c r="C350" s="266"/>
      <c r="D350" s="266"/>
      <c r="E350" s="266"/>
      <c r="F350" s="266"/>
      <c r="G350" s="266"/>
    </row>
    <row r="351" spans="3:7" s="107" customFormat="1" ht="12.75">
      <c r="C351" s="266"/>
      <c r="D351" s="266"/>
      <c r="E351" s="266"/>
      <c r="F351" s="266"/>
      <c r="G351" s="266"/>
    </row>
    <row r="352" spans="3:7" s="107" customFormat="1" ht="12.75">
      <c r="C352" s="266"/>
      <c r="D352" s="266"/>
      <c r="E352" s="266"/>
      <c r="F352" s="266"/>
      <c r="G352" s="266"/>
    </row>
    <row r="353" spans="3:7" s="107" customFormat="1" ht="12.75">
      <c r="C353" s="266"/>
      <c r="D353" s="266"/>
      <c r="E353" s="266"/>
      <c r="F353" s="266"/>
      <c r="G353" s="266"/>
    </row>
    <row r="354" spans="3:7" s="107" customFormat="1" ht="12.75">
      <c r="C354" s="266"/>
      <c r="D354" s="266"/>
      <c r="E354" s="266"/>
      <c r="F354" s="266"/>
      <c r="G354" s="266"/>
    </row>
    <row r="355" spans="3:7" s="107" customFormat="1" ht="12.75">
      <c r="C355" s="266"/>
      <c r="D355" s="266"/>
      <c r="E355" s="266"/>
      <c r="F355" s="266"/>
      <c r="G355" s="266"/>
    </row>
    <row r="356" spans="3:7" s="107" customFormat="1" ht="12.75">
      <c r="C356" s="266"/>
      <c r="D356" s="266"/>
      <c r="E356" s="266"/>
      <c r="F356" s="266"/>
      <c r="G356" s="266"/>
    </row>
    <row r="357" spans="3:7" s="107" customFormat="1" ht="12.75">
      <c r="C357" s="266"/>
      <c r="D357" s="266"/>
      <c r="E357" s="266"/>
      <c r="F357" s="266"/>
      <c r="G357" s="266"/>
    </row>
    <row r="358" spans="3:7" s="107" customFormat="1" ht="12.75">
      <c r="C358" s="266"/>
      <c r="D358" s="266"/>
      <c r="E358" s="266"/>
      <c r="F358" s="266"/>
      <c r="G358" s="266"/>
    </row>
    <row r="359" spans="3:7" s="107" customFormat="1" ht="12.75">
      <c r="C359" s="266"/>
      <c r="D359" s="266"/>
      <c r="E359" s="266"/>
      <c r="F359" s="266"/>
      <c r="G359" s="266"/>
    </row>
    <row r="360" spans="3:7" s="107" customFormat="1" ht="12.75">
      <c r="C360" s="266"/>
      <c r="D360" s="266"/>
      <c r="E360" s="266"/>
      <c r="F360" s="266"/>
      <c r="G360" s="266"/>
    </row>
    <row r="361" spans="3:7" s="107" customFormat="1" ht="12.75">
      <c r="C361" s="266"/>
      <c r="D361" s="266"/>
      <c r="E361" s="266"/>
      <c r="F361" s="266"/>
      <c r="G361" s="266"/>
    </row>
    <row r="362" spans="3:7" s="107" customFormat="1" ht="12.75">
      <c r="C362" s="266"/>
      <c r="D362" s="266"/>
      <c r="E362" s="266"/>
      <c r="F362" s="266"/>
      <c r="G362" s="266"/>
    </row>
    <row r="363" spans="3:7" s="107" customFormat="1" ht="12.75">
      <c r="C363" s="266"/>
      <c r="D363" s="266"/>
      <c r="E363" s="266"/>
      <c r="F363" s="266"/>
      <c r="G363" s="266"/>
    </row>
    <row r="364" spans="3:7" s="107" customFormat="1" ht="12.75">
      <c r="C364" s="266"/>
      <c r="D364" s="266"/>
      <c r="E364" s="266"/>
      <c r="F364" s="266"/>
      <c r="G364" s="266"/>
    </row>
    <row r="365" spans="3:7" s="107" customFormat="1" ht="12.75">
      <c r="C365" s="266"/>
      <c r="D365" s="266"/>
      <c r="E365" s="266"/>
      <c r="F365" s="266"/>
      <c r="G365" s="266"/>
    </row>
    <row r="366" spans="3:7" s="107" customFormat="1" ht="12.75">
      <c r="C366" s="266"/>
      <c r="D366" s="266"/>
      <c r="E366" s="266"/>
      <c r="F366" s="266"/>
      <c r="G366" s="266"/>
    </row>
    <row r="367" spans="3:7" s="107" customFormat="1" ht="12.75">
      <c r="C367" s="266"/>
      <c r="D367" s="266"/>
      <c r="E367" s="266"/>
      <c r="F367" s="266"/>
      <c r="G367" s="266"/>
    </row>
    <row r="368" spans="3:7" s="107" customFormat="1" ht="12.75">
      <c r="C368" s="266"/>
      <c r="D368" s="266"/>
      <c r="E368" s="266"/>
      <c r="F368" s="266"/>
      <c r="G368" s="266"/>
    </row>
    <row r="369" spans="3:7" s="107" customFormat="1" ht="12.75">
      <c r="C369" s="266"/>
      <c r="D369" s="266"/>
      <c r="E369" s="266"/>
      <c r="F369" s="266"/>
      <c r="G369" s="266"/>
    </row>
    <row r="370" spans="3:7" s="107" customFormat="1" ht="12.75">
      <c r="C370" s="266"/>
      <c r="D370" s="266"/>
      <c r="E370" s="266"/>
      <c r="F370" s="266"/>
      <c r="G370" s="266"/>
    </row>
    <row r="371" spans="3:7" s="107" customFormat="1" ht="12.75">
      <c r="C371" s="266"/>
      <c r="D371" s="266"/>
      <c r="E371" s="266"/>
      <c r="F371" s="266"/>
      <c r="G371" s="266"/>
    </row>
    <row r="372" spans="3:7" s="107" customFormat="1" ht="12.75">
      <c r="C372" s="266"/>
      <c r="D372" s="266"/>
      <c r="E372" s="266"/>
      <c r="F372" s="266"/>
      <c r="G372" s="266"/>
    </row>
    <row r="373" spans="3:7" s="107" customFormat="1" ht="12.75">
      <c r="C373" s="266"/>
      <c r="D373" s="266"/>
      <c r="E373" s="266"/>
      <c r="F373" s="266"/>
      <c r="G373" s="266"/>
    </row>
    <row r="374" spans="3:7" s="107" customFormat="1" ht="12.75">
      <c r="C374" s="266"/>
      <c r="D374" s="266"/>
      <c r="E374" s="266"/>
      <c r="F374" s="266"/>
      <c r="G374" s="266"/>
    </row>
    <row r="375" spans="3:7" s="107" customFormat="1" ht="12.75">
      <c r="C375" s="266"/>
      <c r="D375" s="266"/>
      <c r="E375" s="266"/>
      <c r="F375" s="266"/>
      <c r="G375" s="266"/>
    </row>
    <row r="376" spans="3:7" s="107" customFormat="1" ht="12.75">
      <c r="C376" s="266"/>
      <c r="D376" s="266"/>
      <c r="E376" s="266"/>
      <c r="F376" s="266"/>
      <c r="G376" s="266"/>
    </row>
    <row r="377" spans="3:7" s="107" customFormat="1" ht="12.75">
      <c r="C377" s="266"/>
      <c r="D377" s="266"/>
      <c r="E377" s="266"/>
      <c r="F377" s="266"/>
      <c r="G377" s="266"/>
    </row>
    <row r="378" spans="3:7" s="107" customFormat="1" ht="12.75">
      <c r="C378" s="266"/>
      <c r="D378" s="266"/>
      <c r="E378" s="266"/>
      <c r="F378" s="266"/>
      <c r="G378" s="266"/>
    </row>
    <row r="379" spans="3:7" s="107" customFormat="1" ht="12.75">
      <c r="C379" s="266"/>
      <c r="D379" s="266"/>
      <c r="E379" s="266"/>
      <c r="F379" s="266"/>
      <c r="G379" s="266"/>
    </row>
    <row r="380" spans="3:7" s="107" customFormat="1" ht="12.75">
      <c r="C380" s="266"/>
      <c r="D380" s="266"/>
      <c r="E380" s="266"/>
      <c r="F380" s="266"/>
      <c r="G380" s="266"/>
    </row>
    <row r="381" spans="3:7" s="107" customFormat="1" ht="12.75">
      <c r="C381" s="266"/>
      <c r="D381" s="266"/>
      <c r="E381" s="266"/>
      <c r="F381" s="266"/>
      <c r="G381" s="266"/>
    </row>
    <row r="382" spans="3:7" s="107" customFormat="1" ht="12.75">
      <c r="C382" s="266"/>
      <c r="D382" s="266"/>
      <c r="E382" s="266"/>
      <c r="F382" s="266"/>
      <c r="G382" s="266"/>
    </row>
    <row r="383" spans="3:7" s="107" customFormat="1" ht="12.75">
      <c r="C383" s="266"/>
      <c r="D383" s="266"/>
      <c r="E383" s="266"/>
      <c r="F383" s="266"/>
      <c r="G383" s="266"/>
    </row>
    <row r="384" spans="3:7" s="107" customFormat="1" ht="12.75">
      <c r="C384" s="266"/>
      <c r="D384" s="266"/>
      <c r="E384" s="266"/>
      <c r="F384" s="266"/>
      <c r="G384" s="266"/>
    </row>
    <row r="385" spans="3:7" s="107" customFormat="1" ht="12.75">
      <c r="C385" s="266"/>
      <c r="D385" s="266"/>
      <c r="E385" s="266"/>
      <c r="F385" s="266"/>
      <c r="G385" s="266"/>
    </row>
    <row r="386" spans="3:7" s="107" customFormat="1" ht="12.75">
      <c r="C386" s="266"/>
      <c r="D386" s="266"/>
      <c r="E386" s="266"/>
      <c r="F386" s="266"/>
      <c r="G386" s="266"/>
    </row>
    <row r="387" spans="3:7" s="107" customFormat="1" ht="12.75">
      <c r="C387" s="266"/>
      <c r="D387" s="266"/>
      <c r="E387" s="266"/>
      <c r="F387" s="266"/>
      <c r="G387" s="266"/>
    </row>
    <row r="388" spans="3:7" s="107" customFormat="1" ht="12.75">
      <c r="C388" s="266"/>
      <c r="D388" s="266"/>
      <c r="E388" s="266"/>
      <c r="F388" s="266"/>
      <c r="G388" s="266"/>
    </row>
    <row r="389" spans="3:7" s="107" customFormat="1" ht="12.75">
      <c r="C389" s="266"/>
      <c r="D389" s="266"/>
      <c r="E389" s="266"/>
      <c r="F389" s="266"/>
      <c r="G389" s="266"/>
    </row>
    <row r="390" spans="3:7" s="107" customFormat="1" ht="12.75">
      <c r="C390" s="266"/>
      <c r="D390" s="266"/>
      <c r="E390" s="266"/>
      <c r="F390" s="266"/>
      <c r="G390" s="266"/>
    </row>
    <row r="391" spans="3:7" s="107" customFormat="1" ht="12.75">
      <c r="C391" s="266"/>
      <c r="D391" s="266"/>
      <c r="E391" s="266"/>
      <c r="F391" s="266"/>
      <c r="G391" s="266"/>
    </row>
    <row r="392" spans="3:7" s="107" customFormat="1" ht="12.75">
      <c r="C392" s="266"/>
      <c r="D392" s="266"/>
      <c r="E392" s="266"/>
      <c r="F392" s="266"/>
      <c r="G392" s="266"/>
    </row>
    <row r="393" spans="3:7" s="107" customFormat="1" ht="12.75">
      <c r="C393" s="266"/>
      <c r="D393" s="266"/>
      <c r="E393" s="266"/>
      <c r="F393" s="266"/>
      <c r="G393" s="266"/>
    </row>
    <row r="394" spans="3:7" s="107" customFormat="1" ht="12.75">
      <c r="C394" s="266"/>
      <c r="D394" s="266"/>
      <c r="E394" s="266"/>
      <c r="F394" s="266"/>
      <c r="G394" s="266"/>
    </row>
    <row r="395" spans="3:7" s="107" customFormat="1" ht="12.75">
      <c r="C395" s="266"/>
      <c r="D395" s="266"/>
      <c r="E395" s="266"/>
      <c r="F395" s="266"/>
      <c r="G395" s="266"/>
    </row>
    <row r="396" spans="3:7" s="107" customFormat="1" ht="12.75">
      <c r="C396" s="266"/>
      <c r="D396" s="266"/>
      <c r="E396" s="266"/>
      <c r="F396" s="266"/>
      <c r="G396" s="266"/>
    </row>
    <row r="397" spans="3:7" s="107" customFormat="1" ht="12.75">
      <c r="C397" s="266"/>
      <c r="D397" s="266"/>
      <c r="E397" s="266"/>
      <c r="F397" s="266"/>
      <c r="G397" s="266"/>
    </row>
    <row r="398" spans="3:7" s="107" customFormat="1" ht="12.75">
      <c r="C398" s="266"/>
      <c r="D398" s="266"/>
      <c r="E398" s="266"/>
      <c r="F398" s="266"/>
      <c r="G398" s="266"/>
    </row>
    <row r="399" spans="3:7" s="107" customFormat="1" ht="12.75">
      <c r="C399" s="266"/>
      <c r="D399" s="266"/>
      <c r="E399" s="266"/>
      <c r="F399" s="266"/>
      <c r="G399" s="266"/>
    </row>
    <row r="400" spans="3:7" s="107" customFormat="1" ht="12.75">
      <c r="C400" s="266"/>
      <c r="D400" s="266"/>
      <c r="E400" s="266"/>
      <c r="F400" s="266"/>
      <c r="G400" s="266"/>
    </row>
    <row r="401" spans="3:7" s="107" customFormat="1" ht="12.75">
      <c r="C401" s="266"/>
      <c r="D401" s="266"/>
      <c r="E401" s="266"/>
      <c r="F401" s="266"/>
      <c r="G401" s="266"/>
    </row>
    <row r="402" spans="3:7" s="107" customFormat="1" ht="12.75">
      <c r="C402" s="266"/>
      <c r="D402" s="266"/>
      <c r="E402" s="266"/>
      <c r="F402" s="266"/>
      <c r="G402" s="266"/>
    </row>
    <row r="403" spans="3:7" s="107" customFormat="1" ht="12.75">
      <c r="C403" s="266"/>
      <c r="D403" s="266"/>
      <c r="E403" s="266"/>
      <c r="F403" s="266"/>
      <c r="G403" s="266"/>
    </row>
    <row r="404" spans="3:7" s="107" customFormat="1" ht="12.75">
      <c r="C404" s="266"/>
      <c r="D404" s="266"/>
      <c r="E404" s="266"/>
      <c r="F404" s="266"/>
      <c r="G404" s="266"/>
    </row>
    <row r="405" spans="3:7" s="107" customFormat="1" ht="12.75">
      <c r="C405" s="266"/>
      <c r="D405" s="266"/>
      <c r="E405" s="266"/>
      <c r="F405" s="266"/>
      <c r="G405" s="266"/>
    </row>
    <row r="406" spans="3:7" s="107" customFormat="1" ht="12.75">
      <c r="C406" s="266"/>
      <c r="D406" s="266"/>
      <c r="E406" s="266"/>
      <c r="F406" s="266"/>
      <c r="G406" s="266"/>
    </row>
    <row r="407" spans="3:7" s="107" customFormat="1" ht="12.75">
      <c r="C407" s="266"/>
      <c r="D407" s="266"/>
      <c r="E407" s="266"/>
      <c r="F407" s="266"/>
      <c r="G407" s="266"/>
    </row>
    <row r="408" spans="3:7" s="107" customFormat="1" ht="12.75">
      <c r="C408" s="266"/>
      <c r="D408" s="266"/>
      <c r="E408" s="266"/>
      <c r="F408" s="266"/>
      <c r="G408" s="266"/>
    </row>
    <row r="409" spans="3:7" s="107" customFormat="1" ht="12.75">
      <c r="C409" s="266"/>
      <c r="D409" s="266"/>
      <c r="E409" s="266"/>
      <c r="F409" s="266"/>
      <c r="G409" s="266"/>
    </row>
    <row r="410" spans="3:7" s="107" customFormat="1" ht="12.75">
      <c r="C410" s="266"/>
      <c r="D410" s="266"/>
      <c r="E410" s="266"/>
      <c r="F410" s="266"/>
      <c r="G410" s="266"/>
    </row>
    <row r="411" spans="3:7" s="107" customFormat="1" ht="12.75">
      <c r="C411" s="266"/>
      <c r="D411" s="266"/>
      <c r="E411" s="266"/>
      <c r="F411" s="266"/>
      <c r="G411" s="266"/>
    </row>
    <row r="412" spans="3:7" s="107" customFormat="1" ht="12.75">
      <c r="C412" s="266"/>
      <c r="D412" s="266"/>
      <c r="E412" s="266"/>
      <c r="F412" s="266"/>
      <c r="G412" s="266"/>
    </row>
    <row r="413" spans="3:7" s="107" customFormat="1" ht="12.75">
      <c r="C413" s="266"/>
      <c r="D413" s="266"/>
      <c r="E413" s="266"/>
      <c r="F413" s="266"/>
      <c r="G413" s="266"/>
    </row>
    <row r="414" spans="3:7" s="107" customFormat="1" ht="12.75">
      <c r="C414" s="266"/>
      <c r="D414" s="266"/>
      <c r="E414" s="266"/>
      <c r="F414" s="266"/>
      <c r="G414" s="266"/>
    </row>
    <row r="415" spans="3:7" s="107" customFormat="1" ht="12.75">
      <c r="C415" s="266"/>
      <c r="D415" s="266"/>
      <c r="E415" s="266"/>
      <c r="F415" s="266"/>
      <c r="G415" s="266"/>
    </row>
    <row r="416" spans="3:7" s="107" customFormat="1" ht="12.75">
      <c r="C416" s="266"/>
      <c r="D416" s="266"/>
      <c r="E416" s="266"/>
      <c r="F416" s="266"/>
      <c r="G416" s="266"/>
    </row>
    <row r="417" spans="3:7" s="107" customFormat="1" ht="12.75">
      <c r="C417" s="266"/>
      <c r="D417" s="266"/>
      <c r="E417" s="266"/>
      <c r="F417" s="266"/>
      <c r="G417" s="266"/>
    </row>
    <row r="418" spans="3:7" s="107" customFormat="1" ht="12.75">
      <c r="C418" s="266"/>
      <c r="D418" s="266"/>
      <c r="E418" s="266"/>
      <c r="F418" s="266"/>
      <c r="G418" s="266"/>
    </row>
    <row r="419" spans="3:7" s="107" customFormat="1" ht="12.75">
      <c r="C419" s="266"/>
      <c r="D419" s="266"/>
      <c r="E419" s="266"/>
      <c r="F419" s="266"/>
      <c r="G419" s="266"/>
    </row>
    <row r="420" spans="3:7" s="107" customFormat="1" ht="12.75">
      <c r="C420" s="266"/>
      <c r="D420" s="266"/>
      <c r="E420" s="266"/>
      <c r="F420" s="266"/>
      <c r="G420" s="266"/>
    </row>
    <row r="421" spans="3:7" s="107" customFormat="1" ht="12.75">
      <c r="C421" s="266"/>
      <c r="D421" s="266"/>
      <c r="E421" s="266"/>
      <c r="F421" s="266"/>
      <c r="G421" s="266"/>
    </row>
    <row r="422" spans="3:7" s="107" customFormat="1" ht="12.75">
      <c r="C422" s="266"/>
      <c r="D422" s="266"/>
      <c r="E422" s="266"/>
      <c r="F422" s="266"/>
      <c r="G422" s="266"/>
    </row>
    <row r="423" spans="3:7" s="107" customFormat="1" ht="12.75">
      <c r="C423" s="266"/>
      <c r="D423" s="266"/>
      <c r="E423" s="266"/>
      <c r="F423" s="266"/>
      <c r="G423" s="266"/>
    </row>
    <row r="424" spans="3:7" s="107" customFormat="1" ht="12.75">
      <c r="C424" s="266"/>
      <c r="D424" s="266"/>
      <c r="E424" s="266"/>
      <c r="F424" s="266"/>
      <c r="G424" s="266"/>
    </row>
    <row r="425" spans="3:7" s="107" customFormat="1" ht="12.75">
      <c r="C425" s="266"/>
      <c r="D425" s="266"/>
      <c r="E425" s="266"/>
      <c r="F425" s="266"/>
      <c r="G425" s="266"/>
    </row>
    <row r="426" spans="3:7" s="107" customFormat="1" ht="12.75">
      <c r="C426" s="266"/>
      <c r="D426" s="266"/>
      <c r="E426" s="266"/>
      <c r="F426" s="266"/>
      <c r="G426" s="266"/>
    </row>
    <row r="427" spans="3:7" s="107" customFormat="1" ht="12.75">
      <c r="C427" s="266"/>
      <c r="D427" s="266"/>
      <c r="E427" s="266"/>
      <c r="F427" s="266"/>
      <c r="G427" s="266"/>
    </row>
    <row r="428" spans="3:7" s="107" customFormat="1" ht="12.75">
      <c r="C428" s="266"/>
      <c r="D428" s="266"/>
      <c r="E428" s="266"/>
      <c r="F428" s="266"/>
      <c r="G428" s="266"/>
    </row>
    <row r="429" spans="3:7" s="107" customFormat="1" ht="12.75">
      <c r="C429" s="266"/>
      <c r="D429" s="266"/>
      <c r="E429" s="266"/>
      <c r="F429" s="266"/>
      <c r="G429" s="266"/>
    </row>
    <row r="430" spans="3:7" s="107" customFormat="1" ht="12.75">
      <c r="C430" s="266"/>
      <c r="D430" s="266"/>
      <c r="E430" s="266"/>
      <c r="F430" s="266"/>
      <c r="G430" s="266"/>
    </row>
    <row r="431" spans="3:7" s="107" customFormat="1" ht="12.75">
      <c r="C431" s="266"/>
      <c r="D431" s="266"/>
      <c r="E431" s="266"/>
      <c r="F431" s="266"/>
      <c r="G431" s="266"/>
    </row>
    <row r="432" spans="3:7" s="107" customFormat="1" ht="12.75">
      <c r="C432" s="266"/>
      <c r="D432" s="266"/>
      <c r="E432" s="266"/>
      <c r="F432" s="266"/>
      <c r="G432" s="266"/>
    </row>
    <row r="433" spans="3:7" s="107" customFormat="1" ht="12.75">
      <c r="C433" s="266"/>
      <c r="D433" s="266"/>
      <c r="E433" s="266"/>
      <c r="F433" s="266"/>
      <c r="G433" s="266"/>
    </row>
    <row r="434" spans="3:7" s="107" customFormat="1" ht="12.75">
      <c r="C434" s="266"/>
      <c r="D434" s="266"/>
      <c r="E434" s="266"/>
      <c r="F434" s="266"/>
      <c r="G434" s="266"/>
    </row>
    <row r="435" spans="3:7" s="107" customFormat="1" ht="12.75">
      <c r="C435" s="266"/>
      <c r="D435" s="266"/>
      <c r="E435" s="266"/>
      <c r="F435" s="266"/>
      <c r="G435" s="266"/>
    </row>
    <row r="436" spans="3:7" s="107" customFormat="1" ht="12.75">
      <c r="C436" s="266"/>
      <c r="D436" s="266"/>
      <c r="E436" s="266"/>
      <c r="F436" s="266"/>
      <c r="G436" s="266"/>
    </row>
    <row r="437" spans="3:7" s="107" customFormat="1" ht="12.75">
      <c r="C437" s="266"/>
      <c r="D437" s="266"/>
      <c r="E437" s="266"/>
      <c r="F437" s="266"/>
      <c r="G437" s="266"/>
    </row>
    <row r="438" spans="3:7" s="107" customFormat="1" ht="12.75">
      <c r="C438" s="266"/>
      <c r="D438" s="266"/>
      <c r="E438" s="266"/>
      <c r="F438" s="266"/>
      <c r="G438" s="266"/>
    </row>
    <row r="439" spans="3:7" s="107" customFormat="1" ht="12.75">
      <c r="C439" s="266"/>
      <c r="D439" s="266"/>
      <c r="E439" s="266"/>
      <c r="F439" s="266"/>
      <c r="G439" s="266"/>
    </row>
    <row r="440" spans="3:7" s="107" customFormat="1" ht="12.75">
      <c r="C440" s="266"/>
      <c r="D440" s="266"/>
      <c r="E440" s="266"/>
      <c r="F440" s="266"/>
      <c r="G440" s="266"/>
    </row>
    <row r="441" spans="3:7" s="107" customFormat="1" ht="12.75">
      <c r="C441" s="266"/>
      <c r="D441" s="266"/>
      <c r="E441" s="266"/>
      <c r="F441" s="266"/>
      <c r="G441" s="266"/>
    </row>
    <row r="442" spans="3:7" s="107" customFormat="1" ht="12.75">
      <c r="C442" s="266"/>
      <c r="D442" s="266"/>
      <c r="E442" s="266"/>
      <c r="F442" s="266"/>
      <c r="G442" s="266"/>
    </row>
    <row r="443" spans="3:7" s="107" customFormat="1" ht="12.75">
      <c r="C443" s="266"/>
      <c r="D443" s="266"/>
      <c r="E443" s="266"/>
      <c r="F443" s="266"/>
      <c r="G443" s="266"/>
    </row>
    <row r="444" spans="3:7" s="107" customFormat="1" ht="12.75">
      <c r="C444" s="266"/>
      <c r="D444" s="266"/>
      <c r="E444" s="266"/>
      <c r="F444" s="266"/>
      <c r="G444" s="266"/>
    </row>
    <row r="445" spans="3:7" s="107" customFormat="1" ht="12.75">
      <c r="C445" s="266"/>
      <c r="D445" s="266"/>
      <c r="E445" s="266"/>
      <c r="F445" s="266"/>
      <c r="G445" s="266"/>
    </row>
    <row r="446" spans="3:7" s="107" customFormat="1" ht="12.75">
      <c r="C446" s="266"/>
      <c r="D446" s="266"/>
      <c r="E446" s="266"/>
      <c r="F446" s="266"/>
      <c r="G446" s="266"/>
    </row>
    <row r="447" spans="3:7" s="107" customFormat="1" ht="12.75">
      <c r="C447" s="266"/>
      <c r="D447" s="266"/>
      <c r="E447" s="266"/>
      <c r="F447" s="266"/>
      <c r="G447" s="266"/>
    </row>
    <row r="448" spans="3:7" s="107" customFormat="1" ht="12.75">
      <c r="C448" s="266"/>
      <c r="D448" s="266"/>
      <c r="E448" s="266"/>
      <c r="F448" s="266"/>
      <c r="G448" s="266"/>
    </row>
    <row r="449" spans="3:7" s="107" customFormat="1" ht="12.75">
      <c r="C449" s="266"/>
      <c r="D449" s="266"/>
      <c r="E449" s="266"/>
      <c r="F449" s="266"/>
      <c r="G449" s="266"/>
    </row>
    <row r="450" spans="3:7" s="107" customFormat="1" ht="12.75">
      <c r="C450" s="266"/>
      <c r="D450" s="266"/>
      <c r="E450" s="266"/>
      <c r="F450" s="266"/>
      <c r="G450" s="266"/>
    </row>
    <row r="451" spans="3:7" s="107" customFormat="1" ht="12.75">
      <c r="C451" s="266"/>
      <c r="D451" s="266"/>
      <c r="E451" s="266"/>
      <c r="F451" s="266"/>
      <c r="G451" s="266"/>
    </row>
    <row r="452" spans="3:7" s="107" customFormat="1" ht="12.75">
      <c r="C452" s="266"/>
      <c r="D452" s="266"/>
      <c r="E452" s="266"/>
      <c r="F452" s="266"/>
      <c r="G452" s="266"/>
    </row>
    <row r="453" spans="3:7" s="107" customFormat="1" ht="12.75">
      <c r="C453" s="266"/>
      <c r="D453" s="266"/>
      <c r="E453" s="266"/>
      <c r="F453" s="266"/>
      <c r="G453" s="266"/>
    </row>
    <row r="454" spans="3:7" s="107" customFormat="1" ht="12.75">
      <c r="C454" s="266"/>
      <c r="D454" s="266"/>
      <c r="E454" s="266"/>
      <c r="F454" s="266"/>
      <c r="G454" s="266"/>
    </row>
    <row r="455" spans="3:7" s="107" customFormat="1" ht="12.75">
      <c r="C455" s="266"/>
      <c r="D455" s="266"/>
      <c r="E455" s="266"/>
      <c r="F455" s="266"/>
      <c r="G455" s="266"/>
    </row>
    <row r="456" spans="3:7" s="107" customFormat="1" ht="12.75">
      <c r="C456" s="266"/>
      <c r="D456" s="266"/>
      <c r="E456" s="266"/>
      <c r="F456" s="266"/>
      <c r="G456" s="266"/>
    </row>
    <row r="457" spans="3:7" s="107" customFormat="1" ht="12.75">
      <c r="C457" s="266"/>
      <c r="D457" s="266"/>
      <c r="E457" s="266"/>
      <c r="F457" s="266"/>
      <c r="G457" s="266"/>
    </row>
    <row r="458" spans="3:7" s="107" customFormat="1" ht="12.75">
      <c r="C458" s="266"/>
      <c r="D458" s="266"/>
      <c r="E458" s="266"/>
      <c r="F458" s="266"/>
      <c r="G458" s="266"/>
    </row>
    <row r="459" spans="3:7" s="107" customFormat="1" ht="12.75">
      <c r="C459" s="266"/>
      <c r="D459" s="266"/>
      <c r="E459" s="266"/>
      <c r="F459" s="266"/>
      <c r="G459" s="266"/>
    </row>
    <row r="460" spans="3:7" s="107" customFormat="1" ht="12.75">
      <c r="C460" s="266"/>
      <c r="D460" s="266"/>
      <c r="E460" s="266"/>
      <c r="F460" s="266"/>
      <c r="G460" s="266"/>
    </row>
    <row r="461" spans="3:7" s="107" customFormat="1" ht="12.75">
      <c r="C461" s="266"/>
      <c r="D461" s="266"/>
      <c r="E461" s="266"/>
      <c r="F461" s="266"/>
      <c r="G461" s="266"/>
    </row>
    <row r="462" spans="3:7" s="107" customFormat="1" ht="12.75">
      <c r="C462" s="266"/>
      <c r="D462" s="266"/>
      <c r="E462" s="266"/>
      <c r="F462" s="266"/>
      <c r="G462" s="266"/>
    </row>
    <row r="463" spans="3:7" s="107" customFormat="1" ht="12.75">
      <c r="C463" s="266"/>
      <c r="D463" s="266"/>
      <c r="E463" s="266"/>
      <c r="F463" s="266"/>
      <c r="G463" s="266"/>
    </row>
    <row r="464" spans="3:7" s="107" customFormat="1" ht="12.75">
      <c r="C464" s="266"/>
      <c r="D464" s="266"/>
      <c r="E464" s="266"/>
      <c r="F464" s="266"/>
      <c r="G464" s="266"/>
    </row>
    <row r="465" spans="3:7" s="107" customFormat="1" ht="12.75">
      <c r="C465" s="266"/>
      <c r="D465" s="266"/>
      <c r="E465" s="266"/>
      <c r="F465" s="266"/>
      <c r="G465" s="266"/>
    </row>
    <row r="466" spans="3:7" s="107" customFormat="1" ht="12.75">
      <c r="C466" s="266"/>
      <c r="D466" s="266"/>
      <c r="E466" s="266"/>
      <c r="F466" s="266"/>
      <c r="G466" s="266"/>
    </row>
    <row r="467" spans="3:7" s="107" customFormat="1" ht="12.75">
      <c r="C467" s="266"/>
      <c r="D467" s="266"/>
      <c r="E467" s="266"/>
      <c r="F467" s="266"/>
      <c r="G467" s="266"/>
    </row>
    <row r="468" spans="3:7" s="107" customFormat="1" ht="12.75">
      <c r="C468" s="266"/>
      <c r="D468" s="266"/>
      <c r="E468" s="266"/>
      <c r="F468" s="266"/>
      <c r="G468" s="266"/>
    </row>
    <row r="469" spans="3:7" s="107" customFormat="1" ht="12.75">
      <c r="C469" s="266"/>
      <c r="D469" s="266"/>
      <c r="E469" s="266"/>
      <c r="F469" s="266"/>
      <c r="G469" s="266"/>
    </row>
    <row r="470" spans="3:7" s="107" customFormat="1" ht="12.75">
      <c r="C470" s="266"/>
      <c r="D470" s="266"/>
      <c r="E470" s="266"/>
      <c r="F470" s="266"/>
      <c r="G470" s="266"/>
    </row>
    <row r="471" spans="3:7" s="107" customFormat="1" ht="12.75">
      <c r="C471" s="266"/>
      <c r="D471" s="266"/>
      <c r="E471" s="266"/>
      <c r="F471" s="266"/>
      <c r="G471" s="266"/>
    </row>
    <row r="472" spans="3:7" s="107" customFormat="1" ht="12.75">
      <c r="C472" s="266"/>
      <c r="D472" s="266"/>
      <c r="E472" s="266"/>
      <c r="F472" s="266"/>
      <c r="G472" s="266"/>
    </row>
    <row r="473" spans="3:7" s="107" customFormat="1" ht="12.75">
      <c r="C473" s="266"/>
      <c r="D473" s="266"/>
      <c r="E473" s="266"/>
      <c r="F473" s="266"/>
      <c r="G473" s="266"/>
    </row>
    <row r="474" spans="3:7" s="107" customFormat="1" ht="12.75">
      <c r="C474" s="266"/>
      <c r="D474" s="266"/>
      <c r="E474" s="266"/>
      <c r="F474" s="266"/>
      <c r="G474" s="266"/>
    </row>
    <row r="475" spans="3:7" s="107" customFormat="1" ht="12.75">
      <c r="C475" s="266"/>
      <c r="D475" s="266"/>
      <c r="E475" s="266"/>
      <c r="F475" s="266"/>
      <c r="G475" s="266"/>
    </row>
    <row r="476" spans="3:7" s="107" customFormat="1" ht="12.75">
      <c r="C476" s="266"/>
      <c r="D476" s="266"/>
      <c r="E476" s="266"/>
      <c r="F476" s="266"/>
      <c r="G476" s="266"/>
    </row>
    <row r="477" spans="3:7" s="107" customFormat="1" ht="12.75">
      <c r="C477" s="266"/>
      <c r="D477" s="266"/>
      <c r="E477" s="266"/>
      <c r="F477" s="266"/>
      <c r="G477" s="266"/>
    </row>
    <row r="478" spans="3:7" s="107" customFormat="1" ht="12.75">
      <c r="C478" s="266"/>
      <c r="D478" s="266"/>
      <c r="E478" s="266"/>
      <c r="F478" s="266"/>
      <c r="G478" s="266"/>
    </row>
    <row r="479" spans="3:7" s="107" customFormat="1" ht="12.75">
      <c r="C479" s="266"/>
      <c r="D479" s="266"/>
      <c r="E479" s="266"/>
      <c r="F479" s="266"/>
      <c r="G479" s="266"/>
    </row>
    <row r="480" spans="3:7" s="107" customFormat="1" ht="12.75">
      <c r="C480" s="266"/>
      <c r="D480" s="266"/>
      <c r="E480" s="266"/>
      <c r="F480" s="266"/>
      <c r="G480" s="266"/>
    </row>
    <row r="481" spans="3:7" s="107" customFormat="1" ht="12.75">
      <c r="C481" s="266"/>
      <c r="D481" s="266"/>
      <c r="E481" s="266"/>
      <c r="F481" s="266"/>
      <c r="G481" s="266"/>
    </row>
    <row r="482" spans="3:7" s="107" customFormat="1" ht="12.75">
      <c r="C482" s="266"/>
      <c r="D482" s="266"/>
      <c r="E482" s="266"/>
      <c r="F482" s="266"/>
      <c r="G482" s="266"/>
    </row>
    <row r="483" spans="3:7" s="107" customFormat="1" ht="12.75">
      <c r="C483" s="266"/>
      <c r="D483" s="266"/>
      <c r="E483" s="266"/>
      <c r="F483" s="266"/>
      <c r="G483" s="266"/>
    </row>
    <row r="484" spans="3:7" s="107" customFormat="1" ht="12.75">
      <c r="C484" s="266"/>
      <c r="D484" s="266"/>
      <c r="E484" s="266"/>
      <c r="F484" s="266"/>
      <c r="G484" s="266"/>
    </row>
    <row r="485" spans="3:7" s="107" customFormat="1" ht="12.75">
      <c r="C485" s="266"/>
      <c r="D485" s="266"/>
      <c r="E485" s="266"/>
      <c r="F485" s="266"/>
      <c r="G485" s="266"/>
    </row>
    <row r="486" spans="3:7" s="107" customFormat="1" ht="12.75">
      <c r="C486" s="266"/>
      <c r="D486" s="266"/>
      <c r="E486" s="266"/>
      <c r="F486" s="266"/>
      <c r="G486" s="266"/>
    </row>
    <row r="487" spans="3:7" s="107" customFormat="1" ht="12.75">
      <c r="C487" s="266"/>
      <c r="D487" s="266"/>
      <c r="E487" s="266"/>
      <c r="F487" s="266"/>
      <c r="G487" s="266"/>
    </row>
    <row r="488" spans="3:7" s="107" customFormat="1" ht="12.75">
      <c r="C488" s="266"/>
      <c r="D488" s="266"/>
      <c r="E488" s="266"/>
      <c r="F488" s="266"/>
      <c r="G488" s="266"/>
    </row>
    <row r="489" spans="3:7" s="107" customFormat="1" ht="12.75">
      <c r="C489" s="266"/>
      <c r="D489" s="266"/>
      <c r="E489" s="266"/>
      <c r="F489" s="266"/>
      <c r="G489" s="266"/>
    </row>
    <row r="490" spans="3:7" s="107" customFormat="1" ht="12.75">
      <c r="C490" s="266"/>
      <c r="D490" s="266"/>
      <c r="E490" s="266"/>
      <c r="F490" s="266"/>
      <c r="G490" s="266"/>
    </row>
    <row r="491" spans="3:7" s="107" customFormat="1" ht="12.75">
      <c r="C491" s="266"/>
      <c r="D491" s="266"/>
      <c r="E491" s="266"/>
      <c r="F491" s="266"/>
      <c r="G491" s="266"/>
    </row>
    <row r="492" spans="3:7" s="107" customFormat="1" ht="12.75">
      <c r="C492" s="266"/>
      <c r="D492" s="266"/>
      <c r="E492" s="266"/>
      <c r="F492" s="266"/>
      <c r="G492" s="266"/>
    </row>
    <row r="493" spans="3:7" s="107" customFormat="1" ht="12.75">
      <c r="C493" s="266"/>
      <c r="D493" s="266"/>
      <c r="E493" s="266"/>
      <c r="F493" s="266"/>
      <c r="G493" s="266"/>
    </row>
    <row r="494" spans="3:7" s="107" customFormat="1" ht="12.75">
      <c r="C494" s="266"/>
      <c r="D494" s="266"/>
      <c r="E494" s="266"/>
      <c r="F494" s="266"/>
      <c r="G494" s="266"/>
    </row>
    <row r="495" spans="3:7" s="107" customFormat="1" ht="12.75">
      <c r="C495" s="266"/>
      <c r="D495" s="266"/>
      <c r="E495" s="266"/>
      <c r="F495" s="266"/>
      <c r="G495" s="266"/>
    </row>
    <row r="496" spans="3:7" s="107" customFormat="1" ht="12.75">
      <c r="C496" s="266"/>
      <c r="D496" s="266"/>
      <c r="E496" s="266"/>
      <c r="F496" s="266"/>
      <c r="G496" s="266"/>
    </row>
    <row r="497" spans="3:7" s="107" customFormat="1" ht="12.75">
      <c r="C497" s="266"/>
      <c r="D497" s="266"/>
      <c r="E497" s="266"/>
      <c r="F497" s="266"/>
      <c r="G497" s="266"/>
    </row>
    <row r="498" spans="3:7" s="107" customFormat="1" ht="12.75">
      <c r="C498" s="266"/>
      <c r="D498" s="266"/>
      <c r="E498" s="266"/>
      <c r="F498" s="266"/>
      <c r="G498" s="266"/>
    </row>
    <row r="499" spans="3:7" s="107" customFormat="1" ht="12.75">
      <c r="C499" s="266"/>
      <c r="D499" s="266"/>
      <c r="E499" s="266"/>
      <c r="F499" s="266"/>
      <c r="G499" s="266"/>
    </row>
    <row r="500" spans="3:7" s="107" customFormat="1" ht="12.75">
      <c r="C500" s="266"/>
      <c r="D500" s="266"/>
      <c r="E500" s="266"/>
      <c r="F500" s="266"/>
      <c r="G500" s="266"/>
    </row>
    <row r="501" spans="3:7" s="107" customFormat="1" ht="12.75">
      <c r="C501" s="266"/>
      <c r="D501" s="266"/>
      <c r="E501" s="266"/>
      <c r="F501" s="266"/>
      <c r="G501" s="266"/>
    </row>
    <row r="502" spans="3:7" s="107" customFormat="1" ht="12.75">
      <c r="C502" s="266"/>
      <c r="D502" s="266"/>
      <c r="E502" s="266"/>
      <c r="F502" s="266"/>
      <c r="G502" s="266"/>
    </row>
    <row r="503" spans="3:7" s="107" customFormat="1" ht="12.75">
      <c r="C503" s="266"/>
      <c r="D503" s="266"/>
      <c r="E503" s="266"/>
      <c r="F503" s="266"/>
      <c r="G503" s="266"/>
    </row>
    <row r="504" spans="3:7" s="107" customFormat="1" ht="12.75">
      <c r="C504" s="266"/>
      <c r="D504" s="266"/>
      <c r="E504" s="266"/>
      <c r="F504" s="266"/>
      <c r="G504" s="266"/>
    </row>
    <row r="505" spans="3:7" s="107" customFormat="1" ht="12.75">
      <c r="C505" s="266"/>
      <c r="D505" s="266"/>
      <c r="E505" s="266"/>
      <c r="F505" s="266"/>
      <c r="G505" s="266"/>
    </row>
    <row r="506" spans="3:7" s="107" customFormat="1" ht="12.75">
      <c r="C506" s="266"/>
      <c r="D506" s="266"/>
      <c r="E506" s="266"/>
      <c r="F506" s="266"/>
      <c r="G506" s="266"/>
    </row>
    <row r="507" spans="3:7" s="107" customFormat="1" ht="12.75">
      <c r="C507" s="266"/>
      <c r="D507" s="266"/>
      <c r="E507" s="266"/>
      <c r="F507" s="266"/>
      <c r="G507" s="266"/>
    </row>
    <row r="508" spans="3:7" s="107" customFormat="1" ht="12.75">
      <c r="C508" s="266"/>
      <c r="D508" s="266"/>
      <c r="E508" s="266"/>
      <c r="F508" s="266"/>
      <c r="G508" s="266"/>
    </row>
    <row r="509" spans="3:7" s="107" customFormat="1" ht="12.75">
      <c r="C509" s="266"/>
      <c r="D509" s="266"/>
      <c r="E509" s="266"/>
      <c r="F509" s="266"/>
      <c r="G509" s="266"/>
    </row>
    <row r="510" spans="3:7" s="107" customFormat="1" ht="12.75">
      <c r="C510" s="266"/>
      <c r="D510" s="266"/>
      <c r="E510" s="266"/>
      <c r="F510" s="266"/>
      <c r="G510" s="266"/>
    </row>
    <row r="511" spans="3:7" s="107" customFormat="1" ht="12.75">
      <c r="C511" s="266"/>
      <c r="D511" s="266"/>
      <c r="E511" s="266"/>
      <c r="F511" s="266"/>
      <c r="G511" s="266"/>
    </row>
    <row r="512" spans="3:7" s="107" customFormat="1" ht="12.75">
      <c r="C512" s="266"/>
      <c r="D512" s="266"/>
      <c r="E512" s="266"/>
      <c r="F512" s="266"/>
      <c r="G512" s="266"/>
    </row>
    <row r="513" spans="3:7" s="107" customFormat="1" ht="12.75">
      <c r="C513" s="266"/>
      <c r="D513" s="266"/>
      <c r="E513" s="266"/>
      <c r="F513" s="266"/>
      <c r="G513" s="266"/>
    </row>
    <row r="514" spans="3:7" s="107" customFormat="1" ht="12.75">
      <c r="C514" s="266"/>
      <c r="D514" s="266"/>
      <c r="E514" s="266"/>
      <c r="F514" s="266"/>
      <c r="G514" s="266"/>
    </row>
    <row r="515" spans="3:7" s="107" customFormat="1" ht="12.75">
      <c r="C515" s="266"/>
      <c r="D515" s="266"/>
      <c r="E515" s="266"/>
      <c r="F515" s="266"/>
      <c r="G515" s="266"/>
    </row>
    <row r="516" spans="3:7" s="107" customFormat="1" ht="12.75">
      <c r="C516" s="266"/>
      <c r="D516" s="266"/>
      <c r="E516" s="266"/>
      <c r="F516" s="266"/>
      <c r="G516" s="266"/>
    </row>
    <row r="517" spans="3:7" s="107" customFormat="1" ht="12.75">
      <c r="C517" s="266"/>
      <c r="D517" s="266"/>
      <c r="E517" s="266"/>
      <c r="F517" s="266"/>
      <c r="G517" s="266"/>
    </row>
    <row r="518" spans="3:7" s="107" customFormat="1" ht="12.75">
      <c r="C518" s="266"/>
      <c r="D518" s="266"/>
      <c r="E518" s="266"/>
      <c r="F518" s="266"/>
      <c r="G518" s="266"/>
    </row>
    <row r="519" spans="3:7" s="107" customFormat="1" ht="12.75">
      <c r="C519" s="266"/>
      <c r="D519" s="266"/>
      <c r="E519" s="266"/>
      <c r="F519" s="266"/>
      <c r="G519" s="266"/>
    </row>
    <row r="520" spans="3:7" s="107" customFormat="1" ht="12.75">
      <c r="C520" s="266"/>
      <c r="D520" s="266"/>
      <c r="E520" s="266"/>
      <c r="F520" s="266"/>
      <c r="G520" s="266"/>
    </row>
    <row r="521" spans="3:7" s="107" customFormat="1" ht="12.75">
      <c r="C521" s="266"/>
      <c r="D521" s="266"/>
      <c r="E521" s="266"/>
      <c r="F521" s="266"/>
      <c r="G521" s="266"/>
    </row>
    <row r="522" spans="3:7" s="107" customFormat="1" ht="12.75">
      <c r="C522" s="266"/>
      <c r="D522" s="266"/>
      <c r="E522" s="266"/>
      <c r="F522" s="266"/>
      <c r="G522" s="266"/>
    </row>
    <row r="523" spans="3:7" s="107" customFormat="1" ht="12.75">
      <c r="C523" s="266"/>
      <c r="D523" s="266"/>
      <c r="E523" s="266"/>
      <c r="F523" s="266"/>
      <c r="G523" s="266"/>
    </row>
    <row r="524" spans="3:7" s="107" customFormat="1" ht="12.75">
      <c r="C524" s="266"/>
      <c r="D524" s="266"/>
      <c r="E524" s="266"/>
      <c r="F524" s="266"/>
      <c r="G524" s="266"/>
    </row>
    <row r="525" spans="3:7" s="107" customFormat="1" ht="12.75">
      <c r="C525" s="266"/>
      <c r="D525" s="266"/>
      <c r="E525" s="266"/>
      <c r="F525" s="266"/>
      <c r="G525" s="266"/>
    </row>
    <row r="526" spans="3:7" s="107" customFormat="1" ht="12.75">
      <c r="C526" s="266"/>
      <c r="D526" s="266"/>
      <c r="E526" s="266"/>
      <c r="F526" s="266"/>
      <c r="G526" s="266"/>
    </row>
    <row r="527" spans="3:7" s="107" customFormat="1" ht="12.75">
      <c r="C527" s="266"/>
      <c r="D527" s="266"/>
      <c r="E527" s="266"/>
      <c r="F527" s="266"/>
      <c r="G527" s="266"/>
    </row>
    <row r="528" spans="3:7" s="107" customFormat="1" ht="12.75">
      <c r="C528" s="266"/>
      <c r="D528" s="266"/>
      <c r="E528" s="266"/>
      <c r="F528" s="266"/>
      <c r="G528" s="266"/>
    </row>
    <row r="529" spans="3:7" s="107" customFormat="1" ht="12.75">
      <c r="C529" s="266"/>
      <c r="D529" s="266"/>
      <c r="E529" s="266"/>
      <c r="F529" s="266"/>
      <c r="G529" s="266"/>
    </row>
    <row r="530" spans="3:7" s="107" customFormat="1" ht="12.75">
      <c r="C530" s="266"/>
      <c r="D530" s="266"/>
      <c r="E530" s="266"/>
      <c r="F530" s="266"/>
      <c r="G530" s="266"/>
    </row>
    <row r="531" spans="3:7" s="107" customFormat="1" ht="12.75">
      <c r="C531" s="266"/>
      <c r="D531" s="266"/>
      <c r="E531" s="266"/>
      <c r="F531" s="266"/>
      <c r="G531" s="266"/>
    </row>
    <row r="532" spans="3:7" s="107" customFormat="1" ht="12.75">
      <c r="C532" s="266"/>
      <c r="D532" s="266"/>
      <c r="E532" s="266"/>
      <c r="F532" s="266"/>
      <c r="G532" s="266"/>
    </row>
    <row r="533" spans="3:7" s="107" customFormat="1" ht="12.75">
      <c r="C533" s="266"/>
      <c r="D533" s="266"/>
      <c r="E533" s="266"/>
      <c r="F533" s="266"/>
      <c r="G533" s="266"/>
    </row>
    <row r="534" spans="3:7" s="107" customFormat="1" ht="12.75">
      <c r="C534" s="266"/>
      <c r="D534" s="266"/>
      <c r="E534" s="266"/>
      <c r="F534" s="266"/>
      <c r="G534" s="266"/>
    </row>
    <row r="535" spans="3:7" s="107" customFormat="1" ht="12.75">
      <c r="C535" s="266"/>
      <c r="D535" s="266"/>
      <c r="E535" s="266"/>
      <c r="F535" s="266"/>
      <c r="G535" s="266"/>
    </row>
    <row r="536" spans="3:7" s="107" customFormat="1" ht="12.75">
      <c r="C536" s="266"/>
      <c r="D536" s="266"/>
      <c r="E536" s="266"/>
      <c r="F536" s="266"/>
      <c r="G536" s="266"/>
    </row>
    <row r="537" spans="3:7" s="107" customFormat="1" ht="12.75">
      <c r="C537" s="266"/>
      <c r="D537" s="266"/>
      <c r="E537" s="266"/>
      <c r="F537" s="266"/>
      <c r="G537" s="266"/>
    </row>
    <row r="538" spans="3:7" s="107" customFormat="1" ht="12.75">
      <c r="C538" s="266"/>
      <c r="D538" s="266"/>
      <c r="E538" s="266"/>
      <c r="F538" s="266"/>
      <c r="G538" s="266"/>
    </row>
    <row r="539" spans="3:7" s="107" customFormat="1" ht="12.75">
      <c r="C539" s="266"/>
      <c r="D539" s="266"/>
      <c r="E539" s="266"/>
      <c r="F539" s="266"/>
      <c r="G539" s="266"/>
    </row>
    <row r="540" spans="3:7" s="107" customFormat="1" ht="12.75">
      <c r="C540" s="266"/>
      <c r="D540" s="266"/>
      <c r="E540" s="266"/>
      <c r="F540" s="266"/>
      <c r="G540" s="266"/>
    </row>
    <row r="541" spans="3:7" s="107" customFormat="1" ht="12.75">
      <c r="C541" s="266"/>
      <c r="D541" s="266"/>
      <c r="E541" s="266"/>
      <c r="F541" s="266"/>
      <c r="G541" s="266"/>
    </row>
    <row r="542" spans="3:7" s="107" customFormat="1" ht="12.75">
      <c r="C542" s="266"/>
      <c r="D542" s="266"/>
      <c r="E542" s="266"/>
      <c r="F542" s="266"/>
      <c r="G542" s="266"/>
    </row>
    <row r="543" spans="3:7" s="107" customFormat="1" ht="12.75">
      <c r="C543" s="266"/>
      <c r="D543" s="266"/>
      <c r="E543" s="266"/>
      <c r="F543" s="266"/>
      <c r="G543" s="266"/>
    </row>
    <row r="544" spans="3:7" s="107" customFormat="1" ht="12.75">
      <c r="C544" s="266"/>
      <c r="D544" s="266"/>
      <c r="E544" s="266"/>
      <c r="F544" s="266"/>
      <c r="G544" s="266"/>
    </row>
    <row r="545" spans="3:7" s="107" customFormat="1" ht="12.75">
      <c r="C545" s="266"/>
      <c r="D545" s="266"/>
      <c r="E545" s="266"/>
      <c r="F545" s="266"/>
      <c r="G545" s="266"/>
    </row>
    <row r="546" spans="3:7" s="107" customFormat="1" ht="12.75">
      <c r="C546" s="266"/>
      <c r="D546" s="266"/>
      <c r="E546" s="266"/>
      <c r="F546" s="266"/>
      <c r="G546" s="266"/>
    </row>
    <row r="547" spans="3:7" s="107" customFormat="1" ht="12.75">
      <c r="C547" s="266"/>
      <c r="D547" s="266"/>
      <c r="E547" s="266"/>
      <c r="F547" s="266"/>
      <c r="G547" s="266"/>
    </row>
    <row r="548" spans="3:7" s="107" customFormat="1" ht="12.75">
      <c r="C548" s="266"/>
      <c r="D548" s="266"/>
      <c r="E548" s="266"/>
      <c r="F548" s="266"/>
      <c r="G548" s="266"/>
    </row>
    <row r="549" spans="3:7" s="107" customFormat="1" ht="12.75">
      <c r="C549" s="266"/>
      <c r="D549" s="266"/>
      <c r="E549" s="266"/>
      <c r="F549" s="266"/>
      <c r="G549" s="266"/>
    </row>
    <row r="550" spans="3:7" s="107" customFormat="1" ht="12.75">
      <c r="C550" s="266"/>
      <c r="D550" s="266"/>
      <c r="E550" s="266"/>
      <c r="F550" s="266"/>
      <c r="G550" s="266"/>
    </row>
    <row r="551" spans="3:7" s="107" customFormat="1" ht="12.75">
      <c r="C551" s="266"/>
      <c r="D551" s="266"/>
      <c r="E551" s="266"/>
      <c r="F551" s="266"/>
      <c r="G551" s="266"/>
    </row>
    <row r="552" spans="3:7" s="107" customFormat="1" ht="12.75">
      <c r="C552" s="266"/>
      <c r="D552" s="266"/>
      <c r="E552" s="266"/>
      <c r="F552" s="266"/>
      <c r="G552" s="266"/>
    </row>
    <row r="553" spans="3:7" s="107" customFormat="1" ht="12.75">
      <c r="C553" s="266"/>
      <c r="D553" s="266"/>
      <c r="E553" s="266"/>
      <c r="F553" s="266"/>
      <c r="G553" s="266"/>
    </row>
    <row r="554" spans="3:7" s="107" customFormat="1" ht="12.75">
      <c r="C554" s="266"/>
      <c r="D554" s="266"/>
      <c r="E554" s="266"/>
      <c r="F554" s="266"/>
      <c r="G554" s="266"/>
    </row>
    <row r="555" spans="3:7" s="107" customFormat="1" ht="12.75">
      <c r="C555" s="266"/>
      <c r="D555" s="266"/>
      <c r="E555" s="266"/>
      <c r="F555" s="266"/>
      <c r="G555" s="266"/>
    </row>
    <row r="556" spans="3:7" s="107" customFormat="1" ht="12.75">
      <c r="C556" s="266"/>
      <c r="D556" s="266"/>
      <c r="E556" s="266"/>
      <c r="F556" s="266"/>
      <c r="G556" s="266"/>
    </row>
    <row r="557" spans="3:7" s="107" customFormat="1" ht="12.75">
      <c r="C557" s="266"/>
      <c r="D557" s="266"/>
      <c r="E557" s="266"/>
      <c r="F557" s="266"/>
      <c r="G557" s="266"/>
    </row>
    <row r="558" spans="3:7" s="107" customFormat="1" ht="12.75">
      <c r="C558" s="266"/>
      <c r="D558" s="266"/>
      <c r="E558" s="266"/>
      <c r="F558" s="266"/>
      <c r="G558" s="266"/>
    </row>
    <row r="559" spans="3:7" s="107" customFormat="1" ht="12.75">
      <c r="C559" s="266"/>
      <c r="D559" s="266"/>
      <c r="E559" s="266"/>
      <c r="F559" s="266"/>
      <c r="G559" s="266"/>
    </row>
    <row r="560" spans="3:7" s="107" customFormat="1" ht="12.75">
      <c r="C560" s="266"/>
      <c r="D560" s="266"/>
      <c r="E560" s="266"/>
      <c r="F560" s="266"/>
      <c r="G560" s="266"/>
    </row>
    <row r="561" spans="3:7" s="107" customFormat="1" ht="12.75">
      <c r="C561" s="266"/>
      <c r="D561" s="266"/>
      <c r="E561" s="266"/>
      <c r="F561" s="266"/>
      <c r="G561" s="266"/>
    </row>
    <row r="562" spans="3:7" s="107" customFormat="1" ht="12.75">
      <c r="C562" s="266"/>
      <c r="D562" s="266"/>
      <c r="E562" s="266"/>
      <c r="F562" s="266"/>
      <c r="G562" s="266"/>
    </row>
    <row r="563" spans="3:7" s="107" customFormat="1" ht="12.75">
      <c r="C563" s="266"/>
      <c r="D563" s="266"/>
      <c r="E563" s="266"/>
      <c r="F563" s="266"/>
      <c r="G563" s="266"/>
    </row>
    <row r="564" spans="3:7" s="107" customFormat="1" ht="12.75">
      <c r="C564" s="266"/>
      <c r="D564" s="266"/>
      <c r="E564" s="266"/>
      <c r="F564" s="266"/>
      <c r="G564" s="266"/>
    </row>
    <row r="565" spans="3:7" s="107" customFormat="1" ht="12.75">
      <c r="C565" s="266"/>
      <c r="D565" s="266"/>
      <c r="E565" s="266"/>
      <c r="F565" s="266"/>
      <c r="G565" s="266"/>
    </row>
    <row r="566" spans="3:7" s="107" customFormat="1" ht="12.75">
      <c r="C566" s="266"/>
      <c r="D566" s="266"/>
      <c r="E566" s="266"/>
      <c r="F566" s="266"/>
      <c r="G566" s="266"/>
    </row>
    <row r="567" spans="3:7" s="107" customFormat="1" ht="12.75">
      <c r="C567" s="266"/>
      <c r="D567" s="266"/>
      <c r="E567" s="266"/>
      <c r="F567" s="266"/>
      <c r="G567" s="266"/>
    </row>
    <row r="568" spans="3:7" s="107" customFormat="1" ht="12.75">
      <c r="C568" s="266"/>
      <c r="D568" s="266"/>
      <c r="E568" s="266"/>
      <c r="F568" s="266"/>
      <c r="G568" s="266"/>
    </row>
    <row r="569" spans="3:7" s="107" customFormat="1" ht="12.75">
      <c r="C569" s="266"/>
      <c r="D569" s="266"/>
      <c r="E569" s="266"/>
      <c r="F569" s="266"/>
      <c r="G569" s="266"/>
    </row>
    <row r="570" spans="3:7" s="107" customFormat="1" ht="12.75">
      <c r="C570" s="266"/>
      <c r="D570" s="266"/>
      <c r="E570" s="266"/>
      <c r="F570" s="266"/>
      <c r="G570" s="266"/>
    </row>
    <row r="571" spans="3:7" s="107" customFormat="1" ht="12.75">
      <c r="C571" s="266"/>
      <c r="D571" s="266"/>
      <c r="E571" s="266"/>
      <c r="F571" s="266"/>
      <c r="G571" s="266"/>
    </row>
    <row r="572" spans="3:7" s="107" customFormat="1" ht="12.75">
      <c r="C572" s="266"/>
      <c r="D572" s="266"/>
      <c r="E572" s="266"/>
      <c r="F572" s="266"/>
      <c r="G572" s="266"/>
    </row>
    <row r="573" spans="3:7" s="107" customFormat="1" ht="12.75">
      <c r="C573" s="266"/>
      <c r="D573" s="266"/>
      <c r="E573" s="266"/>
      <c r="F573" s="266"/>
      <c r="G573" s="266"/>
    </row>
    <row r="574" spans="3:7" s="107" customFormat="1" ht="12.75">
      <c r="C574" s="266"/>
      <c r="D574" s="266"/>
      <c r="E574" s="266"/>
      <c r="F574" s="266"/>
      <c r="G574" s="266"/>
    </row>
    <row r="575" spans="3:7" s="107" customFormat="1" ht="12.75">
      <c r="C575" s="266"/>
      <c r="D575" s="266"/>
      <c r="E575" s="266"/>
      <c r="F575" s="266"/>
      <c r="G575" s="266"/>
    </row>
    <row r="576" spans="3:7" s="107" customFormat="1" ht="12.75">
      <c r="C576" s="266"/>
      <c r="D576" s="266"/>
      <c r="E576" s="266"/>
      <c r="F576" s="266"/>
      <c r="G576" s="266"/>
    </row>
    <row r="577" spans="3:7" s="107" customFormat="1" ht="12.75">
      <c r="C577" s="266"/>
      <c r="D577" s="266"/>
      <c r="E577" s="266"/>
      <c r="F577" s="266"/>
      <c r="G577" s="266"/>
    </row>
    <row r="578" spans="3:7" s="107" customFormat="1" ht="12.75">
      <c r="C578" s="266"/>
      <c r="D578" s="266"/>
      <c r="E578" s="266"/>
      <c r="F578" s="266"/>
      <c r="G578" s="266"/>
    </row>
    <row r="579" spans="3:7" s="107" customFormat="1" ht="12.75">
      <c r="C579" s="266"/>
      <c r="D579" s="266"/>
      <c r="E579" s="266"/>
      <c r="F579" s="266"/>
      <c r="G579" s="266"/>
    </row>
    <row r="580" spans="3:7" s="107" customFormat="1" ht="12.75">
      <c r="C580" s="266"/>
      <c r="D580" s="266"/>
      <c r="E580" s="266"/>
      <c r="F580" s="266"/>
      <c r="G580" s="266"/>
    </row>
    <row r="581" spans="3:7" s="107" customFormat="1" ht="12.75">
      <c r="C581" s="266"/>
      <c r="D581" s="266"/>
      <c r="E581" s="266"/>
      <c r="F581" s="266"/>
      <c r="G581" s="266"/>
    </row>
    <row r="582" spans="3:7" s="107" customFormat="1" ht="12.75">
      <c r="C582" s="266"/>
      <c r="D582" s="266"/>
      <c r="E582" s="266"/>
      <c r="F582" s="266"/>
      <c r="G582" s="266"/>
    </row>
    <row r="583" spans="3:7" s="107" customFormat="1" ht="12.75">
      <c r="C583" s="266"/>
      <c r="D583" s="266"/>
      <c r="E583" s="266"/>
      <c r="F583" s="266"/>
      <c r="G583" s="266"/>
    </row>
    <row r="584" spans="3:7" s="107" customFormat="1" ht="12.75">
      <c r="C584" s="266"/>
      <c r="D584" s="266"/>
      <c r="E584" s="266"/>
      <c r="F584" s="266"/>
      <c r="G584" s="266"/>
    </row>
    <row r="585" spans="3:7" s="107" customFormat="1" ht="12.75">
      <c r="C585" s="266"/>
      <c r="D585" s="266"/>
      <c r="E585" s="266"/>
      <c r="F585" s="266"/>
      <c r="G585" s="266"/>
    </row>
    <row r="586" spans="3:7" s="107" customFormat="1" ht="12.75">
      <c r="C586" s="266"/>
      <c r="D586" s="266"/>
      <c r="E586" s="266"/>
      <c r="F586" s="266"/>
      <c r="G586" s="266"/>
    </row>
    <row r="587" spans="3:7" s="107" customFormat="1" ht="12.75">
      <c r="C587" s="266"/>
      <c r="D587" s="266"/>
      <c r="E587" s="266"/>
      <c r="F587" s="266"/>
      <c r="G587" s="266"/>
    </row>
    <row r="588" spans="3:7" s="107" customFormat="1" ht="12.75">
      <c r="C588" s="266"/>
      <c r="D588" s="266"/>
      <c r="E588" s="266"/>
      <c r="F588" s="266"/>
      <c r="G588" s="266"/>
    </row>
    <row r="589" spans="3:7" s="107" customFormat="1" ht="12.75">
      <c r="C589" s="266"/>
      <c r="D589" s="266"/>
      <c r="E589" s="266"/>
      <c r="F589" s="266"/>
      <c r="G589" s="266"/>
    </row>
    <row r="590" spans="3:7" s="107" customFormat="1" ht="12.75">
      <c r="C590" s="266"/>
      <c r="D590" s="266"/>
      <c r="E590" s="266"/>
      <c r="F590" s="266"/>
      <c r="G590" s="266"/>
    </row>
    <row r="591" spans="3:7" s="107" customFormat="1" ht="12.75">
      <c r="C591" s="266"/>
      <c r="D591" s="266"/>
      <c r="E591" s="266"/>
      <c r="F591" s="266"/>
      <c r="G591" s="266"/>
    </row>
    <row r="592" spans="3:7" s="107" customFormat="1" ht="12.75">
      <c r="C592" s="266"/>
      <c r="D592" s="266"/>
      <c r="E592" s="266"/>
      <c r="F592" s="266"/>
      <c r="G592" s="266"/>
    </row>
    <row r="593" spans="3:7" s="107" customFormat="1" ht="12.75">
      <c r="C593" s="266"/>
      <c r="D593" s="266"/>
      <c r="E593" s="266"/>
      <c r="F593" s="266"/>
      <c r="G593" s="266"/>
    </row>
    <row r="594" spans="3:7" s="107" customFormat="1" ht="12.75">
      <c r="C594" s="266"/>
      <c r="D594" s="266"/>
      <c r="E594" s="266"/>
      <c r="F594" s="266"/>
      <c r="G594" s="266"/>
    </row>
    <row r="595" spans="3:7" s="107" customFormat="1" ht="12.75">
      <c r="C595" s="266"/>
      <c r="D595" s="266"/>
      <c r="E595" s="266"/>
      <c r="F595" s="266"/>
      <c r="G595" s="266"/>
    </row>
    <row r="596" spans="3:7" s="107" customFormat="1" ht="12.75">
      <c r="C596" s="266"/>
      <c r="D596" s="266"/>
      <c r="E596" s="266"/>
      <c r="F596" s="266"/>
      <c r="G596" s="266"/>
    </row>
    <row r="597" spans="3:7" s="107" customFormat="1" ht="12.75">
      <c r="C597" s="266"/>
      <c r="D597" s="266"/>
      <c r="E597" s="266"/>
      <c r="F597" s="266"/>
      <c r="G597" s="266"/>
    </row>
    <row r="598" spans="3:7" s="107" customFormat="1" ht="12.75">
      <c r="C598" s="266"/>
      <c r="D598" s="266"/>
      <c r="E598" s="266"/>
      <c r="F598" s="266"/>
      <c r="G598" s="266"/>
    </row>
    <row r="599" spans="3:7" s="107" customFormat="1" ht="12.75">
      <c r="C599" s="266"/>
      <c r="D599" s="266"/>
      <c r="E599" s="266"/>
      <c r="F599" s="266"/>
      <c r="G599" s="266"/>
    </row>
    <row r="600" spans="3:7" s="107" customFormat="1" ht="12.75">
      <c r="C600" s="266"/>
      <c r="D600" s="266"/>
      <c r="E600" s="266"/>
      <c r="F600" s="266"/>
      <c r="G600" s="266"/>
    </row>
    <row r="601" spans="3:7" s="107" customFormat="1" ht="12.75">
      <c r="C601" s="266"/>
      <c r="D601" s="266"/>
      <c r="E601" s="266"/>
      <c r="F601" s="266"/>
      <c r="G601" s="266"/>
    </row>
    <row r="602" spans="3:7" s="107" customFormat="1" ht="12.75">
      <c r="C602" s="266"/>
      <c r="D602" s="266"/>
      <c r="E602" s="266"/>
      <c r="F602" s="266"/>
      <c r="G602" s="266"/>
    </row>
    <row r="603" spans="3:7" s="107" customFormat="1" ht="12.75">
      <c r="C603" s="266"/>
      <c r="D603" s="266"/>
      <c r="E603" s="266"/>
      <c r="F603" s="266"/>
      <c r="G603" s="266"/>
    </row>
    <row r="604" spans="3:7" s="107" customFormat="1" ht="12.75">
      <c r="C604" s="266"/>
      <c r="D604" s="266"/>
      <c r="E604" s="266"/>
      <c r="F604" s="266"/>
      <c r="G604" s="266"/>
    </row>
    <row r="605" spans="3:7" s="107" customFormat="1" ht="12.75">
      <c r="C605" s="266"/>
      <c r="D605" s="266"/>
      <c r="E605" s="266"/>
      <c r="F605" s="266"/>
      <c r="G605" s="266"/>
    </row>
    <row r="606" spans="3:7" s="107" customFormat="1" ht="12.75">
      <c r="C606" s="266"/>
      <c r="D606" s="266"/>
      <c r="E606" s="266"/>
      <c r="F606" s="266"/>
      <c r="G606" s="266"/>
    </row>
    <row r="607" spans="3:7" s="107" customFormat="1" ht="12.75">
      <c r="C607" s="266"/>
      <c r="D607" s="266"/>
      <c r="E607" s="266"/>
      <c r="F607" s="266"/>
      <c r="G607" s="266"/>
    </row>
    <row r="608" spans="3:7" s="107" customFormat="1" ht="12.75">
      <c r="C608" s="266"/>
      <c r="D608" s="266"/>
      <c r="E608" s="266"/>
      <c r="F608" s="266"/>
      <c r="G608" s="266"/>
    </row>
    <row r="609" spans="3:7" s="107" customFormat="1" ht="12.75">
      <c r="C609" s="266"/>
      <c r="D609" s="266"/>
      <c r="E609" s="266"/>
      <c r="F609" s="266"/>
      <c r="G609" s="266"/>
    </row>
    <row r="610" spans="3:7" s="107" customFormat="1" ht="12.75">
      <c r="C610" s="266"/>
      <c r="D610" s="266"/>
      <c r="E610" s="266"/>
      <c r="F610" s="266"/>
      <c r="G610" s="266"/>
    </row>
    <row r="611" spans="3:7" s="107" customFormat="1" ht="12.75">
      <c r="C611" s="266"/>
      <c r="D611" s="266"/>
      <c r="E611" s="266"/>
      <c r="F611" s="266"/>
      <c r="G611" s="266"/>
    </row>
    <row r="612" spans="3:7" s="107" customFormat="1" ht="12.75">
      <c r="C612" s="266"/>
      <c r="D612" s="266"/>
      <c r="E612" s="266"/>
      <c r="F612" s="266"/>
      <c r="G612" s="266"/>
    </row>
    <row r="613" spans="3:7" s="107" customFormat="1" ht="12.75">
      <c r="C613" s="266"/>
      <c r="D613" s="266"/>
      <c r="E613" s="266"/>
      <c r="F613" s="266"/>
      <c r="G613" s="266"/>
    </row>
    <row r="614" spans="3:7" s="107" customFormat="1" ht="12.75">
      <c r="C614" s="266"/>
      <c r="D614" s="266"/>
      <c r="E614" s="266"/>
      <c r="F614" s="266"/>
      <c r="G614" s="266"/>
    </row>
    <row r="615" spans="3:7" s="107" customFormat="1" ht="12.75">
      <c r="C615" s="266"/>
      <c r="D615" s="266"/>
      <c r="E615" s="266"/>
      <c r="F615" s="266"/>
      <c r="G615" s="266"/>
    </row>
    <row r="616" spans="3:7" s="107" customFormat="1" ht="12.75">
      <c r="C616" s="266"/>
      <c r="D616" s="266"/>
      <c r="E616" s="266"/>
      <c r="F616" s="266"/>
      <c r="G616" s="266"/>
    </row>
    <row r="617" spans="3:7" s="107" customFormat="1" ht="12.75">
      <c r="C617" s="266"/>
      <c r="D617" s="266"/>
      <c r="E617" s="266"/>
      <c r="F617" s="266"/>
      <c r="G617" s="266"/>
    </row>
    <row r="618" spans="3:7" s="107" customFormat="1" ht="12.75">
      <c r="C618" s="266"/>
      <c r="D618" s="266"/>
      <c r="E618" s="266"/>
      <c r="F618" s="266"/>
      <c r="G618" s="266"/>
    </row>
    <row r="619" spans="3:7" s="107" customFormat="1" ht="12.75">
      <c r="C619" s="266"/>
      <c r="D619" s="266"/>
      <c r="E619" s="266"/>
      <c r="F619" s="266"/>
      <c r="G619" s="266"/>
    </row>
    <row r="620" spans="3:7" s="107" customFormat="1" ht="12.75">
      <c r="C620" s="266"/>
      <c r="D620" s="266"/>
      <c r="E620" s="266"/>
      <c r="F620" s="266"/>
      <c r="G620" s="266"/>
    </row>
    <row r="621" spans="3:7" s="107" customFormat="1" ht="12.75">
      <c r="C621" s="266"/>
      <c r="D621" s="266"/>
      <c r="E621" s="266"/>
      <c r="F621" s="266"/>
      <c r="G621" s="266"/>
    </row>
    <row r="622" spans="3:7" s="107" customFormat="1" ht="12.75">
      <c r="C622" s="266"/>
      <c r="D622" s="266"/>
      <c r="E622" s="266"/>
      <c r="F622" s="266"/>
      <c r="G622" s="266"/>
    </row>
    <row r="623" spans="3:7" s="107" customFormat="1" ht="12.75">
      <c r="C623" s="266"/>
      <c r="D623" s="266"/>
      <c r="E623" s="266"/>
      <c r="F623" s="266"/>
      <c r="G623" s="266"/>
    </row>
    <row r="624" spans="3:7" s="107" customFormat="1" ht="12.75">
      <c r="C624" s="266"/>
      <c r="D624" s="266"/>
      <c r="E624" s="266"/>
      <c r="F624" s="266"/>
      <c r="G624" s="266"/>
    </row>
    <row r="625" spans="3:7" s="107" customFormat="1" ht="12.75">
      <c r="C625" s="266"/>
      <c r="D625" s="266"/>
      <c r="E625" s="266"/>
      <c r="F625" s="266"/>
      <c r="G625" s="266"/>
    </row>
    <row r="626" spans="3:7" s="107" customFormat="1" ht="12.75">
      <c r="C626" s="266"/>
      <c r="D626" s="266"/>
      <c r="E626" s="266"/>
      <c r="F626" s="266"/>
      <c r="G626" s="266"/>
    </row>
    <row r="627" spans="3:7" s="107" customFormat="1" ht="12.75">
      <c r="C627" s="266"/>
      <c r="D627" s="266"/>
      <c r="E627" s="266"/>
      <c r="F627" s="266"/>
      <c r="G627" s="266"/>
    </row>
    <row r="628" spans="3:7" s="107" customFormat="1" ht="12.75">
      <c r="C628" s="266"/>
      <c r="D628" s="266"/>
      <c r="E628" s="266"/>
      <c r="F628" s="266"/>
      <c r="G628" s="266"/>
    </row>
    <row r="629" spans="3:7" s="107" customFormat="1" ht="12.75">
      <c r="C629" s="266"/>
      <c r="D629" s="266"/>
      <c r="E629" s="266"/>
      <c r="F629" s="266"/>
      <c r="G629" s="266"/>
    </row>
    <row r="630" spans="3:7" s="107" customFormat="1" ht="12.75">
      <c r="C630" s="266"/>
      <c r="D630" s="266"/>
      <c r="E630" s="266"/>
      <c r="F630" s="266"/>
      <c r="G630" s="266"/>
    </row>
    <row r="631" spans="3:7" s="107" customFormat="1" ht="12.75">
      <c r="C631" s="266"/>
      <c r="D631" s="266"/>
      <c r="E631" s="266"/>
      <c r="F631" s="266"/>
      <c r="G631" s="266"/>
    </row>
    <row r="632" spans="3:7" s="107" customFormat="1" ht="12.75">
      <c r="C632" s="266"/>
      <c r="D632" s="266"/>
      <c r="E632" s="266"/>
      <c r="F632" s="266"/>
      <c r="G632" s="266"/>
    </row>
    <row r="633" spans="3:7" s="107" customFormat="1" ht="12.75">
      <c r="C633" s="266"/>
      <c r="D633" s="266"/>
      <c r="E633" s="266"/>
      <c r="F633" s="266"/>
      <c r="G633" s="266"/>
    </row>
    <row r="634" spans="3:7" s="107" customFormat="1" ht="12.75">
      <c r="C634" s="266"/>
      <c r="D634" s="266"/>
      <c r="E634" s="266"/>
      <c r="F634" s="266"/>
      <c r="G634" s="266"/>
    </row>
    <row r="635" spans="3:7" s="107" customFormat="1" ht="12.75">
      <c r="C635" s="266"/>
      <c r="D635" s="266"/>
      <c r="E635" s="266"/>
      <c r="F635" s="266"/>
      <c r="G635" s="266"/>
    </row>
    <row r="636" spans="3:7" s="107" customFormat="1" ht="12.75">
      <c r="C636" s="266"/>
      <c r="D636" s="266"/>
      <c r="E636" s="266"/>
      <c r="F636" s="266"/>
      <c r="G636" s="266"/>
    </row>
    <row r="637" spans="3:7" s="107" customFormat="1" ht="12.75">
      <c r="C637" s="266"/>
      <c r="D637" s="266"/>
      <c r="E637" s="266"/>
      <c r="F637" s="266"/>
      <c r="G637" s="266"/>
    </row>
    <row r="638" spans="3:7" s="107" customFormat="1" ht="12.75">
      <c r="C638" s="266"/>
      <c r="D638" s="266"/>
      <c r="E638" s="266"/>
      <c r="F638" s="266"/>
      <c r="G638" s="266"/>
    </row>
    <row r="639" spans="3:7" s="107" customFormat="1" ht="12.75">
      <c r="C639" s="266"/>
      <c r="D639" s="266"/>
      <c r="E639" s="266"/>
      <c r="F639" s="266"/>
      <c r="G639" s="266"/>
    </row>
    <row r="640" spans="3:7" s="107" customFormat="1" ht="12.75">
      <c r="C640" s="266"/>
      <c r="D640" s="266"/>
      <c r="E640" s="266"/>
      <c r="F640" s="266"/>
      <c r="G640" s="266"/>
    </row>
    <row r="641" spans="3:7" s="107" customFormat="1" ht="12.75">
      <c r="C641" s="266"/>
      <c r="D641" s="266"/>
      <c r="E641" s="266"/>
      <c r="F641" s="266"/>
      <c r="G641" s="266"/>
    </row>
    <row r="642" spans="3:7" s="107" customFormat="1" ht="12.75">
      <c r="C642" s="266"/>
      <c r="D642" s="266"/>
      <c r="E642" s="266"/>
      <c r="F642" s="266"/>
      <c r="G642" s="266"/>
    </row>
    <row r="643" spans="3:7" s="107" customFormat="1" ht="12.75">
      <c r="C643" s="266"/>
      <c r="D643" s="266"/>
      <c r="E643" s="266"/>
      <c r="F643" s="266"/>
      <c r="G643" s="266"/>
    </row>
    <row r="644" spans="3:7" s="107" customFormat="1" ht="12.75">
      <c r="C644" s="266"/>
      <c r="D644" s="266"/>
      <c r="E644" s="266"/>
      <c r="F644" s="266"/>
      <c r="G644" s="266"/>
    </row>
    <row r="645" spans="3:7" s="107" customFormat="1" ht="12.75">
      <c r="C645" s="266"/>
      <c r="D645" s="266"/>
      <c r="E645" s="266"/>
      <c r="F645" s="266"/>
      <c r="G645" s="266"/>
    </row>
    <row r="646" spans="3:7" s="107" customFormat="1" ht="12.75">
      <c r="C646" s="266"/>
      <c r="D646" s="266"/>
      <c r="E646" s="266"/>
      <c r="F646" s="266"/>
      <c r="G646" s="266"/>
    </row>
    <row r="647" spans="3:7" s="107" customFormat="1" ht="12.75">
      <c r="C647" s="266"/>
      <c r="D647" s="266"/>
      <c r="E647" s="266"/>
      <c r="F647" s="266"/>
      <c r="G647" s="266"/>
    </row>
    <row r="648" spans="3:7" s="107" customFormat="1" ht="12.75">
      <c r="C648" s="266"/>
      <c r="D648" s="266"/>
      <c r="E648" s="266"/>
      <c r="F648" s="266"/>
      <c r="G648" s="266"/>
    </row>
    <row r="649" spans="3:7" s="107" customFormat="1" ht="12.75">
      <c r="C649" s="266"/>
      <c r="D649" s="266"/>
      <c r="E649" s="266"/>
      <c r="F649" s="266"/>
      <c r="G649" s="266"/>
    </row>
    <row r="650" spans="3:7" s="107" customFormat="1" ht="12.75">
      <c r="C650" s="266"/>
      <c r="D650" s="266"/>
      <c r="E650" s="266"/>
      <c r="F650" s="266"/>
      <c r="G650" s="266"/>
    </row>
    <row r="651" spans="3:7" s="107" customFormat="1" ht="12.75">
      <c r="C651" s="266"/>
      <c r="D651" s="266"/>
      <c r="E651" s="266"/>
      <c r="F651" s="266"/>
      <c r="G651" s="266"/>
    </row>
    <row r="652" spans="3:7" s="107" customFormat="1" ht="12.75">
      <c r="C652" s="266"/>
      <c r="D652" s="266"/>
      <c r="E652" s="266"/>
      <c r="F652" s="266"/>
      <c r="G652" s="266"/>
    </row>
    <row r="653" spans="3:7" s="107" customFormat="1" ht="12.75">
      <c r="C653" s="266"/>
      <c r="D653" s="266"/>
      <c r="E653" s="266"/>
      <c r="F653" s="266"/>
      <c r="G653" s="266"/>
    </row>
    <row r="654" spans="3:7" s="107" customFormat="1" ht="12.75">
      <c r="C654" s="266"/>
      <c r="D654" s="266"/>
      <c r="E654" s="266"/>
      <c r="F654" s="266"/>
      <c r="G654" s="266"/>
    </row>
    <row r="655" spans="3:7" s="107" customFormat="1" ht="12.75">
      <c r="C655" s="266"/>
      <c r="D655" s="266"/>
      <c r="E655" s="266"/>
      <c r="F655" s="266"/>
      <c r="G655" s="266"/>
    </row>
    <row r="656" spans="3:7" s="107" customFormat="1" ht="12.75">
      <c r="C656" s="266"/>
      <c r="D656" s="266"/>
      <c r="E656" s="266"/>
      <c r="F656" s="266"/>
      <c r="G656" s="266"/>
    </row>
    <row r="657" spans="3:7" s="107" customFormat="1" ht="12.75">
      <c r="C657" s="266"/>
      <c r="D657" s="266"/>
      <c r="E657" s="266"/>
      <c r="F657" s="266"/>
      <c r="G657" s="266"/>
    </row>
    <row r="658" spans="3:7" s="107" customFormat="1" ht="12.75">
      <c r="C658" s="266"/>
      <c r="D658" s="266"/>
      <c r="E658" s="266"/>
      <c r="F658" s="266"/>
      <c r="G658" s="266"/>
    </row>
    <row r="659" spans="3:7" s="107" customFormat="1" ht="12.75">
      <c r="C659" s="266"/>
      <c r="D659" s="266"/>
      <c r="E659" s="266"/>
      <c r="F659" s="266"/>
      <c r="G659" s="266"/>
    </row>
    <row r="660" spans="3:7" s="107" customFormat="1" ht="12.75">
      <c r="C660" s="266"/>
      <c r="D660" s="266"/>
      <c r="E660" s="266"/>
      <c r="F660" s="266"/>
      <c r="G660" s="266"/>
    </row>
    <row r="661" spans="3:7" s="107" customFormat="1" ht="12.75">
      <c r="C661" s="266"/>
      <c r="D661" s="266"/>
      <c r="E661" s="266"/>
      <c r="F661" s="266"/>
      <c r="G661" s="266"/>
    </row>
    <row r="662" spans="3:7" s="107" customFormat="1" ht="12.75">
      <c r="C662" s="266"/>
      <c r="D662" s="266"/>
      <c r="E662" s="266"/>
      <c r="F662" s="266"/>
      <c r="G662" s="266"/>
    </row>
    <row r="663" spans="3:7" s="107" customFormat="1" ht="12.75">
      <c r="C663" s="266"/>
      <c r="D663" s="266"/>
      <c r="E663" s="266"/>
      <c r="F663" s="266"/>
      <c r="G663" s="266"/>
    </row>
    <row r="664" spans="3:7" s="107" customFormat="1" ht="12.75">
      <c r="C664" s="266"/>
      <c r="D664" s="266"/>
      <c r="E664" s="266"/>
      <c r="F664" s="266"/>
      <c r="G664" s="266"/>
    </row>
    <row r="665" spans="3:7" s="107" customFormat="1" ht="12.75">
      <c r="C665" s="266"/>
      <c r="D665" s="266"/>
      <c r="E665" s="266"/>
      <c r="F665" s="266"/>
      <c r="G665" s="266"/>
    </row>
    <row r="666" spans="3:7" s="107" customFormat="1" ht="12.75">
      <c r="C666" s="266"/>
      <c r="D666" s="266"/>
      <c r="E666" s="266"/>
      <c r="F666" s="266"/>
      <c r="G666" s="266"/>
    </row>
    <row r="667" spans="3:7" s="107" customFormat="1" ht="12.75">
      <c r="C667" s="266"/>
      <c r="D667" s="266"/>
      <c r="E667" s="266"/>
      <c r="F667" s="266"/>
      <c r="G667" s="266"/>
    </row>
    <row r="668" spans="3:7" s="107" customFormat="1" ht="12.75">
      <c r="C668" s="266"/>
      <c r="D668" s="266"/>
      <c r="E668" s="266"/>
      <c r="F668" s="266"/>
      <c r="G668" s="266"/>
    </row>
    <row r="669" spans="3:7" s="107" customFormat="1" ht="12.75">
      <c r="C669" s="266"/>
      <c r="D669" s="266"/>
      <c r="E669" s="266"/>
      <c r="F669" s="266"/>
      <c r="G669" s="266"/>
    </row>
    <row r="670" spans="3:7" s="107" customFormat="1" ht="12.75">
      <c r="C670" s="266"/>
      <c r="D670" s="266"/>
      <c r="E670" s="266"/>
      <c r="F670" s="266"/>
      <c r="G670" s="266"/>
    </row>
    <row r="671" spans="3:7" s="107" customFormat="1" ht="12.75">
      <c r="C671" s="266"/>
      <c r="D671" s="266"/>
      <c r="E671" s="266"/>
      <c r="F671" s="266"/>
      <c r="G671" s="266"/>
    </row>
    <row r="672" spans="3:7" s="107" customFormat="1" ht="12.75">
      <c r="C672" s="266"/>
      <c r="D672" s="266"/>
      <c r="E672" s="266"/>
      <c r="F672" s="266"/>
      <c r="G672" s="266"/>
    </row>
    <row r="673" spans="3:7" s="107" customFormat="1" ht="12.75">
      <c r="C673" s="266"/>
      <c r="D673" s="266"/>
      <c r="E673" s="266"/>
      <c r="F673" s="266"/>
      <c r="G673" s="266"/>
    </row>
    <row r="674" spans="3:7" s="107" customFormat="1" ht="12.75">
      <c r="C674" s="266"/>
      <c r="D674" s="266"/>
      <c r="E674" s="266"/>
      <c r="F674" s="266"/>
      <c r="G674" s="266"/>
    </row>
    <row r="675" spans="3:7" s="107" customFormat="1" ht="12.75">
      <c r="C675" s="266"/>
      <c r="D675" s="266"/>
      <c r="E675" s="266"/>
      <c r="F675" s="266"/>
      <c r="G675" s="266"/>
    </row>
    <row r="676" spans="3:7" s="107" customFormat="1" ht="12.75">
      <c r="C676" s="266"/>
      <c r="D676" s="266"/>
      <c r="E676" s="266"/>
      <c r="F676" s="266"/>
      <c r="G676" s="266"/>
    </row>
    <row r="677" spans="3:7" s="107" customFormat="1" ht="12.75">
      <c r="C677" s="266"/>
      <c r="D677" s="266"/>
      <c r="E677" s="266"/>
      <c r="F677" s="266"/>
      <c r="G677" s="266"/>
    </row>
    <row r="678" spans="3:7" s="107" customFormat="1" ht="12.75">
      <c r="C678" s="266"/>
      <c r="D678" s="266"/>
      <c r="E678" s="266"/>
      <c r="F678" s="266"/>
      <c r="G678" s="266"/>
    </row>
    <row r="679" spans="3:7" s="107" customFormat="1" ht="12.75">
      <c r="C679" s="266"/>
      <c r="D679" s="266"/>
      <c r="E679" s="266"/>
      <c r="F679" s="266"/>
      <c r="G679" s="266"/>
    </row>
    <row r="680" spans="3:7" s="107" customFormat="1" ht="12.75">
      <c r="C680" s="266"/>
      <c r="D680" s="266"/>
      <c r="E680" s="266"/>
      <c r="F680" s="266"/>
      <c r="G680" s="266"/>
    </row>
    <row r="681" spans="3:7" s="107" customFormat="1" ht="12.75">
      <c r="C681" s="266"/>
      <c r="D681" s="266"/>
      <c r="E681" s="266"/>
      <c r="F681" s="266"/>
      <c r="G681" s="266"/>
    </row>
    <row r="682" spans="3:7" s="107" customFormat="1" ht="12.75">
      <c r="C682" s="266"/>
      <c r="D682" s="266"/>
      <c r="E682" s="266"/>
      <c r="F682" s="266"/>
      <c r="G682" s="266"/>
    </row>
    <row r="683" spans="3:7" s="107" customFormat="1" ht="12.75">
      <c r="C683" s="266"/>
      <c r="D683" s="266"/>
      <c r="E683" s="266"/>
      <c r="F683" s="266"/>
      <c r="G683" s="266"/>
    </row>
    <row r="684" spans="3:7" s="107" customFormat="1" ht="12.75">
      <c r="C684" s="266"/>
      <c r="D684" s="266"/>
      <c r="E684" s="266"/>
      <c r="F684" s="266"/>
      <c r="G684" s="266"/>
    </row>
    <row r="685" spans="3:7" s="107" customFormat="1" ht="12.75">
      <c r="C685" s="266"/>
      <c r="D685" s="266"/>
      <c r="E685" s="266"/>
      <c r="F685" s="266"/>
      <c r="G685" s="266"/>
    </row>
    <row r="686" spans="3:7" s="107" customFormat="1" ht="12.75">
      <c r="C686" s="266"/>
      <c r="D686" s="266"/>
      <c r="E686" s="266"/>
      <c r="F686" s="266"/>
      <c r="G686" s="266"/>
    </row>
    <row r="687" spans="3:7" s="107" customFormat="1" ht="12.75">
      <c r="C687" s="266"/>
      <c r="D687" s="266"/>
      <c r="E687" s="266"/>
      <c r="F687" s="266"/>
      <c r="G687" s="266"/>
    </row>
    <row r="688" spans="3:7" s="107" customFormat="1" ht="12.75">
      <c r="C688" s="266"/>
      <c r="D688" s="266"/>
      <c r="E688" s="266"/>
      <c r="F688" s="266"/>
      <c r="G688" s="266"/>
    </row>
    <row r="689" spans="3:7" s="107" customFormat="1" ht="12.75">
      <c r="C689" s="266"/>
      <c r="D689" s="266"/>
      <c r="E689" s="266"/>
      <c r="F689" s="266"/>
      <c r="G689" s="266"/>
    </row>
    <row r="690" spans="3:7" s="107" customFormat="1" ht="12.75">
      <c r="C690" s="266"/>
      <c r="D690" s="266"/>
      <c r="E690" s="266"/>
      <c r="F690" s="266"/>
      <c r="G690" s="266"/>
    </row>
    <row r="691" spans="3:7" s="107" customFormat="1" ht="12.75">
      <c r="C691" s="266"/>
      <c r="D691" s="266"/>
      <c r="E691" s="266"/>
      <c r="F691" s="266"/>
      <c r="G691" s="266"/>
    </row>
    <row r="692" spans="3:7" s="107" customFormat="1" ht="12.75">
      <c r="C692" s="266"/>
      <c r="D692" s="266"/>
      <c r="E692" s="266"/>
      <c r="F692" s="266"/>
      <c r="G692" s="266"/>
    </row>
    <row r="693" spans="3:7" s="107" customFormat="1" ht="12.75">
      <c r="C693" s="266"/>
      <c r="D693" s="266"/>
      <c r="E693" s="266"/>
      <c r="F693" s="266"/>
      <c r="G693" s="266"/>
    </row>
    <row r="694" spans="3:7" s="107" customFormat="1" ht="12.75">
      <c r="C694" s="266"/>
      <c r="D694" s="266"/>
      <c r="E694" s="266"/>
      <c r="F694" s="266"/>
      <c r="G694" s="266"/>
    </row>
    <row r="695" spans="3:7" s="107" customFormat="1" ht="12.75">
      <c r="C695" s="266"/>
      <c r="D695" s="266"/>
      <c r="E695" s="266"/>
      <c r="F695" s="266"/>
      <c r="G695" s="266"/>
    </row>
    <row r="696" spans="3:7" s="107" customFormat="1" ht="12.75">
      <c r="C696" s="266"/>
      <c r="D696" s="266"/>
      <c r="E696" s="266"/>
      <c r="F696" s="266"/>
      <c r="G696" s="266"/>
    </row>
    <row r="697" spans="3:7" s="107" customFormat="1" ht="12.75">
      <c r="C697" s="266"/>
      <c r="D697" s="266"/>
      <c r="E697" s="266"/>
      <c r="F697" s="266"/>
      <c r="G697" s="266"/>
    </row>
    <row r="698" spans="3:7" s="107" customFormat="1" ht="12.75">
      <c r="C698" s="266"/>
      <c r="D698" s="266"/>
      <c r="E698" s="266"/>
      <c r="F698" s="266"/>
      <c r="G698" s="266"/>
    </row>
    <row r="699" spans="3:7" s="107" customFormat="1" ht="12.75">
      <c r="C699" s="266"/>
      <c r="D699" s="266"/>
      <c r="E699" s="266"/>
      <c r="F699" s="266"/>
      <c r="G699" s="266"/>
    </row>
    <row r="700" spans="3:7" s="107" customFormat="1" ht="12.75">
      <c r="C700" s="266"/>
      <c r="D700" s="266"/>
      <c r="E700" s="266"/>
      <c r="F700" s="266"/>
      <c r="G700" s="266"/>
    </row>
    <row r="701" spans="3:7" s="107" customFormat="1" ht="12.75">
      <c r="C701" s="266"/>
      <c r="D701" s="266"/>
      <c r="E701" s="266"/>
      <c r="F701" s="266"/>
      <c r="G701" s="266"/>
    </row>
    <row r="702" spans="3:7" s="107" customFormat="1" ht="12.75">
      <c r="C702" s="266"/>
      <c r="D702" s="266"/>
      <c r="E702" s="266"/>
      <c r="F702" s="266"/>
      <c r="G702" s="266"/>
    </row>
    <row r="703" spans="3:7" s="107" customFormat="1" ht="12.75">
      <c r="C703" s="266"/>
      <c r="D703" s="266"/>
      <c r="E703" s="266"/>
      <c r="F703" s="266"/>
      <c r="G703" s="266"/>
    </row>
    <row r="704" spans="3:7" s="107" customFormat="1" ht="12.75">
      <c r="C704" s="266"/>
      <c r="D704" s="266"/>
      <c r="E704" s="266"/>
      <c r="F704" s="266"/>
      <c r="G704" s="266"/>
    </row>
    <row r="705" spans="3:7" s="107" customFormat="1" ht="12.75">
      <c r="C705" s="266"/>
      <c r="D705" s="266"/>
      <c r="E705" s="266"/>
      <c r="F705" s="266"/>
      <c r="G705" s="266"/>
    </row>
    <row r="706" spans="3:7" s="107" customFormat="1" ht="12.75">
      <c r="C706" s="266"/>
      <c r="D706" s="266"/>
      <c r="E706" s="266"/>
      <c r="F706" s="266"/>
      <c r="G706" s="266"/>
    </row>
    <row r="707" spans="3:7" s="107" customFormat="1" ht="12.75">
      <c r="C707" s="266"/>
      <c r="D707" s="266"/>
      <c r="E707" s="266"/>
      <c r="F707" s="266"/>
      <c r="G707" s="266"/>
    </row>
    <row r="708" spans="3:7" s="107" customFormat="1" ht="12.75">
      <c r="C708" s="266"/>
      <c r="D708" s="266"/>
      <c r="E708" s="266"/>
      <c r="F708" s="266"/>
      <c r="G708" s="266"/>
    </row>
    <row r="709" spans="3:7" s="107" customFormat="1" ht="12.75">
      <c r="C709" s="266"/>
      <c r="D709" s="266"/>
      <c r="E709" s="266"/>
      <c r="F709" s="266"/>
      <c r="G709" s="266"/>
    </row>
    <row r="710" spans="3:7" s="107" customFormat="1" ht="12.75">
      <c r="C710" s="266"/>
      <c r="D710" s="266"/>
      <c r="E710" s="266"/>
      <c r="F710" s="266"/>
      <c r="G710" s="266"/>
    </row>
    <row r="711" spans="3:7" s="107" customFormat="1" ht="12.75">
      <c r="C711" s="266"/>
      <c r="D711" s="266"/>
      <c r="E711" s="266"/>
      <c r="F711" s="266"/>
      <c r="G711" s="266"/>
    </row>
    <row r="712" spans="3:7" s="107" customFormat="1" ht="12.75">
      <c r="C712" s="266"/>
      <c r="D712" s="266"/>
      <c r="E712" s="266"/>
      <c r="F712" s="266"/>
      <c r="G712" s="266"/>
    </row>
    <row r="713" spans="3:7" s="107" customFormat="1" ht="12.75">
      <c r="C713" s="266"/>
      <c r="D713" s="266"/>
      <c r="E713" s="266"/>
      <c r="F713" s="266"/>
      <c r="G713" s="266"/>
    </row>
    <row r="714" spans="3:7" s="107" customFormat="1" ht="12.75">
      <c r="C714" s="266"/>
      <c r="D714" s="266"/>
      <c r="E714" s="266"/>
      <c r="F714" s="266"/>
      <c r="G714" s="266"/>
    </row>
    <row r="715" spans="3:7" s="107" customFormat="1" ht="12.75">
      <c r="C715" s="266"/>
      <c r="D715" s="266"/>
      <c r="E715" s="266"/>
      <c r="F715" s="266"/>
      <c r="G715" s="266"/>
    </row>
    <row r="716" spans="3:7" s="107" customFormat="1" ht="12.75">
      <c r="C716" s="266"/>
      <c r="D716" s="266"/>
      <c r="E716" s="266"/>
      <c r="F716" s="266"/>
      <c r="G716" s="266"/>
    </row>
    <row r="717" spans="3:7" s="107" customFormat="1" ht="12.75">
      <c r="C717" s="266"/>
      <c r="D717" s="266"/>
      <c r="E717" s="266"/>
      <c r="F717" s="266"/>
      <c r="G717" s="266"/>
    </row>
    <row r="718" spans="3:7" s="107" customFormat="1" ht="12.75">
      <c r="C718" s="266"/>
      <c r="D718" s="266"/>
      <c r="E718" s="266"/>
      <c r="F718" s="266"/>
      <c r="G718" s="266"/>
    </row>
    <row r="719" spans="3:7" s="107" customFormat="1" ht="12.75">
      <c r="C719" s="266"/>
      <c r="D719" s="266"/>
      <c r="E719" s="266"/>
      <c r="F719" s="266"/>
      <c r="G719" s="266"/>
    </row>
    <row r="720" spans="3:7" s="107" customFormat="1" ht="12.75">
      <c r="C720" s="266"/>
      <c r="D720" s="266"/>
      <c r="E720" s="266"/>
      <c r="F720" s="266"/>
      <c r="G720" s="266"/>
    </row>
    <row r="721" spans="3:7" s="107" customFormat="1" ht="12.75">
      <c r="C721" s="266"/>
      <c r="D721" s="266"/>
      <c r="E721" s="266"/>
      <c r="F721" s="266"/>
      <c r="G721" s="266"/>
    </row>
    <row r="722" spans="3:7" s="107" customFormat="1" ht="12.75">
      <c r="C722" s="266"/>
      <c r="D722" s="266"/>
      <c r="E722" s="266"/>
      <c r="F722" s="266"/>
      <c r="G722" s="266"/>
    </row>
    <row r="723" spans="3:7" s="107" customFormat="1" ht="12.75">
      <c r="C723" s="266"/>
      <c r="D723" s="266"/>
      <c r="E723" s="266"/>
      <c r="F723" s="266"/>
      <c r="G723" s="266"/>
    </row>
    <row r="724" spans="3:7" s="107" customFormat="1" ht="12.75">
      <c r="C724" s="266"/>
      <c r="D724" s="266"/>
      <c r="E724" s="266"/>
      <c r="F724" s="266"/>
      <c r="G724" s="266"/>
    </row>
    <row r="725" spans="3:7" s="107" customFormat="1" ht="12.75">
      <c r="C725" s="266"/>
      <c r="D725" s="266"/>
      <c r="E725" s="266"/>
      <c r="F725" s="266"/>
      <c r="G725" s="266"/>
    </row>
    <row r="726" spans="3:7" s="107" customFormat="1" ht="12.75">
      <c r="C726" s="266"/>
      <c r="D726" s="266"/>
      <c r="E726" s="266"/>
      <c r="F726" s="266"/>
      <c r="G726" s="266"/>
    </row>
    <row r="727" spans="3:7" s="107" customFormat="1" ht="12.75">
      <c r="C727" s="266"/>
      <c r="D727" s="266"/>
      <c r="E727" s="266"/>
      <c r="F727" s="266"/>
      <c r="G727" s="266"/>
    </row>
    <row r="728" spans="3:7" s="107" customFormat="1" ht="12.75">
      <c r="C728" s="266"/>
      <c r="D728" s="266"/>
      <c r="E728" s="266"/>
      <c r="F728" s="266"/>
      <c r="G728" s="266"/>
    </row>
    <row r="729" spans="3:7" s="107" customFormat="1" ht="12.75">
      <c r="C729" s="266"/>
      <c r="D729" s="266"/>
      <c r="E729" s="266"/>
      <c r="F729" s="266"/>
      <c r="G729" s="266"/>
    </row>
    <row r="730" spans="3:7" s="107" customFormat="1" ht="12.75">
      <c r="C730" s="266"/>
      <c r="D730" s="266"/>
      <c r="E730" s="266"/>
      <c r="F730" s="266"/>
      <c r="G730" s="266"/>
    </row>
    <row r="731" spans="3:7" s="107" customFormat="1" ht="12.75">
      <c r="C731" s="266"/>
      <c r="D731" s="266"/>
      <c r="E731" s="266"/>
      <c r="F731" s="266"/>
      <c r="G731" s="266"/>
    </row>
    <row r="732" spans="3:7" s="107" customFormat="1" ht="12.75">
      <c r="C732" s="266"/>
      <c r="D732" s="266"/>
      <c r="E732" s="266"/>
      <c r="F732" s="266"/>
      <c r="G732" s="266"/>
    </row>
    <row r="733" spans="3:7" s="107" customFormat="1" ht="12.75">
      <c r="C733" s="266"/>
      <c r="D733" s="266"/>
      <c r="E733" s="266"/>
      <c r="F733" s="266"/>
      <c r="G733" s="266"/>
    </row>
    <row r="734" spans="3:7" s="107" customFormat="1" ht="12.75">
      <c r="C734" s="266"/>
      <c r="D734" s="266"/>
      <c r="E734" s="266"/>
      <c r="F734" s="266"/>
      <c r="G734" s="266"/>
    </row>
    <row r="735" spans="3:7" s="107" customFormat="1" ht="12.75">
      <c r="C735" s="266"/>
      <c r="D735" s="266"/>
      <c r="E735" s="266"/>
      <c r="F735" s="266"/>
      <c r="G735" s="266"/>
    </row>
    <row r="736" spans="3:7" s="107" customFormat="1" ht="12.75">
      <c r="C736" s="266"/>
      <c r="D736" s="266"/>
      <c r="E736" s="266"/>
      <c r="F736" s="266"/>
      <c r="G736" s="266"/>
    </row>
    <row r="737" spans="3:7" s="107" customFormat="1" ht="12.75">
      <c r="C737" s="266"/>
      <c r="D737" s="266"/>
      <c r="E737" s="266"/>
      <c r="F737" s="266"/>
      <c r="G737" s="266"/>
    </row>
    <row r="738" spans="3:7" s="107" customFormat="1" ht="12.75">
      <c r="C738" s="266"/>
      <c r="D738" s="266"/>
      <c r="E738" s="266"/>
      <c r="F738" s="266"/>
      <c r="G738" s="266"/>
    </row>
    <row r="739" spans="3:7" s="107" customFormat="1" ht="12.75">
      <c r="C739" s="266"/>
      <c r="D739" s="266"/>
      <c r="E739" s="266"/>
      <c r="F739" s="266"/>
      <c r="G739" s="266"/>
    </row>
    <row r="740" spans="3:7" s="107" customFormat="1" ht="12.75">
      <c r="C740" s="266"/>
      <c r="D740" s="266"/>
      <c r="E740" s="266"/>
      <c r="F740" s="266"/>
      <c r="G740" s="266"/>
    </row>
    <row r="741" spans="3:7" s="107" customFormat="1" ht="12.75">
      <c r="C741" s="266"/>
      <c r="D741" s="266"/>
      <c r="E741" s="266"/>
      <c r="F741" s="266"/>
      <c r="G741" s="266"/>
    </row>
    <row r="742" spans="3:7" s="107" customFormat="1" ht="12.75">
      <c r="C742" s="266"/>
      <c r="D742" s="266"/>
      <c r="E742" s="266"/>
      <c r="F742" s="266"/>
      <c r="G742" s="266"/>
    </row>
    <row r="743" spans="3:7" s="107" customFormat="1" ht="12.75">
      <c r="C743" s="266"/>
      <c r="D743" s="266"/>
      <c r="E743" s="266"/>
      <c r="F743" s="266"/>
      <c r="G743" s="266"/>
    </row>
    <row r="744" spans="3:7" s="107" customFormat="1" ht="12.75">
      <c r="C744" s="266"/>
      <c r="D744" s="266"/>
      <c r="E744" s="266"/>
      <c r="F744" s="266"/>
      <c r="G744" s="266"/>
    </row>
    <row r="745" spans="3:7" s="107" customFormat="1" ht="12.75">
      <c r="C745" s="266"/>
      <c r="D745" s="266"/>
      <c r="E745" s="266"/>
      <c r="F745" s="266"/>
      <c r="G745" s="266"/>
    </row>
    <row r="746" spans="3:7" s="107" customFormat="1" ht="12.75">
      <c r="C746" s="266"/>
      <c r="D746" s="266"/>
      <c r="E746" s="266"/>
      <c r="F746" s="266"/>
      <c r="G746" s="266"/>
    </row>
    <row r="747" spans="3:7" s="107" customFormat="1" ht="12.75">
      <c r="C747" s="266"/>
      <c r="D747" s="266"/>
      <c r="E747" s="266"/>
      <c r="F747" s="266"/>
      <c r="G747" s="266"/>
    </row>
    <row r="748" spans="3:7" s="107" customFormat="1" ht="12.75">
      <c r="C748" s="266"/>
      <c r="D748" s="266"/>
      <c r="E748" s="266"/>
      <c r="F748" s="266"/>
      <c r="G748" s="266"/>
    </row>
    <row r="749" spans="3:7" s="107" customFormat="1" ht="12.75">
      <c r="C749" s="266"/>
      <c r="D749" s="266"/>
      <c r="E749" s="266"/>
      <c r="F749" s="266"/>
      <c r="G749" s="266"/>
    </row>
    <row r="750" spans="3:7" s="107" customFormat="1" ht="12.75">
      <c r="C750" s="266"/>
      <c r="D750" s="266"/>
      <c r="E750" s="266"/>
      <c r="F750" s="266"/>
      <c r="G750" s="266"/>
    </row>
    <row r="751" spans="3:7" s="107" customFormat="1" ht="12.75">
      <c r="C751" s="266"/>
      <c r="D751" s="266"/>
      <c r="E751" s="266"/>
      <c r="F751" s="266"/>
      <c r="G751" s="266"/>
    </row>
    <row r="752" spans="3:7" s="107" customFormat="1" ht="12.75">
      <c r="C752" s="266"/>
      <c r="D752" s="266"/>
      <c r="E752" s="266"/>
      <c r="F752" s="266"/>
      <c r="G752" s="266"/>
    </row>
    <row r="753" spans="3:7" s="107" customFormat="1" ht="12.75">
      <c r="C753" s="266"/>
      <c r="D753" s="266"/>
      <c r="E753" s="266"/>
      <c r="F753" s="266"/>
      <c r="G753" s="266"/>
    </row>
    <row r="754" spans="3:7" s="107" customFormat="1" ht="12.75">
      <c r="C754" s="266"/>
      <c r="D754" s="266"/>
      <c r="E754" s="266"/>
      <c r="F754" s="266"/>
      <c r="G754" s="266"/>
    </row>
    <row r="755" spans="3:7" s="107" customFormat="1" ht="12.75">
      <c r="C755" s="266"/>
      <c r="D755" s="266"/>
      <c r="E755" s="266"/>
      <c r="F755" s="266"/>
      <c r="G755" s="266"/>
    </row>
    <row r="756" spans="3:7" s="107" customFormat="1" ht="12.75">
      <c r="C756" s="266"/>
      <c r="D756" s="266"/>
      <c r="E756" s="266"/>
      <c r="F756" s="266"/>
      <c r="G756" s="266"/>
    </row>
    <row r="757" spans="3:7" s="107" customFormat="1" ht="12.75">
      <c r="C757" s="266"/>
      <c r="D757" s="266"/>
      <c r="E757" s="266"/>
      <c r="F757" s="266"/>
      <c r="G757" s="266"/>
    </row>
    <row r="758" spans="3:7" s="107" customFormat="1" ht="12.75">
      <c r="C758" s="266"/>
      <c r="D758" s="266"/>
      <c r="E758" s="266"/>
      <c r="F758" s="266"/>
      <c r="G758" s="266"/>
    </row>
    <row r="759" spans="3:7" s="107" customFormat="1" ht="12.75">
      <c r="C759" s="266"/>
      <c r="D759" s="266"/>
      <c r="E759" s="266"/>
      <c r="F759" s="266"/>
      <c r="G759" s="266"/>
    </row>
    <row r="760" spans="3:7" s="107" customFormat="1" ht="12.75">
      <c r="C760" s="266"/>
      <c r="D760" s="266"/>
      <c r="E760" s="266"/>
      <c r="F760" s="266"/>
      <c r="G760" s="266"/>
    </row>
    <row r="761" spans="3:7" s="107" customFormat="1" ht="12.75">
      <c r="C761" s="266"/>
      <c r="D761" s="266"/>
      <c r="E761" s="266"/>
      <c r="F761" s="266"/>
      <c r="G761" s="266"/>
    </row>
    <row r="762" spans="3:7" s="107" customFormat="1" ht="12.75">
      <c r="C762" s="266"/>
      <c r="D762" s="266"/>
      <c r="E762" s="266"/>
      <c r="F762" s="266"/>
      <c r="G762" s="266"/>
    </row>
    <row r="763" spans="3:7" s="107" customFormat="1" ht="12.75">
      <c r="C763" s="266"/>
      <c r="D763" s="266"/>
      <c r="E763" s="266"/>
      <c r="F763" s="266"/>
      <c r="G763" s="266"/>
    </row>
    <row r="764" spans="3:7" s="107" customFormat="1" ht="12.75">
      <c r="C764" s="266"/>
      <c r="D764" s="266"/>
      <c r="E764" s="266"/>
      <c r="F764" s="266"/>
      <c r="G764" s="266"/>
    </row>
    <row r="765" spans="3:7" s="107" customFormat="1" ht="12.75">
      <c r="C765" s="266"/>
      <c r="D765" s="266"/>
      <c r="E765" s="266"/>
      <c r="F765" s="266"/>
      <c r="G765" s="266"/>
    </row>
    <row r="766" spans="3:7" s="107" customFormat="1" ht="12.75">
      <c r="C766" s="266"/>
      <c r="D766" s="266"/>
      <c r="E766" s="266"/>
      <c r="F766" s="266"/>
      <c r="G766" s="266"/>
    </row>
    <row r="767" spans="3:7" s="107" customFormat="1" ht="12.75">
      <c r="C767" s="266"/>
      <c r="D767" s="266"/>
      <c r="E767" s="266"/>
      <c r="F767" s="266"/>
      <c r="G767" s="266"/>
    </row>
    <row r="768" spans="3:7" s="107" customFormat="1" ht="12.75">
      <c r="C768" s="266"/>
      <c r="D768" s="266"/>
      <c r="E768" s="266"/>
      <c r="F768" s="266"/>
      <c r="G768" s="266"/>
    </row>
    <row r="769" spans="3:7" s="107" customFormat="1" ht="12.75">
      <c r="C769" s="266"/>
      <c r="D769" s="266"/>
      <c r="E769" s="266"/>
      <c r="F769" s="266"/>
      <c r="G769" s="266"/>
    </row>
    <row r="770" spans="3:7" s="107" customFormat="1" ht="12.75">
      <c r="C770" s="266"/>
      <c r="D770" s="266"/>
      <c r="E770" s="266"/>
      <c r="F770" s="266"/>
      <c r="G770" s="266"/>
    </row>
    <row r="771" spans="3:7" s="107" customFormat="1" ht="12.75">
      <c r="C771" s="266"/>
      <c r="D771" s="266"/>
      <c r="E771" s="266"/>
      <c r="F771" s="266"/>
      <c r="G771" s="266"/>
    </row>
    <row r="772" spans="3:7" s="107" customFormat="1" ht="12.75">
      <c r="C772" s="266"/>
      <c r="D772" s="266"/>
      <c r="E772" s="266"/>
      <c r="F772" s="266"/>
      <c r="G772" s="266"/>
    </row>
    <row r="773" spans="3:7" s="107" customFormat="1" ht="12.75">
      <c r="C773" s="266"/>
      <c r="D773" s="266"/>
      <c r="E773" s="266"/>
      <c r="F773" s="266"/>
      <c r="G773" s="266"/>
    </row>
    <row r="774" spans="3:7" s="107" customFormat="1" ht="12.75">
      <c r="C774" s="266"/>
      <c r="D774" s="266"/>
      <c r="E774" s="266"/>
      <c r="F774" s="266"/>
      <c r="G774" s="266"/>
    </row>
    <row r="775" spans="3:7" s="107" customFormat="1" ht="12.75">
      <c r="C775" s="266"/>
      <c r="D775" s="266"/>
      <c r="E775" s="266"/>
      <c r="F775" s="266"/>
      <c r="G775" s="266"/>
    </row>
    <row r="776" spans="3:7" s="107" customFormat="1" ht="12.75">
      <c r="C776" s="266"/>
      <c r="D776" s="266"/>
      <c r="E776" s="266"/>
      <c r="F776" s="266"/>
      <c r="G776" s="266"/>
    </row>
    <row r="777" spans="3:7" s="107" customFormat="1" ht="12.75">
      <c r="C777" s="266"/>
      <c r="D777" s="266"/>
      <c r="E777" s="266"/>
      <c r="F777" s="266"/>
      <c r="G777" s="266"/>
    </row>
    <row r="778" spans="3:7" s="107" customFormat="1" ht="12.75">
      <c r="C778" s="266"/>
      <c r="D778" s="266"/>
      <c r="E778" s="266"/>
      <c r="F778" s="266"/>
      <c r="G778" s="266"/>
    </row>
    <row r="779" spans="3:7" s="107" customFormat="1" ht="12.75">
      <c r="C779" s="266"/>
      <c r="D779" s="266"/>
      <c r="E779" s="266"/>
      <c r="F779" s="266"/>
      <c r="G779" s="266"/>
    </row>
    <row r="780" spans="3:7" s="107" customFormat="1" ht="12.75">
      <c r="C780" s="266"/>
      <c r="D780" s="266"/>
      <c r="E780" s="266"/>
      <c r="F780" s="266"/>
      <c r="G780" s="266"/>
    </row>
    <row r="781" spans="3:7" s="107" customFormat="1" ht="12.75">
      <c r="C781" s="266"/>
      <c r="D781" s="266"/>
      <c r="E781" s="266"/>
      <c r="F781" s="266"/>
      <c r="G781" s="266"/>
    </row>
    <row r="782" spans="3:7" s="107" customFormat="1" ht="12.75">
      <c r="C782" s="266"/>
      <c r="D782" s="266"/>
      <c r="E782" s="266"/>
      <c r="F782" s="266"/>
      <c r="G782" s="266"/>
    </row>
    <row r="783" spans="3:7" s="107" customFormat="1" ht="12.75">
      <c r="C783" s="266"/>
      <c r="D783" s="266"/>
      <c r="E783" s="266"/>
      <c r="F783" s="266"/>
      <c r="G783" s="266"/>
    </row>
    <row r="784" spans="3:7" s="107" customFormat="1" ht="12.75">
      <c r="C784" s="266"/>
      <c r="D784" s="266"/>
      <c r="E784" s="266"/>
      <c r="F784" s="266"/>
      <c r="G784" s="266"/>
    </row>
    <row r="785" spans="3:7" s="107" customFormat="1" ht="12.75">
      <c r="C785" s="266"/>
      <c r="D785" s="266"/>
      <c r="E785" s="266"/>
      <c r="F785" s="266"/>
      <c r="G785" s="266"/>
    </row>
    <row r="786" spans="3:7" s="107" customFormat="1" ht="12.75">
      <c r="C786" s="266"/>
      <c r="D786" s="266"/>
      <c r="E786" s="266"/>
      <c r="F786" s="266"/>
      <c r="G786" s="266"/>
    </row>
    <row r="787" spans="3:7" s="107" customFormat="1" ht="12.75">
      <c r="C787" s="266"/>
      <c r="D787" s="266"/>
      <c r="E787" s="266"/>
      <c r="F787" s="266"/>
      <c r="G787" s="266"/>
    </row>
    <row r="788" spans="3:7" s="107" customFormat="1" ht="12.75">
      <c r="C788" s="266"/>
      <c r="D788" s="266"/>
      <c r="E788" s="266"/>
      <c r="F788" s="266"/>
      <c r="G788" s="266"/>
    </row>
    <row r="789" spans="3:7" s="107" customFormat="1" ht="12.75">
      <c r="C789" s="266"/>
      <c r="D789" s="266"/>
      <c r="E789" s="266"/>
      <c r="F789" s="266"/>
      <c r="G789" s="266"/>
    </row>
    <row r="790" spans="3:7" s="107" customFormat="1" ht="12.75">
      <c r="C790" s="266"/>
      <c r="D790" s="266"/>
      <c r="E790" s="266"/>
      <c r="F790" s="266"/>
      <c r="G790" s="266"/>
    </row>
    <row r="791" spans="3:7" s="107" customFormat="1" ht="12.75">
      <c r="C791" s="266"/>
      <c r="D791" s="266"/>
      <c r="E791" s="266"/>
      <c r="F791" s="266"/>
      <c r="G791" s="266"/>
    </row>
    <row r="792" spans="3:7" s="107" customFormat="1" ht="12.75">
      <c r="C792" s="266"/>
      <c r="D792" s="266"/>
      <c r="E792" s="266"/>
      <c r="F792" s="266"/>
      <c r="G792" s="266"/>
    </row>
    <row r="793" spans="3:7" s="107" customFormat="1" ht="12.75">
      <c r="C793" s="266"/>
      <c r="D793" s="266"/>
      <c r="E793" s="266"/>
      <c r="F793" s="266"/>
      <c r="G793" s="266"/>
    </row>
    <row r="794" spans="3:7" s="107" customFormat="1" ht="12.75">
      <c r="C794" s="266"/>
      <c r="D794" s="266"/>
      <c r="E794" s="266"/>
      <c r="F794" s="266"/>
      <c r="G794" s="266"/>
    </row>
    <row r="795" spans="3:7" s="107" customFormat="1" ht="12.75">
      <c r="C795" s="266"/>
      <c r="D795" s="266"/>
      <c r="E795" s="266"/>
      <c r="F795" s="266"/>
      <c r="G795" s="266"/>
    </row>
    <row r="796" spans="3:7" s="107" customFormat="1" ht="12.75">
      <c r="C796" s="266"/>
      <c r="D796" s="266"/>
      <c r="E796" s="266"/>
      <c r="F796" s="266"/>
      <c r="G796" s="266"/>
    </row>
    <row r="797" spans="3:7" s="107" customFormat="1" ht="12.75">
      <c r="C797" s="266"/>
      <c r="D797" s="266"/>
      <c r="E797" s="266"/>
      <c r="F797" s="266"/>
      <c r="G797" s="266"/>
    </row>
    <row r="798" spans="3:7" s="107" customFormat="1" ht="12.75">
      <c r="C798" s="266"/>
      <c r="D798" s="266"/>
      <c r="E798" s="266"/>
      <c r="F798" s="266"/>
      <c r="G798" s="266"/>
    </row>
    <row r="799" spans="3:7" s="107" customFormat="1" ht="12.75">
      <c r="C799" s="266"/>
      <c r="D799" s="266"/>
      <c r="E799" s="266"/>
      <c r="F799" s="266"/>
      <c r="G799" s="266"/>
    </row>
    <row r="800" spans="3:7" s="107" customFormat="1" ht="12.75">
      <c r="C800" s="266"/>
      <c r="D800" s="266"/>
      <c r="E800" s="266"/>
      <c r="F800" s="266"/>
      <c r="G800" s="266"/>
    </row>
    <row r="801" spans="3:7" s="107" customFormat="1" ht="12.75">
      <c r="C801" s="266"/>
      <c r="D801" s="266"/>
      <c r="E801" s="266"/>
      <c r="F801" s="266"/>
      <c r="G801" s="266"/>
    </row>
    <row r="802" spans="3:7" s="107" customFormat="1" ht="12.75">
      <c r="C802" s="266"/>
      <c r="D802" s="266"/>
      <c r="E802" s="266"/>
      <c r="F802" s="266"/>
      <c r="G802" s="266"/>
    </row>
    <row r="803" spans="3:7" s="107" customFormat="1" ht="12.75">
      <c r="C803" s="266"/>
      <c r="D803" s="266"/>
      <c r="E803" s="266"/>
      <c r="F803" s="266"/>
      <c r="G803" s="266"/>
    </row>
    <row r="804" spans="3:7" s="107" customFormat="1" ht="12.75">
      <c r="C804" s="266"/>
      <c r="D804" s="266"/>
      <c r="E804" s="266"/>
      <c r="F804" s="266"/>
      <c r="G804" s="266"/>
    </row>
    <row r="805" spans="3:7" s="107" customFormat="1" ht="12.75">
      <c r="C805" s="266"/>
      <c r="D805" s="266"/>
      <c r="E805" s="266"/>
      <c r="F805" s="266"/>
      <c r="G805" s="266"/>
    </row>
    <row r="806" spans="3:7" s="107" customFormat="1" ht="12.75">
      <c r="C806" s="266"/>
      <c r="D806" s="266"/>
      <c r="E806" s="266"/>
      <c r="F806" s="266"/>
      <c r="G806" s="266"/>
    </row>
    <row r="807" spans="3:7" s="107" customFormat="1" ht="12.75">
      <c r="C807" s="266"/>
      <c r="D807" s="266"/>
      <c r="E807" s="266"/>
      <c r="F807" s="266"/>
      <c r="G807" s="266"/>
    </row>
    <row r="808" spans="3:7" s="107" customFormat="1" ht="12.75">
      <c r="C808" s="266"/>
      <c r="D808" s="266"/>
      <c r="E808" s="266"/>
      <c r="F808" s="266"/>
      <c r="G808" s="266"/>
    </row>
    <row r="809" spans="3:7" s="107" customFormat="1" ht="12.75">
      <c r="C809" s="266"/>
      <c r="D809" s="266"/>
      <c r="E809" s="266"/>
      <c r="F809" s="266"/>
      <c r="G809" s="266"/>
    </row>
    <row r="810" spans="3:7" s="107" customFormat="1" ht="12.75">
      <c r="C810" s="266"/>
      <c r="D810" s="266"/>
      <c r="E810" s="266"/>
      <c r="F810" s="266"/>
      <c r="G810" s="266"/>
    </row>
    <row r="811" spans="3:7" s="107" customFormat="1" ht="12.75">
      <c r="C811" s="266"/>
      <c r="D811" s="266"/>
      <c r="E811" s="266"/>
      <c r="F811" s="266"/>
      <c r="G811" s="266"/>
    </row>
    <row r="812" spans="3:7" s="107" customFormat="1" ht="12.75">
      <c r="C812" s="266"/>
      <c r="D812" s="266"/>
      <c r="E812" s="266"/>
      <c r="F812" s="266"/>
      <c r="G812" s="266"/>
    </row>
    <row r="813" spans="3:7" s="107" customFormat="1" ht="12.75">
      <c r="C813" s="266"/>
      <c r="D813" s="266"/>
      <c r="E813" s="266"/>
      <c r="F813" s="266"/>
      <c r="G813" s="266"/>
    </row>
    <row r="814" spans="3:7" s="107" customFormat="1" ht="12.75">
      <c r="C814" s="266"/>
      <c r="D814" s="266"/>
      <c r="E814" s="266"/>
      <c r="F814" s="266"/>
      <c r="G814" s="266"/>
    </row>
    <row r="815" spans="3:7" s="107" customFormat="1" ht="12.75">
      <c r="C815" s="266"/>
      <c r="D815" s="266"/>
      <c r="E815" s="266"/>
      <c r="F815" s="266"/>
      <c r="G815" s="266"/>
    </row>
    <row r="816" spans="3:7" s="107" customFormat="1" ht="12.75">
      <c r="C816" s="266"/>
      <c r="D816" s="266"/>
      <c r="E816" s="266"/>
      <c r="F816" s="266"/>
      <c r="G816" s="266"/>
    </row>
    <row r="817" spans="3:7" s="107" customFormat="1" ht="12.75">
      <c r="C817" s="266"/>
      <c r="D817" s="266"/>
      <c r="E817" s="266"/>
      <c r="F817" s="266"/>
      <c r="G817" s="266"/>
    </row>
    <row r="818" spans="3:7" s="107" customFormat="1" ht="12.75">
      <c r="C818" s="266"/>
      <c r="D818" s="266"/>
      <c r="E818" s="266"/>
      <c r="F818" s="266"/>
      <c r="G818" s="266"/>
    </row>
    <row r="819" spans="3:7" s="107" customFormat="1" ht="12.75">
      <c r="C819" s="266"/>
      <c r="D819" s="266"/>
      <c r="E819" s="266"/>
      <c r="F819" s="266"/>
      <c r="G819" s="266"/>
    </row>
    <row r="820" spans="3:7" s="107" customFormat="1" ht="12.75">
      <c r="C820" s="266"/>
      <c r="D820" s="266"/>
      <c r="E820" s="266"/>
      <c r="F820" s="266"/>
      <c r="G820" s="266"/>
    </row>
    <row r="821" spans="3:7" s="107" customFormat="1" ht="12.75">
      <c r="C821" s="266"/>
      <c r="D821" s="266"/>
      <c r="E821" s="266"/>
      <c r="F821" s="266"/>
      <c r="G821" s="266"/>
    </row>
    <row r="822" spans="3:7" s="107" customFormat="1" ht="12.75">
      <c r="C822" s="266"/>
      <c r="D822" s="266"/>
      <c r="E822" s="266"/>
      <c r="F822" s="266"/>
      <c r="G822" s="266"/>
    </row>
    <row r="823" spans="3:7" s="107" customFormat="1" ht="12.75">
      <c r="C823" s="266"/>
      <c r="D823" s="266"/>
      <c r="E823" s="266"/>
      <c r="F823" s="266"/>
      <c r="G823" s="266"/>
    </row>
    <row r="824" spans="3:7" s="107" customFormat="1" ht="12.75">
      <c r="C824" s="266"/>
      <c r="D824" s="266"/>
      <c r="E824" s="266"/>
      <c r="F824" s="266"/>
      <c r="G824" s="266"/>
    </row>
    <row r="825" spans="3:7" s="107" customFormat="1" ht="12.75">
      <c r="C825" s="266"/>
      <c r="D825" s="266"/>
      <c r="E825" s="266"/>
      <c r="F825" s="266"/>
      <c r="G825" s="266"/>
    </row>
    <row r="826" spans="3:7" s="107" customFormat="1" ht="12.75">
      <c r="C826" s="266"/>
      <c r="D826" s="266"/>
      <c r="E826" s="266"/>
      <c r="F826" s="266"/>
      <c r="G826" s="266"/>
    </row>
    <row r="827" spans="3:7" s="107" customFormat="1" ht="12.75">
      <c r="C827" s="266"/>
      <c r="D827" s="266"/>
      <c r="E827" s="266"/>
      <c r="F827" s="266"/>
      <c r="G827" s="266"/>
    </row>
    <row r="828" spans="3:7" s="107" customFormat="1" ht="12.75">
      <c r="C828" s="266"/>
      <c r="D828" s="266"/>
      <c r="E828" s="266"/>
      <c r="F828" s="266"/>
      <c r="G828" s="266"/>
    </row>
    <row r="829" spans="3:7" s="107" customFormat="1" ht="12.75">
      <c r="C829" s="266"/>
      <c r="D829" s="266"/>
      <c r="E829" s="266"/>
      <c r="F829" s="266"/>
      <c r="G829" s="266"/>
    </row>
    <row r="830" spans="3:7" s="107" customFormat="1" ht="12.75">
      <c r="C830" s="266"/>
      <c r="D830" s="266"/>
      <c r="E830" s="266"/>
      <c r="F830" s="266"/>
      <c r="G830" s="266"/>
    </row>
    <row r="831" spans="3:7" s="107" customFormat="1" ht="12.75">
      <c r="C831" s="266"/>
      <c r="D831" s="266"/>
      <c r="E831" s="266"/>
      <c r="F831" s="266"/>
      <c r="G831" s="266"/>
    </row>
    <row r="832" spans="3:7" s="107" customFormat="1" ht="12.75">
      <c r="C832" s="266"/>
      <c r="D832" s="266"/>
      <c r="E832" s="266"/>
      <c r="F832" s="266"/>
      <c r="G832" s="266"/>
    </row>
    <row r="833" spans="3:7" s="107" customFormat="1" ht="12.75">
      <c r="C833" s="266"/>
      <c r="D833" s="266"/>
      <c r="E833" s="266"/>
      <c r="F833" s="266"/>
      <c r="G833" s="266"/>
    </row>
    <row r="834" spans="3:7" s="107" customFormat="1" ht="12.75">
      <c r="C834" s="266"/>
      <c r="D834" s="266"/>
      <c r="E834" s="266"/>
      <c r="F834" s="266"/>
      <c r="G834" s="266"/>
    </row>
    <row r="835" spans="3:7" s="107" customFormat="1" ht="12.75">
      <c r="C835" s="266"/>
      <c r="D835" s="266"/>
      <c r="E835" s="266"/>
      <c r="F835" s="266"/>
      <c r="G835" s="266"/>
    </row>
    <row r="836" spans="3:7" s="107" customFormat="1" ht="12.75">
      <c r="C836" s="266"/>
      <c r="D836" s="266"/>
      <c r="E836" s="266"/>
      <c r="F836" s="266"/>
      <c r="G836" s="266"/>
    </row>
    <row r="837" spans="3:7" s="107" customFormat="1" ht="12.75">
      <c r="C837" s="266"/>
      <c r="D837" s="266"/>
      <c r="E837" s="266"/>
      <c r="F837" s="266"/>
      <c r="G837" s="266"/>
    </row>
    <row r="838" spans="3:7" s="107" customFormat="1" ht="12.75">
      <c r="C838" s="266"/>
      <c r="D838" s="266"/>
      <c r="E838" s="266"/>
      <c r="F838" s="266"/>
      <c r="G838" s="266"/>
    </row>
    <row r="839" spans="3:7" s="107" customFormat="1" ht="12.75">
      <c r="C839" s="266"/>
      <c r="D839" s="266"/>
      <c r="E839" s="266"/>
      <c r="F839" s="266"/>
      <c r="G839" s="266"/>
    </row>
    <row r="840" spans="3:7" s="107" customFormat="1" ht="12.75">
      <c r="C840" s="266"/>
      <c r="D840" s="266"/>
      <c r="E840" s="266"/>
      <c r="F840" s="266"/>
      <c r="G840" s="266"/>
    </row>
    <row r="841" spans="3:7" s="107" customFormat="1" ht="12.75">
      <c r="C841" s="266"/>
      <c r="D841" s="266"/>
      <c r="E841" s="266"/>
      <c r="F841" s="266"/>
      <c r="G841" s="266"/>
    </row>
    <row r="842" spans="3:7" s="107" customFormat="1" ht="12.75">
      <c r="C842" s="266"/>
      <c r="D842" s="266"/>
      <c r="E842" s="266"/>
      <c r="F842" s="266"/>
      <c r="G842" s="266"/>
    </row>
    <row r="843" spans="3:7" s="107" customFormat="1" ht="12.75">
      <c r="C843" s="266"/>
      <c r="D843" s="266"/>
      <c r="E843" s="266"/>
      <c r="F843" s="266"/>
      <c r="G843" s="266"/>
    </row>
    <row r="844" spans="3:7" s="107" customFormat="1" ht="12.75">
      <c r="C844" s="266"/>
      <c r="D844" s="266"/>
      <c r="E844" s="266"/>
      <c r="F844" s="266"/>
      <c r="G844" s="266"/>
    </row>
    <row r="845" spans="3:7" s="107" customFormat="1" ht="12.75">
      <c r="C845" s="266"/>
      <c r="D845" s="266"/>
      <c r="E845" s="266"/>
      <c r="F845" s="266"/>
      <c r="G845" s="266"/>
    </row>
    <row r="846" spans="3:7" s="107" customFormat="1" ht="12.75">
      <c r="C846" s="266"/>
      <c r="D846" s="266"/>
      <c r="E846" s="266"/>
      <c r="F846" s="266"/>
      <c r="G846" s="266"/>
    </row>
    <row r="847" spans="3:7" s="107" customFormat="1" ht="12.75">
      <c r="C847" s="266"/>
      <c r="D847" s="266"/>
      <c r="E847" s="266"/>
      <c r="F847" s="266"/>
      <c r="G847" s="266"/>
    </row>
    <row r="848" spans="3:7" s="107" customFormat="1" ht="12.75">
      <c r="C848" s="266"/>
      <c r="D848" s="266"/>
      <c r="E848" s="266"/>
      <c r="F848" s="266"/>
      <c r="G848" s="266"/>
    </row>
    <row r="849" spans="3:7" s="107" customFormat="1" ht="12.75">
      <c r="C849" s="266"/>
      <c r="D849" s="266"/>
      <c r="E849" s="266"/>
      <c r="F849" s="266"/>
      <c r="G849" s="266"/>
    </row>
    <row r="850" spans="3:7" s="107" customFormat="1" ht="12.75">
      <c r="C850" s="266"/>
      <c r="D850" s="266"/>
      <c r="E850" s="266"/>
      <c r="F850" s="266"/>
      <c r="G850" s="266"/>
    </row>
    <row r="851" spans="3:7" s="107" customFormat="1" ht="12.75">
      <c r="C851" s="266"/>
      <c r="D851" s="266"/>
      <c r="E851" s="266"/>
      <c r="F851" s="266"/>
      <c r="G851" s="266"/>
    </row>
    <row r="852" spans="3:7" s="107" customFormat="1" ht="12.75">
      <c r="C852" s="266"/>
      <c r="D852" s="266"/>
      <c r="E852" s="266"/>
      <c r="F852" s="266"/>
      <c r="G852" s="266"/>
    </row>
    <row r="853" spans="3:7" s="107" customFormat="1" ht="12.75">
      <c r="C853" s="266"/>
      <c r="D853" s="266"/>
      <c r="E853" s="266"/>
      <c r="F853" s="266"/>
      <c r="G853" s="266"/>
    </row>
    <row r="854" spans="3:7" s="107" customFormat="1" ht="12.75">
      <c r="C854" s="266"/>
      <c r="D854" s="266"/>
      <c r="E854" s="266"/>
      <c r="F854" s="266"/>
      <c r="G854" s="266"/>
    </row>
    <row r="855" spans="3:7" s="107" customFormat="1" ht="12.75">
      <c r="C855" s="266"/>
      <c r="D855" s="266"/>
      <c r="E855" s="266"/>
      <c r="F855" s="266"/>
      <c r="G855" s="266"/>
    </row>
    <row r="856" spans="3:7" s="107" customFormat="1" ht="12.75">
      <c r="C856" s="266"/>
      <c r="D856" s="266"/>
      <c r="E856" s="266"/>
      <c r="F856" s="266"/>
      <c r="G856" s="266"/>
    </row>
    <row r="857" spans="3:7" s="107" customFormat="1" ht="12.75">
      <c r="C857" s="266"/>
      <c r="D857" s="266"/>
      <c r="E857" s="266"/>
      <c r="F857" s="266"/>
      <c r="G857" s="266"/>
    </row>
    <row r="858" spans="3:7" s="107" customFormat="1" ht="12.75">
      <c r="C858" s="266"/>
      <c r="D858" s="266"/>
      <c r="E858" s="266"/>
      <c r="F858" s="266"/>
      <c r="G858" s="266"/>
    </row>
    <row r="859" spans="3:7" s="107" customFormat="1" ht="12.75">
      <c r="C859" s="266"/>
      <c r="D859" s="266"/>
      <c r="E859" s="266"/>
      <c r="F859" s="266"/>
      <c r="G859" s="266"/>
    </row>
    <row r="860" spans="3:7" s="107" customFormat="1" ht="12.75">
      <c r="C860" s="266"/>
      <c r="D860" s="266"/>
      <c r="E860" s="266"/>
      <c r="F860" s="266"/>
      <c r="G860" s="266"/>
    </row>
    <row r="861" spans="3:7" s="107" customFormat="1" ht="12.75">
      <c r="C861" s="266"/>
      <c r="D861" s="266"/>
      <c r="E861" s="266"/>
      <c r="F861" s="266"/>
      <c r="G861" s="266"/>
    </row>
    <row r="862" spans="3:7" s="107" customFormat="1" ht="12.75">
      <c r="C862" s="266"/>
      <c r="D862" s="266"/>
      <c r="E862" s="266"/>
      <c r="F862" s="266"/>
      <c r="G862" s="266"/>
    </row>
    <row r="863" spans="3:7" s="107" customFormat="1" ht="12.75">
      <c r="C863" s="266"/>
      <c r="D863" s="266"/>
      <c r="E863" s="266"/>
      <c r="F863" s="266"/>
      <c r="G863" s="266"/>
    </row>
    <row r="864" spans="3:7" s="107" customFormat="1" ht="12.75">
      <c r="C864" s="266"/>
      <c r="D864" s="266"/>
      <c r="E864" s="266"/>
      <c r="F864" s="266"/>
      <c r="G864" s="266"/>
    </row>
    <row r="865" spans="3:7" s="107" customFormat="1" ht="12.75">
      <c r="C865" s="266"/>
      <c r="D865" s="266"/>
      <c r="E865" s="266"/>
      <c r="F865" s="266"/>
      <c r="G865" s="266"/>
    </row>
    <row r="866" spans="3:7" s="107" customFormat="1" ht="12.75">
      <c r="C866" s="266"/>
      <c r="D866" s="266"/>
      <c r="E866" s="266"/>
      <c r="F866" s="266"/>
      <c r="G866" s="266"/>
    </row>
    <row r="867" spans="3:7" s="107" customFormat="1" ht="12.75">
      <c r="C867" s="266"/>
      <c r="D867" s="266"/>
      <c r="E867" s="266"/>
      <c r="F867" s="266"/>
      <c r="G867" s="266"/>
    </row>
    <row r="868" spans="3:7" s="107" customFormat="1" ht="12.75">
      <c r="C868" s="266"/>
      <c r="D868" s="266"/>
      <c r="E868" s="266"/>
      <c r="F868" s="266"/>
      <c r="G868" s="266"/>
    </row>
    <row r="869" spans="3:7" s="107" customFormat="1" ht="12.75">
      <c r="C869" s="266"/>
      <c r="D869" s="266"/>
      <c r="E869" s="266"/>
      <c r="F869" s="266"/>
      <c r="G869" s="266"/>
    </row>
    <row r="870" spans="3:7" s="107" customFormat="1" ht="12.75">
      <c r="C870" s="266"/>
      <c r="D870" s="266"/>
      <c r="E870" s="266"/>
      <c r="F870" s="266"/>
      <c r="G870" s="266"/>
    </row>
    <row r="871" spans="3:7" s="107" customFormat="1" ht="12.75">
      <c r="C871" s="266"/>
      <c r="D871" s="266"/>
      <c r="E871" s="266"/>
      <c r="F871" s="266"/>
      <c r="G871" s="266"/>
    </row>
    <row r="872" spans="3:7" s="107" customFormat="1" ht="12.75">
      <c r="C872" s="266"/>
      <c r="D872" s="266"/>
      <c r="E872" s="266"/>
      <c r="F872" s="266"/>
      <c r="G872" s="266"/>
    </row>
    <row r="873" spans="3:7" s="107" customFormat="1" ht="12.75">
      <c r="C873" s="266"/>
      <c r="D873" s="266"/>
      <c r="E873" s="266"/>
      <c r="F873" s="266"/>
      <c r="G873" s="266"/>
    </row>
    <row r="874" spans="3:7" s="107" customFormat="1" ht="12.75">
      <c r="C874" s="266"/>
      <c r="D874" s="266"/>
      <c r="E874" s="266"/>
      <c r="F874" s="266"/>
      <c r="G874" s="266"/>
    </row>
    <row r="875" spans="3:7" s="107" customFormat="1" ht="12.75">
      <c r="C875" s="266"/>
      <c r="D875" s="266"/>
      <c r="E875" s="266"/>
      <c r="F875" s="266"/>
      <c r="G875" s="266"/>
    </row>
    <row r="876" spans="3:7" s="107" customFormat="1" ht="12.75">
      <c r="C876" s="266"/>
      <c r="D876" s="266"/>
      <c r="E876" s="266"/>
      <c r="F876" s="266"/>
      <c r="G876" s="266"/>
    </row>
    <row r="877" spans="3:7" s="107" customFormat="1" ht="12.75">
      <c r="C877" s="266"/>
      <c r="D877" s="266"/>
      <c r="E877" s="266"/>
      <c r="F877" s="266"/>
      <c r="G877" s="266"/>
    </row>
    <row r="878" spans="3:7" s="107" customFormat="1" ht="12.75">
      <c r="C878" s="266"/>
      <c r="D878" s="266"/>
      <c r="E878" s="266"/>
      <c r="F878" s="266"/>
      <c r="G878" s="266"/>
    </row>
    <row r="879" spans="3:7" s="107" customFormat="1" ht="12.75">
      <c r="C879" s="266"/>
      <c r="D879" s="266"/>
      <c r="E879" s="266"/>
      <c r="F879" s="266"/>
      <c r="G879" s="266"/>
    </row>
    <row r="880" spans="3:7" s="107" customFormat="1" ht="12.75">
      <c r="C880" s="266"/>
      <c r="D880" s="266"/>
      <c r="E880" s="266"/>
      <c r="F880" s="266"/>
      <c r="G880" s="266"/>
    </row>
    <row r="881" spans="3:7" s="107" customFormat="1" ht="12.75">
      <c r="C881" s="266"/>
      <c r="D881" s="266"/>
      <c r="E881" s="266"/>
      <c r="F881" s="266"/>
      <c r="G881" s="266"/>
    </row>
    <row r="882" spans="3:7" s="107" customFormat="1" ht="12.75">
      <c r="C882" s="266"/>
      <c r="D882" s="266"/>
      <c r="E882" s="266"/>
      <c r="F882" s="266"/>
      <c r="G882" s="266"/>
    </row>
    <row r="883" spans="3:7" s="107" customFormat="1" ht="12.75">
      <c r="C883" s="266"/>
      <c r="D883" s="266"/>
      <c r="E883" s="266"/>
      <c r="F883" s="266"/>
      <c r="G883" s="266"/>
    </row>
    <row r="884" spans="3:7" s="107" customFormat="1" ht="12.75">
      <c r="C884" s="266"/>
      <c r="D884" s="266"/>
      <c r="E884" s="266"/>
      <c r="F884" s="266"/>
      <c r="G884" s="266"/>
    </row>
    <row r="885" spans="3:7" s="107" customFormat="1" ht="12.75">
      <c r="C885" s="266"/>
      <c r="D885" s="266"/>
      <c r="E885" s="266"/>
      <c r="F885" s="266"/>
      <c r="G885" s="266"/>
    </row>
    <row r="886" spans="3:7" s="107" customFormat="1" ht="12.75">
      <c r="C886" s="266"/>
      <c r="D886" s="266"/>
      <c r="E886" s="266"/>
      <c r="F886" s="266"/>
      <c r="G886" s="266"/>
    </row>
    <row r="887" spans="3:7" s="107" customFormat="1" ht="12.75">
      <c r="C887" s="266"/>
      <c r="D887" s="266"/>
      <c r="E887" s="266"/>
      <c r="F887" s="266"/>
      <c r="G887" s="266"/>
    </row>
    <row r="888" spans="3:7" s="107" customFormat="1" ht="12.75">
      <c r="C888" s="266"/>
      <c r="D888" s="266"/>
      <c r="E888" s="266"/>
      <c r="F888" s="266"/>
      <c r="G888" s="266"/>
    </row>
    <row r="889" spans="3:7" s="107" customFormat="1" ht="12.75">
      <c r="C889" s="266"/>
      <c r="D889" s="266"/>
      <c r="E889" s="266"/>
      <c r="F889" s="266"/>
      <c r="G889" s="266"/>
    </row>
    <row r="890" spans="3:7" s="107" customFormat="1" ht="12.75">
      <c r="C890" s="266"/>
      <c r="D890" s="266"/>
      <c r="E890" s="266"/>
      <c r="F890" s="266"/>
      <c r="G890" s="266"/>
    </row>
    <row r="891" spans="3:7" s="107" customFormat="1" ht="12.75">
      <c r="C891" s="266"/>
      <c r="D891" s="266"/>
      <c r="E891" s="266"/>
      <c r="F891" s="266"/>
      <c r="G891" s="266"/>
    </row>
    <row r="892" spans="3:7" s="107" customFormat="1" ht="12.75">
      <c r="C892" s="266"/>
      <c r="D892" s="266"/>
      <c r="E892" s="266"/>
      <c r="F892" s="266"/>
      <c r="G892" s="266"/>
    </row>
    <row r="893" spans="3:7" s="107" customFormat="1" ht="12.75">
      <c r="C893" s="266"/>
      <c r="D893" s="266"/>
      <c r="E893" s="266"/>
      <c r="F893" s="266"/>
      <c r="G893" s="266"/>
    </row>
    <row r="894" spans="3:7" s="107" customFormat="1" ht="12.75">
      <c r="C894" s="266"/>
      <c r="D894" s="266"/>
      <c r="E894" s="266"/>
      <c r="F894" s="266"/>
      <c r="G894" s="266"/>
    </row>
    <row r="895" spans="3:7" s="107" customFormat="1" ht="12.75">
      <c r="C895" s="266"/>
      <c r="D895" s="266"/>
      <c r="E895" s="266"/>
      <c r="F895" s="266"/>
      <c r="G895" s="266"/>
    </row>
    <row r="896" spans="3:7" s="107" customFormat="1" ht="12.75">
      <c r="C896" s="266"/>
      <c r="D896" s="266"/>
      <c r="E896" s="266"/>
      <c r="F896" s="266"/>
      <c r="G896" s="266"/>
    </row>
    <row r="897" spans="3:7" s="107" customFormat="1" ht="12.75">
      <c r="C897" s="266"/>
      <c r="D897" s="266"/>
      <c r="E897" s="266"/>
      <c r="F897" s="266"/>
      <c r="G897" s="266"/>
    </row>
    <row r="898" spans="3:7" s="107" customFormat="1" ht="12.75">
      <c r="C898" s="266"/>
      <c r="D898" s="266"/>
      <c r="E898" s="266"/>
      <c r="F898" s="266"/>
      <c r="G898" s="266"/>
    </row>
    <row r="899" spans="3:7" s="107" customFormat="1" ht="12.75">
      <c r="C899" s="266"/>
      <c r="D899" s="266"/>
      <c r="E899" s="266"/>
      <c r="F899" s="266"/>
      <c r="G899" s="266"/>
    </row>
    <row r="900" spans="3:7" s="107" customFormat="1" ht="12.75">
      <c r="C900" s="266"/>
      <c r="D900" s="266"/>
      <c r="E900" s="266"/>
      <c r="F900" s="266"/>
      <c r="G900" s="266"/>
    </row>
    <row r="901" spans="3:7" s="107" customFormat="1" ht="12.75">
      <c r="C901" s="266"/>
      <c r="D901" s="266"/>
      <c r="E901" s="266"/>
      <c r="F901" s="266"/>
      <c r="G901" s="266"/>
    </row>
    <row r="902" spans="3:7" s="107" customFormat="1" ht="12.75">
      <c r="C902" s="266"/>
      <c r="D902" s="266"/>
      <c r="E902" s="266"/>
      <c r="F902" s="266"/>
      <c r="G902" s="266"/>
    </row>
    <row r="903" spans="3:7" s="107" customFormat="1" ht="12.75">
      <c r="C903" s="266"/>
      <c r="D903" s="266"/>
      <c r="E903" s="266"/>
      <c r="F903" s="266"/>
      <c r="G903" s="266"/>
    </row>
    <row r="904" spans="3:7" s="107" customFormat="1" ht="12.75">
      <c r="C904" s="266"/>
      <c r="D904" s="266"/>
      <c r="E904" s="266"/>
      <c r="F904" s="266"/>
      <c r="G904" s="266"/>
    </row>
    <row r="905" spans="3:7" s="107" customFormat="1" ht="12.75">
      <c r="C905" s="266"/>
      <c r="D905" s="266"/>
      <c r="E905" s="266"/>
      <c r="F905" s="266"/>
      <c r="G905" s="266"/>
    </row>
    <row r="906" spans="3:7" s="107" customFormat="1" ht="12.75">
      <c r="C906" s="266"/>
      <c r="D906" s="266"/>
      <c r="E906" s="266"/>
      <c r="F906" s="266"/>
      <c r="G906" s="266"/>
    </row>
    <row r="907" spans="3:7" s="107" customFormat="1" ht="12.75">
      <c r="C907" s="266"/>
      <c r="D907" s="266"/>
      <c r="E907" s="266"/>
      <c r="F907" s="266"/>
      <c r="G907" s="266"/>
    </row>
    <row r="908" spans="3:7" s="107" customFormat="1" ht="12.75">
      <c r="C908" s="266"/>
      <c r="D908" s="266"/>
      <c r="E908" s="266"/>
      <c r="F908" s="266"/>
      <c r="G908" s="266"/>
    </row>
    <row r="909" spans="3:7" s="107" customFormat="1" ht="12.75">
      <c r="C909" s="266"/>
      <c r="D909" s="266"/>
      <c r="E909" s="266"/>
      <c r="F909" s="266"/>
      <c r="G909" s="266"/>
    </row>
    <row r="910" spans="3:7" s="107" customFormat="1" ht="12.75">
      <c r="C910" s="266"/>
      <c r="D910" s="266"/>
      <c r="E910" s="266"/>
      <c r="F910" s="266"/>
      <c r="G910" s="266"/>
    </row>
    <row r="911" spans="3:7" s="107" customFormat="1" ht="12.75">
      <c r="C911" s="266"/>
      <c r="D911" s="266"/>
      <c r="E911" s="266"/>
      <c r="F911" s="266"/>
      <c r="G911" s="266"/>
    </row>
    <row r="912" spans="3:7" s="107" customFormat="1" ht="12.75">
      <c r="C912" s="266"/>
      <c r="D912" s="266"/>
      <c r="E912" s="266"/>
      <c r="F912" s="266"/>
      <c r="G912" s="266"/>
    </row>
    <row r="913" spans="3:7" s="107" customFormat="1" ht="12.75">
      <c r="C913" s="266"/>
      <c r="D913" s="266"/>
      <c r="E913" s="266"/>
      <c r="F913" s="266"/>
      <c r="G913" s="266"/>
    </row>
    <row r="914" spans="3:7" s="107" customFormat="1" ht="12.75">
      <c r="C914" s="266"/>
      <c r="D914" s="266"/>
      <c r="E914" s="266"/>
      <c r="F914" s="266"/>
      <c r="G914" s="266"/>
    </row>
    <row r="915" spans="3:7" s="107" customFormat="1" ht="12.75">
      <c r="C915" s="266"/>
      <c r="D915" s="266"/>
      <c r="E915" s="266"/>
      <c r="F915" s="266"/>
      <c r="G915" s="266"/>
    </row>
    <row r="916" spans="3:7" s="107" customFormat="1" ht="12.75">
      <c r="C916" s="266"/>
      <c r="D916" s="266"/>
      <c r="E916" s="266"/>
      <c r="F916" s="266"/>
      <c r="G916" s="266"/>
    </row>
    <row r="917" spans="3:7" s="107" customFormat="1" ht="12.75">
      <c r="C917" s="266"/>
      <c r="D917" s="266"/>
      <c r="E917" s="266"/>
      <c r="F917" s="266"/>
      <c r="G917" s="266"/>
    </row>
    <row r="918" spans="3:7" s="107" customFormat="1" ht="12.75">
      <c r="C918" s="266"/>
      <c r="D918" s="266"/>
      <c r="E918" s="266"/>
      <c r="F918" s="266"/>
      <c r="G918" s="266"/>
    </row>
    <row r="919" spans="3:7" s="107" customFormat="1" ht="12.75">
      <c r="C919" s="266"/>
      <c r="D919" s="266"/>
      <c r="E919" s="266"/>
      <c r="F919" s="266"/>
      <c r="G919" s="266"/>
    </row>
    <row r="920" spans="3:7" s="107" customFormat="1" ht="12.75">
      <c r="C920" s="266"/>
      <c r="D920" s="266"/>
      <c r="E920" s="266"/>
      <c r="F920" s="266"/>
      <c r="G920" s="266"/>
    </row>
    <row r="921" spans="3:7" s="107" customFormat="1" ht="12.75">
      <c r="C921" s="266"/>
      <c r="D921" s="266"/>
      <c r="E921" s="266"/>
      <c r="F921" s="266"/>
      <c r="G921" s="266"/>
    </row>
    <row r="922" spans="3:7" s="107" customFormat="1" ht="12.75">
      <c r="C922" s="266"/>
      <c r="D922" s="266"/>
      <c r="E922" s="266"/>
      <c r="F922" s="266"/>
      <c r="G922" s="266"/>
    </row>
    <row r="923" spans="3:7" s="107" customFormat="1" ht="12.75">
      <c r="C923" s="266"/>
      <c r="D923" s="266"/>
      <c r="E923" s="266"/>
      <c r="F923" s="266"/>
      <c r="G923" s="266"/>
    </row>
    <row r="924" spans="3:7" s="107" customFormat="1" ht="12.75">
      <c r="C924" s="266"/>
      <c r="D924" s="266"/>
      <c r="E924" s="266"/>
      <c r="F924" s="266"/>
      <c r="G924" s="266"/>
    </row>
    <row r="925" spans="3:7" s="107" customFormat="1" ht="12.75">
      <c r="C925" s="266"/>
      <c r="D925" s="266"/>
      <c r="E925" s="266"/>
      <c r="F925" s="266"/>
      <c r="G925" s="266"/>
    </row>
    <row r="926" spans="3:7" s="107" customFormat="1" ht="12.75">
      <c r="C926" s="266"/>
      <c r="D926" s="266"/>
      <c r="E926" s="266"/>
      <c r="F926" s="266"/>
      <c r="G926" s="266"/>
    </row>
    <row r="927" spans="3:7" s="107" customFormat="1" ht="12.75">
      <c r="C927" s="266"/>
      <c r="D927" s="266"/>
      <c r="E927" s="266"/>
      <c r="F927" s="266"/>
      <c r="G927" s="266"/>
    </row>
    <row r="928" spans="3:7" s="107" customFormat="1" ht="12.75">
      <c r="C928" s="266"/>
      <c r="D928" s="266"/>
      <c r="E928" s="266"/>
      <c r="F928" s="266"/>
      <c r="G928" s="266"/>
    </row>
    <row r="929" spans="3:7" s="107" customFormat="1" ht="12.75">
      <c r="C929" s="266"/>
      <c r="D929" s="266"/>
      <c r="E929" s="266"/>
      <c r="F929" s="266"/>
      <c r="G929" s="266"/>
    </row>
    <row r="930" spans="3:7" s="107" customFormat="1" ht="12.75">
      <c r="C930" s="266"/>
      <c r="D930" s="266"/>
      <c r="E930" s="266"/>
      <c r="F930" s="266"/>
      <c r="G930" s="266"/>
    </row>
    <row r="931" spans="3:7" s="107" customFormat="1" ht="12.75">
      <c r="C931" s="266"/>
      <c r="D931" s="266"/>
      <c r="E931" s="266"/>
      <c r="F931" s="266"/>
      <c r="G931" s="266"/>
    </row>
    <row r="932" spans="3:7" s="107" customFormat="1" ht="12.75">
      <c r="C932" s="266"/>
      <c r="D932" s="266"/>
      <c r="E932" s="266"/>
      <c r="F932" s="266"/>
      <c r="G932" s="266"/>
    </row>
    <row r="933" spans="3:7" s="107" customFormat="1" ht="12.75">
      <c r="C933" s="266"/>
      <c r="D933" s="266"/>
      <c r="E933" s="266"/>
      <c r="F933" s="266"/>
      <c r="G933" s="266"/>
    </row>
    <row r="934" spans="3:7" s="107" customFormat="1" ht="12.75">
      <c r="C934" s="266"/>
      <c r="D934" s="266"/>
      <c r="E934" s="266"/>
      <c r="F934" s="266"/>
      <c r="G934" s="266"/>
    </row>
    <row r="935" spans="3:7" s="107" customFormat="1" ht="12.75">
      <c r="C935" s="266"/>
      <c r="D935" s="266"/>
      <c r="E935" s="266"/>
      <c r="F935" s="266"/>
      <c r="G935" s="266"/>
    </row>
    <row r="936" spans="3:7" s="107" customFormat="1" ht="12.75">
      <c r="C936" s="266"/>
      <c r="D936" s="266"/>
      <c r="E936" s="266"/>
      <c r="F936" s="266"/>
      <c r="G936" s="266"/>
    </row>
    <row r="937" spans="3:7" s="107" customFormat="1" ht="12.75">
      <c r="C937" s="266"/>
      <c r="D937" s="266"/>
      <c r="E937" s="266"/>
      <c r="F937" s="266"/>
      <c r="G937" s="266"/>
    </row>
    <row r="938" spans="3:7" s="107" customFormat="1" ht="12.75">
      <c r="C938" s="266"/>
      <c r="D938" s="266"/>
      <c r="E938" s="266"/>
      <c r="F938" s="266"/>
      <c r="G938" s="266"/>
    </row>
    <row r="939" spans="3:7" s="107" customFormat="1" ht="12.75">
      <c r="C939" s="266"/>
      <c r="D939" s="266"/>
      <c r="E939" s="266"/>
      <c r="F939" s="266"/>
      <c r="G939" s="266"/>
    </row>
    <row r="940" spans="3:7" s="107" customFormat="1" ht="12.75">
      <c r="C940" s="266"/>
      <c r="D940" s="266"/>
      <c r="E940" s="266"/>
      <c r="F940" s="266"/>
      <c r="G940" s="266"/>
    </row>
    <row r="941" spans="3:7" s="107" customFormat="1" ht="12.75">
      <c r="C941" s="266"/>
      <c r="D941" s="266"/>
      <c r="E941" s="266"/>
      <c r="F941" s="266"/>
      <c r="G941" s="266"/>
    </row>
    <row r="942" spans="3:7" s="107" customFormat="1" ht="12.75">
      <c r="C942" s="266"/>
      <c r="D942" s="266"/>
      <c r="E942" s="266"/>
      <c r="F942" s="266"/>
      <c r="G942" s="266"/>
    </row>
    <row r="943" spans="3:7" s="107" customFormat="1" ht="12.75">
      <c r="C943" s="266"/>
      <c r="D943" s="266"/>
      <c r="E943" s="266"/>
      <c r="F943" s="266"/>
      <c r="G943" s="266"/>
    </row>
    <row r="944" spans="3:7" s="107" customFormat="1" ht="12.75">
      <c r="C944" s="266"/>
      <c r="D944" s="266"/>
      <c r="E944" s="266"/>
      <c r="F944" s="266"/>
      <c r="G944" s="266"/>
    </row>
    <row r="945" spans="3:7" s="107" customFormat="1" ht="12.75">
      <c r="C945" s="266"/>
      <c r="D945" s="266"/>
      <c r="E945" s="266"/>
      <c r="F945" s="266"/>
      <c r="G945" s="266"/>
    </row>
    <row r="946" spans="3:7" s="107" customFormat="1" ht="12.75">
      <c r="C946" s="266"/>
      <c r="D946" s="266"/>
      <c r="E946" s="266"/>
      <c r="F946" s="266"/>
      <c r="G946" s="266"/>
    </row>
    <row r="947" spans="3:7" s="107" customFormat="1" ht="12.75">
      <c r="C947" s="266"/>
      <c r="D947" s="266"/>
      <c r="E947" s="266"/>
      <c r="F947" s="266"/>
      <c r="G947" s="266"/>
    </row>
    <row r="948" spans="3:7" s="107" customFormat="1" ht="12.75">
      <c r="C948" s="266"/>
      <c r="D948" s="266"/>
      <c r="E948" s="266"/>
      <c r="F948" s="266"/>
      <c r="G948" s="266"/>
    </row>
    <row r="949" spans="3:7" s="107" customFormat="1" ht="12.75">
      <c r="C949" s="266"/>
      <c r="D949" s="266"/>
      <c r="E949" s="266"/>
      <c r="F949" s="266"/>
      <c r="G949" s="266"/>
    </row>
    <row r="950" spans="3:7" s="107" customFormat="1" ht="12.75">
      <c r="C950" s="266"/>
      <c r="D950" s="266"/>
      <c r="E950" s="266"/>
      <c r="F950" s="266"/>
      <c r="G950" s="266"/>
    </row>
    <row r="951" spans="3:7" s="107" customFormat="1" ht="12.75">
      <c r="C951" s="266"/>
      <c r="D951" s="266"/>
      <c r="E951" s="266"/>
      <c r="F951" s="266"/>
      <c r="G951" s="266"/>
    </row>
    <row r="952" spans="3:7" s="107" customFormat="1" ht="12.75">
      <c r="C952" s="266"/>
      <c r="D952" s="266"/>
      <c r="E952" s="266"/>
      <c r="F952" s="266"/>
      <c r="G952" s="266"/>
    </row>
    <row r="953" spans="3:7" s="107" customFormat="1" ht="12.75">
      <c r="C953" s="266"/>
      <c r="D953" s="266"/>
      <c r="E953" s="266"/>
      <c r="F953" s="266"/>
      <c r="G953" s="266"/>
    </row>
    <row r="954" spans="3:7" s="107" customFormat="1" ht="12.75">
      <c r="C954" s="266"/>
      <c r="D954" s="266"/>
      <c r="E954" s="266"/>
      <c r="F954" s="266"/>
      <c r="G954" s="266"/>
    </row>
    <row r="955" spans="3:7" s="107" customFormat="1" ht="12.75">
      <c r="C955" s="266"/>
      <c r="D955" s="266"/>
      <c r="E955" s="266"/>
      <c r="F955" s="266"/>
      <c r="G955" s="266"/>
    </row>
    <row r="956" spans="3:7" s="107" customFormat="1" ht="12.75">
      <c r="C956" s="266"/>
      <c r="D956" s="266"/>
      <c r="E956" s="266"/>
      <c r="F956" s="266"/>
      <c r="G956" s="266"/>
    </row>
    <row r="957" spans="3:7" s="107" customFormat="1" ht="12.75">
      <c r="C957" s="266"/>
      <c r="D957" s="266"/>
      <c r="E957" s="266"/>
      <c r="F957" s="266"/>
      <c r="G957" s="266"/>
    </row>
    <row r="958" spans="3:7" s="107" customFormat="1" ht="12.75">
      <c r="C958" s="266"/>
      <c r="D958" s="266"/>
      <c r="E958" s="266"/>
      <c r="F958" s="266"/>
      <c r="G958" s="266"/>
    </row>
    <row r="959" spans="3:7" s="107" customFormat="1" ht="12.75">
      <c r="C959" s="266"/>
      <c r="D959" s="266"/>
      <c r="E959" s="266"/>
      <c r="F959" s="266"/>
      <c r="G959" s="266"/>
    </row>
    <row r="960" spans="3:7" s="107" customFormat="1" ht="12.75">
      <c r="C960" s="266"/>
      <c r="D960" s="266"/>
      <c r="E960" s="266"/>
      <c r="F960" s="266"/>
      <c r="G960" s="266"/>
    </row>
    <row r="961" spans="3:7" s="107" customFormat="1" ht="12.75">
      <c r="C961" s="266"/>
      <c r="D961" s="266"/>
      <c r="E961" s="266"/>
      <c r="F961" s="266"/>
      <c r="G961" s="266"/>
    </row>
    <row r="962" spans="3:7" s="107" customFormat="1" ht="12.75">
      <c r="C962" s="266"/>
      <c r="D962" s="266"/>
      <c r="E962" s="266"/>
      <c r="F962" s="266"/>
      <c r="G962" s="266"/>
    </row>
    <row r="963" spans="3:7" s="107" customFormat="1" ht="12.75">
      <c r="C963" s="266"/>
      <c r="D963" s="266"/>
      <c r="E963" s="266"/>
      <c r="F963" s="266"/>
      <c r="G963" s="266"/>
    </row>
    <row r="964" spans="3:7" s="107" customFormat="1" ht="12.75">
      <c r="C964" s="266"/>
      <c r="D964" s="266"/>
      <c r="E964" s="266"/>
      <c r="F964" s="266"/>
      <c r="G964" s="266"/>
    </row>
    <row r="965" spans="3:7" s="107" customFormat="1" ht="12.75">
      <c r="C965" s="266"/>
      <c r="D965" s="266"/>
      <c r="E965" s="266"/>
      <c r="F965" s="266"/>
      <c r="G965" s="266"/>
    </row>
    <row r="966" spans="3:7" s="107" customFormat="1" ht="12.75">
      <c r="C966" s="266"/>
      <c r="D966" s="266"/>
      <c r="E966" s="266"/>
      <c r="F966" s="266"/>
      <c r="G966" s="266"/>
    </row>
    <row r="967" spans="3:7" s="107" customFormat="1" ht="12.75">
      <c r="C967" s="266"/>
      <c r="D967" s="266"/>
      <c r="E967" s="266"/>
      <c r="F967" s="266"/>
      <c r="G967" s="266"/>
    </row>
    <row r="968" spans="3:7" s="107" customFormat="1" ht="12.75">
      <c r="C968" s="266"/>
      <c r="D968" s="266"/>
      <c r="E968" s="266"/>
      <c r="F968" s="266"/>
      <c r="G968" s="266"/>
    </row>
    <row r="969" spans="3:7" s="107" customFormat="1" ht="12.75">
      <c r="C969" s="266"/>
      <c r="D969" s="266"/>
      <c r="E969" s="266"/>
      <c r="F969" s="266"/>
      <c r="G969" s="266"/>
    </row>
    <row r="970" spans="3:7" s="107" customFormat="1" ht="12.75">
      <c r="C970" s="266"/>
      <c r="D970" s="266"/>
      <c r="E970" s="266"/>
      <c r="F970" s="266"/>
      <c r="G970" s="266"/>
    </row>
    <row r="971" spans="3:7" s="107" customFormat="1" ht="12.75">
      <c r="C971" s="266"/>
      <c r="D971" s="266"/>
      <c r="E971" s="266"/>
      <c r="F971" s="266"/>
      <c r="G971" s="266"/>
    </row>
    <row r="972" spans="3:7" s="107" customFormat="1" ht="12.75">
      <c r="C972" s="266"/>
      <c r="D972" s="266"/>
      <c r="E972" s="266"/>
      <c r="F972" s="266"/>
      <c r="G972" s="266"/>
    </row>
    <row r="973" spans="3:7" s="107" customFormat="1" ht="12.75">
      <c r="C973" s="266"/>
      <c r="D973" s="266"/>
      <c r="E973" s="266"/>
      <c r="F973" s="266"/>
      <c r="G973" s="266"/>
    </row>
    <row r="974" spans="3:7" s="107" customFormat="1" ht="12.75">
      <c r="C974" s="266"/>
      <c r="D974" s="266"/>
      <c r="E974" s="266"/>
      <c r="F974" s="266"/>
      <c r="G974" s="266"/>
    </row>
    <row r="975" spans="3:7" s="107" customFormat="1" ht="12.75">
      <c r="C975" s="266"/>
      <c r="D975" s="266"/>
      <c r="E975" s="266"/>
      <c r="F975" s="266"/>
      <c r="G975" s="266"/>
    </row>
    <row r="976" spans="3:7" s="107" customFormat="1" ht="12.75">
      <c r="C976" s="266"/>
      <c r="D976" s="266"/>
      <c r="E976" s="266"/>
      <c r="F976" s="266"/>
      <c r="G976" s="266"/>
    </row>
    <row r="977" spans="3:7" s="107" customFormat="1" ht="12.75">
      <c r="C977" s="266"/>
      <c r="D977" s="266"/>
      <c r="E977" s="266"/>
      <c r="F977" s="266"/>
      <c r="G977" s="266"/>
    </row>
    <row r="978" spans="3:7" s="107" customFormat="1" ht="12.75">
      <c r="C978" s="266"/>
      <c r="D978" s="266"/>
      <c r="E978" s="266"/>
      <c r="F978" s="266"/>
      <c r="G978" s="266"/>
    </row>
    <row r="979" spans="3:7" s="107" customFormat="1" ht="12.75">
      <c r="C979" s="266"/>
      <c r="D979" s="266"/>
      <c r="E979" s="266"/>
      <c r="F979" s="266"/>
      <c r="G979" s="266"/>
    </row>
    <row r="980" spans="3:7" s="107" customFormat="1" ht="12.75">
      <c r="C980" s="266"/>
      <c r="D980" s="266"/>
      <c r="E980" s="266"/>
      <c r="F980" s="266"/>
      <c r="G980" s="266"/>
    </row>
    <row r="981" spans="3:7" s="107" customFormat="1" ht="12.75">
      <c r="C981" s="266"/>
      <c r="D981" s="266"/>
      <c r="E981" s="266"/>
      <c r="F981" s="266"/>
      <c r="G981" s="266"/>
    </row>
    <row r="982" spans="3:7" s="107" customFormat="1" ht="12.75">
      <c r="C982" s="266"/>
      <c r="D982" s="266"/>
      <c r="E982" s="266"/>
      <c r="F982" s="266"/>
      <c r="G982" s="266"/>
    </row>
    <row r="983" spans="3:7" s="107" customFormat="1" ht="12.75">
      <c r="C983" s="266"/>
      <c r="D983" s="266"/>
      <c r="E983" s="266"/>
      <c r="F983" s="266"/>
      <c r="G983" s="266"/>
    </row>
    <row r="984" spans="3:7" s="107" customFormat="1" ht="12.75">
      <c r="C984" s="266"/>
      <c r="D984" s="266"/>
      <c r="E984" s="266"/>
      <c r="F984" s="266"/>
      <c r="G984" s="266"/>
    </row>
    <row r="985" spans="3:7" s="107" customFormat="1" ht="12.75">
      <c r="C985" s="266"/>
      <c r="D985" s="266"/>
      <c r="E985" s="266"/>
      <c r="F985" s="266"/>
      <c r="G985" s="266"/>
    </row>
    <row r="986" spans="3:7" s="107" customFormat="1" ht="12.75">
      <c r="C986" s="266"/>
      <c r="D986" s="266"/>
      <c r="E986" s="266"/>
      <c r="F986" s="266"/>
      <c r="G986" s="266"/>
    </row>
    <row r="987" spans="3:7" s="107" customFormat="1" ht="12.75">
      <c r="C987" s="266"/>
      <c r="D987" s="266"/>
      <c r="E987" s="266"/>
      <c r="F987" s="266"/>
      <c r="G987" s="266"/>
    </row>
    <row r="988" spans="3:7" s="107" customFormat="1" ht="12.75">
      <c r="C988" s="266"/>
      <c r="D988" s="266"/>
      <c r="E988" s="266"/>
      <c r="F988" s="266"/>
      <c r="G988" s="266"/>
    </row>
    <row r="989" spans="3:7" s="107" customFormat="1" ht="12.75">
      <c r="C989" s="266"/>
      <c r="D989" s="266"/>
      <c r="E989" s="266"/>
      <c r="F989" s="266"/>
      <c r="G989" s="266"/>
    </row>
    <row r="990" spans="3:7" s="107" customFormat="1" ht="12.75">
      <c r="C990" s="266"/>
      <c r="D990" s="266"/>
      <c r="E990" s="266"/>
      <c r="F990" s="266"/>
      <c r="G990" s="266"/>
    </row>
    <row r="991" spans="3:7" s="107" customFormat="1" ht="12.75">
      <c r="C991" s="266"/>
      <c r="D991" s="266"/>
      <c r="E991" s="266"/>
      <c r="F991" s="266"/>
      <c r="G991" s="266"/>
    </row>
    <row r="992" spans="3:7" s="107" customFormat="1" ht="12.75">
      <c r="C992" s="266"/>
      <c r="D992" s="266"/>
      <c r="E992" s="266"/>
      <c r="F992" s="266"/>
      <c r="G992" s="266"/>
    </row>
    <row r="993" spans="3:7" s="107" customFormat="1" ht="12.75">
      <c r="C993" s="266"/>
      <c r="D993" s="266"/>
      <c r="E993" s="266"/>
      <c r="F993" s="266"/>
      <c r="G993" s="266"/>
    </row>
    <row r="994" spans="3:7" s="107" customFormat="1" ht="12.75">
      <c r="C994" s="266"/>
      <c r="D994" s="266"/>
      <c r="E994" s="266"/>
      <c r="F994" s="266"/>
      <c r="G994" s="266"/>
    </row>
    <row r="995" spans="3:7" s="107" customFormat="1" ht="12.75">
      <c r="C995" s="266"/>
      <c r="D995" s="266"/>
      <c r="E995" s="266"/>
      <c r="F995" s="266"/>
      <c r="G995" s="266"/>
    </row>
    <row r="996" spans="3:7" s="107" customFormat="1" ht="12.75">
      <c r="C996" s="266"/>
      <c r="D996" s="266"/>
      <c r="E996" s="266"/>
      <c r="F996" s="266"/>
      <c r="G996" s="266"/>
    </row>
    <row r="997" spans="3:7" s="107" customFormat="1" ht="12.75">
      <c r="C997" s="266"/>
      <c r="D997" s="266"/>
      <c r="E997" s="266"/>
      <c r="F997" s="266"/>
      <c r="G997" s="266"/>
    </row>
    <row r="998" spans="3:7" s="107" customFormat="1" ht="12.75">
      <c r="C998" s="266"/>
      <c r="D998" s="266"/>
      <c r="E998" s="266"/>
      <c r="F998" s="266"/>
      <c r="G998" s="266"/>
    </row>
    <row r="999" spans="3:7" s="107" customFormat="1" ht="12.75">
      <c r="C999" s="266"/>
      <c r="D999" s="266"/>
      <c r="E999" s="266"/>
      <c r="F999" s="266"/>
      <c r="G999" s="266"/>
    </row>
    <row r="1000" spans="3:7" s="107" customFormat="1" ht="12.75">
      <c r="C1000" s="266"/>
      <c r="D1000" s="266"/>
      <c r="E1000" s="266"/>
      <c r="F1000" s="266"/>
      <c r="G1000" s="266"/>
    </row>
    <row r="1001" spans="3:7" s="107" customFormat="1" ht="12.75">
      <c r="C1001" s="266"/>
      <c r="D1001" s="266"/>
      <c r="E1001" s="266"/>
      <c r="F1001" s="266"/>
      <c r="G1001" s="266"/>
    </row>
    <row r="1002" spans="3:7" s="107" customFormat="1" ht="12.75">
      <c r="C1002" s="266"/>
      <c r="D1002" s="266"/>
      <c r="E1002" s="266"/>
      <c r="F1002" s="266"/>
      <c r="G1002" s="266"/>
    </row>
    <row r="1003" spans="3:7" s="107" customFormat="1" ht="12.75">
      <c r="C1003" s="266"/>
      <c r="D1003" s="266"/>
      <c r="E1003" s="266"/>
      <c r="F1003" s="266"/>
      <c r="G1003" s="266"/>
    </row>
    <row r="1004" spans="3:7" s="107" customFormat="1" ht="12.75">
      <c r="C1004" s="266"/>
      <c r="D1004" s="266"/>
      <c r="E1004" s="266"/>
      <c r="F1004" s="266"/>
      <c r="G1004" s="266"/>
    </row>
    <row r="1005" spans="3:7" s="107" customFormat="1" ht="12.75">
      <c r="C1005" s="266"/>
      <c r="D1005" s="266"/>
      <c r="E1005" s="266"/>
      <c r="F1005" s="266"/>
      <c r="G1005" s="266"/>
    </row>
    <row r="1006" spans="3:7" s="107" customFormat="1" ht="12.75">
      <c r="C1006" s="266"/>
      <c r="D1006" s="266"/>
      <c r="E1006" s="266"/>
      <c r="F1006" s="266"/>
      <c r="G1006" s="266"/>
    </row>
    <row r="1007" spans="3:7" s="107" customFormat="1" ht="12.75">
      <c r="C1007" s="266"/>
      <c r="D1007" s="266"/>
      <c r="E1007" s="266"/>
      <c r="F1007" s="266"/>
      <c r="G1007" s="266"/>
    </row>
    <row r="1008" spans="3:7" s="107" customFormat="1" ht="12.75">
      <c r="C1008" s="266"/>
      <c r="D1008" s="266"/>
      <c r="E1008" s="266"/>
      <c r="F1008" s="266"/>
      <c r="G1008" s="266"/>
    </row>
    <row r="1009" spans="3:7" s="107" customFormat="1" ht="12.75">
      <c r="C1009" s="266"/>
      <c r="D1009" s="266"/>
      <c r="E1009" s="266"/>
      <c r="F1009" s="266"/>
      <c r="G1009" s="266"/>
    </row>
    <row r="1010" spans="3:7" s="107" customFormat="1" ht="12.75">
      <c r="C1010" s="266"/>
      <c r="D1010" s="266"/>
      <c r="E1010" s="266"/>
      <c r="F1010" s="266"/>
      <c r="G1010" s="266"/>
    </row>
    <row r="1011" spans="3:7" s="107" customFormat="1" ht="12.75">
      <c r="C1011" s="266"/>
      <c r="D1011" s="266"/>
      <c r="E1011" s="266"/>
      <c r="F1011" s="266"/>
      <c r="G1011" s="266"/>
    </row>
    <row r="1012" spans="3:7" s="107" customFormat="1" ht="12.75">
      <c r="C1012" s="266"/>
      <c r="D1012" s="266"/>
      <c r="E1012" s="266"/>
      <c r="F1012" s="266"/>
      <c r="G1012" s="266"/>
    </row>
    <row r="1013" spans="3:7" s="107" customFormat="1" ht="12.75">
      <c r="C1013" s="266"/>
      <c r="D1013" s="266"/>
      <c r="E1013" s="266"/>
      <c r="F1013" s="266"/>
      <c r="G1013" s="266"/>
    </row>
    <row r="1014" spans="3:7" s="107" customFormat="1" ht="12.75">
      <c r="C1014" s="266"/>
      <c r="D1014" s="266"/>
      <c r="E1014" s="266"/>
      <c r="F1014" s="266"/>
      <c r="G1014" s="266"/>
    </row>
    <row r="1015" spans="3:7" s="107" customFormat="1" ht="12.75">
      <c r="C1015" s="266"/>
      <c r="D1015" s="266"/>
      <c r="E1015" s="266"/>
      <c r="F1015" s="266"/>
      <c r="G1015" s="266"/>
    </row>
    <row r="1016" spans="3:7" s="107" customFormat="1" ht="12.75">
      <c r="C1016" s="266"/>
      <c r="D1016" s="266"/>
      <c r="E1016" s="266"/>
      <c r="F1016" s="266"/>
      <c r="G1016" s="266"/>
    </row>
    <row r="1017" spans="3:7" s="107" customFormat="1" ht="12.75">
      <c r="C1017" s="266"/>
      <c r="D1017" s="266"/>
      <c r="E1017" s="266"/>
      <c r="F1017" s="266"/>
      <c r="G1017" s="266"/>
    </row>
    <row r="1018" spans="3:7" s="107" customFormat="1" ht="12.75">
      <c r="C1018" s="266"/>
      <c r="D1018" s="266"/>
      <c r="E1018" s="266"/>
      <c r="F1018" s="266"/>
      <c r="G1018" s="266"/>
    </row>
    <row r="1019" spans="3:7" s="107" customFormat="1" ht="12.75">
      <c r="C1019" s="266"/>
      <c r="D1019" s="266"/>
      <c r="E1019" s="266"/>
      <c r="F1019" s="266"/>
      <c r="G1019" s="266"/>
    </row>
    <row r="1020" spans="3:7" s="107" customFormat="1" ht="12.75">
      <c r="C1020" s="266"/>
      <c r="D1020" s="266"/>
      <c r="E1020" s="266"/>
      <c r="F1020" s="266"/>
      <c r="G1020" s="266"/>
    </row>
    <row r="1021" spans="3:7" s="107" customFormat="1" ht="12.75">
      <c r="C1021" s="266"/>
      <c r="D1021" s="266"/>
      <c r="E1021" s="266"/>
      <c r="F1021" s="266"/>
      <c r="G1021" s="266"/>
    </row>
    <row r="1022" spans="3:7" s="107" customFormat="1" ht="12.75">
      <c r="C1022" s="266"/>
      <c r="D1022" s="266"/>
      <c r="E1022" s="266"/>
      <c r="F1022" s="266"/>
      <c r="G1022" s="266"/>
    </row>
    <row r="1023" spans="3:7" s="107" customFormat="1" ht="12.75">
      <c r="C1023" s="266"/>
      <c r="D1023" s="266"/>
      <c r="E1023" s="266"/>
      <c r="F1023" s="266"/>
      <c r="G1023" s="266"/>
    </row>
    <row r="1024" spans="3:7" s="107" customFormat="1" ht="12.75">
      <c r="C1024" s="266"/>
      <c r="D1024" s="266"/>
      <c r="E1024" s="266"/>
      <c r="F1024" s="266"/>
      <c r="G1024" s="266"/>
    </row>
    <row r="1025" spans="3:7" s="107" customFormat="1" ht="12.75">
      <c r="C1025" s="266"/>
      <c r="D1025" s="266"/>
      <c r="E1025" s="266"/>
      <c r="F1025" s="266"/>
      <c r="G1025" s="266"/>
    </row>
    <row r="1026" spans="3:7" s="107" customFormat="1" ht="12.75">
      <c r="C1026" s="266"/>
      <c r="D1026" s="266"/>
      <c r="E1026" s="266"/>
      <c r="F1026" s="266"/>
      <c r="G1026" s="266"/>
    </row>
    <row r="1027" spans="3:7" s="107" customFormat="1" ht="12.75">
      <c r="C1027" s="266"/>
      <c r="D1027" s="266"/>
      <c r="E1027" s="266"/>
      <c r="F1027" s="266"/>
      <c r="G1027" s="266"/>
    </row>
    <row r="1028" spans="3:7" s="107" customFormat="1" ht="12.75">
      <c r="C1028" s="266"/>
      <c r="D1028" s="266"/>
      <c r="E1028" s="266"/>
      <c r="F1028" s="266"/>
      <c r="G1028" s="266"/>
    </row>
    <row r="1029" spans="3:7" s="107" customFormat="1" ht="12.75">
      <c r="C1029" s="266"/>
      <c r="D1029" s="266"/>
      <c r="E1029" s="266"/>
      <c r="F1029" s="266"/>
      <c r="G1029" s="266"/>
    </row>
    <row r="1030" spans="3:7" s="107" customFormat="1" ht="12.75">
      <c r="C1030" s="266"/>
      <c r="D1030" s="266"/>
      <c r="E1030" s="266"/>
      <c r="F1030" s="266"/>
      <c r="G1030" s="266"/>
    </row>
    <row r="1031" spans="3:7" s="107" customFormat="1" ht="12.75">
      <c r="C1031" s="266"/>
      <c r="D1031" s="266"/>
      <c r="E1031" s="266"/>
      <c r="F1031" s="266"/>
      <c r="G1031" s="266"/>
    </row>
    <row r="1032" spans="3:7" s="107" customFormat="1" ht="12.75">
      <c r="C1032" s="266"/>
      <c r="D1032" s="266"/>
      <c r="E1032" s="266"/>
      <c r="F1032" s="266"/>
      <c r="G1032" s="266"/>
    </row>
    <row r="1033" spans="3:7" s="107" customFormat="1" ht="12.75">
      <c r="C1033" s="266"/>
      <c r="D1033" s="266"/>
      <c r="E1033" s="266"/>
      <c r="F1033" s="266"/>
      <c r="G1033" s="266"/>
    </row>
    <row r="1034" spans="3:7" s="107" customFormat="1" ht="12.75">
      <c r="C1034" s="266"/>
      <c r="D1034" s="266"/>
      <c r="E1034" s="266"/>
      <c r="F1034" s="266"/>
      <c r="G1034" s="266"/>
    </row>
    <row r="1035" spans="3:7" s="107" customFormat="1" ht="12.75">
      <c r="C1035" s="266"/>
      <c r="D1035" s="266"/>
      <c r="E1035" s="266"/>
      <c r="F1035" s="266"/>
      <c r="G1035" s="266"/>
    </row>
    <row r="1036" spans="3:7" s="107" customFormat="1" ht="12.75">
      <c r="C1036" s="266"/>
      <c r="D1036" s="266"/>
      <c r="E1036" s="266"/>
      <c r="F1036" s="266"/>
      <c r="G1036" s="266"/>
    </row>
    <row r="1037" spans="3:7" s="107" customFormat="1" ht="12.75">
      <c r="C1037" s="266"/>
      <c r="D1037" s="266"/>
      <c r="E1037" s="266"/>
      <c r="F1037" s="266"/>
      <c r="G1037" s="266"/>
    </row>
    <row r="1038" spans="3:7" s="107" customFormat="1" ht="12.75">
      <c r="C1038" s="266"/>
      <c r="D1038" s="266"/>
      <c r="E1038" s="266"/>
      <c r="F1038" s="266"/>
      <c r="G1038" s="266"/>
    </row>
    <row r="1039" spans="3:7" s="107" customFormat="1" ht="12.75">
      <c r="C1039" s="266"/>
      <c r="D1039" s="266"/>
      <c r="E1039" s="266"/>
      <c r="F1039" s="266"/>
      <c r="G1039" s="266"/>
    </row>
    <row r="1040" spans="3:7" s="107" customFormat="1" ht="12.75">
      <c r="C1040" s="266"/>
      <c r="D1040" s="266"/>
      <c r="E1040" s="266"/>
      <c r="F1040" s="266"/>
      <c r="G1040" s="266"/>
    </row>
    <row r="1041" spans="3:7" s="107" customFormat="1" ht="12.75">
      <c r="C1041" s="266"/>
      <c r="D1041" s="266"/>
      <c r="E1041" s="266"/>
      <c r="F1041" s="266"/>
      <c r="G1041" s="266"/>
    </row>
    <row r="1042" spans="3:7" s="107" customFormat="1" ht="12.75">
      <c r="C1042" s="266"/>
      <c r="D1042" s="266"/>
      <c r="E1042" s="266"/>
      <c r="F1042" s="266"/>
      <c r="G1042" s="266"/>
    </row>
    <row r="1043" spans="3:7" s="107" customFormat="1" ht="12.75">
      <c r="C1043" s="266"/>
      <c r="D1043" s="266"/>
      <c r="E1043" s="266"/>
      <c r="F1043" s="266"/>
      <c r="G1043" s="266"/>
    </row>
    <row r="1044" spans="3:7" s="107" customFormat="1" ht="12.75">
      <c r="C1044" s="266"/>
      <c r="D1044" s="266"/>
      <c r="E1044" s="266"/>
      <c r="F1044" s="266"/>
      <c r="G1044" s="266"/>
    </row>
    <row r="1045" spans="3:7" s="107" customFormat="1" ht="12.75">
      <c r="C1045" s="266"/>
      <c r="D1045" s="266"/>
      <c r="E1045" s="266"/>
      <c r="F1045" s="266"/>
      <c r="G1045" s="266"/>
    </row>
    <row r="1046" spans="3:7" s="107" customFormat="1" ht="12.75">
      <c r="C1046" s="266"/>
      <c r="D1046" s="266"/>
      <c r="E1046" s="266"/>
      <c r="F1046" s="266"/>
      <c r="G1046" s="266"/>
    </row>
    <row r="1047" spans="3:7" s="107" customFormat="1" ht="12.75">
      <c r="C1047" s="266"/>
      <c r="D1047" s="266"/>
      <c r="E1047" s="266"/>
      <c r="F1047" s="266"/>
      <c r="G1047" s="266"/>
    </row>
    <row r="1048" spans="3:7" s="107" customFormat="1" ht="12.75">
      <c r="C1048" s="266"/>
      <c r="D1048" s="266"/>
      <c r="E1048" s="266"/>
      <c r="F1048" s="266"/>
      <c r="G1048" s="266"/>
    </row>
    <row r="1049" spans="3:7" s="107" customFormat="1" ht="12.75">
      <c r="C1049" s="266"/>
      <c r="D1049" s="266"/>
      <c r="E1049" s="266"/>
      <c r="F1049" s="266"/>
      <c r="G1049" s="266"/>
    </row>
    <row r="1050" spans="3:7" s="107" customFormat="1" ht="12.75">
      <c r="C1050" s="266"/>
      <c r="D1050" s="266"/>
      <c r="E1050" s="266"/>
      <c r="F1050" s="266"/>
      <c r="G1050" s="266"/>
    </row>
    <row r="1051" spans="3:7" s="107" customFormat="1" ht="12.75">
      <c r="C1051" s="266"/>
      <c r="D1051" s="266"/>
      <c r="E1051" s="266"/>
      <c r="F1051" s="266"/>
      <c r="G1051" s="266"/>
    </row>
    <row r="1052" spans="3:7" s="107" customFormat="1" ht="12.75">
      <c r="C1052" s="266"/>
      <c r="D1052" s="266"/>
      <c r="E1052" s="266"/>
      <c r="F1052" s="266"/>
      <c r="G1052" s="266"/>
    </row>
    <row r="1053" spans="3:7" s="107" customFormat="1" ht="12.75">
      <c r="C1053" s="266"/>
      <c r="D1053" s="266"/>
      <c r="E1053" s="266"/>
      <c r="F1053" s="266"/>
      <c r="G1053" s="266"/>
    </row>
    <row r="1054" spans="3:7" s="107" customFormat="1" ht="12.75">
      <c r="C1054" s="266"/>
      <c r="D1054" s="266"/>
      <c r="E1054" s="266"/>
      <c r="F1054" s="266"/>
      <c r="G1054" s="266"/>
    </row>
    <row r="1055" spans="3:7" s="107" customFormat="1" ht="12.75">
      <c r="C1055" s="266"/>
      <c r="D1055" s="266"/>
      <c r="E1055" s="266"/>
      <c r="F1055" s="266"/>
      <c r="G1055" s="266"/>
    </row>
    <row r="1056" spans="3:7" s="107" customFormat="1" ht="12.75">
      <c r="C1056" s="266"/>
      <c r="D1056" s="266"/>
      <c r="E1056" s="266"/>
      <c r="F1056" s="266"/>
      <c r="G1056" s="266"/>
    </row>
    <row r="1057" spans="3:7" s="107" customFormat="1" ht="12.75">
      <c r="C1057" s="266"/>
      <c r="D1057" s="266"/>
      <c r="E1057" s="266"/>
      <c r="F1057" s="266"/>
      <c r="G1057" s="266"/>
    </row>
    <row r="1058" spans="3:7" s="107" customFormat="1" ht="12.75">
      <c r="C1058" s="266"/>
      <c r="D1058" s="266"/>
      <c r="E1058" s="266"/>
      <c r="F1058" s="266"/>
      <c r="G1058" s="266"/>
    </row>
    <row r="1059" spans="3:7" s="107" customFormat="1" ht="12.75">
      <c r="C1059" s="266"/>
      <c r="D1059" s="266"/>
      <c r="E1059" s="266"/>
      <c r="F1059" s="266"/>
      <c r="G1059" s="266"/>
    </row>
    <row r="1060" spans="3:7" s="107" customFormat="1" ht="12.75">
      <c r="C1060" s="266"/>
      <c r="D1060" s="266"/>
      <c r="E1060" s="266"/>
      <c r="F1060" s="266"/>
      <c r="G1060" s="266"/>
    </row>
    <row r="1061" spans="3:7" s="107" customFormat="1" ht="12.75">
      <c r="C1061" s="266"/>
      <c r="D1061" s="266"/>
      <c r="E1061" s="266"/>
      <c r="F1061" s="266"/>
      <c r="G1061" s="266"/>
    </row>
    <row r="1062" spans="3:7" s="107" customFormat="1" ht="12.75">
      <c r="C1062" s="266"/>
      <c r="D1062" s="266"/>
      <c r="E1062" s="266"/>
      <c r="F1062" s="266"/>
      <c r="G1062" s="266"/>
    </row>
    <row r="1063" spans="3:7" s="107" customFormat="1" ht="12.75">
      <c r="C1063" s="266"/>
      <c r="D1063" s="266"/>
      <c r="E1063" s="266"/>
      <c r="F1063" s="266"/>
      <c r="G1063" s="266"/>
    </row>
    <row r="1064" spans="3:7" s="107" customFormat="1" ht="12.75">
      <c r="C1064" s="266"/>
      <c r="D1064" s="266"/>
      <c r="E1064" s="266"/>
      <c r="F1064" s="266"/>
      <c r="G1064" s="266"/>
    </row>
    <row r="1065" spans="3:7" s="107" customFormat="1" ht="12.75">
      <c r="C1065" s="266"/>
      <c r="D1065" s="266"/>
      <c r="E1065" s="266"/>
      <c r="F1065" s="266"/>
      <c r="G1065" s="266"/>
    </row>
    <row r="1066" spans="3:7" s="107" customFormat="1" ht="12.75">
      <c r="C1066" s="266"/>
      <c r="D1066" s="266"/>
      <c r="E1066" s="266"/>
      <c r="F1066" s="266"/>
      <c r="G1066" s="266"/>
    </row>
    <row r="1067" spans="3:7" s="107" customFormat="1" ht="12.75">
      <c r="C1067" s="266"/>
      <c r="D1067" s="266"/>
      <c r="E1067" s="266"/>
      <c r="F1067" s="266"/>
      <c r="G1067" s="266"/>
    </row>
    <row r="1068" spans="3:7" s="107" customFormat="1" ht="12.75">
      <c r="C1068" s="266"/>
      <c r="D1068" s="266"/>
      <c r="E1068" s="266"/>
      <c r="F1068" s="266"/>
      <c r="G1068" s="266"/>
    </row>
    <row r="1069" spans="3:7" s="107" customFormat="1" ht="12.75">
      <c r="C1069" s="266"/>
      <c r="D1069" s="266"/>
      <c r="E1069" s="266"/>
      <c r="F1069" s="266"/>
      <c r="G1069" s="266"/>
    </row>
    <row r="1070" spans="3:7" s="107" customFormat="1" ht="12.75">
      <c r="C1070" s="266"/>
      <c r="D1070" s="266"/>
      <c r="E1070" s="266"/>
      <c r="F1070" s="266"/>
      <c r="G1070" s="266"/>
    </row>
    <row r="1071" spans="3:7" s="107" customFormat="1" ht="12.75">
      <c r="C1071" s="266"/>
      <c r="D1071" s="266"/>
      <c r="E1071" s="266"/>
      <c r="F1071" s="266"/>
      <c r="G1071" s="266"/>
    </row>
    <row r="1072" spans="3:7" s="107" customFormat="1" ht="12.75">
      <c r="C1072" s="266"/>
      <c r="D1072" s="266"/>
      <c r="E1072" s="266"/>
      <c r="F1072" s="266"/>
      <c r="G1072" s="266"/>
    </row>
    <row r="1073" spans="3:7" s="107" customFormat="1" ht="12.75">
      <c r="C1073" s="266"/>
      <c r="D1073" s="266"/>
      <c r="E1073" s="266"/>
      <c r="F1073" s="266"/>
      <c r="G1073" s="266"/>
    </row>
    <row r="1074" spans="3:7" s="107" customFormat="1" ht="12.75">
      <c r="C1074" s="266"/>
      <c r="D1074" s="266"/>
      <c r="E1074" s="266"/>
      <c r="F1074" s="266"/>
      <c r="G1074" s="266"/>
    </row>
    <row r="1075" spans="3:7" s="107" customFormat="1" ht="12.75">
      <c r="C1075" s="266"/>
      <c r="D1075" s="266"/>
      <c r="E1075" s="266"/>
      <c r="F1075" s="266"/>
      <c r="G1075" s="266"/>
    </row>
    <row r="1076" spans="3:7" s="107" customFormat="1" ht="12.75">
      <c r="C1076" s="266"/>
      <c r="D1076" s="266"/>
      <c r="E1076" s="266"/>
      <c r="F1076" s="266"/>
      <c r="G1076" s="266"/>
    </row>
    <row r="1077" spans="3:7" s="107" customFormat="1" ht="12.75">
      <c r="C1077" s="266"/>
      <c r="D1077" s="266"/>
      <c r="E1077" s="266"/>
      <c r="F1077" s="266"/>
      <c r="G1077" s="266"/>
    </row>
    <row r="1078" spans="3:7" s="107" customFormat="1" ht="12.75">
      <c r="C1078" s="266"/>
      <c r="D1078" s="266"/>
      <c r="E1078" s="266"/>
      <c r="F1078" s="266"/>
      <c r="G1078" s="266"/>
    </row>
    <row r="1079" spans="3:7" s="107" customFormat="1" ht="12.75">
      <c r="C1079" s="266"/>
      <c r="D1079" s="266"/>
      <c r="E1079" s="266"/>
      <c r="F1079" s="266"/>
      <c r="G1079" s="266"/>
    </row>
    <row r="1080" spans="3:7" s="107" customFormat="1" ht="12.75">
      <c r="C1080" s="266"/>
      <c r="D1080" s="266"/>
      <c r="E1080" s="266"/>
      <c r="F1080" s="266"/>
      <c r="G1080" s="266"/>
    </row>
    <row r="1081" spans="3:7" s="107" customFormat="1" ht="12.75">
      <c r="C1081" s="266"/>
      <c r="D1081" s="266"/>
      <c r="E1081" s="266"/>
      <c r="F1081" s="266"/>
      <c r="G1081" s="266"/>
    </row>
    <row r="1082" spans="3:7" s="107" customFormat="1" ht="12.75">
      <c r="C1082" s="266"/>
      <c r="D1082" s="266"/>
      <c r="E1082" s="266"/>
      <c r="F1082" s="266"/>
      <c r="G1082" s="266"/>
    </row>
    <row r="1083" spans="3:7" s="107" customFormat="1" ht="12.75">
      <c r="C1083" s="266"/>
      <c r="D1083" s="266"/>
      <c r="E1083" s="266"/>
      <c r="F1083" s="266"/>
      <c r="G1083" s="266"/>
    </row>
    <row r="1084" spans="3:7" s="107" customFormat="1" ht="12.75">
      <c r="C1084" s="266"/>
      <c r="D1084" s="266"/>
      <c r="E1084" s="266"/>
      <c r="F1084" s="266"/>
      <c r="G1084" s="266"/>
    </row>
    <row r="1085" spans="3:7" s="107" customFormat="1" ht="12.75">
      <c r="C1085" s="266"/>
      <c r="D1085" s="266"/>
      <c r="E1085" s="266"/>
      <c r="F1085" s="266"/>
      <c r="G1085" s="266"/>
    </row>
    <row r="1086" spans="3:7" s="107" customFormat="1" ht="12.75">
      <c r="C1086" s="266"/>
      <c r="D1086" s="266"/>
      <c r="E1086" s="266"/>
      <c r="F1086" s="266"/>
      <c r="G1086" s="266"/>
    </row>
    <row r="1087" spans="3:7" s="107" customFormat="1" ht="12.75">
      <c r="C1087" s="266"/>
      <c r="D1087" s="266"/>
      <c r="E1087" s="266"/>
      <c r="F1087" s="266"/>
      <c r="G1087" s="266"/>
    </row>
    <row r="1088" spans="3:7" s="107" customFormat="1" ht="12.75">
      <c r="C1088" s="266"/>
      <c r="D1088" s="266"/>
      <c r="E1088" s="266"/>
      <c r="F1088" s="266"/>
      <c r="G1088" s="266"/>
    </row>
    <row r="1089" spans="3:7" s="107" customFormat="1" ht="12.75">
      <c r="C1089" s="266"/>
      <c r="D1089" s="266"/>
      <c r="E1089" s="266"/>
      <c r="F1089" s="266"/>
      <c r="G1089" s="266"/>
    </row>
    <row r="1090" spans="3:7" s="107" customFormat="1" ht="12.75">
      <c r="C1090" s="266"/>
      <c r="D1090" s="266"/>
      <c r="E1090" s="266"/>
      <c r="F1090" s="266"/>
      <c r="G1090" s="266"/>
    </row>
    <row r="1091" spans="3:7" s="107" customFormat="1" ht="12.75">
      <c r="C1091" s="266"/>
      <c r="D1091" s="266"/>
      <c r="E1091" s="266"/>
      <c r="F1091" s="266"/>
      <c r="G1091" s="266"/>
    </row>
    <row r="1092" spans="3:7" s="107" customFormat="1" ht="12.75">
      <c r="C1092" s="266"/>
      <c r="D1092" s="266"/>
      <c r="E1092" s="266"/>
      <c r="F1092" s="266"/>
      <c r="G1092" s="266"/>
    </row>
    <row r="1093" spans="3:7" s="107" customFormat="1" ht="12.75">
      <c r="C1093" s="266"/>
      <c r="D1093" s="266"/>
      <c r="E1093" s="266"/>
      <c r="F1093" s="266"/>
      <c r="G1093" s="266"/>
    </row>
    <row r="1094" spans="3:7" s="107" customFormat="1" ht="12.75">
      <c r="C1094" s="266"/>
      <c r="D1094" s="266"/>
      <c r="E1094" s="266"/>
      <c r="F1094" s="266"/>
      <c r="G1094" s="266"/>
    </row>
    <row r="1095" spans="3:7" s="107" customFormat="1" ht="12.75">
      <c r="C1095" s="266"/>
      <c r="D1095" s="266"/>
      <c r="E1095" s="266"/>
      <c r="F1095" s="266"/>
      <c r="G1095" s="266"/>
    </row>
    <row r="1096" spans="3:7" s="107" customFormat="1" ht="12.75">
      <c r="C1096" s="266"/>
      <c r="D1096" s="266"/>
      <c r="E1096" s="266"/>
      <c r="F1096" s="266"/>
      <c r="G1096" s="266"/>
    </row>
    <row r="1097" spans="3:7" s="107" customFormat="1" ht="12.75">
      <c r="C1097" s="266"/>
      <c r="D1097" s="266"/>
      <c r="E1097" s="266"/>
      <c r="F1097" s="266"/>
      <c r="G1097" s="266"/>
    </row>
    <row r="1098" spans="3:7" s="107" customFormat="1" ht="12.75">
      <c r="C1098" s="266"/>
      <c r="D1098" s="266"/>
      <c r="E1098" s="266"/>
      <c r="F1098" s="266"/>
      <c r="G1098" s="266"/>
    </row>
    <row r="1099" spans="3:7" s="107" customFormat="1" ht="12.75">
      <c r="C1099" s="266"/>
      <c r="D1099" s="266"/>
      <c r="E1099" s="266"/>
      <c r="F1099" s="266"/>
      <c r="G1099" s="266"/>
    </row>
    <row r="1100" spans="3:7" s="107" customFormat="1" ht="12.75">
      <c r="C1100" s="266"/>
      <c r="D1100" s="266"/>
      <c r="E1100" s="266"/>
      <c r="F1100" s="266"/>
      <c r="G1100" s="266"/>
    </row>
    <row r="1101" spans="3:7" s="107" customFormat="1" ht="12.75">
      <c r="C1101" s="266"/>
      <c r="D1101" s="266"/>
      <c r="E1101" s="266"/>
      <c r="F1101" s="266"/>
      <c r="G1101" s="266"/>
    </row>
    <row r="1102" spans="3:7" s="107" customFormat="1" ht="12.75">
      <c r="C1102" s="266"/>
      <c r="D1102" s="266"/>
      <c r="E1102" s="266"/>
      <c r="F1102" s="266"/>
      <c r="G1102" s="266"/>
    </row>
    <row r="1103" spans="3:7" s="107" customFormat="1" ht="12.75">
      <c r="C1103" s="266"/>
      <c r="D1103" s="266"/>
      <c r="E1103" s="266"/>
      <c r="F1103" s="266"/>
      <c r="G1103" s="266"/>
    </row>
    <row r="1104" spans="3:7" s="107" customFormat="1" ht="12.75">
      <c r="C1104" s="266"/>
      <c r="D1104" s="266"/>
      <c r="E1104" s="266"/>
      <c r="F1104" s="266"/>
      <c r="G1104" s="266"/>
    </row>
    <row r="1105" spans="3:7" s="107" customFormat="1" ht="12.75">
      <c r="C1105" s="266"/>
      <c r="D1105" s="266"/>
      <c r="E1105" s="266"/>
      <c r="F1105" s="266"/>
      <c r="G1105" s="266"/>
    </row>
    <row r="1106" spans="3:7" s="107" customFormat="1" ht="12.75">
      <c r="C1106" s="266"/>
      <c r="D1106" s="266"/>
      <c r="E1106" s="266"/>
      <c r="F1106" s="266"/>
      <c r="G1106" s="266"/>
    </row>
    <row r="1107" spans="3:7" s="107" customFormat="1" ht="12.75">
      <c r="C1107" s="266"/>
      <c r="D1107" s="266"/>
      <c r="E1107" s="266"/>
      <c r="F1107" s="266"/>
      <c r="G1107" s="266"/>
    </row>
    <row r="1108" spans="3:7" s="107" customFormat="1" ht="12.75">
      <c r="C1108" s="266"/>
      <c r="D1108" s="266"/>
      <c r="E1108" s="266"/>
      <c r="F1108" s="266"/>
      <c r="G1108" s="266"/>
    </row>
    <row r="1109" spans="3:7" s="107" customFormat="1" ht="12.75">
      <c r="C1109" s="266"/>
      <c r="D1109" s="266"/>
      <c r="E1109" s="266"/>
      <c r="F1109" s="266"/>
      <c r="G1109" s="266"/>
    </row>
    <row r="1110" spans="3:7" s="107" customFormat="1" ht="12.75">
      <c r="C1110" s="266"/>
      <c r="D1110" s="266"/>
      <c r="E1110" s="266"/>
      <c r="F1110" s="266"/>
      <c r="G1110" s="266"/>
    </row>
    <row r="1111" spans="3:7" s="107" customFormat="1" ht="12.75">
      <c r="C1111" s="266"/>
      <c r="D1111" s="266"/>
      <c r="E1111" s="266"/>
      <c r="F1111" s="266"/>
      <c r="G1111" s="266"/>
    </row>
    <row r="1112" spans="3:7" s="107" customFormat="1" ht="12.75">
      <c r="C1112" s="266"/>
      <c r="D1112" s="266"/>
      <c r="E1112" s="266"/>
      <c r="F1112" s="266"/>
      <c r="G1112" s="266"/>
    </row>
    <row r="1113" spans="3:7" s="107" customFormat="1" ht="12.75">
      <c r="C1113" s="266"/>
      <c r="D1113" s="266"/>
      <c r="E1113" s="266"/>
      <c r="F1113" s="266"/>
      <c r="G1113" s="266"/>
    </row>
    <row r="1114" spans="3:7" s="107" customFormat="1" ht="12.75">
      <c r="C1114" s="266"/>
      <c r="D1114" s="266"/>
      <c r="E1114" s="266"/>
      <c r="F1114" s="266"/>
      <c r="G1114" s="266"/>
    </row>
    <row r="1115" spans="3:7" s="107" customFormat="1" ht="12.75">
      <c r="C1115" s="266"/>
      <c r="D1115" s="266"/>
      <c r="E1115" s="266"/>
      <c r="F1115" s="266"/>
      <c r="G1115" s="266"/>
    </row>
    <row r="1116" spans="3:7" s="107" customFormat="1" ht="12.75">
      <c r="C1116" s="266"/>
      <c r="D1116" s="266"/>
      <c r="E1116" s="266"/>
      <c r="F1116" s="266"/>
      <c r="G1116" s="266"/>
    </row>
    <row r="1117" spans="3:7" s="107" customFormat="1" ht="12.75">
      <c r="C1117" s="266"/>
      <c r="D1117" s="266"/>
      <c r="E1117" s="266"/>
      <c r="F1117" s="266"/>
      <c r="G1117" s="266"/>
    </row>
    <row r="1118" spans="3:7" s="107" customFormat="1" ht="12.75">
      <c r="C1118" s="266"/>
      <c r="D1118" s="266"/>
      <c r="E1118" s="266"/>
      <c r="F1118" s="266"/>
      <c r="G1118" s="266"/>
    </row>
    <row r="1119" spans="3:7" s="107" customFormat="1" ht="12.75">
      <c r="C1119" s="266"/>
      <c r="D1119" s="266"/>
      <c r="E1119" s="266"/>
      <c r="F1119" s="266"/>
      <c r="G1119" s="266"/>
    </row>
    <row r="1120" spans="3:7" s="107" customFormat="1" ht="12.75">
      <c r="C1120" s="266"/>
      <c r="D1120" s="266"/>
      <c r="E1120" s="266"/>
      <c r="F1120" s="266"/>
      <c r="G1120" s="266"/>
    </row>
    <row r="1121" spans="3:7" s="107" customFormat="1" ht="12.75">
      <c r="C1121" s="266"/>
      <c r="D1121" s="266"/>
      <c r="E1121" s="266"/>
      <c r="F1121" s="266"/>
      <c r="G1121" s="266"/>
    </row>
    <row r="1122" spans="3:7" s="107" customFormat="1" ht="12.75">
      <c r="C1122" s="266"/>
      <c r="D1122" s="266"/>
      <c r="E1122" s="266"/>
      <c r="F1122" s="266"/>
      <c r="G1122" s="266"/>
    </row>
    <row r="1123" spans="3:7" s="107" customFormat="1" ht="12.75">
      <c r="C1123" s="266"/>
      <c r="D1123" s="266"/>
      <c r="E1123" s="266"/>
      <c r="F1123" s="266"/>
      <c r="G1123" s="266"/>
    </row>
    <row r="1124" spans="3:7" s="107" customFormat="1" ht="12.75">
      <c r="C1124" s="266"/>
      <c r="D1124" s="266"/>
      <c r="E1124" s="266"/>
      <c r="F1124" s="266"/>
      <c r="G1124" s="266"/>
    </row>
    <row r="1125" spans="3:7" s="107" customFormat="1" ht="12.75">
      <c r="C1125" s="266"/>
      <c r="D1125" s="266"/>
      <c r="E1125" s="266"/>
      <c r="F1125" s="266"/>
      <c r="G1125" s="266"/>
    </row>
    <row r="1126" spans="3:7" s="107" customFormat="1" ht="12.75">
      <c r="C1126" s="266"/>
      <c r="D1126" s="266"/>
      <c r="E1126" s="266"/>
      <c r="F1126" s="266"/>
      <c r="G1126" s="266"/>
    </row>
    <row r="1127" spans="3:7" s="107" customFormat="1" ht="12.75">
      <c r="C1127" s="266"/>
      <c r="D1127" s="266"/>
      <c r="E1127" s="266"/>
      <c r="F1127" s="266"/>
      <c r="G1127" s="266"/>
    </row>
    <row r="1128" spans="3:7" s="107" customFormat="1" ht="12.75">
      <c r="C1128" s="266"/>
      <c r="D1128" s="266"/>
      <c r="E1128" s="266"/>
      <c r="F1128" s="266"/>
      <c r="G1128" s="266"/>
    </row>
    <row r="1129" spans="3:7" s="107" customFormat="1" ht="12.75">
      <c r="C1129" s="266"/>
      <c r="D1129" s="266"/>
      <c r="E1129" s="266"/>
      <c r="F1129" s="266"/>
      <c r="G1129" s="266"/>
    </row>
    <row r="1130" spans="3:7" s="107" customFormat="1" ht="12.75">
      <c r="C1130" s="266"/>
      <c r="D1130" s="266"/>
      <c r="E1130" s="266"/>
      <c r="F1130" s="266"/>
      <c r="G1130" s="266"/>
    </row>
    <row r="1131" spans="3:7" s="107" customFormat="1" ht="12.75">
      <c r="C1131" s="266"/>
      <c r="D1131" s="266"/>
      <c r="E1131" s="266"/>
      <c r="F1131" s="266"/>
      <c r="G1131" s="266"/>
    </row>
    <row r="1132" spans="3:7" s="107" customFormat="1" ht="12.75">
      <c r="C1132" s="266"/>
      <c r="D1132" s="266"/>
      <c r="E1132" s="266"/>
      <c r="F1132" s="266"/>
      <c r="G1132" s="266"/>
    </row>
    <row r="1133" spans="3:7" s="107" customFormat="1" ht="12.75">
      <c r="C1133" s="266"/>
      <c r="D1133" s="266"/>
      <c r="E1133" s="266"/>
      <c r="F1133" s="266"/>
      <c r="G1133" s="266"/>
    </row>
    <row r="1134" spans="3:7" s="107" customFormat="1" ht="12.75">
      <c r="C1134" s="266"/>
      <c r="D1134" s="266"/>
      <c r="E1134" s="266"/>
      <c r="F1134" s="266"/>
      <c r="G1134" s="266"/>
    </row>
    <row r="1135" spans="3:7" s="107" customFormat="1" ht="12.75">
      <c r="C1135" s="266"/>
      <c r="D1135" s="266"/>
      <c r="E1135" s="266"/>
      <c r="F1135" s="266"/>
      <c r="G1135" s="266"/>
    </row>
    <row r="1136" spans="3:7" s="107" customFormat="1" ht="12.75">
      <c r="C1136" s="266"/>
      <c r="D1136" s="266"/>
      <c r="E1136" s="266"/>
      <c r="F1136" s="266"/>
      <c r="G1136" s="266"/>
    </row>
    <row r="1137" spans="3:7" s="107" customFormat="1" ht="12.75">
      <c r="C1137" s="266"/>
      <c r="D1137" s="266"/>
      <c r="E1137" s="266"/>
      <c r="F1137" s="266"/>
      <c r="G1137" s="266"/>
    </row>
    <row r="1138" spans="3:7" s="107" customFormat="1" ht="12.75">
      <c r="C1138" s="266"/>
      <c r="D1138" s="266"/>
      <c r="E1138" s="266"/>
      <c r="F1138" s="266"/>
      <c r="G1138" s="266"/>
    </row>
    <row r="1139" spans="3:7" s="107" customFormat="1" ht="12.75">
      <c r="C1139" s="266"/>
      <c r="D1139" s="266"/>
      <c r="E1139" s="266"/>
      <c r="F1139" s="266"/>
      <c r="G1139" s="266"/>
    </row>
    <row r="1140" spans="3:7" s="107" customFormat="1" ht="12.75">
      <c r="C1140" s="266"/>
      <c r="D1140" s="266"/>
      <c r="E1140" s="266"/>
      <c r="F1140" s="266"/>
      <c r="G1140" s="266"/>
    </row>
    <row r="1141" spans="3:7" s="107" customFormat="1" ht="12.75">
      <c r="C1141" s="266"/>
      <c r="D1141" s="266"/>
      <c r="E1141" s="266"/>
      <c r="F1141" s="266"/>
      <c r="G1141" s="266"/>
    </row>
    <row r="1142" spans="3:7" s="107" customFormat="1" ht="12.75">
      <c r="C1142" s="266"/>
      <c r="D1142" s="266"/>
      <c r="E1142" s="266"/>
      <c r="F1142" s="266"/>
      <c r="G1142" s="266"/>
    </row>
    <row r="1143" spans="3:7" s="107" customFormat="1" ht="12.75">
      <c r="C1143" s="266"/>
      <c r="D1143" s="266"/>
      <c r="E1143" s="266"/>
      <c r="F1143" s="266"/>
      <c r="G1143" s="266"/>
    </row>
    <row r="1144" spans="3:7" s="107" customFormat="1" ht="12.75">
      <c r="C1144" s="266"/>
      <c r="D1144" s="266"/>
      <c r="E1144" s="266"/>
      <c r="F1144" s="266"/>
      <c r="G1144" s="266"/>
    </row>
    <row r="1145" spans="3:7" s="107" customFormat="1" ht="12.75">
      <c r="C1145" s="266"/>
      <c r="D1145" s="266"/>
      <c r="E1145" s="266"/>
      <c r="F1145" s="266"/>
      <c r="G1145" s="266"/>
    </row>
    <row r="1146" spans="3:7" s="107" customFormat="1" ht="12.75">
      <c r="C1146" s="266"/>
      <c r="D1146" s="266"/>
      <c r="E1146" s="266"/>
      <c r="F1146" s="266"/>
      <c r="G1146" s="266"/>
    </row>
    <row r="1147" spans="3:7" s="107" customFormat="1" ht="12.75">
      <c r="C1147" s="266"/>
      <c r="D1147" s="266"/>
      <c r="E1147" s="266"/>
      <c r="F1147" s="266"/>
      <c r="G1147" s="266"/>
    </row>
    <row r="1148" spans="3:7" s="107" customFormat="1" ht="12.75">
      <c r="C1148" s="266"/>
      <c r="D1148" s="266"/>
      <c r="E1148" s="266"/>
      <c r="F1148" s="266"/>
      <c r="G1148" s="266"/>
    </row>
    <row r="1149" spans="3:7" s="107" customFormat="1" ht="12.75">
      <c r="C1149" s="266"/>
      <c r="D1149" s="266"/>
      <c r="E1149" s="266"/>
      <c r="F1149" s="266"/>
      <c r="G1149" s="266"/>
    </row>
    <row r="1150" spans="3:7" s="107" customFormat="1" ht="12.75">
      <c r="C1150" s="266"/>
      <c r="D1150" s="266"/>
      <c r="E1150" s="266"/>
      <c r="F1150" s="266"/>
      <c r="G1150" s="266"/>
    </row>
    <row r="1151" spans="3:7" s="107" customFormat="1" ht="12.75">
      <c r="C1151" s="266"/>
      <c r="D1151" s="266"/>
      <c r="E1151" s="266"/>
      <c r="F1151" s="266"/>
      <c r="G1151" s="266"/>
    </row>
    <row r="1152" spans="3:7" s="107" customFormat="1" ht="12.75">
      <c r="C1152" s="266"/>
      <c r="D1152" s="266"/>
      <c r="E1152" s="266"/>
      <c r="F1152" s="266"/>
      <c r="G1152" s="266"/>
    </row>
    <row r="1153" spans="3:7" s="107" customFormat="1" ht="12.75">
      <c r="C1153" s="266"/>
      <c r="D1153" s="266"/>
      <c r="E1153" s="266"/>
      <c r="F1153" s="266"/>
      <c r="G1153" s="266"/>
    </row>
    <row r="1154" spans="3:7" s="107" customFormat="1" ht="12.75">
      <c r="C1154" s="266"/>
      <c r="D1154" s="266"/>
      <c r="E1154" s="266"/>
      <c r="F1154" s="266"/>
      <c r="G1154" s="266"/>
    </row>
    <row r="1155" spans="3:7" s="107" customFormat="1" ht="12.75">
      <c r="C1155" s="266"/>
      <c r="D1155" s="266"/>
      <c r="E1155" s="266"/>
      <c r="F1155" s="266"/>
      <c r="G1155" s="266"/>
    </row>
    <row r="1156" spans="3:7" s="107" customFormat="1" ht="12.75">
      <c r="C1156" s="266"/>
      <c r="D1156" s="266"/>
      <c r="E1156" s="266"/>
      <c r="F1156" s="266"/>
      <c r="G1156" s="266"/>
    </row>
    <row r="1157" spans="3:7" s="107" customFormat="1" ht="12.75">
      <c r="C1157" s="266"/>
      <c r="D1157" s="266"/>
      <c r="E1157" s="266"/>
      <c r="F1157" s="266"/>
      <c r="G1157" s="266"/>
    </row>
    <row r="1158" spans="3:7" s="107" customFormat="1" ht="12.75">
      <c r="C1158" s="266"/>
      <c r="D1158" s="266"/>
      <c r="E1158" s="266"/>
      <c r="F1158" s="266"/>
      <c r="G1158" s="266"/>
    </row>
    <row r="1159" spans="3:7" s="107" customFormat="1" ht="12.75">
      <c r="C1159" s="266"/>
      <c r="D1159" s="266"/>
      <c r="E1159" s="266"/>
      <c r="F1159" s="266"/>
      <c r="G1159" s="266"/>
    </row>
    <row r="1160" spans="3:7" s="107" customFormat="1" ht="12.75">
      <c r="C1160" s="266"/>
      <c r="D1160" s="266"/>
      <c r="E1160" s="266"/>
      <c r="F1160" s="266"/>
      <c r="G1160" s="266"/>
    </row>
    <row r="1161" spans="3:7" s="107" customFormat="1" ht="12.75">
      <c r="C1161" s="266"/>
      <c r="D1161" s="266"/>
      <c r="E1161" s="266"/>
      <c r="F1161" s="266"/>
      <c r="G1161" s="266"/>
    </row>
    <row r="1162" spans="3:7" s="107" customFormat="1" ht="12.75">
      <c r="C1162" s="266"/>
      <c r="D1162" s="266"/>
      <c r="E1162" s="266"/>
      <c r="F1162" s="266"/>
      <c r="G1162" s="266"/>
    </row>
    <row r="1163" spans="3:7" s="107" customFormat="1" ht="12.75">
      <c r="C1163" s="266"/>
      <c r="D1163" s="266"/>
      <c r="E1163" s="266"/>
      <c r="F1163" s="266"/>
      <c r="G1163" s="266"/>
    </row>
    <row r="1164" spans="3:7" s="107" customFormat="1" ht="12.75">
      <c r="C1164" s="266"/>
      <c r="D1164" s="266"/>
      <c r="E1164" s="266"/>
      <c r="F1164" s="266"/>
      <c r="G1164" s="266"/>
    </row>
    <row r="1165" spans="3:7" s="107" customFormat="1" ht="12.75">
      <c r="C1165" s="266"/>
      <c r="D1165" s="266"/>
      <c r="E1165" s="266"/>
      <c r="F1165" s="266"/>
      <c r="G1165" s="266"/>
    </row>
    <row r="1166" spans="3:7" s="107" customFormat="1" ht="12.75">
      <c r="C1166" s="266"/>
      <c r="D1166" s="266"/>
      <c r="E1166" s="266"/>
      <c r="F1166" s="266"/>
      <c r="G1166" s="266"/>
    </row>
    <row r="1167" spans="3:7" s="107" customFormat="1" ht="12.75">
      <c r="C1167" s="266"/>
      <c r="D1167" s="266"/>
      <c r="E1167" s="266"/>
      <c r="F1167" s="266"/>
      <c r="G1167" s="266"/>
    </row>
    <row r="1168" spans="3:7" s="107" customFormat="1" ht="12.75">
      <c r="C1168" s="266"/>
      <c r="D1168" s="266"/>
      <c r="E1168" s="266"/>
      <c r="F1168" s="266"/>
      <c r="G1168" s="266"/>
    </row>
    <row r="1169" spans="3:7" s="107" customFormat="1" ht="12.75">
      <c r="C1169" s="266"/>
      <c r="D1169" s="266"/>
      <c r="E1169" s="266"/>
      <c r="F1169" s="266"/>
      <c r="G1169" s="266"/>
    </row>
    <row r="1170" spans="3:7" s="107" customFormat="1" ht="12.75">
      <c r="C1170" s="266"/>
      <c r="D1170" s="266"/>
      <c r="E1170" s="266"/>
      <c r="F1170" s="266"/>
      <c r="G1170" s="266"/>
    </row>
    <row r="1171" spans="3:7" s="107" customFormat="1" ht="12.75">
      <c r="C1171" s="266"/>
      <c r="D1171" s="266"/>
      <c r="E1171" s="266"/>
      <c r="F1171" s="266"/>
      <c r="G1171" s="266"/>
    </row>
    <row r="1172" spans="3:7" s="107" customFormat="1" ht="12.75">
      <c r="C1172" s="266"/>
      <c r="D1172" s="266"/>
      <c r="E1172" s="266"/>
      <c r="F1172" s="266"/>
      <c r="G1172" s="266"/>
    </row>
    <row r="1173" spans="3:7" s="107" customFormat="1" ht="12.75">
      <c r="C1173" s="266"/>
      <c r="D1173" s="266"/>
      <c r="E1173" s="266"/>
      <c r="F1173" s="266"/>
      <c r="G1173" s="266"/>
    </row>
    <row r="1174" spans="3:7" s="107" customFormat="1" ht="12.75">
      <c r="C1174" s="266"/>
      <c r="D1174" s="266"/>
      <c r="E1174" s="266"/>
      <c r="F1174" s="266"/>
      <c r="G1174" s="266"/>
    </row>
    <row r="1175" spans="3:7" s="107" customFormat="1" ht="12.75">
      <c r="C1175" s="266"/>
      <c r="D1175" s="266"/>
      <c r="E1175" s="266"/>
      <c r="F1175" s="266"/>
      <c r="G1175" s="266"/>
    </row>
    <row r="1176" spans="3:7" s="107" customFormat="1" ht="12.75">
      <c r="C1176" s="266"/>
      <c r="D1176" s="266"/>
      <c r="E1176" s="266"/>
      <c r="F1176" s="266"/>
      <c r="G1176" s="266"/>
    </row>
    <row r="1177" spans="3:7" s="107" customFormat="1" ht="12.75">
      <c r="C1177" s="266"/>
      <c r="D1177" s="266"/>
      <c r="E1177" s="266"/>
      <c r="F1177" s="266"/>
      <c r="G1177" s="266"/>
    </row>
    <row r="1178" spans="3:7" s="107" customFormat="1" ht="12.75">
      <c r="C1178" s="266"/>
      <c r="D1178" s="266"/>
      <c r="E1178" s="266"/>
      <c r="F1178" s="266"/>
      <c r="G1178" s="266"/>
    </row>
    <row r="1179" spans="3:7" s="107" customFormat="1" ht="12.75">
      <c r="C1179" s="266"/>
      <c r="D1179" s="266"/>
      <c r="E1179" s="266"/>
      <c r="F1179" s="266"/>
      <c r="G1179" s="266"/>
    </row>
    <row r="1180" spans="3:7" s="107" customFormat="1" ht="12.75">
      <c r="C1180" s="266"/>
      <c r="D1180" s="266"/>
      <c r="E1180" s="266"/>
      <c r="F1180" s="266"/>
      <c r="G1180" s="266"/>
    </row>
    <row r="1181" spans="3:7" s="107" customFormat="1" ht="12.75">
      <c r="C1181" s="266"/>
      <c r="D1181" s="266"/>
      <c r="E1181" s="266"/>
      <c r="F1181" s="266"/>
      <c r="G1181" s="266"/>
    </row>
    <row r="1182" spans="3:7" s="107" customFormat="1" ht="12.75">
      <c r="C1182" s="266"/>
      <c r="D1182" s="266"/>
      <c r="E1182" s="266"/>
      <c r="F1182" s="266"/>
      <c r="G1182" s="266"/>
    </row>
    <row r="1183" spans="3:7" s="107" customFormat="1" ht="12.75">
      <c r="C1183" s="266"/>
      <c r="D1183" s="266"/>
      <c r="E1183" s="266"/>
      <c r="F1183" s="266"/>
      <c r="G1183" s="266"/>
    </row>
    <row r="1184" spans="3:7" s="107" customFormat="1" ht="12.75">
      <c r="C1184" s="266"/>
      <c r="D1184" s="266"/>
      <c r="E1184" s="266"/>
      <c r="F1184" s="266"/>
      <c r="G1184" s="266"/>
    </row>
    <row r="1185" spans="3:7" s="107" customFormat="1" ht="12.75">
      <c r="C1185" s="266"/>
      <c r="D1185" s="266"/>
      <c r="E1185" s="266"/>
      <c r="F1185" s="266"/>
      <c r="G1185" s="266"/>
    </row>
    <row r="1186" spans="3:7" s="107" customFormat="1" ht="12.75">
      <c r="C1186" s="266"/>
      <c r="D1186" s="266"/>
      <c r="E1186" s="266"/>
      <c r="F1186" s="266"/>
      <c r="G1186" s="266"/>
    </row>
    <row r="1187" spans="3:7" s="107" customFormat="1" ht="12.75">
      <c r="C1187" s="266"/>
      <c r="D1187" s="266"/>
      <c r="E1187" s="266"/>
      <c r="F1187" s="266"/>
      <c r="G1187" s="266"/>
    </row>
    <row r="1188" spans="3:7" s="107" customFormat="1" ht="12.75">
      <c r="C1188" s="266"/>
      <c r="D1188" s="266"/>
      <c r="E1188" s="266"/>
      <c r="F1188" s="266"/>
      <c r="G1188" s="266"/>
    </row>
    <row r="1189" spans="3:7" s="107" customFormat="1" ht="12.75">
      <c r="C1189" s="266"/>
      <c r="D1189" s="266"/>
      <c r="E1189" s="266"/>
      <c r="F1189" s="266"/>
      <c r="G1189" s="266"/>
    </row>
    <row r="1190" spans="3:7" s="107" customFormat="1" ht="12.75">
      <c r="C1190" s="266"/>
      <c r="D1190" s="266"/>
      <c r="E1190" s="266"/>
      <c r="F1190" s="266"/>
      <c r="G1190" s="266"/>
    </row>
    <row r="1191" spans="3:7" s="107" customFormat="1" ht="12.75">
      <c r="C1191" s="266"/>
      <c r="D1191" s="266"/>
      <c r="E1191" s="266"/>
      <c r="F1191" s="266"/>
      <c r="G1191" s="266"/>
    </row>
    <row r="1192" spans="3:7" s="107" customFormat="1" ht="12.75">
      <c r="C1192" s="266"/>
      <c r="D1192" s="266"/>
      <c r="E1192" s="266"/>
      <c r="F1192" s="266"/>
      <c r="G1192" s="266"/>
    </row>
    <row r="1193" spans="3:7" s="107" customFormat="1" ht="12.75">
      <c r="C1193" s="266"/>
      <c r="D1193" s="266"/>
      <c r="E1193" s="266"/>
      <c r="F1193" s="266"/>
      <c r="G1193" s="266"/>
    </row>
    <row r="1194" spans="3:7" s="107" customFormat="1" ht="12.75">
      <c r="C1194" s="266"/>
      <c r="D1194" s="266"/>
      <c r="E1194" s="266"/>
      <c r="F1194" s="266"/>
      <c r="G1194" s="266"/>
    </row>
    <row r="1195" spans="3:7" s="107" customFormat="1" ht="12.75">
      <c r="C1195" s="266"/>
      <c r="D1195" s="266"/>
      <c r="E1195" s="266"/>
      <c r="F1195" s="266"/>
      <c r="G1195" s="266"/>
    </row>
    <row r="1196" spans="3:7" s="107" customFormat="1" ht="12.75">
      <c r="C1196" s="266"/>
      <c r="D1196" s="266"/>
      <c r="E1196" s="266"/>
      <c r="F1196" s="266"/>
      <c r="G1196" s="266"/>
    </row>
    <row r="1197" spans="3:7" s="107" customFormat="1" ht="12.75">
      <c r="C1197" s="266"/>
      <c r="D1197" s="266"/>
      <c r="E1197" s="266"/>
      <c r="F1197" s="266"/>
      <c r="G1197" s="266"/>
    </row>
    <row r="1198" spans="3:7" s="107" customFormat="1" ht="12.75">
      <c r="C1198" s="266"/>
      <c r="D1198" s="266"/>
      <c r="E1198" s="266"/>
      <c r="F1198" s="266"/>
      <c r="G1198" s="266"/>
    </row>
    <row r="1199" spans="3:7" s="107" customFormat="1" ht="12.75">
      <c r="C1199" s="266"/>
      <c r="D1199" s="266"/>
      <c r="E1199" s="266"/>
      <c r="F1199" s="266"/>
      <c r="G1199" s="266"/>
    </row>
    <row r="1200" spans="3:7" s="107" customFormat="1" ht="12.75">
      <c r="C1200" s="266"/>
      <c r="D1200" s="266"/>
      <c r="E1200" s="266"/>
      <c r="F1200" s="266"/>
      <c r="G1200" s="266"/>
    </row>
    <row r="1201" spans="3:7" s="107" customFormat="1" ht="12.75">
      <c r="C1201" s="266"/>
      <c r="D1201" s="266"/>
      <c r="E1201" s="266"/>
      <c r="F1201" s="266"/>
      <c r="G1201" s="266"/>
    </row>
    <row r="1202" spans="3:7" s="107" customFormat="1" ht="12.75">
      <c r="C1202" s="266"/>
      <c r="D1202" s="266"/>
      <c r="E1202" s="266"/>
      <c r="F1202" s="266"/>
      <c r="G1202" s="266"/>
    </row>
    <row r="1203" spans="3:7" s="107" customFormat="1" ht="12.75">
      <c r="C1203" s="266"/>
      <c r="D1203" s="266"/>
      <c r="E1203" s="266"/>
      <c r="F1203" s="266"/>
      <c r="G1203" s="266"/>
    </row>
    <row r="1204" spans="3:7" s="107" customFormat="1" ht="12.75">
      <c r="C1204" s="266"/>
      <c r="D1204" s="266"/>
      <c r="E1204" s="266"/>
      <c r="F1204" s="266"/>
      <c r="G1204" s="266"/>
    </row>
    <row r="1205" spans="3:7" s="107" customFormat="1" ht="12.75">
      <c r="C1205" s="266"/>
      <c r="D1205" s="266"/>
      <c r="E1205" s="266"/>
      <c r="F1205" s="266"/>
      <c r="G1205" s="266"/>
    </row>
    <row r="1206" spans="3:7" s="107" customFormat="1" ht="12.75">
      <c r="C1206" s="266"/>
      <c r="D1206" s="266"/>
      <c r="E1206" s="266"/>
      <c r="F1206" s="266"/>
      <c r="G1206" s="266"/>
    </row>
    <row r="1207" spans="3:7" s="107" customFormat="1" ht="12.75">
      <c r="C1207" s="266"/>
      <c r="D1207" s="266"/>
      <c r="E1207" s="266"/>
      <c r="F1207" s="266"/>
      <c r="G1207" s="266"/>
    </row>
    <row r="1208" spans="3:7" s="107" customFormat="1" ht="12.75">
      <c r="C1208" s="266"/>
      <c r="D1208" s="266"/>
      <c r="E1208" s="266"/>
      <c r="F1208" s="266"/>
      <c r="G1208" s="266"/>
    </row>
    <row r="1209" spans="3:7" s="107" customFormat="1" ht="12.75">
      <c r="C1209" s="266"/>
      <c r="D1209" s="266"/>
      <c r="E1209" s="266"/>
      <c r="F1209" s="266"/>
      <c r="G1209" s="266"/>
    </row>
    <row r="1210" spans="3:7" s="107" customFormat="1" ht="12.75">
      <c r="C1210" s="266"/>
      <c r="D1210" s="266"/>
      <c r="E1210" s="266"/>
      <c r="F1210" s="266"/>
      <c r="G1210" s="266"/>
    </row>
    <row r="1211" spans="3:7" s="107" customFormat="1" ht="12.75">
      <c r="C1211" s="266"/>
      <c r="D1211" s="266"/>
      <c r="E1211" s="266"/>
      <c r="F1211" s="266"/>
      <c r="G1211" s="266"/>
    </row>
    <row r="1212" spans="3:7" s="107" customFormat="1" ht="12.75">
      <c r="C1212" s="266"/>
      <c r="D1212" s="266"/>
      <c r="E1212" s="266"/>
      <c r="F1212" s="266"/>
      <c r="G1212" s="266"/>
    </row>
    <row r="1213" spans="3:7" s="107" customFormat="1" ht="12.75">
      <c r="C1213" s="266"/>
      <c r="D1213" s="266"/>
      <c r="E1213" s="266"/>
      <c r="F1213" s="266"/>
      <c r="G1213" s="266"/>
    </row>
    <row r="1214" spans="3:7" s="107" customFormat="1" ht="12.75">
      <c r="C1214" s="266"/>
      <c r="D1214" s="266"/>
      <c r="E1214" s="266"/>
      <c r="F1214" s="266"/>
      <c r="G1214" s="266"/>
    </row>
    <row r="1215" spans="3:7" s="107" customFormat="1" ht="12.75">
      <c r="C1215" s="266"/>
      <c r="D1215" s="266"/>
      <c r="E1215" s="266"/>
      <c r="F1215" s="266"/>
      <c r="G1215" s="266"/>
    </row>
    <row r="1216" spans="3:7" s="107" customFormat="1" ht="12.75">
      <c r="C1216" s="266"/>
      <c r="D1216" s="266"/>
      <c r="E1216" s="266"/>
      <c r="F1216" s="266"/>
      <c r="G1216" s="266"/>
    </row>
    <row r="1217" spans="3:7" s="107" customFormat="1" ht="12.75">
      <c r="C1217" s="266"/>
      <c r="D1217" s="266"/>
      <c r="E1217" s="266"/>
      <c r="F1217" s="266"/>
      <c r="G1217" s="266"/>
    </row>
    <row r="1218" spans="3:7" s="107" customFormat="1" ht="12.75">
      <c r="C1218" s="266"/>
      <c r="D1218" s="266"/>
      <c r="E1218" s="266"/>
      <c r="F1218" s="266"/>
      <c r="G1218" s="266"/>
    </row>
    <row r="1219" spans="3:7" s="107" customFormat="1" ht="12.75">
      <c r="C1219" s="266"/>
      <c r="D1219" s="266"/>
      <c r="E1219" s="266"/>
      <c r="F1219" s="266"/>
      <c r="G1219" s="266"/>
    </row>
    <row r="1220" spans="3:7" s="107" customFormat="1" ht="12.75">
      <c r="C1220" s="266"/>
      <c r="D1220" s="266"/>
      <c r="E1220" s="266"/>
      <c r="F1220" s="266"/>
      <c r="G1220" s="266"/>
    </row>
    <row r="1221" spans="3:7" s="107" customFormat="1" ht="12.75">
      <c r="C1221" s="266"/>
      <c r="D1221" s="266"/>
      <c r="E1221" s="266"/>
      <c r="F1221" s="266"/>
      <c r="G1221" s="266"/>
    </row>
    <row r="1222" spans="3:7" s="107" customFormat="1" ht="12.75">
      <c r="C1222" s="266"/>
      <c r="D1222" s="266"/>
      <c r="E1222" s="266"/>
      <c r="F1222" s="266"/>
      <c r="G1222" s="266"/>
    </row>
    <row r="1223" spans="3:7" s="107" customFormat="1" ht="12.75">
      <c r="C1223" s="266"/>
      <c r="D1223" s="266"/>
      <c r="E1223" s="266"/>
      <c r="F1223" s="266"/>
      <c r="G1223" s="266"/>
    </row>
    <row r="1224" spans="3:7" s="107" customFormat="1" ht="12.75">
      <c r="C1224" s="266"/>
      <c r="D1224" s="266"/>
      <c r="E1224" s="266"/>
      <c r="F1224" s="266"/>
      <c r="G1224" s="266"/>
    </row>
    <row r="1225" spans="3:7" s="107" customFormat="1" ht="12.75">
      <c r="C1225" s="266"/>
      <c r="D1225" s="266"/>
      <c r="E1225" s="266"/>
      <c r="F1225" s="266"/>
      <c r="G1225" s="266"/>
    </row>
    <row r="1226" spans="3:7" s="107" customFormat="1" ht="12.75">
      <c r="C1226" s="266"/>
      <c r="D1226" s="266"/>
      <c r="E1226" s="266"/>
      <c r="F1226" s="266"/>
      <c r="G1226" s="266"/>
    </row>
    <row r="1227" spans="3:7" s="107" customFormat="1" ht="12.75">
      <c r="C1227" s="266"/>
      <c r="D1227" s="266"/>
      <c r="E1227" s="266"/>
      <c r="F1227" s="266"/>
      <c r="G1227" s="266"/>
    </row>
    <row r="1228" spans="3:7" s="107" customFormat="1" ht="12.75">
      <c r="C1228" s="266"/>
      <c r="D1228" s="266"/>
      <c r="E1228" s="266"/>
      <c r="F1228" s="266"/>
      <c r="G1228" s="266"/>
    </row>
    <row r="1229" spans="3:7" s="107" customFormat="1" ht="12.75">
      <c r="C1229" s="266"/>
      <c r="D1229" s="266"/>
      <c r="E1229" s="266"/>
      <c r="F1229" s="266"/>
      <c r="G1229" s="266"/>
    </row>
    <row r="1230" spans="3:7" s="107" customFormat="1" ht="12.75">
      <c r="C1230" s="266"/>
      <c r="D1230" s="266"/>
      <c r="E1230" s="266"/>
      <c r="F1230" s="266"/>
      <c r="G1230" s="266"/>
    </row>
    <row r="1231" spans="3:7" s="107" customFormat="1" ht="12.75">
      <c r="C1231" s="266"/>
      <c r="D1231" s="266"/>
      <c r="E1231" s="266"/>
      <c r="F1231" s="266"/>
      <c r="G1231" s="266"/>
    </row>
    <row r="1232" spans="3:7" s="107" customFormat="1" ht="12.75">
      <c r="C1232" s="266"/>
      <c r="D1232" s="266"/>
      <c r="E1232" s="266"/>
      <c r="F1232" s="266"/>
      <c r="G1232" s="266"/>
    </row>
    <row r="1233" spans="3:7" s="107" customFormat="1" ht="12.75">
      <c r="C1233" s="266"/>
      <c r="D1233" s="266"/>
      <c r="E1233" s="266"/>
      <c r="F1233" s="266"/>
      <c r="G1233" s="266"/>
    </row>
    <row r="1234" spans="3:7" s="107" customFormat="1" ht="12.75">
      <c r="C1234" s="266"/>
      <c r="D1234" s="266"/>
      <c r="E1234" s="266"/>
      <c r="F1234" s="266"/>
      <c r="G1234" s="266"/>
    </row>
    <row r="1235" spans="3:7" s="107" customFormat="1" ht="12.75">
      <c r="C1235" s="266"/>
      <c r="D1235" s="266"/>
      <c r="E1235" s="266"/>
      <c r="F1235" s="266"/>
      <c r="G1235" s="266"/>
    </row>
    <row r="1236" spans="3:7" s="107" customFormat="1" ht="12.75">
      <c r="C1236" s="266"/>
      <c r="D1236" s="266"/>
      <c r="E1236" s="266"/>
      <c r="F1236" s="266"/>
      <c r="G1236" s="266"/>
    </row>
    <row r="1237" spans="3:7" s="107" customFormat="1" ht="12.75">
      <c r="C1237" s="266"/>
      <c r="D1237" s="266"/>
      <c r="E1237" s="266"/>
      <c r="F1237" s="266"/>
      <c r="G1237" s="266"/>
    </row>
    <row r="1238" spans="3:7" s="107" customFormat="1" ht="12.75">
      <c r="C1238" s="266"/>
      <c r="D1238" s="266"/>
      <c r="E1238" s="266"/>
      <c r="F1238" s="266"/>
      <c r="G1238" s="266"/>
    </row>
    <row r="1239" spans="3:7" s="107" customFormat="1" ht="12.75">
      <c r="C1239" s="266"/>
      <c r="D1239" s="266"/>
      <c r="E1239" s="266"/>
      <c r="F1239" s="266"/>
      <c r="G1239" s="266"/>
    </row>
    <row r="1240" spans="3:7" s="107" customFormat="1" ht="12.75">
      <c r="C1240" s="266"/>
      <c r="D1240" s="266"/>
      <c r="E1240" s="266"/>
      <c r="F1240" s="266"/>
      <c r="G1240" s="266"/>
    </row>
    <row r="1241" spans="3:7" s="107" customFormat="1" ht="12.75">
      <c r="C1241" s="266"/>
      <c r="D1241" s="266"/>
      <c r="E1241" s="266"/>
      <c r="F1241" s="266"/>
      <c r="G1241" s="266"/>
    </row>
    <row r="1242" spans="3:7" s="107" customFormat="1" ht="12.75">
      <c r="C1242" s="266"/>
      <c r="D1242" s="266"/>
      <c r="E1242" s="266"/>
      <c r="F1242" s="266"/>
      <c r="G1242" s="266"/>
    </row>
    <row r="1243" spans="3:7" s="107" customFormat="1" ht="12.75">
      <c r="C1243" s="266"/>
      <c r="D1243" s="266"/>
      <c r="E1243" s="266"/>
      <c r="F1243" s="266"/>
      <c r="G1243" s="266"/>
    </row>
    <row r="1244" spans="3:7" s="107" customFormat="1" ht="12.75">
      <c r="C1244" s="266"/>
      <c r="D1244" s="266"/>
      <c r="E1244" s="266"/>
      <c r="F1244" s="266"/>
      <c r="G1244" s="266"/>
    </row>
    <row r="1245" spans="3:7" s="107" customFormat="1" ht="12.75">
      <c r="C1245" s="266"/>
      <c r="D1245" s="266"/>
      <c r="E1245" s="266"/>
      <c r="F1245" s="266"/>
      <c r="G1245" s="266"/>
    </row>
    <row r="1246" spans="3:7" s="107" customFormat="1" ht="12.75">
      <c r="C1246" s="266"/>
      <c r="D1246" s="266"/>
      <c r="E1246" s="266"/>
      <c r="F1246" s="266"/>
      <c r="G1246" s="266"/>
    </row>
    <row r="1247" spans="3:7" s="107" customFormat="1" ht="12.75">
      <c r="C1247" s="266"/>
      <c r="D1247" s="266"/>
      <c r="E1247" s="266"/>
      <c r="F1247" s="266"/>
      <c r="G1247" s="266"/>
    </row>
    <row r="1248" spans="3:7" s="107" customFormat="1" ht="12.75">
      <c r="C1248" s="266"/>
      <c r="D1248" s="266"/>
      <c r="E1248" s="266"/>
      <c r="F1248" s="266"/>
      <c r="G1248" s="266"/>
    </row>
    <row r="1249" spans="3:7" s="107" customFormat="1" ht="12.75">
      <c r="C1249" s="266"/>
      <c r="D1249" s="266"/>
      <c r="E1249" s="266"/>
      <c r="F1249" s="266"/>
      <c r="G1249" s="266"/>
    </row>
    <row r="1250" spans="3:7" s="107" customFormat="1" ht="12.75">
      <c r="C1250" s="266"/>
      <c r="D1250" s="266"/>
      <c r="E1250" s="266"/>
      <c r="F1250" s="266"/>
      <c r="G1250" s="266"/>
    </row>
    <row r="1251" spans="3:7" s="107" customFormat="1" ht="12.75">
      <c r="C1251" s="266"/>
      <c r="D1251" s="266"/>
      <c r="E1251" s="266"/>
      <c r="F1251" s="266"/>
      <c r="G1251" s="266"/>
    </row>
    <row r="1252" spans="3:7" s="107" customFormat="1" ht="12.75">
      <c r="C1252" s="266"/>
      <c r="D1252" s="266"/>
      <c r="E1252" s="266"/>
      <c r="F1252" s="266"/>
      <c r="G1252" s="266"/>
    </row>
    <row r="1253" spans="3:7" s="107" customFormat="1" ht="12.75">
      <c r="C1253" s="266"/>
      <c r="D1253" s="266"/>
      <c r="E1253" s="266"/>
      <c r="F1253" s="266"/>
      <c r="G1253" s="266"/>
    </row>
    <row r="1254" spans="3:7" s="107" customFormat="1" ht="12.75">
      <c r="C1254" s="266"/>
      <c r="D1254" s="266"/>
      <c r="E1254" s="266"/>
      <c r="F1254" s="266"/>
      <c r="G1254" s="266"/>
    </row>
    <row r="1255" spans="3:7" s="107" customFormat="1" ht="12.75">
      <c r="C1255" s="266"/>
      <c r="D1255" s="266"/>
      <c r="E1255" s="266"/>
      <c r="F1255" s="266"/>
      <c r="G1255" s="266"/>
    </row>
    <row r="1256" spans="3:7" s="107" customFormat="1" ht="12.75">
      <c r="C1256" s="266"/>
      <c r="D1256" s="266"/>
      <c r="E1256" s="266"/>
      <c r="F1256" s="266"/>
      <c r="G1256" s="266"/>
    </row>
    <row r="1257" spans="3:7" s="107" customFormat="1" ht="12.75">
      <c r="C1257" s="266"/>
      <c r="D1257" s="266"/>
      <c r="E1257" s="266"/>
      <c r="F1257" s="266"/>
      <c r="G1257" s="266"/>
    </row>
    <row r="1258" spans="3:7" s="107" customFormat="1" ht="12.75">
      <c r="C1258" s="266"/>
      <c r="D1258" s="266"/>
      <c r="E1258" s="266"/>
      <c r="F1258" s="266"/>
      <c r="G1258" s="266"/>
    </row>
    <row r="1259" spans="3:7" s="107" customFormat="1" ht="12.75">
      <c r="C1259" s="266"/>
      <c r="D1259" s="266"/>
      <c r="E1259" s="266"/>
      <c r="F1259" s="266"/>
      <c r="G1259" s="266"/>
    </row>
    <row r="1260" spans="3:7" s="107" customFormat="1" ht="12.75">
      <c r="C1260" s="266"/>
      <c r="D1260" s="266"/>
      <c r="E1260" s="266"/>
      <c r="F1260" s="266"/>
      <c r="G1260" s="266"/>
    </row>
    <row r="1261" spans="3:7" s="107" customFormat="1" ht="12.75">
      <c r="C1261" s="266"/>
      <c r="D1261" s="266"/>
      <c r="E1261" s="266"/>
      <c r="F1261" s="266"/>
      <c r="G1261" s="266"/>
    </row>
    <row r="1262" spans="3:7" s="107" customFormat="1" ht="12.75">
      <c r="C1262" s="266"/>
      <c r="D1262" s="266"/>
      <c r="E1262" s="266"/>
      <c r="F1262" s="266"/>
      <c r="G1262" s="266"/>
    </row>
    <row r="1263" spans="3:7" s="107" customFormat="1" ht="12.75">
      <c r="C1263" s="266"/>
      <c r="D1263" s="266"/>
      <c r="E1263" s="266"/>
      <c r="F1263" s="266"/>
      <c r="G1263" s="266"/>
    </row>
    <row r="1264" spans="3:7" s="107" customFormat="1" ht="12.75">
      <c r="C1264" s="266"/>
      <c r="D1264" s="266"/>
      <c r="E1264" s="266"/>
      <c r="F1264" s="266"/>
      <c r="G1264" s="266"/>
    </row>
    <row r="1265" spans="3:7" s="107" customFormat="1" ht="12.75">
      <c r="C1265" s="266"/>
      <c r="D1265" s="266"/>
      <c r="E1265" s="266"/>
      <c r="F1265" s="266"/>
      <c r="G1265" s="266"/>
    </row>
    <row r="1266" spans="3:7" s="107" customFormat="1" ht="12.75">
      <c r="C1266" s="266"/>
      <c r="D1266" s="266"/>
      <c r="E1266" s="266"/>
      <c r="F1266" s="266"/>
      <c r="G1266" s="266"/>
    </row>
    <row r="1267" spans="3:7" s="107" customFormat="1" ht="12.75">
      <c r="C1267" s="266"/>
      <c r="D1267" s="266"/>
      <c r="E1267" s="266"/>
      <c r="F1267" s="266"/>
      <c r="G1267" s="266"/>
    </row>
    <row r="1268" spans="3:7" s="107" customFormat="1" ht="12.75">
      <c r="C1268" s="266"/>
      <c r="D1268" s="266"/>
      <c r="E1268" s="266"/>
      <c r="F1268" s="266"/>
      <c r="G1268" s="266"/>
    </row>
    <row r="1269" spans="3:7" s="107" customFormat="1" ht="12.75">
      <c r="C1269" s="266"/>
      <c r="D1269" s="266"/>
      <c r="E1269" s="266"/>
      <c r="F1269" s="266"/>
      <c r="G1269" s="266"/>
    </row>
    <row r="1270" spans="3:7" s="107" customFormat="1" ht="12.75">
      <c r="C1270" s="266"/>
      <c r="D1270" s="266"/>
      <c r="E1270" s="266"/>
      <c r="F1270" s="266"/>
      <c r="G1270" s="266"/>
    </row>
    <row r="1271" spans="3:7" s="107" customFormat="1" ht="12.75">
      <c r="C1271" s="266"/>
      <c r="D1271" s="266"/>
      <c r="E1271" s="266"/>
      <c r="F1271" s="266"/>
      <c r="G1271" s="266"/>
    </row>
    <row r="1272" spans="3:7" s="107" customFormat="1" ht="12.75">
      <c r="C1272" s="266"/>
      <c r="D1272" s="266"/>
      <c r="E1272" s="266"/>
      <c r="F1272" s="266"/>
      <c r="G1272" s="266"/>
    </row>
    <row r="1273" spans="3:7" s="107" customFormat="1" ht="12.75">
      <c r="C1273" s="266"/>
      <c r="D1273" s="266"/>
      <c r="E1273" s="266"/>
      <c r="F1273" s="266"/>
      <c r="G1273" s="266"/>
    </row>
    <row r="1274" spans="3:7" s="107" customFormat="1" ht="12.75">
      <c r="C1274" s="266"/>
      <c r="D1274" s="266"/>
      <c r="E1274" s="266"/>
      <c r="F1274" s="266"/>
      <c r="G1274" s="266"/>
    </row>
    <row r="1275" spans="3:7" s="107" customFormat="1" ht="12.75">
      <c r="C1275" s="266"/>
      <c r="D1275" s="266"/>
      <c r="E1275" s="266"/>
      <c r="F1275" s="266"/>
      <c r="G1275" s="266"/>
    </row>
    <row r="1276" spans="3:7" s="107" customFormat="1" ht="12.75">
      <c r="C1276" s="266"/>
      <c r="D1276" s="266"/>
      <c r="E1276" s="266"/>
      <c r="F1276" s="266"/>
      <c r="G1276" s="266"/>
    </row>
    <row r="1277" spans="3:7" s="107" customFormat="1" ht="12.75">
      <c r="C1277" s="266"/>
      <c r="D1277" s="266"/>
      <c r="E1277" s="266"/>
      <c r="F1277" s="266"/>
      <c r="G1277" s="266"/>
    </row>
    <row r="1278" spans="3:7" s="107" customFormat="1" ht="12.75">
      <c r="C1278" s="266"/>
      <c r="D1278" s="266"/>
      <c r="E1278" s="266"/>
      <c r="F1278" s="266"/>
      <c r="G1278" s="266"/>
    </row>
    <row r="1279" spans="3:7" s="107" customFormat="1" ht="12.75">
      <c r="C1279" s="266"/>
      <c r="D1279" s="266"/>
      <c r="E1279" s="266"/>
      <c r="F1279" s="266"/>
      <c r="G1279" s="266"/>
    </row>
    <row r="1280" spans="3:7" s="107" customFormat="1" ht="12.75">
      <c r="C1280" s="266"/>
      <c r="D1280" s="266"/>
      <c r="E1280" s="266"/>
      <c r="F1280" s="266"/>
      <c r="G1280" s="266"/>
    </row>
    <row r="1281" spans="3:7" s="107" customFormat="1" ht="12.75">
      <c r="C1281" s="266"/>
      <c r="D1281" s="266"/>
      <c r="E1281" s="266"/>
      <c r="F1281" s="266"/>
      <c r="G1281" s="266"/>
    </row>
    <row r="1282" spans="3:7" s="107" customFormat="1" ht="12.75">
      <c r="C1282" s="266"/>
      <c r="D1282" s="266"/>
      <c r="E1282" s="266"/>
      <c r="F1282" s="266"/>
      <c r="G1282" s="266"/>
    </row>
    <row r="1283" spans="3:7" s="107" customFormat="1" ht="12.75">
      <c r="C1283" s="266"/>
      <c r="D1283" s="266"/>
      <c r="E1283" s="266"/>
      <c r="F1283" s="266"/>
      <c r="G1283" s="266"/>
    </row>
    <row r="1284" spans="3:7" s="107" customFormat="1" ht="12.75">
      <c r="C1284" s="266"/>
      <c r="D1284" s="266"/>
      <c r="E1284" s="266"/>
      <c r="F1284" s="266"/>
      <c r="G1284" s="266"/>
    </row>
    <row r="1285" spans="3:7" s="107" customFormat="1" ht="12.75">
      <c r="C1285" s="266"/>
      <c r="D1285" s="266"/>
      <c r="E1285" s="266"/>
      <c r="F1285" s="266"/>
      <c r="G1285" s="266"/>
    </row>
    <row r="1286" spans="3:7" s="107" customFormat="1" ht="12.75">
      <c r="C1286" s="266"/>
      <c r="D1286" s="266"/>
      <c r="E1286" s="266"/>
      <c r="F1286" s="266"/>
      <c r="G1286" s="266"/>
    </row>
    <row r="1287" spans="3:7" s="107" customFormat="1" ht="12.75">
      <c r="C1287" s="266"/>
      <c r="D1287" s="266"/>
      <c r="E1287" s="266"/>
      <c r="F1287" s="266"/>
      <c r="G1287" s="266"/>
    </row>
    <row r="1288" spans="3:7" s="107" customFormat="1" ht="12.75">
      <c r="C1288" s="266"/>
      <c r="D1288" s="266"/>
      <c r="E1288" s="266"/>
      <c r="F1288" s="266"/>
      <c r="G1288" s="266"/>
    </row>
    <row r="1289" spans="3:7" s="107" customFormat="1" ht="12.75">
      <c r="C1289" s="266"/>
      <c r="D1289" s="266"/>
      <c r="E1289" s="266"/>
      <c r="F1289" s="266"/>
      <c r="G1289" s="266"/>
    </row>
    <row r="1290" spans="3:7" s="107" customFormat="1" ht="12.75">
      <c r="C1290" s="266"/>
      <c r="D1290" s="266"/>
      <c r="E1290" s="266"/>
      <c r="F1290" s="266"/>
      <c r="G1290" s="266"/>
    </row>
    <row r="1291" spans="3:7" s="107" customFormat="1" ht="12.75">
      <c r="C1291" s="266"/>
      <c r="D1291" s="266"/>
      <c r="E1291" s="266"/>
      <c r="F1291" s="266"/>
      <c r="G1291" s="266"/>
    </row>
    <row r="1292" spans="3:7" s="107" customFormat="1" ht="12.75">
      <c r="C1292" s="266"/>
      <c r="D1292" s="266"/>
      <c r="E1292" s="266"/>
      <c r="F1292" s="266"/>
      <c r="G1292" s="266"/>
    </row>
    <row r="1293" spans="3:7" s="107" customFormat="1" ht="12.75">
      <c r="C1293" s="266"/>
      <c r="D1293" s="266"/>
      <c r="E1293" s="266"/>
      <c r="F1293" s="266"/>
      <c r="G1293" s="266"/>
    </row>
    <row r="1294" spans="3:7" s="107" customFormat="1" ht="12.75">
      <c r="C1294" s="266"/>
      <c r="D1294" s="266"/>
      <c r="E1294" s="266"/>
      <c r="F1294" s="266"/>
      <c r="G1294" s="266"/>
    </row>
    <row r="1295" spans="3:7" s="107" customFormat="1" ht="12.75">
      <c r="C1295" s="266"/>
      <c r="D1295" s="266"/>
      <c r="E1295" s="266"/>
      <c r="F1295" s="266"/>
      <c r="G1295" s="266"/>
    </row>
    <row r="1296" spans="3:7" s="107" customFormat="1" ht="12.75">
      <c r="C1296" s="266"/>
      <c r="D1296" s="266"/>
      <c r="E1296" s="266"/>
      <c r="F1296" s="266"/>
      <c r="G1296" s="266"/>
    </row>
    <row r="1297" spans="3:7" s="107" customFormat="1" ht="12.75">
      <c r="C1297" s="266"/>
      <c r="D1297" s="266"/>
      <c r="E1297" s="266"/>
      <c r="F1297" s="266"/>
      <c r="G1297" s="266"/>
    </row>
    <row r="1298" spans="3:7" s="107" customFormat="1" ht="12.75">
      <c r="C1298" s="266"/>
      <c r="D1298" s="266"/>
      <c r="E1298" s="266"/>
      <c r="F1298" s="266"/>
      <c r="G1298" s="266"/>
    </row>
    <row r="1299" spans="3:7" s="107" customFormat="1" ht="12.75">
      <c r="C1299" s="266"/>
      <c r="D1299" s="266"/>
      <c r="E1299" s="266"/>
      <c r="F1299" s="266"/>
      <c r="G1299" s="266"/>
    </row>
    <row r="1300" spans="3:7" s="107" customFormat="1" ht="12.75">
      <c r="C1300" s="266"/>
      <c r="D1300" s="266"/>
      <c r="E1300" s="266"/>
      <c r="F1300" s="266"/>
      <c r="G1300" s="266"/>
    </row>
    <row r="1301" spans="3:7" s="107" customFormat="1" ht="12.75">
      <c r="C1301" s="266"/>
      <c r="D1301" s="266"/>
      <c r="E1301" s="266"/>
      <c r="F1301" s="266"/>
      <c r="G1301" s="266"/>
    </row>
    <row r="1302" spans="3:7" s="107" customFormat="1" ht="12.75">
      <c r="C1302" s="266"/>
      <c r="D1302" s="266"/>
      <c r="E1302" s="266"/>
      <c r="F1302" s="266"/>
      <c r="G1302" s="266"/>
    </row>
    <row r="1303" spans="3:7" s="107" customFormat="1" ht="12.75">
      <c r="C1303" s="266"/>
      <c r="D1303" s="266"/>
      <c r="E1303" s="266"/>
      <c r="F1303" s="266"/>
      <c r="G1303" s="266"/>
    </row>
    <row r="1304" spans="3:7" s="107" customFormat="1" ht="12.75">
      <c r="C1304" s="266"/>
      <c r="D1304" s="266"/>
      <c r="E1304" s="266"/>
      <c r="F1304" s="266"/>
      <c r="G1304" s="266"/>
    </row>
    <row r="1305" spans="3:7" s="107" customFormat="1" ht="12.75">
      <c r="C1305" s="266"/>
      <c r="D1305" s="266"/>
      <c r="E1305" s="266"/>
      <c r="F1305" s="266"/>
      <c r="G1305" s="266"/>
    </row>
    <row r="1306" spans="3:7" s="107" customFormat="1" ht="12.75">
      <c r="C1306" s="266"/>
      <c r="D1306" s="266"/>
      <c r="E1306" s="266"/>
      <c r="F1306" s="266"/>
      <c r="G1306" s="266"/>
    </row>
    <row r="1307" spans="3:7" s="107" customFormat="1" ht="12.75">
      <c r="C1307" s="266"/>
      <c r="D1307" s="266"/>
      <c r="E1307" s="266"/>
      <c r="F1307" s="266"/>
      <c r="G1307" s="266"/>
    </row>
    <row r="1308" spans="3:7" s="107" customFormat="1" ht="12.75">
      <c r="C1308" s="266"/>
      <c r="D1308" s="266"/>
      <c r="E1308" s="266"/>
      <c r="F1308" s="266"/>
      <c r="G1308" s="266"/>
    </row>
    <row r="1309" spans="3:7" s="107" customFormat="1" ht="12.75">
      <c r="C1309" s="266"/>
      <c r="D1309" s="266"/>
      <c r="E1309" s="266"/>
      <c r="F1309" s="266"/>
      <c r="G1309" s="266"/>
    </row>
    <row r="1310" spans="3:7" s="107" customFormat="1" ht="12.75">
      <c r="C1310" s="266"/>
      <c r="D1310" s="266"/>
      <c r="E1310" s="266"/>
      <c r="F1310" s="266"/>
      <c r="G1310" s="266"/>
    </row>
    <row r="1311" spans="3:7" s="107" customFormat="1" ht="12.75">
      <c r="C1311" s="266"/>
      <c r="D1311" s="266"/>
      <c r="E1311" s="266"/>
      <c r="F1311" s="266"/>
      <c r="G1311" s="266"/>
    </row>
    <row r="1312" spans="3:7" s="107" customFormat="1" ht="12.75">
      <c r="C1312" s="266"/>
      <c r="D1312" s="266"/>
      <c r="E1312" s="266"/>
      <c r="F1312" s="266"/>
      <c r="G1312" s="266"/>
    </row>
    <row r="1313" spans="3:7" s="107" customFormat="1" ht="12.75">
      <c r="C1313" s="266"/>
      <c r="D1313" s="266"/>
      <c r="E1313" s="266"/>
      <c r="F1313" s="266"/>
      <c r="G1313" s="266"/>
    </row>
    <row r="1314" spans="3:7" s="107" customFormat="1" ht="12.75">
      <c r="C1314" s="266"/>
      <c r="D1314" s="266"/>
      <c r="E1314" s="266"/>
      <c r="F1314" s="266"/>
      <c r="G1314" s="266"/>
    </row>
    <row r="1315" spans="3:7" s="107" customFormat="1" ht="12.75">
      <c r="C1315" s="266"/>
      <c r="D1315" s="266"/>
      <c r="E1315" s="266"/>
      <c r="F1315" s="266"/>
      <c r="G1315" s="266"/>
    </row>
    <row r="1316" spans="3:7" s="107" customFormat="1" ht="12.75">
      <c r="C1316" s="266"/>
      <c r="D1316" s="266"/>
      <c r="E1316" s="266"/>
      <c r="F1316" s="266"/>
      <c r="G1316" s="266"/>
    </row>
    <row r="1317" spans="3:7" s="107" customFormat="1" ht="12.75">
      <c r="C1317" s="266"/>
      <c r="D1317" s="266"/>
      <c r="E1317" s="266"/>
      <c r="F1317" s="266"/>
      <c r="G1317" s="266"/>
    </row>
    <row r="1318" spans="3:7" s="107" customFormat="1" ht="12.75">
      <c r="C1318" s="266"/>
      <c r="D1318" s="266"/>
      <c r="E1318" s="266"/>
      <c r="F1318" s="266"/>
      <c r="G1318" s="266"/>
    </row>
    <row r="1319" spans="3:7" s="107" customFormat="1" ht="12.75">
      <c r="C1319" s="266"/>
      <c r="D1319" s="266"/>
      <c r="E1319" s="266"/>
      <c r="F1319" s="266"/>
      <c r="G1319" s="266"/>
    </row>
    <row r="1320" spans="3:7" s="107" customFormat="1" ht="12.75">
      <c r="C1320" s="266"/>
      <c r="D1320" s="266"/>
      <c r="E1320" s="266"/>
      <c r="F1320" s="266"/>
      <c r="G1320" s="266"/>
    </row>
    <row r="1321" spans="3:7" s="107" customFormat="1" ht="12.75">
      <c r="C1321" s="266"/>
      <c r="D1321" s="266"/>
      <c r="E1321" s="266"/>
      <c r="F1321" s="266"/>
      <c r="G1321" s="266"/>
    </row>
    <row r="1322" spans="3:7" s="107" customFormat="1" ht="12.75">
      <c r="C1322" s="266"/>
      <c r="D1322" s="266"/>
      <c r="E1322" s="266"/>
      <c r="F1322" s="266"/>
      <c r="G1322" s="266"/>
    </row>
    <row r="1323" spans="3:7" s="107" customFormat="1" ht="12.75">
      <c r="C1323" s="266"/>
      <c r="D1323" s="266"/>
      <c r="E1323" s="266"/>
      <c r="F1323" s="266"/>
      <c r="G1323" s="266"/>
    </row>
    <row r="1324" spans="3:7" s="107" customFormat="1" ht="12.75">
      <c r="C1324" s="266"/>
      <c r="D1324" s="266"/>
      <c r="E1324" s="266"/>
      <c r="F1324" s="266"/>
      <c r="G1324" s="266"/>
    </row>
    <row r="1325" spans="3:7" s="107" customFormat="1" ht="12.75">
      <c r="C1325" s="266"/>
      <c r="D1325" s="266"/>
      <c r="E1325" s="266"/>
      <c r="F1325" s="266"/>
      <c r="G1325" s="266"/>
    </row>
    <row r="1326" spans="3:7" s="107" customFormat="1" ht="12.75">
      <c r="C1326" s="266"/>
      <c r="D1326" s="266"/>
      <c r="E1326" s="266"/>
      <c r="F1326" s="266"/>
      <c r="G1326" s="266"/>
    </row>
    <row r="1327" spans="3:7" s="107" customFormat="1" ht="12.75">
      <c r="C1327" s="266"/>
      <c r="D1327" s="266"/>
      <c r="E1327" s="266"/>
      <c r="F1327" s="266"/>
      <c r="G1327" s="266"/>
    </row>
    <row r="1328" spans="3:7" s="107" customFormat="1" ht="12.75">
      <c r="C1328" s="266"/>
      <c r="D1328" s="266"/>
      <c r="E1328" s="266"/>
      <c r="F1328" s="266"/>
      <c r="G1328" s="266"/>
    </row>
    <row r="1329" spans="3:7" s="107" customFormat="1" ht="12.75">
      <c r="C1329" s="266"/>
      <c r="D1329" s="266"/>
      <c r="E1329" s="266"/>
      <c r="F1329" s="266"/>
      <c r="G1329" s="266"/>
    </row>
    <row r="1330" spans="3:7" s="107" customFormat="1" ht="12.75">
      <c r="C1330" s="266"/>
      <c r="D1330" s="266"/>
      <c r="E1330" s="266"/>
      <c r="F1330" s="266"/>
      <c r="G1330" s="266"/>
    </row>
    <row r="1331" spans="3:7" s="107" customFormat="1" ht="12.75">
      <c r="C1331" s="266"/>
      <c r="D1331" s="266"/>
      <c r="E1331" s="266"/>
      <c r="F1331" s="266"/>
      <c r="G1331" s="266"/>
    </row>
    <row r="1332" spans="3:7" s="107" customFormat="1" ht="12.75">
      <c r="C1332" s="266"/>
      <c r="D1332" s="266"/>
      <c r="E1332" s="266"/>
      <c r="F1332" s="266"/>
      <c r="G1332" s="266"/>
    </row>
    <row r="1333" spans="3:7" s="107" customFormat="1" ht="12.75">
      <c r="C1333" s="266"/>
      <c r="D1333" s="266"/>
      <c r="E1333" s="266"/>
      <c r="F1333" s="266"/>
      <c r="G1333" s="266"/>
    </row>
    <row r="1334" spans="3:7" s="107" customFormat="1" ht="12.75">
      <c r="C1334" s="266"/>
      <c r="D1334" s="266"/>
      <c r="E1334" s="266"/>
      <c r="F1334" s="266"/>
      <c r="G1334" s="266"/>
    </row>
    <row r="1335" spans="3:7" s="107" customFormat="1" ht="12.75">
      <c r="C1335" s="266"/>
      <c r="D1335" s="266"/>
      <c r="E1335" s="266"/>
      <c r="F1335" s="266"/>
      <c r="G1335" s="266"/>
    </row>
    <row r="1336" spans="3:7" s="107" customFormat="1" ht="12.75">
      <c r="C1336" s="266"/>
      <c r="D1336" s="266"/>
      <c r="E1336" s="266"/>
      <c r="F1336" s="266"/>
      <c r="G1336" s="266"/>
    </row>
    <row r="1337" spans="3:7" s="107" customFormat="1" ht="12.75">
      <c r="C1337" s="266"/>
      <c r="D1337" s="266"/>
      <c r="E1337" s="266"/>
      <c r="F1337" s="266"/>
      <c r="G1337" s="266"/>
    </row>
    <row r="1338" spans="3:7" s="107" customFormat="1" ht="12.75">
      <c r="C1338" s="266"/>
      <c r="D1338" s="266"/>
      <c r="E1338" s="266"/>
      <c r="F1338" s="266"/>
      <c r="G1338" s="266"/>
    </row>
    <row r="1339" spans="3:7" s="107" customFormat="1" ht="12.75">
      <c r="C1339" s="266"/>
      <c r="D1339" s="266"/>
      <c r="E1339" s="266"/>
      <c r="F1339" s="266"/>
      <c r="G1339" s="266"/>
    </row>
    <row r="1340" spans="3:7" s="107" customFormat="1" ht="12.75">
      <c r="C1340" s="266"/>
      <c r="D1340" s="266"/>
      <c r="E1340" s="266"/>
      <c r="F1340" s="266"/>
      <c r="G1340" s="266"/>
    </row>
    <row r="1341" spans="3:7" s="107" customFormat="1" ht="12.75">
      <c r="C1341" s="266"/>
      <c r="D1341" s="266"/>
      <c r="E1341" s="266"/>
      <c r="F1341" s="266"/>
      <c r="G1341" s="266"/>
    </row>
    <row r="1342" spans="3:7" s="107" customFormat="1" ht="12.75">
      <c r="C1342" s="266"/>
      <c r="D1342" s="266"/>
      <c r="E1342" s="266"/>
      <c r="F1342" s="266"/>
      <c r="G1342" s="266"/>
    </row>
    <row r="1343" spans="3:7" s="107" customFormat="1" ht="12.75">
      <c r="C1343" s="266"/>
      <c r="D1343" s="266"/>
      <c r="E1343" s="266"/>
      <c r="F1343" s="266"/>
      <c r="G1343" s="266"/>
    </row>
    <row r="1344" spans="3:7" s="107" customFormat="1" ht="12.75">
      <c r="C1344" s="266"/>
      <c r="D1344" s="266"/>
      <c r="E1344" s="266"/>
      <c r="F1344" s="266"/>
      <c r="G1344" s="266"/>
    </row>
    <row r="1345" spans="3:7" s="107" customFormat="1" ht="12.75">
      <c r="C1345" s="266"/>
      <c r="D1345" s="266"/>
      <c r="E1345" s="266"/>
      <c r="F1345" s="266"/>
      <c r="G1345" s="266"/>
    </row>
    <row r="1346" spans="3:7" s="107" customFormat="1" ht="12.75">
      <c r="C1346" s="266"/>
      <c r="D1346" s="266"/>
      <c r="E1346" s="266"/>
      <c r="F1346" s="266"/>
      <c r="G1346" s="266"/>
    </row>
    <row r="1347" spans="3:7" s="107" customFormat="1" ht="12.75">
      <c r="C1347" s="266"/>
      <c r="D1347" s="266"/>
      <c r="E1347" s="266"/>
      <c r="F1347" s="266"/>
      <c r="G1347" s="266"/>
    </row>
    <row r="1348" spans="3:7" s="107" customFormat="1" ht="12.75">
      <c r="C1348" s="266"/>
      <c r="D1348" s="266"/>
      <c r="E1348" s="266"/>
      <c r="F1348" s="266"/>
      <c r="G1348" s="266"/>
    </row>
    <row r="1349" spans="3:7" s="107" customFormat="1" ht="12.75">
      <c r="C1349" s="266"/>
      <c r="D1349" s="266"/>
      <c r="E1349" s="266"/>
      <c r="F1349" s="266"/>
      <c r="G1349" s="266"/>
    </row>
    <row r="1350" spans="3:7" s="107" customFormat="1" ht="12.75">
      <c r="C1350" s="266"/>
      <c r="D1350" s="266"/>
      <c r="E1350" s="266"/>
      <c r="F1350" s="266"/>
      <c r="G1350" s="266"/>
    </row>
    <row r="1351" spans="3:7" s="107" customFormat="1" ht="12.75">
      <c r="C1351" s="266"/>
      <c r="D1351" s="266"/>
      <c r="E1351" s="266"/>
      <c r="F1351" s="266"/>
      <c r="G1351" s="266"/>
    </row>
    <row r="1352" spans="3:7" s="107" customFormat="1" ht="12.75">
      <c r="C1352" s="266"/>
      <c r="D1352" s="266"/>
      <c r="E1352" s="266"/>
      <c r="F1352" s="266"/>
      <c r="G1352" s="266"/>
    </row>
    <row r="1353" spans="3:7" s="107" customFormat="1" ht="12.75">
      <c r="C1353" s="266"/>
      <c r="D1353" s="266"/>
      <c r="E1353" s="266"/>
      <c r="F1353" s="266"/>
      <c r="G1353" s="266"/>
    </row>
    <row r="1354" spans="3:7" s="107" customFormat="1" ht="12.75">
      <c r="C1354" s="266"/>
      <c r="D1354" s="266"/>
      <c r="E1354" s="266"/>
      <c r="F1354" s="266"/>
      <c r="G1354" s="266"/>
    </row>
    <row r="1355" spans="3:7" s="107" customFormat="1" ht="12.75">
      <c r="C1355" s="266"/>
      <c r="D1355" s="266"/>
      <c r="E1355" s="266"/>
      <c r="F1355" s="266"/>
      <c r="G1355" s="266"/>
    </row>
    <row r="1356" spans="3:7" s="107" customFormat="1" ht="12.75">
      <c r="C1356" s="266"/>
      <c r="D1356" s="266"/>
      <c r="E1356" s="266"/>
      <c r="F1356" s="266"/>
      <c r="G1356" s="266"/>
    </row>
    <row r="1357" spans="3:7" s="107" customFormat="1" ht="12.75">
      <c r="C1357" s="266"/>
      <c r="D1357" s="266"/>
      <c r="E1357" s="266"/>
      <c r="F1357" s="266"/>
      <c r="G1357" s="266"/>
    </row>
    <row r="1358" spans="3:7" s="107" customFormat="1" ht="12.75">
      <c r="C1358" s="266"/>
      <c r="D1358" s="266"/>
      <c r="E1358" s="266"/>
      <c r="F1358" s="266"/>
      <c r="G1358" s="266"/>
    </row>
    <row r="1359" spans="3:7" s="107" customFormat="1" ht="12.75">
      <c r="C1359" s="266"/>
      <c r="D1359" s="266"/>
      <c r="E1359" s="266"/>
      <c r="F1359" s="266"/>
      <c r="G1359" s="266"/>
    </row>
    <row r="1360" spans="3:7" s="107" customFormat="1" ht="12.75">
      <c r="C1360" s="266"/>
      <c r="D1360" s="266"/>
      <c r="E1360" s="266"/>
      <c r="F1360" s="266"/>
      <c r="G1360" s="266"/>
    </row>
    <row r="1361" spans="3:7" s="107" customFormat="1" ht="12.75">
      <c r="C1361" s="266"/>
      <c r="D1361" s="266"/>
      <c r="E1361" s="266"/>
      <c r="F1361" s="266"/>
      <c r="G1361" s="266"/>
    </row>
    <row r="1362" spans="3:7" s="107" customFormat="1" ht="12.75">
      <c r="C1362" s="266"/>
      <c r="D1362" s="266"/>
      <c r="E1362" s="266"/>
      <c r="F1362" s="266"/>
      <c r="G1362" s="266"/>
    </row>
    <row r="1363" spans="3:7" s="107" customFormat="1" ht="12.75">
      <c r="C1363" s="266"/>
      <c r="D1363" s="266"/>
      <c r="E1363" s="266"/>
      <c r="F1363" s="266"/>
      <c r="G1363" s="266"/>
    </row>
    <row r="1364" spans="3:7" s="107" customFormat="1" ht="12.75">
      <c r="C1364" s="266"/>
      <c r="D1364" s="266"/>
      <c r="E1364" s="266"/>
      <c r="F1364" s="266"/>
      <c r="G1364" s="266"/>
    </row>
    <row r="1365" spans="3:7" s="107" customFormat="1" ht="12.75">
      <c r="C1365" s="266"/>
      <c r="D1365" s="266"/>
      <c r="E1365" s="266"/>
      <c r="F1365" s="266"/>
      <c r="G1365" s="266"/>
    </row>
    <row r="1366" spans="3:7" s="107" customFormat="1" ht="12.75">
      <c r="C1366" s="266"/>
      <c r="D1366" s="266"/>
      <c r="E1366" s="266"/>
      <c r="F1366" s="266"/>
      <c r="G1366" s="266"/>
    </row>
    <row r="1367" spans="3:7" s="107" customFormat="1" ht="12.75">
      <c r="C1367" s="266"/>
      <c r="D1367" s="266"/>
      <c r="E1367" s="266"/>
      <c r="F1367" s="266"/>
      <c r="G1367" s="266"/>
    </row>
    <row r="1368" spans="3:7" s="107" customFormat="1" ht="12.75">
      <c r="C1368" s="266"/>
      <c r="D1368" s="266"/>
      <c r="E1368" s="266"/>
      <c r="F1368" s="266"/>
      <c r="G1368" s="266"/>
    </row>
    <row r="1369" spans="3:7" s="107" customFormat="1" ht="12.75">
      <c r="C1369" s="266"/>
      <c r="D1369" s="266"/>
      <c r="E1369" s="266"/>
      <c r="F1369" s="266"/>
      <c r="G1369" s="266"/>
    </row>
    <row r="1370" spans="3:7" s="107" customFormat="1" ht="12.75">
      <c r="C1370" s="266"/>
      <c r="D1370" s="266"/>
      <c r="E1370" s="266"/>
      <c r="F1370" s="266"/>
      <c r="G1370" s="266"/>
    </row>
    <row r="1371" spans="3:7" s="107" customFormat="1" ht="12.75">
      <c r="C1371" s="266"/>
      <c r="D1371" s="266"/>
      <c r="E1371" s="266"/>
      <c r="F1371" s="266"/>
      <c r="G1371" s="266"/>
    </row>
    <row r="1372" spans="3:7" s="107" customFormat="1" ht="12.75">
      <c r="C1372" s="266"/>
      <c r="D1372" s="266"/>
      <c r="E1372" s="266"/>
      <c r="F1372" s="266"/>
      <c r="G1372" s="266"/>
    </row>
    <row r="1373" spans="3:7" s="107" customFormat="1" ht="12.75">
      <c r="C1373" s="266"/>
      <c r="D1373" s="266"/>
      <c r="E1373" s="266"/>
      <c r="F1373" s="266"/>
      <c r="G1373" s="266"/>
    </row>
    <row r="1374" spans="3:7" s="107" customFormat="1" ht="12.75">
      <c r="C1374" s="266"/>
      <c r="D1374" s="266"/>
      <c r="E1374" s="266"/>
      <c r="F1374" s="266"/>
      <c r="G1374" s="266"/>
    </row>
    <row r="1375" spans="3:7" s="107" customFormat="1" ht="12.75">
      <c r="C1375" s="266"/>
      <c r="D1375" s="266"/>
      <c r="E1375" s="266"/>
      <c r="F1375" s="266"/>
      <c r="G1375" s="266"/>
    </row>
    <row r="1376" spans="3:7" s="107" customFormat="1" ht="12.75">
      <c r="C1376" s="266"/>
      <c r="D1376" s="266"/>
      <c r="E1376" s="266"/>
      <c r="F1376" s="266"/>
      <c r="G1376" s="266"/>
    </row>
    <row r="1377" spans="3:7" s="107" customFormat="1" ht="12.75">
      <c r="C1377" s="266"/>
      <c r="D1377" s="266"/>
      <c r="E1377" s="266"/>
      <c r="F1377" s="266"/>
      <c r="G1377" s="266"/>
    </row>
    <row r="1378" spans="3:7" s="107" customFormat="1" ht="12.75">
      <c r="C1378" s="266"/>
      <c r="D1378" s="266"/>
      <c r="E1378" s="266"/>
      <c r="F1378" s="266"/>
      <c r="G1378" s="266"/>
    </row>
    <row r="1379" spans="3:7" s="107" customFormat="1" ht="12.75">
      <c r="C1379" s="266"/>
      <c r="D1379" s="266"/>
      <c r="E1379" s="266"/>
      <c r="F1379" s="266"/>
      <c r="G1379" s="266"/>
    </row>
    <row r="1380" spans="3:7" s="107" customFormat="1" ht="12.75">
      <c r="C1380" s="266"/>
      <c r="D1380" s="266"/>
      <c r="E1380" s="266"/>
      <c r="F1380" s="266"/>
      <c r="G1380" s="266"/>
    </row>
    <row r="1381" spans="3:7" s="107" customFormat="1" ht="12.75">
      <c r="C1381" s="266"/>
      <c r="D1381" s="266"/>
      <c r="E1381" s="266"/>
      <c r="F1381" s="266"/>
      <c r="G1381" s="266"/>
    </row>
    <row r="1382" spans="3:7" s="107" customFormat="1" ht="12.75">
      <c r="C1382" s="266"/>
      <c r="D1382" s="266"/>
      <c r="E1382" s="266"/>
      <c r="F1382" s="266"/>
      <c r="G1382" s="266"/>
    </row>
    <row r="1383" spans="3:7" s="107" customFormat="1" ht="12.75">
      <c r="C1383" s="266"/>
      <c r="D1383" s="266"/>
      <c r="E1383" s="266"/>
      <c r="F1383" s="266"/>
      <c r="G1383" s="266"/>
    </row>
    <row r="1384" spans="3:7" s="107" customFormat="1" ht="12.75">
      <c r="C1384" s="266"/>
      <c r="D1384" s="266"/>
      <c r="E1384" s="266"/>
      <c r="F1384" s="266"/>
      <c r="G1384" s="266"/>
    </row>
    <row r="1385" spans="3:7" s="107" customFormat="1" ht="12.75">
      <c r="C1385" s="266"/>
      <c r="D1385" s="266"/>
      <c r="E1385" s="266"/>
      <c r="F1385" s="266"/>
      <c r="G1385" s="266"/>
    </row>
    <row r="1386" spans="3:7" s="107" customFormat="1" ht="12.75">
      <c r="C1386" s="266"/>
      <c r="D1386" s="266"/>
      <c r="E1386" s="266"/>
      <c r="F1386" s="266"/>
      <c r="G1386" s="266"/>
    </row>
    <row r="1387" spans="3:7" s="107" customFormat="1" ht="12.75">
      <c r="C1387" s="266"/>
      <c r="D1387" s="266"/>
      <c r="E1387" s="266"/>
      <c r="F1387" s="266"/>
      <c r="G1387" s="266"/>
    </row>
    <row r="1388" spans="3:7" s="107" customFormat="1" ht="12.75">
      <c r="C1388" s="266"/>
      <c r="D1388" s="266"/>
      <c r="E1388" s="266"/>
      <c r="F1388" s="266"/>
      <c r="G1388" s="266"/>
    </row>
    <row r="1389" spans="3:7" s="107" customFormat="1" ht="12.75">
      <c r="C1389" s="266"/>
      <c r="D1389" s="266"/>
      <c r="E1389" s="266"/>
      <c r="F1389" s="266"/>
      <c r="G1389" s="266"/>
    </row>
    <row r="1390" spans="3:7" s="107" customFormat="1" ht="12.75">
      <c r="C1390" s="266"/>
      <c r="D1390" s="266"/>
      <c r="E1390" s="266"/>
      <c r="F1390" s="266"/>
      <c r="G1390" s="266"/>
    </row>
    <row r="1391" spans="3:7" s="107" customFormat="1" ht="12.75">
      <c r="C1391" s="266"/>
      <c r="D1391" s="266"/>
      <c r="E1391" s="266"/>
      <c r="F1391" s="266"/>
      <c r="G1391" s="266"/>
    </row>
    <row r="1392" spans="3:7" s="107" customFormat="1" ht="12.75">
      <c r="C1392" s="266"/>
      <c r="D1392" s="266"/>
      <c r="E1392" s="266"/>
      <c r="F1392" s="266"/>
      <c r="G1392" s="266"/>
    </row>
    <row r="1393" spans="3:7" s="107" customFormat="1" ht="12.75">
      <c r="C1393" s="266"/>
      <c r="D1393" s="266"/>
      <c r="E1393" s="266"/>
      <c r="F1393" s="266"/>
      <c r="G1393" s="266"/>
    </row>
    <row r="1394" spans="3:7" s="107" customFormat="1" ht="12.75">
      <c r="C1394" s="266"/>
      <c r="D1394" s="266"/>
      <c r="E1394" s="266"/>
      <c r="F1394" s="266"/>
      <c r="G1394" s="266"/>
    </row>
    <row r="1395" spans="3:7" s="107" customFormat="1" ht="12.75">
      <c r="C1395" s="266"/>
      <c r="D1395" s="266"/>
      <c r="E1395" s="266"/>
      <c r="F1395" s="266"/>
      <c r="G1395" s="266"/>
    </row>
    <row r="1396" spans="3:7" s="107" customFormat="1" ht="12.75">
      <c r="C1396" s="266"/>
      <c r="D1396" s="266"/>
      <c r="E1396" s="266"/>
      <c r="F1396" s="266"/>
      <c r="G1396" s="266"/>
    </row>
    <row r="1397" spans="3:7" s="107" customFormat="1" ht="12.75">
      <c r="C1397" s="266"/>
      <c r="D1397" s="266"/>
      <c r="E1397" s="266"/>
      <c r="F1397" s="266"/>
      <c r="G1397" s="266"/>
    </row>
    <row r="1398" spans="3:7" s="107" customFormat="1" ht="12.75">
      <c r="C1398" s="266"/>
      <c r="D1398" s="266"/>
      <c r="E1398" s="266"/>
      <c r="F1398" s="266"/>
      <c r="G1398" s="266"/>
    </row>
    <row r="1399" spans="3:7" s="107" customFormat="1" ht="12.75">
      <c r="C1399" s="266"/>
      <c r="D1399" s="266"/>
      <c r="E1399" s="266"/>
      <c r="F1399" s="266"/>
      <c r="G1399" s="266"/>
    </row>
    <row r="1400" spans="3:7" s="107" customFormat="1" ht="12.75">
      <c r="C1400" s="266"/>
      <c r="D1400" s="266"/>
      <c r="E1400" s="266"/>
      <c r="F1400" s="266"/>
      <c r="G1400" s="266"/>
    </row>
    <row r="1401" spans="3:7" s="107" customFormat="1" ht="12.75">
      <c r="C1401" s="266"/>
      <c r="D1401" s="266"/>
      <c r="E1401" s="266"/>
      <c r="F1401" s="266"/>
      <c r="G1401" s="266"/>
    </row>
    <row r="1402" spans="3:7" s="107" customFormat="1" ht="12.75">
      <c r="C1402" s="266"/>
      <c r="D1402" s="266"/>
      <c r="E1402" s="266"/>
      <c r="F1402" s="266"/>
      <c r="G1402" s="266"/>
    </row>
    <row r="1403" spans="3:7" s="107" customFormat="1" ht="12.75">
      <c r="C1403" s="266"/>
      <c r="D1403" s="266"/>
      <c r="E1403" s="266"/>
      <c r="F1403" s="266"/>
      <c r="G1403" s="266"/>
    </row>
    <row r="1404" spans="3:7" s="107" customFormat="1" ht="12.75">
      <c r="C1404" s="266"/>
      <c r="D1404" s="266"/>
      <c r="E1404" s="266"/>
      <c r="F1404" s="266"/>
      <c r="G1404" s="266"/>
    </row>
    <row r="1405" spans="3:7" s="107" customFormat="1" ht="12.75">
      <c r="C1405" s="266"/>
      <c r="D1405" s="266"/>
      <c r="E1405" s="266"/>
      <c r="F1405" s="266"/>
      <c r="G1405" s="266"/>
    </row>
    <row r="1406" spans="3:7" s="107" customFormat="1" ht="12.75">
      <c r="C1406" s="266"/>
      <c r="D1406" s="266"/>
      <c r="E1406" s="266"/>
      <c r="F1406" s="266"/>
      <c r="G1406" s="266"/>
    </row>
    <row r="1407" spans="3:7" s="107" customFormat="1" ht="12.75">
      <c r="C1407" s="266"/>
      <c r="D1407" s="266"/>
      <c r="E1407" s="266"/>
      <c r="F1407" s="266"/>
      <c r="G1407" s="266"/>
    </row>
    <row r="1408" spans="3:7" s="107" customFormat="1" ht="12.75">
      <c r="C1408" s="266"/>
      <c r="D1408" s="266"/>
      <c r="E1408" s="266"/>
      <c r="F1408" s="266"/>
      <c r="G1408" s="266"/>
    </row>
    <row r="1409" spans="3:7" s="107" customFormat="1" ht="12.75">
      <c r="C1409" s="266"/>
      <c r="D1409" s="266"/>
      <c r="E1409" s="266"/>
      <c r="F1409" s="266"/>
      <c r="G1409" s="266"/>
    </row>
    <row r="1410" spans="3:7" s="107" customFormat="1" ht="12.75">
      <c r="C1410" s="266"/>
      <c r="D1410" s="266"/>
      <c r="E1410" s="266"/>
      <c r="F1410" s="266"/>
      <c r="G1410" s="266"/>
    </row>
    <row r="1411" spans="3:7" s="107" customFormat="1" ht="12.75">
      <c r="C1411" s="266"/>
      <c r="D1411" s="266"/>
      <c r="E1411" s="266"/>
      <c r="F1411" s="266"/>
      <c r="G1411" s="266"/>
    </row>
    <row r="1412" spans="3:7" s="107" customFormat="1" ht="12.75">
      <c r="C1412" s="266"/>
      <c r="D1412" s="266"/>
      <c r="E1412" s="266"/>
      <c r="F1412" s="266"/>
      <c r="G1412" s="266"/>
    </row>
    <row r="1413" spans="3:7" s="107" customFormat="1" ht="12.75">
      <c r="C1413" s="266"/>
      <c r="D1413" s="266"/>
      <c r="E1413" s="266"/>
      <c r="F1413" s="266"/>
      <c r="G1413" s="266"/>
    </row>
    <row r="1414" spans="3:7" s="107" customFormat="1" ht="12.75">
      <c r="C1414" s="266"/>
      <c r="D1414" s="266"/>
      <c r="E1414" s="266"/>
      <c r="F1414" s="266"/>
      <c r="G1414" s="266"/>
    </row>
    <row r="1415" spans="3:7" s="107" customFormat="1" ht="12.75">
      <c r="C1415" s="266"/>
      <c r="D1415" s="266"/>
      <c r="E1415" s="266"/>
      <c r="F1415" s="266"/>
      <c r="G1415" s="266"/>
    </row>
    <row r="1416" spans="3:7" s="107" customFormat="1" ht="12.75">
      <c r="C1416" s="266"/>
      <c r="D1416" s="266"/>
      <c r="E1416" s="266"/>
      <c r="F1416" s="266"/>
      <c r="G1416" s="266"/>
    </row>
    <row r="1417" spans="3:7" s="107" customFormat="1" ht="12.75">
      <c r="C1417" s="266"/>
      <c r="D1417" s="266"/>
      <c r="E1417" s="266"/>
      <c r="F1417" s="266"/>
      <c r="G1417" s="266"/>
    </row>
    <row r="1418" spans="3:7" s="107" customFormat="1" ht="12.75">
      <c r="C1418" s="266"/>
      <c r="D1418" s="266"/>
      <c r="E1418" s="266"/>
      <c r="F1418" s="266"/>
      <c r="G1418" s="266"/>
    </row>
    <row r="1419" spans="3:7" s="107" customFormat="1" ht="12.75">
      <c r="C1419" s="266"/>
      <c r="D1419" s="266"/>
      <c r="E1419" s="266"/>
      <c r="F1419" s="266"/>
      <c r="G1419" s="266"/>
    </row>
    <row r="1420" spans="3:7" s="107" customFormat="1" ht="12.75">
      <c r="C1420" s="266"/>
      <c r="D1420" s="266"/>
      <c r="E1420" s="266"/>
      <c r="F1420" s="266"/>
      <c r="G1420" s="266"/>
    </row>
    <row r="1421" spans="3:7" s="107" customFormat="1" ht="12.75">
      <c r="C1421" s="266"/>
      <c r="D1421" s="266"/>
      <c r="E1421" s="266"/>
      <c r="F1421" s="266"/>
      <c r="G1421" s="266"/>
    </row>
    <row r="1422" spans="3:7" s="107" customFormat="1" ht="12.75">
      <c r="C1422" s="266"/>
      <c r="D1422" s="266"/>
      <c r="E1422" s="266"/>
      <c r="F1422" s="266"/>
      <c r="G1422" s="266"/>
    </row>
    <row r="1423" spans="3:7" s="107" customFormat="1" ht="12.75">
      <c r="C1423" s="266"/>
      <c r="D1423" s="266"/>
      <c r="E1423" s="266"/>
      <c r="F1423" s="266"/>
      <c r="G1423" s="266"/>
    </row>
    <row r="1424" spans="3:7" s="107" customFormat="1" ht="12.75">
      <c r="C1424" s="266"/>
      <c r="D1424" s="266"/>
      <c r="E1424" s="266"/>
      <c r="F1424" s="266"/>
      <c r="G1424" s="266"/>
    </row>
    <row r="1425" spans="3:7" s="107" customFormat="1" ht="12.75">
      <c r="C1425" s="266"/>
      <c r="D1425" s="266"/>
      <c r="E1425" s="266"/>
      <c r="F1425" s="266"/>
      <c r="G1425" s="266"/>
    </row>
    <row r="1426" spans="3:7" s="107" customFormat="1" ht="12.75">
      <c r="C1426" s="266"/>
      <c r="D1426" s="266"/>
      <c r="E1426" s="266"/>
      <c r="F1426" s="266"/>
      <c r="G1426" s="266"/>
    </row>
    <row r="1427" spans="3:7" s="107" customFormat="1" ht="12.75">
      <c r="C1427" s="266"/>
      <c r="D1427" s="266"/>
      <c r="E1427" s="266"/>
      <c r="F1427" s="266"/>
      <c r="G1427" s="266"/>
    </row>
    <row r="1428" spans="3:7" s="107" customFormat="1" ht="12.75">
      <c r="C1428" s="266"/>
      <c r="D1428" s="266"/>
      <c r="E1428" s="266"/>
      <c r="F1428" s="266"/>
      <c r="G1428" s="266"/>
    </row>
    <row r="1429" spans="3:7" s="107" customFormat="1" ht="12.75">
      <c r="C1429" s="266"/>
      <c r="D1429" s="266"/>
      <c r="E1429" s="266"/>
      <c r="F1429" s="266"/>
      <c r="G1429" s="266"/>
    </row>
    <row r="1430" spans="3:7" s="107" customFormat="1" ht="12.75">
      <c r="C1430" s="266"/>
      <c r="D1430" s="266"/>
      <c r="E1430" s="266"/>
      <c r="F1430" s="266"/>
      <c r="G1430" s="266"/>
    </row>
    <row r="1431" spans="3:7" s="107" customFormat="1" ht="12.75">
      <c r="C1431" s="266"/>
      <c r="D1431" s="266"/>
      <c r="E1431" s="266"/>
      <c r="F1431" s="266"/>
      <c r="G1431" s="266"/>
    </row>
    <row r="1432" spans="3:7" s="107" customFormat="1" ht="12.75">
      <c r="C1432" s="266"/>
      <c r="D1432" s="266"/>
      <c r="E1432" s="266"/>
      <c r="F1432" s="266"/>
      <c r="G1432" s="266"/>
    </row>
    <row r="1433" spans="3:7" s="107" customFormat="1" ht="12.75">
      <c r="C1433" s="266"/>
      <c r="D1433" s="266"/>
      <c r="E1433" s="266"/>
      <c r="F1433" s="266"/>
      <c r="G1433" s="266"/>
    </row>
    <row r="1434" spans="3:7" s="107" customFormat="1" ht="12.75">
      <c r="C1434" s="266"/>
      <c r="D1434" s="266"/>
      <c r="E1434" s="266"/>
      <c r="F1434" s="266"/>
      <c r="G1434" s="266"/>
    </row>
    <row r="1435" spans="3:7" s="107" customFormat="1" ht="12.75">
      <c r="C1435" s="266"/>
      <c r="D1435" s="266"/>
      <c r="E1435" s="266"/>
      <c r="F1435" s="266"/>
      <c r="G1435" s="266"/>
    </row>
    <row r="1436" spans="3:7" s="107" customFormat="1" ht="12.75">
      <c r="C1436" s="266"/>
      <c r="D1436" s="266"/>
      <c r="E1436" s="266"/>
      <c r="F1436" s="266"/>
      <c r="G1436" s="266"/>
    </row>
    <row r="1437" spans="3:7" s="107" customFormat="1" ht="12.75">
      <c r="C1437" s="266"/>
      <c r="D1437" s="266"/>
      <c r="E1437" s="266"/>
      <c r="F1437" s="266"/>
      <c r="G1437" s="266"/>
    </row>
    <row r="1438" spans="3:7" s="107" customFormat="1" ht="12.75">
      <c r="C1438" s="266"/>
      <c r="D1438" s="266"/>
      <c r="E1438" s="266"/>
      <c r="F1438" s="266"/>
      <c r="G1438" s="266"/>
    </row>
    <row r="1439" spans="3:7" s="107" customFormat="1" ht="12.75">
      <c r="C1439" s="266"/>
      <c r="D1439" s="266"/>
      <c r="E1439" s="266"/>
      <c r="F1439" s="266"/>
      <c r="G1439" s="266"/>
    </row>
    <row r="1440" spans="3:7" s="107" customFormat="1" ht="12.75">
      <c r="C1440" s="266"/>
      <c r="D1440" s="266"/>
      <c r="E1440" s="266"/>
      <c r="F1440" s="266"/>
      <c r="G1440" s="266"/>
    </row>
    <row r="1441" spans="3:7" s="107" customFormat="1" ht="12.75">
      <c r="C1441" s="266"/>
      <c r="D1441" s="266"/>
      <c r="E1441" s="266"/>
      <c r="F1441" s="266"/>
      <c r="G1441" s="266"/>
    </row>
    <row r="1442" spans="3:7" s="107" customFormat="1" ht="12.75">
      <c r="C1442" s="266"/>
      <c r="D1442" s="266"/>
      <c r="E1442" s="266"/>
      <c r="F1442" s="266"/>
      <c r="G1442" s="266"/>
    </row>
    <row r="1443" spans="3:7" s="107" customFormat="1" ht="12.75">
      <c r="C1443" s="266"/>
      <c r="D1443" s="266"/>
      <c r="E1443" s="266"/>
      <c r="F1443" s="266"/>
      <c r="G1443" s="266"/>
    </row>
    <row r="1444" spans="3:7" s="107" customFormat="1" ht="12.75">
      <c r="C1444" s="266"/>
      <c r="D1444" s="266"/>
      <c r="E1444" s="266"/>
      <c r="F1444" s="266"/>
      <c r="G1444" s="266"/>
    </row>
    <row r="1445" spans="3:7" s="107" customFormat="1" ht="12.75">
      <c r="C1445" s="266"/>
      <c r="D1445" s="266"/>
      <c r="E1445" s="266"/>
      <c r="F1445" s="266"/>
      <c r="G1445" s="266"/>
    </row>
    <row r="1446" spans="3:7" s="107" customFormat="1" ht="12.75">
      <c r="C1446" s="266"/>
      <c r="D1446" s="266"/>
      <c r="E1446" s="266"/>
      <c r="F1446" s="266"/>
      <c r="G1446" s="266"/>
    </row>
    <row r="1447" spans="3:7" s="107" customFormat="1" ht="12.75">
      <c r="C1447" s="266"/>
      <c r="D1447" s="266"/>
      <c r="E1447" s="266"/>
      <c r="F1447" s="266"/>
      <c r="G1447" s="266"/>
    </row>
    <row r="1448" spans="3:7" s="107" customFormat="1" ht="12.75">
      <c r="C1448" s="266"/>
      <c r="D1448" s="266"/>
      <c r="E1448" s="266"/>
      <c r="F1448" s="266"/>
      <c r="G1448" s="266"/>
    </row>
    <row r="1449" spans="3:7" s="107" customFormat="1" ht="12.75">
      <c r="C1449" s="266"/>
      <c r="D1449" s="266"/>
      <c r="E1449" s="266"/>
      <c r="F1449" s="266"/>
      <c r="G1449" s="266"/>
    </row>
    <row r="1450" spans="3:7" s="107" customFormat="1" ht="12.75">
      <c r="C1450" s="266"/>
      <c r="D1450" s="266"/>
      <c r="E1450" s="266"/>
      <c r="F1450" s="266"/>
      <c r="G1450" s="266"/>
    </row>
    <row r="1451" spans="3:7" s="107" customFormat="1" ht="12.75">
      <c r="C1451" s="266"/>
      <c r="D1451" s="266"/>
      <c r="E1451" s="266"/>
      <c r="F1451" s="266"/>
      <c r="G1451" s="266"/>
    </row>
    <row r="1452" spans="3:7" s="107" customFormat="1" ht="12.75">
      <c r="C1452" s="266"/>
      <c r="D1452" s="266"/>
      <c r="E1452" s="266"/>
      <c r="F1452" s="266"/>
      <c r="G1452" s="266"/>
    </row>
    <row r="1453" spans="3:7" s="107" customFormat="1" ht="12.75">
      <c r="C1453" s="266"/>
      <c r="D1453" s="266"/>
      <c r="E1453" s="266"/>
      <c r="F1453" s="266"/>
      <c r="G1453" s="266"/>
    </row>
    <row r="1454" spans="3:7" s="107" customFormat="1" ht="12.75">
      <c r="C1454" s="266"/>
      <c r="D1454" s="266"/>
      <c r="E1454" s="266"/>
      <c r="F1454" s="266"/>
      <c r="G1454" s="266"/>
    </row>
    <row r="1455" spans="3:7" s="107" customFormat="1" ht="12.75">
      <c r="C1455" s="266"/>
      <c r="D1455" s="266"/>
      <c r="E1455" s="266"/>
      <c r="F1455" s="266"/>
      <c r="G1455" s="266"/>
    </row>
    <row r="1456" spans="3:7" s="107" customFormat="1" ht="12.75">
      <c r="C1456" s="266"/>
      <c r="D1456" s="266"/>
      <c r="E1456" s="266"/>
      <c r="F1456" s="266"/>
      <c r="G1456" s="266"/>
    </row>
    <row r="1457" spans="3:7" s="107" customFormat="1" ht="12.75">
      <c r="C1457" s="266"/>
      <c r="D1457" s="266"/>
      <c r="E1457" s="266"/>
      <c r="F1457" s="266"/>
      <c r="G1457" s="266"/>
    </row>
    <row r="1458" spans="3:7" s="107" customFormat="1" ht="12.75">
      <c r="C1458" s="266"/>
      <c r="D1458" s="266"/>
      <c r="E1458" s="266"/>
      <c r="F1458" s="266"/>
      <c r="G1458" s="266"/>
    </row>
    <row r="1459" spans="3:7" s="107" customFormat="1" ht="12.75">
      <c r="C1459" s="266"/>
      <c r="D1459" s="266"/>
      <c r="E1459" s="266"/>
      <c r="F1459" s="266"/>
      <c r="G1459" s="266"/>
    </row>
    <row r="1460" spans="3:7" s="107" customFormat="1" ht="12.75">
      <c r="C1460" s="266"/>
      <c r="D1460" s="266"/>
      <c r="E1460" s="266"/>
      <c r="F1460" s="266"/>
      <c r="G1460" s="266"/>
    </row>
    <row r="1461" spans="3:7" s="107" customFormat="1" ht="12.75">
      <c r="C1461" s="266"/>
      <c r="D1461" s="266"/>
      <c r="E1461" s="266"/>
      <c r="F1461" s="266"/>
      <c r="G1461" s="266"/>
    </row>
    <row r="1462" spans="3:7" s="107" customFormat="1" ht="12.75">
      <c r="C1462" s="266"/>
      <c r="D1462" s="266"/>
      <c r="E1462" s="266"/>
      <c r="F1462" s="266"/>
      <c r="G1462" s="266"/>
    </row>
    <row r="1463" spans="3:7" s="107" customFormat="1" ht="12.75">
      <c r="C1463" s="266"/>
      <c r="D1463" s="266"/>
      <c r="E1463" s="266"/>
      <c r="F1463" s="266"/>
      <c r="G1463" s="266"/>
    </row>
    <row r="1464" spans="3:7" s="107" customFormat="1" ht="12.75">
      <c r="C1464" s="266"/>
      <c r="D1464" s="266"/>
      <c r="E1464" s="266"/>
      <c r="F1464" s="266"/>
      <c r="G1464" s="266"/>
    </row>
    <row r="1465" spans="3:7" s="107" customFormat="1" ht="12.75">
      <c r="C1465" s="266"/>
      <c r="D1465" s="266"/>
      <c r="E1465" s="266"/>
      <c r="F1465" s="266"/>
      <c r="G1465" s="266"/>
    </row>
    <row r="1466" spans="3:7" s="107" customFormat="1" ht="12.75">
      <c r="C1466" s="266"/>
      <c r="D1466" s="266"/>
      <c r="E1466" s="266"/>
      <c r="F1466" s="266"/>
      <c r="G1466" s="266"/>
    </row>
    <row r="1467" spans="3:7" s="107" customFormat="1" ht="12.75">
      <c r="C1467" s="266"/>
      <c r="D1467" s="266"/>
      <c r="E1467" s="266"/>
      <c r="F1467" s="266"/>
      <c r="G1467" s="266"/>
    </row>
    <row r="1468" spans="3:7" s="107" customFormat="1" ht="12.75">
      <c r="C1468" s="266"/>
      <c r="D1468" s="266"/>
      <c r="E1468" s="266"/>
      <c r="F1468" s="266"/>
      <c r="G1468" s="266"/>
    </row>
    <row r="1469" spans="3:7" s="107" customFormat="1" ht="12.75">
      <c r="C1469" s="266"/>
      <c r="D1469" s="266"/>
      <c r="E1469" s="266"/>
      <c r="F1469" s="266"/>
      <c r="G1469" s="266"/>
    </row>
    <row r="1470" spans="3:7" s="107" customFormat="1" ht="12.75">
      <c r="C1470" s="266"/>
      <c r="D1470" s="266"/>
      <c r="E1470" s="266"/>
      <c r="F1470" s="266"/>
      <c r="G1470" s="266"/>
    </row>
    <row r="1471" spans="3:7" s="107" customFormat="1" ht="12.75">
      <c r="C1471" s="266"/>
      <c r="D1471" s="266"/>
      <c r="E1471" s="266"/>
      <c r="F1471" s="266"/>
      <c r="G1471" s="266"/>
    </row>
    <row r="1472" spans="3:7" s="107" customFormat="1" ht="12.75">
      <c r="C1472" s="266"/>
      <c r="D1472" s="266"/>
      <c r="E1472" s="266"/>
      <c r="F1472" s="266"/>
      <c r="G1472" s="266"/>
    </row>
    <row r="1473" spans="3:7" s="107" customFormat="1" ht="12.75">
      <c r="C1473" s="266"/>
      <c r="D1473" s="266"/>
      <c r="E1473" s="266"/>
      <c r="F1473" s="266"/>
      <c r="G1473" s="266"/>
    </row>
    <row r="1474" spans="3:7" s="107" customFormat="1" ht="12.75">
      <c r="C1474" s="266"/>
      <c r="D1474" s="266"/>
      <c r="E1474" s="266"/>
      <c r="F1474" s="266"/>
      <c r="G1474" s="266"/>
    </row>
    <row r="1475" spans="3:7" s="107" customFormat="1" ht="12.75">
      <c r="C1475" s="266"/>
      <c r="D1475" s="266"/>
      <c r="E1475" s="266"/>
      <c r="F1475" s="266"/>
      <c r="G1475" s="266"/>
    </row>
    <row r="1476" spans="3:7" s="107" customFormat="1" ht="12.75">
      <c r="C1476" s="266"/>
      <c r="D1476" s="266"/>
      <c r="E1476" s="266"/>
      <c r="F1476" s="266"/>
      <c r="G1476" s="266"/>
    </row>
    <row r="1477" spans="3:7" s="107" customFormat="1" ht="12.75">
      <c r="C1477" s="266"/>
      <c r="D1477" s="266"/>
      <c r="E1477" s="266"/>
      <c r="F1477" s="266"/>
      <c r="G1477" s="266"/>
    </row>
    <row r="1478" spans="3:7" s="107" customFormat="1" ht="12.75">
      <c r="C1478" s="266"/>
      <c r="D1478" s="266"/>
      <c r="E1478" s="266"/>
      <c r="F1478" s="266"/>
      <c r="G1478" s="266"/>
    </row>
    <row r="1479" spans="3:7" s="107" customFormat="1" ht="12.75">
      <c r="C1479" s="266"/>
      <c r="D1479" s="266"/>
      <c r="E1479" s="266"/>
      <c r="F1479" s="266"/>
      <c r="G1479" s="266"/>
    </row>
    <row r="1480" spans="3:7" s="107" customFormat="1" ht="12.75">
      <c r="C1480" s="266"/>
      <c r="D1480" s="266"/>
      <c r="E1480" s="266"/>
      <c r="F1480" s="266"/>
      <c r="G1480" s="266"/>
    </row>
    <row r="1481" spans="3:7" s="107" customFormat="1" ht="12.75">
      <c r="C1481" s="266"/>
      <c r="D1481" s="266"/>
      <c r="E1481" s="266"/>
      <c r="F1481" s="266"/>
      <c r="G1481" s="266"/>
    </row>
    <row r="1482" spans="3:7" s="107" customFormat="1" ht="12.75">
      <c r="C1482" s="266"/>
      <c r="D1482" s="266"/>
      <c r="E1482" s="266"/>
      <c r="F1482" s="266"/>
      <c r="G1482" s="266"/>
    </row>
    <row r="1483" spans="3:7" s="107" customFormat="1" ht="12.75">
      <c r="C1483" s="266"/>
      <c r="D1483" s="266"/>
      <c r="E1483" s="266"/>
      <c r="F1483" s="266"/>
      <c r="G1483" s="266"/>
    </row>
    <row r="1484" spans="3:7" s="107" customFormat="1" ht="12.75">
      <c r="C1484" s="266"/>
      <c r="D1484" s="266"/>
      <c r="E1484" s="266"/>
      <c r="F1484" s="266"/>
      <c r="G1484" s="266"/>
    </row>
    <row r="1485" spans="3:7" s="107" customFormat="1" ht="12.75">
      <c r="C1485" s="266"/>
      <c r="D1485" s="266"/>
      <c r="E1485" s="266"/>
      <c r="F1485" s="266"/>
      <c r="G1485" s="266"/>
    </row>
    <row r="1486" spans="3:7" s="107" customFormat="1" ht="12.75">
      <c r="C1486" s="266"/>
      <c r="D1486" s="266"/>
      <c r="E1486" s="266"/>
      <c r="F1486" s="266"/>
      <c r="G1486" s="266"/>
    </row>
    <row r="1487" spans="3:7" s="107" customFormat="1" ht="12.75">
      <c r="C1487" s="266"/>
      <c r="D1487" s="266"/>
      <c r="E1487" s="266"/>
      <c r="F1487" s="266"/>
      <c r="G1487" s="266"/>
    </row>
    <row r="1488" spans="3:7" s="107" customFormat="1" ht="12.75">
      <c r="C1488" s="266"/>
      <c r="D1488" s="266"/>
      <c r="E1488" s="266"/>
      <c r="F1488" s="266"/>
      <c r="G1488" s="266"/>
    </row>
    <row r="1489" spans="3:7" s="107" customFormat="1" ht="12.75">
      <c r="C1489" s="266"/>
      <c r="D1489" s="266"/>
      <c r="E1489" s="266"/>
      <c r="F1489" s="266"/>
      <c r="G1489" s="266"/>
    </row>
    <row r="1490" spans="3:7" s="107" customFormat="1" ht="12.75">
      <c r="C1490" s="266"/>
      <c r="D1490" s="266"/>
      <c r="E1490" s="266"/>
      <c r="F1490" s="266"/>
      <c r="G1490" s="266"/>
    </row>
    <row r="1491" spans="3:7" s="107" customFormat="1" ht="12.75">
      <c r="C1491" s="266"/>
      <c r="D1491" s="266"/>
      <c r="E1491" s="266"/>
      <c r="F1491" s="266"/>
      <c r="G1491" s="266"/>
    </row>
    <row r="1492" spans="3:7" s="107" customFormat="1" ht="12.75">
      <c r="C1492" s="266"/>
      <c r="D1492" s="266"/>
      <c r="E1492" s="266"/>
      <c r="F1492" s="266"/>
      <c r="G1492" s="266"/>
    </row>
    <row r="1493" spans="3:7" s="107" customFormat="1" ht="12.75">
      <c r="C1493" s="266"/>
      <c r="D1493" s="266"/>
      <c r="E1493" s="266"/>
      <c r="F1493" s="266"/>
      <c r="G1493" s="266"/>
    </row>
    <row r="1494" spans="3:7" s="107" customFormat="1" ht="12.75">
      <c r="C1494" s="266"/>
      <c r="D1494" s="266"/>
      <c r="E1494" s="266"/>
      <c r="F1494" s="266"/>
      <c r="G1494" s="266"/>
    </row>
    <row r="1495" spans="3:7" s="107" customFormat="1" ht="12.75">
      <c r="C1495" s="266"/>
      <c r="D1495" s="266"/>
      <c r="E1495" s="266"/>
      <c r="F1495" s="266"/>
      <c r="G1495" s="266"/>
    </row>
    <row r="1496" spans="3:7" s="107" customFormat="1" ht="12.75">
      <c r="C1496" s="266"/>
      <c r="D1496" s="266"/>
      <c r="E1496" s="266"/>
      <c r="F1496" s="266"/>
      <c r="G1496" s="266"/>
    </row>
    <row r="1497" spans="3:7" s="107" customFormat="1" ht="12.75">
      <c r="C1497" s="266"/>
      <c r="D1497" s="266"/>
      <c r="E1497" s="266"/>
      <c r="F1497" s="266"/>
      <c r="G1497" s="266"/>
    </row>
    <row r="1498" spans="3:7" s="107" customFormat="1" ht="12.75">
      <c r="C1498" s="266"/>
      <c r="D1498" s="266"/>
      <c r="E1498" s="266"/>
      <c r="F1498" s="266"/>
      <c r="G1498" s="266"/>
    </row>
    <row r="1499" spans="3:7" s="107" customFormat="1" ht="12.75">
      <c r="C1499" s="266"/>
      <c r="D1499" s="266"/>
      <c r="E1499" s="266"/>
      <c r="F1499" s="266"/>
      <c r="G1499" s="266"/>
    </row>
    <row r="1500" spans="3:7" s="107" customFormat="1" ht="12.75">
      <c r="C1500" s="266"/>
      <c r="D1500" s="266"/>
      <c r="E1500" s="266"/>
      <c r="F1500" s="266"/>
      <c r="G1500" s="266"/>
    </row>
    <row r="1501" spans="3:7" s="107" customFormat="1" ht="12.75">
      <c r="C1501" s="266"/>
      <c r="D1501" s="266"/>
      <c r="E1501" s="266"/>
      <c r="F1501" s="266"/>
      <c r="G1501" s="266"/>
    </row>
    <row r="1502" spans="3:7" s="107" customFormat="1" ht="12.75">
      <c r="C1502" s="266"/>
      <c r="D1502" s="266"/>
      <c r="E1502" s="266"/>
      <c r="F1502" s="266"/>
      <c r="G1502" s="266"/>
    </row>
    <row r="1503" spans="3:7" s="107" customFormat="1" ht="12.75">
      <c r="C1503" s="266"/>
      <c r="D1503" s="266"/>
      <c r="E1503" s="266"/>
      <c r="F1503" s="266"/>
      <c r="G1503" s="266"/>
    </row>
    <row r="1504" spans="3:7" s="107" customFormat="1" ht="12.75">
      <c r="C1504" s="266"/>
      <c r="D1504" s="266"/>
      <c r="E1504" s="266"/>
      <c r="F1504" s="266"/>
      <c r="G1504" s="266"/>
    </row>
    <row r="1505" spans="3:7" s="107" customFormat="1" ht="12.75">
      <c r="C1505" s="266"/>
      <c r="D1505" s="266"/>
      <c r="E1505" s="266"/>
      <c r="F1505" s="266"/>
      <c r="G1505" s="266"/>
    </row>
    <row r="1506" spans="3:7" s="107" customFormat="1" ht="12.75">
      <c r="C1506" s="266"/>
      <c r="D1506" s="266"/>
      <c r="E1506" s="266"/>
      <c r="F1506" s="266"/>
      <c r="G1506" s="266"/>
    </row>
    <row r="1507" spans="3:7" s="107" customFormat="1" ht="12.75">
      <c r="C1507" s="266"/>
      <c r="D1507" s="266"/>
      <c r="E1507" s="266"/>
      <c r="F1507" s="266"/>
      <c r="G1507" s="266"/>
    </row>
    <row r="1508" spans="3:7" s="107" customFormat="1" ht="12.75">
      <c r="C1508" s="266"/>
      <c r="D1508" s="266"/>
      <c r="E1508" s="266"/>
      <c r="F1508" s="266"/>
      <c r="G1508" s="266"/>
    </row>
    <row r="1509" spans="3:7" s="107" customFormat="1" ht="12.75">
      <c r="C1509" s="266"/>
      <c r="D1509" s="266"/>
      <c r="E1509" s="266"/>
      <c r="F1509" s="266"/>
      <c r="G1509" s="266"/>
    </row>
    <row r="1510" spans="3:7" s="107" customFormat="1" ht="12.75">
      <c r="C1510" s="266"/>
      <c r="D1510" s="266"/>
      <c r="E1510" s="266"/>
      <c r="F1510" s="266"/>
      <c r="G1510" s="266"/>
    </row>
    <row r="1511" spans="3:7" s="107" customFormat="1" ht="12.75">
      <c r="C1511" s="266"/>
      <c r="D1511" s="266"/>
      <c r="E1511" s="266"/>
      <c r="F1511" s="266"/>
      <c r="G1511" s="266"/>
    </row>
    <row r="1512" spans="3:7" s="107" customFormat="1" ht="12.75">
      <c r="C1512" s="266"/>
      <c r="D1512" s="266"/>
      <c r="E1512" s="266"/>
      <c r="F1512" s="266"/>
      <c r="G1512" s="266"/>
    </row>
    <row r="1513" spans="3:7" s="107" customFormat="1" ht="12.75">
      <c r="C1513" s="266"/>
      <c r="D1513" s="266"/>
      <c r="E1513" s="266"/>
      <c r="F1513" s="266"/>
      <c r="G1513" s="266"/>
    </row>
    <row r="1514" spans="3:7" s="107" customFormat="1" ht="12.75">
      <c r="C1514" s="266"/>
      <c r="D1514" s="266"/>
      <c r="E1514" s="266"/>
      <c r="F1514" s="266"/>
      <c r="G1514" s="266"/>
    </row>
    <row r="1515" spans="3:7" s="107" customFormat="1" ht="12.75">
      <c r="C1515" s="266"/>
      <c r="D1515" s="266"/>
      <c r="E1515" s="266"/>
      <c r="F1515" s="266"/>
      <c r="G1515" s="266"/>
    </row>
    <row r="1516" spans="3:7" s="107" customFormat="1" ht="12.75">
      <c r="C1516" s="266"/>
      <c r="D1516" s="266"/>
      <c r="E1516" s="266"/>
      <c r="F1516" s="266"/>
      <c r="G1516" s="266"/>
    </row>
    <row r="1517" spans="3:7" s="107" customFormat="1" ht="12.75">
      <c r="C1517" s="266"/>
      <c r="D1517" s="266"/>
      <c r="E1517" s="266"/>
      <c r="F1517" s="266"/>
      <c r="G1517" s="266"/>
    </row>
    <row r="1518" spans="3:7" s="107" customFormat="1" ht="12.75">
      <c r="C1518" s="266"/>
      <c r="D1518" s="266"/>
      <c r="E1518" s="266"/>
      <c r="F1518" s="266"/>
      <c r="G1518" s="266"/>
    </row>
    <row r="1519" spans="3:7" s="107" customFormat="1" ht="12.75">
      <c r="C1519" s="266"/>
      <c r="D1519" s="266"/>
      <c r="E1519" s="266"/>
      <c r="F1519" s="266"/>
      <c r="G1519" s="266"/>
    </row>
    <row r="1520" spans="3:7" s="107" customFormat="1" ht="12.75">
      <c r="C1520" s="266"/>
      <c r="D1520" s="266"/>
      <c r="E1520" s="266"/>
      <c r="F1520" s="266"/>
      <c r="G1520" s="266"/>
    </row>
    <row r="1521" spans="3:7" s="107" customFormat="1" ht="12.75">
      <c r="C1521" s="266"/>
      <c r="D1521" s="266"/>
      <c r="E1521" s="266"/>
      <c r="F1521" s="266"/>
      <c r="G1521" s="266"/>
    </row>
    <row r="1522" spans="3:7" s="107" customFormat="1" ht="12.75">
      <c r="C1522" s="266"/>
      <c r="D1522" s="266"/>
      <c r="E1522" s="266"/>
      <c r="F1522" s="266"/>
      <c r="G1522" s="266"/>
    </row>
    <row r="1523" spans="3:7" s="107" customFormat="1" ht="12.75">
      <c r="C1523" s="266"/>
      <c r="D1523" s="266"/>
      <c r="E1523" s="266"/>
      <c r="F1523" s="266"/>
      <c r="G1523" s="266"/>
    </row>
    <row r="1524" spans="3:7" s="107" customFormat="1" ht="12.75">
      <c r="C1524" s="266"/>
      <c r="D1524" s="266"/>
      <c r="E1524" s="266"/>
      <c r="F1524" s="266"/>
      <c r="G1524" s="266"/>
    </row>
    <row r="1525" spans="3:7" s="107" customFormat="1" ht="12.75">
      <c r="C1525" s="266"/>
      <c r="D1525" s="266"/>
      <c r="E1525" s="266"/>
      <c r="F1525" s="266"/>
      <c r="G1525" s="266"/>
    </row>
    <row r="1526" spans="3:7" s="107" customFormat="1" ht="12.75">
      <c r="C1526" s="266"/>
      <c r="D1526" s="266"/>
      <c r="E1526" s="266"/>
      <c r="F1526" s="266"/>
      <c r="G1526" s="266"/>
    </row>
    <row r="1527" spans="3:7" s="107" customFormat="1" ht="12.75">
      <c r="C1527" s="266"/>
      <c r="D1527" s="266"/>
      <c r="E1527" s="266"/>
      <c r="F1527" s="266"/>
      <c r="G1527" s="266"/>
    </row>
    <row r="1528" spans="3:7" s="107" customFormat="1" ht="12.75">
      <c r="C1528" s="266"/>
      <c r="D1528" s="266"/>
      <c r="E1528" s="266"/>
      <c r="F1528" s="266"/>
      <c r="G1528" s="266"/>
    </row>
    <row r="1529" spans="3:7" s="107" customFormat="1" ht="12.75">
      <c r="C1529" s="266"/>
      <c r="D1529" s="266"/>
      <c r="E1529" s="266"/>
      <c r="F1529" s="266"/>
      <c r="G1529" s="266"/>
    </row>
    <row r="1530" spans="3:7" s="107" customFormat="1" ht="12.75">
      <c r="C1530" s="266"/>
      <c r="D1530" s="266"/>
      <c r="E1530" s="266"/>
      <c r="F1530" s="266"/>
      <c r="G1530" s="266"/>
    </row>
    <row r="1531" spans="3:7" s="107" customFormat="1" ht="12.75">
      <c r="C1531" s="266"/>
      <c r="D1531" s="266"/>
      <c r="E1531" s="266"/>
      <c r="F1531" s="266"/>
      <c r="G1531" s="266"/>
    </row>
    <row r="1532" spans="3:7" s="107" customFormat="1" ht="12.75">
      <c r="C1532" s="266"/>
      <c r="D1532" s="266"/>
      <c r="E1532" s="266"/>
      <c r="F1532" s="266"/>
      <c r="G1532" s="266"/>
    </row>
    <row r="1533" spans="3:7" s="107" customFormat="1" ht="12.75">
      <c r="C1533" s="266"/>
      <c r="D1533" s="266"/>
      <c r="E1533" s="266"/>
      <c r="F1533" s="266"/>
      <c r="G1533" s="266"/>
    </row>
    <row r="1534" spans="3:7" s="107" customFormat="1" ht="12.75">
      <c r="C1534" s="266"/>
      <c r="D1534" s="266"/>
      <c r="E1534" s="266"/>
      <c r="F1534" s="266"/>
      <c r="G1534" s="266"/>
    </row>
    <row r="1535" spans="3:7" s="107" customFormat="1" ht="12.75">
      <c r="C1535" s="266"/>
      <c r="D1535" s="266"/>
      <c r="E1535" s="266"/>
      <c r="F1535" s="266"/>
      <c r="G1535" s="266"/>
    </row>
    <row r="1536" spans="3:7" s="107" customFormat="1" ht="12.75">
      <c r="C1536" s="266"/>
      <c r="D1536" s="266"/>
      <c r="E1536" s="266"/>
      <c r="F1536" s="266"/>
      <c r="G1536" s="266"/>
    </row>
    <row r="1537" spans="3:7" s="107" customFormat="1" ht="12.75">
      <c r="C1537" s="266"/>
      <c r="D1537" s="266"/>
      <c r="E1537" s="266"/>
      <c r="F1537" s="266"/>
      <c r="G1537" s="266"/>
    </row>
    <row r="1538" spans="3:7" s="107" customFormat="1" ht="12.75">
      <c r="C1538" s="266"/>
      <c r="D1538" s="266"/>
      <c r="E1538" s="266"/>
      <c r="F1538" s="266"/>
      <c r="G1538" s="266"/>
    </row>
    <row r="1539" spans="3:7" s="107" customFormat="1" ht="12.75">
      <c r="C1539" s="266"/>
      <c r="D1539" s="266"/>
      <c r="E1539" s="266"/>
      <c r="F1539" s="266"/>
      <c r="G1539" s="266"/>
    </row>
    <row r="1540" spans="3:7" s="107" customFormat="1" ht="12.75">
      <c r="C1540" s="266"/>
      <c r="D1540" s="266"/>
      <c r="E1540" s="266"/>
      <c r="F1540" s="266"/>
      <c r="G1540" s="266"/>
    </row>
    <row r="1541" spans="3:7" s="107" customFormat="1" ht="12.75">
      <c r="C1541" s="266"/>
      <c r="D1541" s="266"/>
      <c r="E1541" s="266"/>
      <c r="F1541" s="266"/>
      <c r="G1541" s="266"/>
    </row>
    <row r="1542" spans="3:7" s="107" customFormat="1" ht="12.75">
      <c r="C1542" s="266"/>
      <c r="D1542" s="266"/>
      <c r="E1542" s="266"/>
      <c r="F1542" s="266"/>
      <c r="G1542" s="266"/>
    </row>
    <row r="1543" spans="3:7" s="107" customFormat="1" ht="12.75">
      <c r="C1543" s="266"/>
      <c r="D1543" s="266"/>
      <c r="E1543" s="266"/>
      <c r="F1543" s="266"/>
      <c r="G1543" s="266"/>
    </row>
    <row r="1544" spans="3:7" s="107" customFormat="1" ht="12.75">
      <c r="C1544" s="266"/>
      <c r="D1544" s="266"/>
      <c r="E1544" s="266"/>
      <c r="F1544" s="266"/>
      <c r="G1544" s="266"/>
    </row>
    <row r="1545" spans="3:7" s="107" customFormat="1" ht="12.75">
      <c r="C1545" s="266"/>
      <c r="D1545" s="266"/>
      <c r="E1545" s="266"/>
      <c r="F1545" s="266"/>
      <c r="G1545" s="266"/>
    </row>
    <row r="1546" spans="3:7" s="107" customFormat="1" ht="12.75">
      <c r="C1546" s="266"/>
      <c r="D1546" s="266"/>
      <c r="E1546" s="266"/>
      <c r="F1546" s="266"/>
      <c r="G1546" s="266"/>
    </row>
    <row r="1547" spans="3:7" s="107" customFormat="1" ht="12.75">
      <c r="C1547" s="266"/>
      <c r="D1547" s="266"/>
      <c r="E1547" s="266"/>
      <c r="F1547" s="266"/>
      <c r="G1547" s="266"/>
    </row>
    <row r="1548" spans="3:7" s="107" customFormat="1" ht="12.75">
      <c r="C1548" s="266"/>
      <c r="D1548" s="266"/>
      <c r="E1548" s="266"/>
      <c r="F1548" s="266"/>
      <c r="G1548" s="266"/>
    </row>
    <row r="1549" spans="3:7" s="107" customFormat="1" ht="12.75">
      <c r="C1549" s="266"/>
      <c r="D1549" s="266"/>
      <c r="E1549" s="266"/>
      <c r="F1549" s="266"/>
      <c r="G1549" s="266"/>
    </row>
    <row r="1550" spans="3:7" s="107" customFormat="1" ht="12.75">
      <c r="C1550" s="266"/>
      <c r="D1550" s="266"/>
      <c r="E1550" s="266"/>
      <c r="F1550" s="266"/>
      <c r="G1550" s="266"/>
    </row>
    <row r="1551" spans="3:7" s="107" customFormat="1" ht="12.75">
      <c r="C1551" s="266"/>
      <c r="D1551" s="266"/>
      <c r="E1551" s="266"/>
      <c r="F1551" s="266"/>
      <c r="G1551" s="266"/>
    </row>
    <row r="1552" spans="3:7" s="107" customFormat="1" ht="12.75">
      <c r="C1552" s="266"/>
      <c r="D1552" s="266"/>
      <c r="E1552" s="266"/>
      <c r="F1552" s="266"/>
      <c r="G1552" s="266"/>
    </row>
    <row r="1553" spans="3:7" s="107" customFormat="1" ht="12.75">
      <c r="C1553" s="266"/>
      <c r="D1553" s="266"/>
      <c r="E1553" s="266"/>
      <c r="F1553" s="266"/>
      <c r="G1553" s="266"/>
    </row>
    <row r="1554" spans="3:7" s="107" customFormat="1" ht="12.75">
      <c r="C1554" s="266"/>
      <c r="D1554" s="266"/>
      <c r="E1554" s="266"/>
      <c r="F1554" s="266"/>
      <c r="G1554" s="266"/>
    </row>
    <row r="1555" spans="3:7" s="107" customFormat="1" ht="12.75">
      <c r="C1555" s="266"/>
      <c r="D1555" s="266"/>
      <c r="E1555" s="266"/>
      <c r="F1555" s="266"/>
      <c r="G1555" s="266"/>
    </row>
    <row r="1556" spans="3:7" s="107" customFormat="1" ht="12.75">
      <c r="C1556" s="266"/>
      <c r="D1556" s="266"/>
      <c r="E1556" s="266"/>
      <c r="F1556" s="266"/>
      <c r="G1556" s="266"/>
    </row>
    <row r="1557" spans="3:7" s="107" customFormat="1" ht="12.75">
      <c r="C1557" s="266"/>
      <c r="D1557" s="266"/>
      <c r="E1557" s="266"/>
      <c r="F1557" s="266"/>
      <c r="G1557" s="266"/>
    </row>
    <row r="1558" spans="3:7" s="107" customFormat="1" ht="12.75">
      <c r="C1558" s="266"/>
      <c r="D1558" s="266"/>
      <c r="E1558" s="266"/>
      <c r="F1558" s="266"/>
      <c r="G1558" s="266"/>
    </row>
    <row r="1559" spans="3:7" s="107" customFormat="1" ht="12.75">
      <c r="C1559" s="266"/>
      <c r="D1559" s="266"/>
      <c r="E1559" s="266"/>
      <c r="F1559" s="266"/>
      <c r="G1559" s="266"/>
    </row>
    <row r="1560" spans="3:7" s="107" customFormat="1" ht="12.75">
      <c r="C1560" s="266"/>
      <c r="D1560" s="266"/>
      <c r="E1560" s="266"/>
      <c r="F1560" s="266"/>
      <c r="G1560" s="266"/>
    </row>
    <row r="1561" spans="3:7" s="107" customFormat="1" ht="12.75">
      <c r="C1561" s="266"/>
      <c r="D1561" s="266"/>
      <c r="E1561" s="266"/>
      <c r="F1561" s="266"/>
      <c r="G1561" s="266"/>
    </row>
    <row r="1562" spans="3:7" s="107" customFormat="1" ht="12.75">
      <c r="C1562" s="266"/>
      <c r="D1562" s="266"/>
      <c r="E1562" s="266"/>
      <c r="F1562" s="266"/>
      <c r="G1562" s="266"/>
    </row>
    <row r="1563" spans="3:7" s="107" customFormat="1" ht="12.75">
      <c r="C1563" s="266"/>
      <c r="D1563" s="266"/>
      <c r="E1563" s="266"/>
      <c r="F1563" s="266"/>
      <c r="G1563" s="266"/>
    </row>
    <row r="1564" spans="3:7" s="107" customFormat="1" ht="12.75">
      <c r="C1564" s="266"/>
      <c r="D1564" s="266"/>
      <c r="E1564" s="266"/>
      <c r="F1564" s="266"/>
      <c r="G1564" s="266"/>
    </row>
    <row r="1565" spans="3:7" s="107" customFormat="1" ht="12.75">
      <c r="C1565" s="266"/>
      <c r="D1565" s="266"/>
      <c r="E1565" s="266"/>
      <c r="F1565" s="266"/>
      <c r="G1565" s="266"/>
    </row>
    <row r="1566" spans="3:7" s="107" customFormat="1" ht="12.75">
      <c r="C1566" s="266"/>
      <c r="D1566" s="266"/>
      <c r="E1566" s="266"/>
      <c r="F1566" s="266"/>
      <c r="G1566" s="266"/>
    </row>
    <row r="1567" spans="3:7" s="107" customFormat="1" ht="12.75">
      <c r="C1567" s="266"/>
      <c r="D1567" s="266"/>
      <c r="E1567" s="266"/>
      <c r="F1567" s="266"/>
      <c r="G1567" s="266"/>
    </row>
    <row r="1568" spans="3:7" s="107" customFormat="1" ht="12.75">
      <c r="C1568" s="266"/>
      <c r="D1568" s="266"/>
      <c r="E1568" s="266"/>
      <c r="F1568" s="266"/>
      <c r="G1568" s="266"/>
    </row>
    <row r="1569" spans="3:7" s="107" customFormat="1" ht="12.75">
      <c r="C1569" s="266"/>
      <c r="D1569" s="266"/>
      <c r="E1569" s="266"/>
      <c r="F1569" s="266"/>
      <c r="G1569" s="266"/>
    </row>
    <row r="1570" spans="3:7" s="107" customFormat="1" ht="12.75">
      <c r="C1570" s="266"/>
      <c r="D1570" s="266"/>
      <c r="E1570" s="266"/>
      <c r="F1570" s="266"/>
      <c r="G1570" s="266"/>
    </row>
    <row r="1571" spans="3:7" s="107" customFormat="1" ht="12.75">
      <c r="C1571" s="266"/>
      <c r="D1571" s="266"/>
      <c r="E1571" s="266"/>
      <c r="F1571" s="266"/>
      <c r="G1571" s="266"/>
    </row>
    <row r="1572" spans="3:7" s="107" customFormat="1" ht="12.75">
      <c r="C1572" s="266"/>
      <c r="D1572" s="266"/>
      <c r="E1572" s="266"/>
      <c r="F1572" s="266"/>
      <c r="G1572" s="266"/>
    </row>
    <row r="1573" spans="3:7" s="107" customFormat="1" ht="12.75">
      <c r="C1573" s="266"/>
      <c r="D1573" s="266"/>
      <c r="E1573" s="266"/>
      <c r="F1573" s="266"/>
      <c r="G1573" s="266"/>
    </row>
    <row r="1574" spans="3:7" s="107" customFormat="1" ht="12.75">
      <c r="C1574" s="266"/>
      <c r="D1574" s="266"/>
      <c r="E1574" s="266"/>
      <c r="F1574" s="266"/>
      <c r="G1574" s="266"/>
    </row>
    <row r="1575" spans="3:7" s="107" customFormat="1" ht="12.75">
      <c r="C1575" s="266"/>
      <c r="D1575" s="266"/>
      <c r="E1575" s="266"/>
      <c r="F1575" s="266"/>
      <c r="G1575" s="266"/>
    </row>
    <row r="1576" spans="3:7" s="107" customFormat="1" ht="12.75">
      <c r="C1576" s="266"/>
      <c r="D1576" s="266"/>
      <c r="E1576" s="266"/>
      <c r="F1576" s="266"/>
      <c r="G1576" s="266"/>
    </row>
    <row r="1577" spans="3:7" s="107" customFormat="1" ht="12.75">
      <c r="C1577" s="266"/>
      <c r="D1577" s="266"/>
      <c r="E1577" s="266"/>
      <c r="F1577" s="266"/>
      <c r="G1577" s="266"/>
    </row>
    <row r="1578" spans="3:7" s="107" customFormat="1" ht="12.75">
      <c r="C1578" s="266"/>
      <c r="D1578" s="266"/>
      <c r="E1578" s="266"/>
      <c r="F1578" s="266"/>
      <c r="G1578" s="266"/>
    </row>
    <row r="1579" spans="3:7" s="107" customFormat="1" ht="12.75">
      <c r="C1579" s="266"/>
      <c r="D1579" s="266"/>
      <c r="E1579" s="266"/>
      <c r="F1579" s="266"/>
      <c r="G1579" s="266"/>
    </row>
    <row r="1580" spans="3:7" s="107" customFormat="1" ht="12.75">
      <c r="C1580" s="266"/>
      <c r="D1580" s="266"/>
      <c r="E1580" s="266"/>
      <c r="F1580" s="266"/>
      <c r="G1580" s="266"/>
    </row>
    <row r="1581" spans="3:7" s="107" customFormat="1" ht="12.75">
      <c r="C1581" s="266"/>
      <c r="D1581" s="266"/>
      <c r="E1581" s="266"/>
      <c r="F1581" s="266"/>
      <c r="G1581" s="266"/>
    </row>
    <row r="1582" spans="3:7" s="107" customFormat="1" ht="12.75">
      <c r="C1582" s="266"/>
      <c r="D1582" s="266"/>
      <c r="E1582" s="266"/>
      <c r="F1582" s="266"/>
      <c r="G1582" s="266"/>
    </row>
    <row r="1583" spans="3:7" s="107" customFormat="1" ht="12.75">
      <c r="C1583" s="266"/>
      <c r="D1583" s="266"/>
      <c r="E1583" s="266"/>
      <c r="F1583" s="266"/>
      <c r="G1583" s="266"/>
    </row>
    <row r="1584" spans="3:7" s="107" customFormat="1" ht="12.75">
      <c r="C1584" s="266"/>
      <c r="D1584" s="266"/>
      <c r="E1584" s="266"/>
      <c r="F1584" s="266"/>
      <c r="G1584" s="266"/>
    </row>
    <row r="1585" spans="3:7" s="107" customFormat="1" ht="12.75">
      <c r="C1585" s="266"/>
      <c r="D1585" s="266"/>
      <c r="E1585" s="266"/>
      <c r="F1585" s="266"/>
      <c r="G1585" s="266"/>
    </row>
    <row r="1586" spans="3:7" s="107" customFormat="1" ht="12.75">
      <c r="C1586" s="266"/>
      <c r="D1586" s="266"/>
      <c r="E1586" s="266"/>
      <c r="F1586" s="266"/>
      <c r="G1586" s="266"/>
    </row>
    <row r="1587" spans="3:7" s="107" customFormat="1" ht="12.75">
      <c r="C1587" s="266"/>
      <c r="D1587" s="266"/>
      <c r="E1587" s="266"/>
      <c r="F1587" s="266"/>
      <c r="G1587" s="266"/>
    </row>
    <row r="1588" spans="3:7" s="107" customFormat="1" ht="12.75">
      <c r="C1588" s="266"/>
      <c r="D1588" s="266"/>
      <c r="E1588" s="266"/>
      <c r="F1588" s="266"/>
      <c r="G1588" s="266"/>
    </row>
    <row r="1589" spans="3:7" s="107" customFormat="1" ht="12.75">
      <c r="C1589" s="266"/>
      <c r="D1589" s="266"/>
      <c r="E1589" s="266"/>
      <c r="F1589" s="266"/>
      <c r="G1589" s="266"/>
    </row>
    <row r="1590" spans="3:7" s="107" customFormat="1" ht="12.75">
      <c r="C1590" s="266"/>
      <c r="D1590" s="266"/>
      <c r="E1590" s="266"/>
      <c r="F1590" s="266"/>
      <c r="G1590" s="266"/>
    </row>
    <row r="1591" spans="3:7" s="107" customFormat="1" ht="12.75">
      <c r="C1591" s="266"/>
      <c r="D1591" s="266"/>
      <c r="E1591" s="266"/>
      <c r="F1591" s="266"/>
      <c r="G1591" s="266"/>
    </row>
    <row r="1592" spans="3:7" s="107" customFormat="1" ht="12.75">
      <c r="C1592" s="266"/>
      <c r="D1592" s="266"/>
      <c r="E1592" s="266"/>
      <c r="F1592" s="266"/>
      <c r="G1592" s="266"/>
    </row>
    <row r="1593" spans="3:7" s="107" customFormat="1" ht="12.75">
      <c r="C1593" s="266"/>
      <c r="D1593" s="266"/>
      <c r="E1593" s="266"/>
      <c r="F1593" s="266"/>
      <c r="G1593" s="266"/>
    </row>
    <row r="1594" spans="3:7" s="107" customFormat="1" ht="12.75">
      <c r="C1594" s="266"/>
      <c r="D1594" s="266"/>
      <c r="E1594" s="266"/>
      <c r="F1594" s="266"/>
      <c r="G1594" s="266"/>
    </row>
    <row r="1595" spans="3:7" s="107" customFormat="1" ht="12.75">
      <c r="C1595" s="266"/>
      <c r="D1595" s="266"/>
      <c r="E1595" s="266"/>
      <c r="F1595" s="266"/>
      <c r="G1595" s="266"/>
    </row>
    <row r="1596" spans="3:7" s="107" customFormat="1" ht="12.75">
      <c r="C1596" s="266"/>
      <c r="D1596" s="266"/>
      <c r="E1596" s="266"/>
      <c r="F1596" s="266"/>
      <c r="G1596" s="266"/>
    </row>
    <row r="1597" spans="3:7" s="107" customFormat="1" ht="12.75">
      <c r="C1597" s="266"/>
      <c r="D1597" s="266"/>
      <c r="E1597" s="266"/>
      <c r="F1597" s="266"/>
      <c r="G1597" s="266"/>
    </row>
    <row r="1598" spans="3:7" s="107" customFormat="1" ht="12.75">
      <c r="C1598" s="266"/>
      <c r="D1598" s="266"/>
      <c r="E1598" s="266"/>
      <c r="F1598" s="266"/>
      <c r="G1598" s="266"/>
    </row>
    <row r="1599" spans="3:7" s="107" customFormat="1" ht="12.75">
      <c r="C1599" s="266"/>
      <c r="D1599" s="266"/>
      <c r="E1599" s="266"/>
      <c r="F1599" s="266"/>
      <c r="G1599" s="266"/>
    </row>
    <row r="1600" spans="3:7" s="107" customFormat="1" ht="12.75">
      <c r="C1600" s="266"/>
      <c r="D1600" s="266"/>
      <c r="E1600" s="266"/>
      <c r="F1600" s="266"/>
      <c r="G1600" s="266"/>
    </row>
    <row r="1601" spans="3:7" s="107" customFormat="1" ht="12.75">
      <c r="C1601" s="266"/>
      <c r="D1601" s="266"/>
      <c r="E1601" s="266"/>
      <c r="F1601" s="266"/>
      <c r="G1601" s="266"/>
    </row>
    <row r="1602" spans="3:7" s="107" customFormat="1" ht="12.75">
      <c r="C1602" s="266"/>
      <c r="D1602" s="266"/>
      <c r="E1602" s="266"/>
      <c r="F1602" s="266"/>
      <c r="G1602" s="266"/>
    </row>
    <row r="1603" spans="3:7" s="107" customFormat="1" ht="12.75">
      <c r="C1603" s="266"/>
      <c r="D1603" s="266"/>
      <c r="E1603" s="266"/>
      <c r="F1603" s="266"/>
      <c r="G1603" s="266"/>
    </row>
    <row r="1604" spans="3:7" s="107" customFormat="1" ht="12.75">
      <c r="C1604" s="266"/>
      <c r="D1604" s="266"/>
      <c r="E1604" s="266"/>
      <c r="F1604" s="266"/>
      <c r="G1604" s="266"/>
    </row>
    <row r="1605" spans="3:7" s="107" customFormat="1" ht="12.75">
      <c r="C1605" s="266"/>
      <c r="D1605" s="266"/>
      <c r="E1605" s="266"/>
      <c r="F1605" s="266"/>
      <c r="G1605" s="266"/>
    </row>
    <row r="1606" spans="3:7" s="107" customFormat="1" ht="12.75">
      <c r="C1606" s="266"/>
      <c r="D1606" s="266"/>
      <c r="E1606" s="266"/>
      <c r="F1606" s="266"/>
      <c r="G1606" s="266"/>
    </row>
    <row r="1607" spans="3:7" s="107" customFormat="1" ht="12.75">
      <c r="C1607" s="266"/>
      <c r="D1607" s="266"/>
      <c r="E1607" s="266"/>
      <c r="F1607" s="266"/>
      <c r="G1607" s="266"/>
    </row>
    <row r="1608" spans="3:7" s="107" customFormat="1" ht="12.75">
      <c r="C1608" s="266"/>
      <c r="D1608" s="266"/>
      <c r="E1608" s="266"/>
      <c r="F1608" s="266"/>
      <c r="G1608" s="266"/>
    </row>
    <row r="1609" spans="3:7" s="107" customFormat="1" ht="12.75">
      <c r="C1609" s="266"/>
      <c r="D1609" s="266"/>
      <c r="E1609" s="266"/>
      <c r="F1609" s="266"/>
      <c r="G1609" s="266"/>
    </row>
    <row r="1610" spans="3:7" s="107" customFormat="1" ht="12.75">
      <c r="C1610" s="266"/>
      <c r="D1610" s="266"/>
      <c r="E1610" s="266"/>
      <c r="F1610" s="266"/>
      <c r="G1610" s="266"/>
    </row>
    <row r="1611" spans="3:7" s="107" customFormat="1" ht="12.75">
      <c r="C1611" s="266"/>
      <c r="D1611" s="266"/>
      <c r="E1611" s="266"/>
      <c r="F1611" s="266"/>
      <c r="G1611" s="266"/>
    </row>
    <row r="1612" spans="3:7" s="107" customFormat="1" ht="12.75">
      <c r="C1612" s="266"/>
      <c r="D1612" s="266"/>
      <c r="E1612" s="266"/>
      <c r="F1612" s="266"/>
      <c r="G1612" s="266"/>
    </row>
    <row r="1613" spans="3:7" s="107" customFormat="1" ht="12.75">
      <c r="C1613" s="266"/>
      <c r="D1613" s="266"/>
      <c r="E1613" s="266"/>
      <c r="F1613" s="266"/>
      <c r="G1613" s="266"/>
    </row>
    <row r="1614" spans="3:7" s="107" customFormat="1" ht="12.75">
      <c r="C1614" s="266"/>
      <c r="D1614" s="266"/>
      <c r="E1614" s="266"/>
      <c r="F1614" s="266"/>
      <c r="G1614" s="266"/>
    </row>
    <row r="1615" spans="3:7" s="107" customFormat="1" ht="12.75">
      <c r="C1615" s="266"/>
      <c r="D1615" s="266"/>
      <c r="E1615" s="266"/>
      <c r="F1615" s="266"/>
      <c r="G1615" s="266"/>
    </row>
    <row r="1616" spans="3:7" s="107" customFormat="1" ht="12.75">
      <c r="C1616" s="266"/>
      <c r="D1616" s="266"/>
      <c r="E1616" s="266"/>
      <c r="F1616" s="266"/>
      <c r="G1616" s="266"/>
    </row>
    <row r="1617" spans="3:7" s="107" customFormat="1" ht="12.75">
      <c r="C1617" s="266"/>
      <c r="D1617" s="266"/>
      <c r="E1617" s="266"/>
      <c r="F1617" s="266"/>
      <c r="G1617" s="266"/>
    </row>
    <row r="1618" spans="3:7" s="107" customFormat="1" ht="12.75">
      <c r="C1618" s="266"/>
      <c r="D1618" s="266"/>
      <c r="E1618" s="266"/>
      <c r="F1618" s="266"/>
      <c r="G1618" s="266"/>
    </row>
    <row r="1619" spans="3:7" s="107" customFormat="1" ht="12.75">
      <c r="C1619" s="266"/>
      <c r="D1619" s="266"/>
      <c r="E1619" s="266"/>
      <c r="F1619" s="266"/>
      <c r="G1619" s="266"/>
    </row>
    <row r="1620" spans="3:7" s="107" customFormat="1" ht="12.75">
      <c r="C1620" s="266"/>
      <c r="D1620" s="266"/>
      <c r="E1620" s="266"/>
      <c r="F1620" s="266"/>
      <c r="G1620" s="266"/>
    </row>
    <row r="1621" spans="3:7" s="107" customFormat="1" ht="12.75">
      <c r="C1621" s="266"/>
      <c r="D1621" s="266"/>
      <c r="E1621" s="266"/>
      <c r="F1621" s="266"/>
      <c r="G1621" s="266"/>
    </row>
    <row r="1622" spans="3:7" s="107" customFormat="1" ht="12.75">
      <c r="C1622" s="266"/>
      <c r="D1622" s="266"/>
      <c r="E1622" s="266"/>
      <c r="F1622" s="266"/>
      <c r="G1622" s="266"/>
    </row>
    <row r="1623" spans="3:7" s="107" customFormat="1" ht="12.75">
      <c r="C1623" s="266"/>
      <c r="D1623" s="266"/>
      <c r="E1623" s="266"/>
      <c r="F1623" s="266"/>
      <c r="G1623" s="266"/>
    </row>
    <row r="1624" spans="3:7" s="107" customFormat="1" ht="12.75">
      <c r="C1624" s="266"/>
      <c r="D1624" s="266"/>
      <c r="E1624" s="266"/>
      <c r="F1624" s="266"/>
      <c r="G1624" s="266"/>
    </row>
    <row r="1625" spans="3:7" s="107" customFormat="1" ht="12.75">
      <c r="C1625" s="266"/>
      <c r="D1625" s="266"/>
      <c r="E1625" s="266"/>
      <c r="F1625" s="266"/>
      <c r="G1625" s="266"/>
    </row>
    <row r="1626" spans="3:7" s="107" customFormat="1" ht="12.75">
      <c r="C1626" s="266"/>
      <c r="D1626" s="266"/>
      <c r="E1626" s="266"/>
      <c r="F1626" s="266"/>
      <c r="G1626" s="266"/>
    </row>
    <row r="1627" spans="3:7" s="107" customFormat="1" ht="12.75">
      <c r="C1627" s="266"/>
      <c r="D1627" s="266"/>
      <c r="E1627" s="266"/>
      <c r="F1627" s="266"/>
      <c r="G1627" s="266"/>
    </row>
    <row r="1628" spans="3:7" s="107" customFormat="1" ht="12.75">
      <c r="C1628" s="266"/>
      <c r="D1628" s="266"/>
      <c r="E1628" s="266"/>
      <c r="F1628" s="266"/>
      <c r="G1628" s="266"/>
    </row>
    <row r="1629" spans="3:7" s="107" customFormat="1" ht="12.75">
      <c r="C1629" s="266"/>
      <c r="D1629" s="266"/>
      <c r="E1629" s="266"/>
      <c r="F1629" s="266"/>
      <c r="G1629" s="266"/>
    </row>
    <row r="1630" spans="3:7" s="107" customFormat="1" ht="12.75">
      <c r="C1630" s="266"/>
      <c r="D1630" s="266"/>
      <c r="E1630" s="266"/>
      <c r="F1630" s="266"/>
      <c r="G1630" s="266"/>
    </row>
    <row r="1631" spans="3:7" s="107" customFormat="1" ht="12.75">
      <c r="C1631" s="266"/>
      <c r="D1631" s="266"/>
      <c r="E1631" s="266"/>
      <c r="F1631" s="266"/>
      <c r="G1631" s="266"/>
    </row>
    <row r="1632" spans="3:7" s="107" customFormat="1" ht="12.75">
      <c r="C1632" s="266"/>
      <c r="D1632" s="266"/>
      <c r="E1632" s="266"/>
      <c r="F1632" s="266"/>
      <c r="G1632" s="266"/>
    </row>
    <row r="1633" spans="3:7" s="107" customFormat="1" ht="12.75">
      <c r="C1633" s="266"/>
      <c r="D1633" s="266"/>
      <c r="E1633" s="266"/>
      <c r="F1633" s="266"/>
      <c r="G1633" s="266"/>
    </row>
    <row r="1634" spans="3:7" s="107" customFormat="1" ht="12.75">
      <c r="C1634" s="266"/>
      <c r="D1634" s="266"/>
      <c r="E1634" s="266"/>
      <c r="F1634" s="266"/>
      <c r="G1634" s="266"/>
    </row>
    <row r="1635" spans="3:7" s="107" customFormat="1" ht="12.75">
      <c r="C1635" s="266"/>
      <c r="D1635" s="266"/>
      <c r="E1635" s="266"/>
      <c r="F1635" s="266"/>
      <c r="G1635" s="266"/>
    </row>
    <row r="1636" spans="3:7" s="107" customFormat="1" ht="12.75">
      <c r="C1636" s="266"/>
      <c r="D1636" s="266"/>
      <c r="E1636" s="266"/>
      <c r="F1636" s="266"/>
      <c r="G1636" s="266"/>
    </row>
    <row r="1637" spans="3:7" s="107" customFormat="1" ht="12.75">
      <c r="C1637" s="266"/>
      <c r="D1637" s="266"/>
      <c r="E1637" s="266"/>
      <c r="F1637" s="266"/>
      <c r="G1637" s="266"/>
    </row>
    <row r="1638" spans="3:7" s="107" customFormat="1" ht="12.75">
      <c r="C1638" s="266"/>
      <c r="D1638" s="266"/>
      <c r="E1638" s="266"/>
      <c r="F1638" s="266"/>
      <c r="G1638" s="266"/>
    </row>
    <row r="1639" spans="3:7" s="107" customFormat="1" ht="12.75">
      <c r="C1639" s="266"/>
      <c r="D1639" s="266"/>
      <c r="E1639" s="266"/>
      <c r="F1639" s="266"/>
      <c r="G1639" s="266"/>
    </row>
    <row r="1640" spans="3:7" s="107" customFormat="1" ht="12.75">
      <c r="C1640" s="266"/>
      <c r="D1640" s="266"/>
      <c r="E1640" s="266"/>
      <c r="F1640" s="266"/>
      <c r="G1640" s="266"/>
    </row>
    <row r="1641" spans="3:7" s="107" customFormat="1" ht="12.75">
      <c r="C1641" s="266"/>
      <c r="D1641" s="266"/>
      <c r="E1641" s="266"/>
      <c r="F1641" s="266"/>
      <c r="G1641" s="266"/>
    </row>
    <row r="1642" spans="3:7" s="107" customFormat="1" ht="12.75">
      <c r="C1642" s="266"/>
      <c r="D1642" s="266"/>
      <c r="E1642" s="266"/>
      <c r="F1642" s="266"/>
      <c r="G1642" s="266"/>
    </row>
    <row r="1643" spans="3:7" s="107" customFormat="1" ht="12.75">
      <c r="C1643" s="266"/>
      <c r="D1643" s="266"/>
      <c r="E1643" s="266"/>
      <c r="F1643" s="266"/>
      <c r="G1643" s="266"/>
    </row>
    <row r="1644" spans="3:7" s="107" customFormat="1" ht="12.75">
      <c r="C1644" s="266"/>
      <c r="D1644" s="266"/>
      <c r="E1644" s="266"/>
      <c r="F1644" s="266"/>
      <c r="G1644" s="266"/>
    </row>
    <row r="1645" spans="3:7" s="107" customFormat="1" ht="12.75">
      <c r="C1645" s="266"/>
      <c r="D1645" s="266"/>
      <c r="E1645" s="266"/>
      <c r="F1645" s="266"/>
      <c r="G1645" s="266"/>
    </row>
    <row r="1646" spans="3:7" s="107" customFormat="1" ht="12.75">
      <c r="C1646" s="266"/>
      <c r="D1646" s="266"/>
      <c r="E1646" s="266"/>
      <c r="F1646" s="266"/>
      <c r="G1646" s="266"/>
    </row>
    <row r="1647" spans="3:7" s="107" customFormat="1" ht="12.75">
      <c r="C1647" s="266"/>
      <c r="D1647" s="266"/>
      <c r="E1647" s="266"/>
      <c r="F1647" s="266"/>
      <c r="G1647" s="266"/>
    </row>
    <row r="1648" spans="3:7" s="107" customFormat="1" ht="12.75">
      <c r="C1648" s="266"/>
      <c r="D1648" s="266"/>
      <c r="E1648" s="266"/>
      <c r="F1648" s="266"/>
      <c r="G1648" s="266"/>
    </row>
    <row r="1649" spans="3:7" s="107" customFormat="1" ht="12.75">
      <c r="C1649" s="266"/>
      <c r="D1649" s="266"/>
      <c r="E1649" s="266"/>
      <c r="F1649" s="266"/>
      <c r="G1649" s="266"/>
    </row>
    <row r="1650" spans="3:7" s="107" customFormat="1" ht="12.75">
      <c r="C1650" s="266"/>
      <c r="D1650" s="266"/>
      <c r="E1650" s="266"/>
      <c r="F1650" s="266"/>
      <c r="G1650" s="266"/>
    </row>
    <row r="1651" spans="3:7" s="107" customFormat="1" ht="12.75">
      <c r="C1651" s="266"/>
      <c r="D1651" s="266"/>
      <c r="E1651" s="266"/>
      <c r="F1651" s="266"/>
      <c r="G1651" s="266"/>
    </row>
    <row r="1652" spans="3:7" s="107" customFormat="1" ht="12.75">
      <c r="C1652" s="266"/>
      <c r="D1652" s="266"/>
      <c r="E1652" s="266"/>
      <c r="F1652" s="266"/>
      <c r="G1652" s="266"/>
    </row>
    <row r="1653" spans="3:7" s="107" customFormat="1" ht="12.75">
      <c r="C1653" s="266"/>
      <c r="D1653" s="266"/>
      <c r="E1653" s="266"/>
      <c r="F1653" s="266"/>
      <c r="G1653" s="266"/>
    </row>
    <row r="1654" spans="3:7" s="107" customFormat="1" ht="12.75">
      <c r="C1654" s="266"/>
      <c r="D1654" s="266"/>
      <c r="E1654" s="266"/>
      <c r="F1654" s="266"/>
      <c r="G1654" s="266"/>
    </row>
    <row r="1655" spans="3:7" s="107" customFormat="1" ht="12.75">
      <c r="C1655" s="266"/>
      <c r="D1655" s="266"/>
      <c r="E1655" s="266"/>
      <c r="F1655" s="266"/>
      <c r="G1655" s="266"/>
    </row>
    <row r="1656" spans="3:7" s="107" customFormat="1" ht="12.75">
      <c r="C1656" s="266"/>
      <c r="D1656" s="266"/>
      <c r="E1656" s="266"/>
      <c r="F1656" s="266"/>
      <c r="G1656" s="266"/>
    </row>
    <row r="1657" spans="3:7" s="107" customFormat="1" ht="12.75">
      <c r="C1657" s="266"/>
      <c r="D1657" s="266"/>
      <c r="E1657" s="266"/>
      <c r="F1657" s="266"/>
      <c r="G1657" s="266"/>
    </row>
    <row r="1658" spans="3:7" s="107" customFormat="1" ht="12.75">
      <c r="C1658" s="266"/>
      <c r="D1658" s="266"/>
      <c r="E1658" s="266"/>
      <c r="F1658" s="266"/>
      <c r="G1658" s="266"/>
    </row>
    <row r="1659" spans="3:7" s="107" customFormat="1" ht="12.75">
      <c r="C1659" s="266"/>
      <c r="D1659" s="266"/>
      <c r="E1659" s="266"/>
      <c r="F1659" s="266"/>
      <c r="G1659" s="266"/>
    </row>
    <row r="1660" spans="3:7" s="107" customFormat="1" ht="12.75">
      <c r="C1660" s="266"/>
      <c r="D1660" s="266"/>
      <c r="E1660" s="266"/>
      <c r="F1660" s="266"/>
      <c r="G1660" s="266"/>
    </row>
    <row r="1661" spans="3:7" s="107" customFormat="1" ht="12.75">
      <c r="C1661" s="266"/>
      <c r="D1661" s="266"/>
      <c r="E1661" s="266"/>
      <c r="F1661" s="266"/>
      <c r="G1661" s="266"/>
    </row>
    <row r="1662" spans="3:7" s="107" customFormat="1" ht="12.75">
      <c r="C1662" s="266"/>
      <c r="D1662" s="266"/>
      <c r="E1662" s="266"/>
      <c r="F1662" s="266"/>
      <c r="G1662" s="266"/>
    </row>
    <row r="1663" spans="3:7" s="107" customFormat="1" ht="12.75">
      <c r="C1663" s="266"/>
      <c r="D1663" s="266"/>
      <c r="E1663" s="266"/>
      <c r="F1663" s="266"/>
      <c r="G1663" s="266"/>
    </row>
    <row r="1664" spans="3:7" s="107" customFormat="1" ht="12.75">
      <c r="C1664" s="266"/>
      <c r="D1664" s="266"/>
      <c r="E1664" s="266"/>
      <c r="F1664" s="266"/>
      <c r="G1664" s="266"/>
    </row>
    <row r="1665" spans="3:7" s="107" customFormat="1" ht="12.75">
      <c r="C1665" s="266"/>
      <c r="D1665" s="266"/>
      <c r="E1665" s="266"/>
      <c r="F1665" s="266"/>
      <c r="G1665" s="266"/>
    </row>
    <row r="1666" spans="3:7" s="107" customFormat="1" ht="12.75">
      <c r="C1666" s="266"/>
      <c r="D1666" s="266"/>
      <c r="E1666" s="266"/>
      <c r="F1666" s="266"/>
      <c r="G1666" s="266"/>
    </row>
    <row r="1667" spans="3:7" s="107" customFormat="1" ht="12.75">
      <c r="C1667" s="266"/>
      <c r="D1667" s="266"/>
      <c r="E1667" s="266"/>
      <c r="F1667" s="266"/>
      <c r="G1667" s="266"/>
    </row>
    <row r="1668" spans="3:7" s="107" customFormat="1" ht="12.75">
      <c r="C1668" s="266"/>
      <c r="D1668" s="266"/>
      <c r="E1668" s="266"/>
      <c r="F1668" s="266"/>
      <c r="G1668" s="266"/>
    </row>
    <row r="1669" spans="3:7" s="107" customFormat="1" ht="12.75">
      <c r="C1669" s="266"/>
      <c r="D1669" s="266"/>
      <c r="E1669" s="266"/>
      <c r="F1669" s="266"/>
      <c r="G1669" s="266"/>
    </row>
    <row r="1670" spans="3:7" s="107" customFormat="1" ht="12.75">
      <c r="C1670" s="266"/>
      <c r="D1670" s="266"/>
      <c r="E1670" s="266"/>
      <c r="F1670" s="266"/>
      <c r="G1670" s="266"/>
    </row>
    <row r="1671" spans="3:7" s="107" customFormat="1" ht="12.75">
      <c r="C1671" s="266"/>
      <c r="D1671" s="266"/>
      <c r="E1671" s="266"/>
      <c r="F1671" s="266"/>
      <c r="G1671" s="266"/>
    </row>
    <row r="1672" spans="3:7" s="107" customFormat="1" ht="12.75">
      <c r="C1672" s="266"/>
      <c r="D1672" s="266"/>
      <c r="E1672" s="266"/>
      <c r="F1672" s="266"/>
      <c r="G1672" s="266"/>
    </row>
    <row r="1673" spans="3:7" s="107" customFormat="1" ht="12.75">
      <c r="C1673" s="266"/>
      <c r="D1673" s="266"/>
      <c r="E1673" s="266"/>
      <c r="F1673" s="266"/>
      <c r="G1673" s="266"/>
    </row>
    <row r="1674" spans="3:7" s="107" customFormat="1" ht="12.75">
      <c r="C1674" s="266"/>
      <c r="D1674" s="266"/>
      <c r="E1674" s="266"/>
      <c r="F1674" s="266"/>
      <c r="G1674" s="266"/>
    </row>
    <row r="1675" spans="3:7" s="107" customFormat="1" ht="12.75">
      <c r="C1675" s="266"/>
      <c r="D1675" s="266"/>
      <c r="E1675" s="266"/>
      <c r="F1675" s="266"/>
      <c r="G1675" s="266"/>
    </row>
    <row r="1676" spans="3:7" s="107" customFormat="1" ht="12.75">
      <c r="C1676" s="266"/>
      <c r="D1676" s="266"/>
      <c r="E1676" s="266"/>
      <c r="F1676" s="266"/>
      <c r="G1676" s="266"/>
    </row>
    <row r="1677" spans="3:7" s="107" customFormat="1" ht="12.75">
      <c r="C1677" s="266"/>
      <c r="D1677" s="266"/>
      <c r="E1677" s="266"/>
      <c r="F1677" s="266"/>
      <c r="G1677" s="266"/>
    </row>
    <row r="1678" spans="3:7" s="107" customFormat="1" ht="12.75">
      <c r="C1678" s="266"/>
      <c r="D1678" s="266"/>
      <c r="E1678" s="266"/>
      <c r="F1678" s="266"/>
      <c r="G1678" s="266"/>
    </row>
    <row r="1679" spans="3:7" s="107" customFormat="1" ht="12.75">
      <c r="C1679" s="266"/>
      <c r="D1679" s="266"/>
      <c r="E1679" s="266"/>
      <c r="F1679" s="266"/>
      <c r="G1679" s="266"/>
    </row>
    <row r="1680" spans="3:7" s="107" customFormat="1" ht="12.75">
      <c r="C1680" s="266"/>
      <c r="D1680" s="266"/>
      <c r="E1680" s="266"/>
      <c r="F1680" s="266"/>
      <c r="G1680" s="266"/>
    </row>
    <row r="1681" spans="3:7" s="107" customFormat="1" ht="12.75">
      <c r="C1681" s="266"/>
      <c r="D1681" s="266"/>
      <c r="E1681" s="266"/>
      <c r="F1681" s="266"/>
      <c r="G1681" s="266"/>
    </row>
    <row r="1682" spans="3:7" s="107" customFormat="1" ht="12.75">
      <c r="C1682" s="266"/>
      <c r="D1682" s="266"/>
      <c r="E1682" s="266"/>
      <c r="F1682" s="266"/>
      <c r="G1682" s="266"/>
    </row>
    <row r="1683" spans="3:7" s="107" customFormat="1" ht="12.75">
      <c r="C1683" s="266"/>
      <c r="D1683" s="266"/>
      <c r="E1683" s="266"/>
      <c r="F1683" s="266"/>
      <c r="G1683" s="266"/>
    </row>
    <row r="1684" spans="3:7" s="107" customFormat="1" ht="12.75">
      <c r="C1684" s="266"/>
      <c r="D1684" s="266"/>
      <c r="E1684" s="266"/>
      <c r="F1684" s="266"/>
      <c r="G1684" s="266"/>
    </row>
    <row r="1685" spans="3:7" s="107" customFormat="1" ht="12.75">
      <c r="C1685" s="266"/>
      <c r="D1685" s="266"/>
      <c r="E1685" s="266"/>
      <c r="F1685" s="266"/>
      <c r="G1685" s="266"/>
    </row>
    <row r="1686" spans="3:7" s="107" customFormat="1" ht="12.75">
      <c r="C1686" s="266"/>
      <c r="D1686" s="266"/>
      <c r="E1686" s="266"/>
      <c r="F1686" s="266"/>
      <c r="G1686" s="266"/>
    </row>
    <row r="1687" spans="3:7" s="107" customFormat="1" ht="12.75">
      <c r="C1687" s="266"/>
      <c r="D1687" s="266"/>
      <c r="E1687" s="266"/>
      <c r="F1687" s="266"/>
      <c r="G1687" s="266"/>
    </row>
    <row r="1688" spans="3:7" s="107" customFormat="1" ht="12.75">
      <c r="C1688" s="266"/>
      <c r="D1688" s="266"/>
      <c r="E1688" s="266"/>
      <c r="F1688" s="266"/>
      <c r="G1688" s="266"/>
    </row>
    <row r="1689" spans="3:7" s="107" customFormat="1" ht="12.75">
      <c r="C1689" s="266"/>
      <c r="D1689" s="266"/>
      <c r="E1689" s="266"/>
      <c r="F1689" s="266"/>
      <c r="G1689" s="266"/>
    </row>
    <row r="1690" spans="3:7" s="107" customFormat="1" ht="12.75">
      <c r="C1690" s="266"/>
      <c r="D1690" s="266"/>
      <c r="E1690" s="266"/>
      <c r="F1690" s="266"/>
      <c r="G1690" s="266"/>
    </row>
    <row r="1691" spans="3:7" s="107" customFormat="1" ht="12.75">
      <c r="C1691" s="266"/>
      <c r="D1691" s="266"/>
      <c r="E1691" s="266"/>
      <c r="F1691" s="266"/>
      <c r="G1691" s="266"/>
    </row>
    <row r="1692" spans="3:7" s="107" customFormat="1" ht="12.75">
      <c r="C1692" s="266"/>
      <c r="D1692" s="266"/>
      <c r="E1692" s="266"/>
      <c r="F1692" s="266"/>
      <c r="G1692" s="266"/>
    </row>
    <row r="1693" spans="3:7" s="107" customFormat="1" ht="12.75">
      <c r="C1693" s="266"/>
      <c r="D1693" s="266"/>
      <c r="E1693" s="266"/>
      <c r="F1693" s="266"/>
      <c r="G1693" s="266"/>
    </row>
    <row r="1694" spans="3:7" s="107" customFormat="1" ht="12.75">
      <c r="C1694" s="266"/>
      <c r="D1694" s="266"/>
      <c r="E1694" s="266"/>
      <c r="F1694" s="266"/>
      <c r="G1694" s="266"/>
    </row>
    <row r="1695" spans="3:7" s="107" customFormat="1" ht="12.75">
      <c r="C1695" s="266"/>
      <c r="D1695" s="266"/>
      <c r="E1695" s="266"/>
      <c r="F1695" s="266"/>
      <c r="G1695" s="266"/>
    </row>
    <row r="1696" spans="3:7" s="107" customFormat="1" ht="12.75">
      <c r="C1696" s="266"/>
      <c r="D1696" s="266"/>
      <c r="E1696" s="266"/>
      <c r="F1696" s="266"/>
      <c r="G1696" s="266"/>
    </row>
    <row r="1697" spans="3:7" s="107" customFormat="1" ht="12.75">
      <c r="C1697" s="266"/>
      <c r="D1697" s="266"/>
      <c r="E1697" s="266"/>
      <c r="F1697" s="266"/>
      <c r="G1697" s="266"/>
    </row>
    <row r="1698" spans="3:7" s="107" customFormat="1" ht="12.75">
      <c r="C1698" s="266"/>
      <c r="D1698" s="266"/>
      <c r="E1698" s="266"/>
      <c r="F1698" s="266"/>
      <c r="G1698" s="266"/>
    </row>
    <row r="1699" spans="3:7" s="107" customFormat="1" ht="12.75">
      <c r="C1699" s="266"/>
      <c r="D1699" s="266"/>
      <c r="E1699" s="266"/>
      <c r="F1699" s="266"/>
      <c r="G1699" s="266"/>
    </row>
    <row r="1700" spans="3:7" s="107" customFormat="1" ht="12.75">
      <c r="C1700" s="266"/>
      <c r="D1700" s="266"/>
      <c r="E1700" s="266"/>
      <c r="F1700" s="266"/>
      <c r="G1700" s="266"/>
    </row>
    <row r="1701" spans="3:7" s="107" customFormat="1" ht="12.75">
      <c r="C1701" s="266"/>
      <c r="D1701" s="266"/>
      <c r="E1701" s="266"/>
      <c r="F1701" s="266"/>
      <c r="G1701" s="266"/>
    </row>
    <row r="1702" spans="3:7" s="107" customFormat="1" ht="12.75">
      <c r="C1702" s="266"/>
      <c r="D1702" s="266"/>
      <c r="E1702" s="266"/>
      <c r="F1702" s="266"/>
      <c r="G1702" s="266"/>
    </row>
    <row r="1703" spans="3:7" s="107" customFormat="1" ht="12.75">
      <c r="C1703" s="266"/>
      <c r="D1703" s="266"/>
      <c r="E1703" s="266"/>
      <c r="F1703" s="266"/>
      <c r="G1703" s="266"/>
    </row>
    <row r="1704" spans="3:7" s="107" customFormat="1" ht="12.75">
      <c r="C1704" s="266"/>
      <c r="D1704" s="266"/>
      <c r="E1704" s="266"/>
      <c r="F1704" s="266"/>
      <c r="G1704" s="266"/>
    </row>
    <row r="1705" spans="3:7" s="107" customFormat="1" ht="12.75">
      <c r="C1705" s="266"/>
      <c r="D1705" s="266"/>
      <c r="E1705" s="266"/>
      <c r="F1705" s="266"/>
      <c r="G1705" s="266"/>
    </row>
    <row r="1706" spans="3:7" s="107" customFormat="1" ht="12.75">
      <c r="C1706" s="266"/>
      <c r="D1706" s="266"/>
      <c r="E1706" s="266"/>
      <c r="F1706" s="266"/>
      <c r="G1706" s="266"/>
    </row>
    <row r="1707" spans="3:7" s="107" customFormat="1" ht="12.75">
      <c r="C1707" s="266"/>
      <c r="D1707" s="266"/>
      <c r="E1707" s="266"/>
      <c r="F1707" s="266"/>
      <c r="G1707" s="266"/>
    </row>
    <row r="1708" spans="3:7" s="107" customFormat="1" ht="12.75">
      <c r="C1708" s="266"/>
      <c r="D1708" s="266"/>
      <c r="E1708" s="266"/>
      <c r="F1708" s="266"/>
      <c r="G1708" s="266"/>
    </row>
    <row r="1709" spans="3:7" s="107" customFormat="1" ht="12.75">
      <c r="C1709" s="266"/>
      <c r="D1709" s="266"/>
      <c r="E1709" s="266"/>
      <c r="F1709" s="266"/>
      <c r="G1709" s="266"/>
    </row>
    <row r="1710" spans="3:7" s="107" customFormat="1" ht="12.75">
      <c r="C1710" s="266"/>
      <c r="D1710" s="266"/>
      <c r="E1710" s="266"/>
      <c r="F1710" s="266"/>
      <c r="G1710" s="266"/>
    </row>
    <row r="1711" spans="3:7" s="107" customFormat="1" ht="12.75">
      <c r="C1711" s="266"/>
      <c r="D1711" s="266"/>
      <c r="E1711" s="266"/>
      <c r="F1711" s="266"/>
      <c r="G1711" s="266"/>
    </row>
    <row r="1712" spans="3:7" s="107" customFormat="1" ht="12.75">
      <c r="C1712" s="266"/>
      <c r="D1712" s="266"/>
      <c r="E1712" s="266"/>
      <c r="F1712" s="266"/>
      <c r="G1712" s="266"/>
    </row>
    <row r="1713" spans="3:7" s="107" customFormat="1" ht="12.75">
      <c r="C1713" s="266"/>
      <c r="D1713" s="266"/>
      <c r="E1713" s="266"/>
      <c r="F1713" s="266"/>
      <c r="G1713" s="266"/>
    </row>
    <row r="1714" spans="3:7" s="107" customFormat="1" ht="12.75">
      <c r="C1714" s="266"/>
      <c r="D1714" s="266"/>
      <c r="E1714" s="266"/>
      <c r="F1714" s="266"/>
      <c r="G1714" s="266"/>
    </row>
    <row r="1715" spans="3:7" s="107" customFormat="1" ht="12.75">
      <c r="C1715" s="266"/>
      <c r="D1715" s="266"/>
      <c r="E1715" s="266"/>
      <c r="F1715" s="266"/>
      <c r="G1715" s="266"/>
    </row>
    <row r="1716" spans="3:7" s="107" customFormat="1" ht="12.75">
      <c r="C1716" s="266"/>
      <c r="D1716" s="266"/>
      <c r="E1716" s="266"/>
      <c r="F1716" s="266"/>
      <c r="G1716" s="266"/>
    </row>
    <row r="1717" spans="3:7" s="107" customFormat="1" ht="12.75">
      <c r="C1717" s="266"/>
      <c r="D1717" s="266"/>
      <c r="E1717" s="266"/>
      <c r="F1717" s="266"/>
      <c r="G1717" s="266"/>
    </row>
    <row r="1718" spans="3:7" s="107" customFormat="1" ht="12.75">
      <c r="C1718" s="266"/>
      <c r="D1718" s="266"/>
      <c r="E1718" s="266"/>
      <c r="F1718" s="266"/>
      <c r="G1718" s="266"/>
    </row>
    <row r="1719" spans="3:7" s="107" customFormat="1" ht="12.75">
      <c r="C1719" s="266"/>
      <c r="D1719" s="266"/>
      <c r="E1719" s="266"/>
      <c r="F1719" s="266"/>
      <c r="G1719" s="266"/>
    </row>
    <row r="1720" spans="3:7" s="107" customFormat="1" ht="12.75">
      <c r="C1720" s="266"/>
      <c r="D1720" s="266"/>
      <c r="E1720" s="266"/>
      <c r="F1720" s="266"/>
      <c r="G1720" s="266"/>
    </row>
    <row r="1721" spans="3:7" s="107" customFormat="1" ht="12.75">
      <c r="C1721" s="266"/>
      <c r="D1721" s="266"/>
      <c r="E1721" s="266"/>
      <c r="F1721" s="266"/>
      <c r="G1721" s="266"/>
    </row>
    <row r="1722" spans="3:7" s="107" customFormat="1" ht="12.75">
      <c r="C1722" s="266"/>
      <c r="D1722" s="266"/>
      <c r="E1722" s="266"/>
      <c r="F1722" s="266"/>
      <c r="G1722" s="266"/>
    </row>
    <row r="1723" spans="3:7" s="107" customFormat="1" ht="12.75">
      <c r="C1723" s="266"/>
      <c r="D1723" s="266"/>
      <c r="E1723" s="266"/>
      <c r="F1723" s="266"/>
      <c r="G1723" s="266"/>
    </row>
    <row r="1724" spans="3:7" s="107" customFormat="1" ht="12.75">
      <c r="C1724" s="266"/>
      <c r="D1724" s="266"/>
      <c r="E1724" s="266"/>
      <c r="F1724" s="266"/>
      <c r="G1724" s="266"/>
    </row>
    <row r="1725" spans="3:7" s="107" customFormat="1" ht="12.75">
      <c r="C1725" s="266"/>
      <c r="D1725" s="266"/>
      <c r="E1725" s="266"/>
      <c r="F1725" s="266"/>
      <c r="G1725" s="266"/>
    </row>
    <row r="1726" spans="3:7" s="107" customFormat="1" ht="12.75">
      <c r="C1726" s="266"/>
      <c r="D1726" s="266"/>
      <c r="E1726" s="266"/>
      <c r="F1726" s="266"/>
      <c r="G1726" s="266"/>
    </row>
    <row r="1727" spans="3:7" s="107" customFormat="1" ht="12.75">
      <c r="C1727" s="266"/>
      <c r="D1727" s="266"/>
      <c r="E1727" s="266"/>
      <c r="F1727" s="266"/>
      <c r="G1727" s="266"/>
    </row>
    <row r="1728" spans="3:7" s="107" customFormat="1" ht="12.75">
      <c r="C1728" s="266"/>
      <c r="D1728" s="266"/>
      <c r="E1728" s="266"/>
      <c r="F1728" s="266"/>
      <c r="G1728" s="266"/>
    </row>
    <row r="1729" spans="3:7" s="107" customFormat="1" ht="12.75">
      <c r="C1729" s="266"/>
      <c r="D1729" s="266"/>
      <c r="E1729" s="266"/>
      <c r="F1729" s="266"/>
      <c r="G1729" s="266"/>
    </row>
    <row r="1730" spans="3:7" s="107" customFormat="1" ht="12.75">
      <c r="C1730" s="266"/>
      <c r="D1730" s="266"/>
      <c r="E1730" s="266"/>
      <c r="F1730" s="266"/>
      <c r="G1730" s="266"/>
    </row>
    <row r="1731" spans="3:7" s="107" customFormat="1" ht="12.75">
      <c r="C1731" s="266"/>
      <c r="D1731" s="266"/>
      <c r="E1731" s="266"/>
      <c r="F1731" s="266"/>
      <c r="G1731" s="266"/>
    </row>
    <row r="1732" spans="3:7" s="107" customFormat="1" ht="12.75">
      <c r="C1732" s="266"/>
      <c r="D1732" s="266"/>
      <c r="E1732" s="266"/>
      <c r="F1732" s="266"/>
      <c r="G1732" s="266"/>
    </row>
    <row r="1733" spans="3:7" s="107" customFormat="1" ht="12.75">
      <c r="C1733" s="266"/>
      <c r="D1733" s="266"/>
      <c r="E1733" s="266"/>
      <c r="F1733" s="266"/>
      <c r="G1733" s="266"/>
    </row>
    <row r="1734" spans="3:7" s="107" customFormat="1" ht="12.75">
      <c r="C1734" s="266"/>
      <c r="D1734" s="266"/>
      <c r="E1734" s="266"/>
      <c r="F1734" s="266"/>
      <c r="G1734" s="266"/>
    </row>
    <row r="1735" spans="3:7" s="107" customFormat="1" ht="12.75">
      <c r="C1735" s="266"/>
      <c r="D1735" s="266"/>
      <c r="E1735" s="266"/>
      <c r="F1735" s="266"/>
      <c r="G1735" s="266"/>
    </row>
    <row r="1736" spans="3:7" s="107" customFormat="1" ht="12.75">
      <c r="C1736" s="266"/>
      <c r="D1736" s="266"/>
      <c r="E1736" s="266"/>
      <c r="F1736" s="266"/>
      <c r="G1736" s="266"/>
    </row>
    <row r="1737" spans="3:7" s="107" customFormat="1" ht="12.75">
      <c r="C1737" s="266"/>
      <c r="D1737" s="266"/>
      <c r="E1737" s="266"/>
      <c r="F1737" s="266"/>
      <c r="G1737" s="266"/>
    </row>
    <row r="1738" spans="3:7" s="107" customFormat="1" ht="12.75">
      <c r="C1738" s="266"/>
      <c r="D1738" s="266"/>
      <c r="E1738" s="266"/>
      <c r="F1738" s="266"/>
      <c r="G1738" s="266"/>
    </row>
    <row r="1739" spans="3:7" s="107" customFormat="1" ht="12.75">
      <c r="C1739" s="266"/>
      <c r="D1739" s="266"/>
      <c r="E1739" s="266"/>
      <c r="F1739" s="266"/>
      <c r="G1739" s="266"/>
    </row>
    <row r="1740" spans="3:7" s="107" customFormat="1" ht="12.75">
      <c r="C1740" s="266"/>
      <c r="D1740" s="266"/>
      <c r="E1740" s="266"/>
      <c r="F1740" s="266"/>
      <c r="G1740" s="266"/>
    </row>
    <row r="1741" spans="3:7" s="107" customFormat="1" ht="12.75">
      <c r="C1741" s="266"/>
      <c r="D1741" s="266"/>
      <c r="E1741" s="266"/>
      <c r="F1741" s="266"/>
      <c r="G1741" s="266"/>
    </row>
    <row r="1742" spans="3:7" s="107" customFormat="1" ht="12.75">
      <c r="C1742" s="266"/>
      <c r="D1742" s="266"/>
      <c r="E1742" s="266"/>
      <c r="F1742" s="266"/>
      <c r="G1742" s="266"/>
    </row>
    <row r="1743" spans="3:7" s="107" customFormat="1" ht="12.75">
      <c r="C1743" s="266"/>
      <c r="D1743" s="266"/>
      <c r="E1743" s="266"/>
      <c r="F1743" s="266"/>
      <c r="G1743" s="266"/>
    </row>
    <row r="1744" spans="3:7" s="107" customFormat="1" ht="12.75">
      <c r="C1744" s="266"/>
      <c r="D1744" s="266"/>
      <c r="E1744" s="266"/>
      <c r="F1744" s="266"/>
      <c r="G1744" s="266"/>
    </row>
    <row r="1745" spans="3:7" s="107" customFormat="1" ht="12.75">
      <c r="C1745" s="266"/>
      <c r="D1745" s="266"/>
      <c r="E1745" s="266"/>
      <c r="F1745" s="266"/>
      <c r="G1745" s="266"/>
    </row>
    <row r="1746" spans="3:7" s="107" customFormat="1" ht="12.75">
      <c r="C1746" s="266"/>
      <c r="D1746" s="266"/>
      <c r="E1746" s="266"/>
      <c r="F1746" s="266"/>
      <c r="G1746" s="266"/>
    </row>
    <row r="1747" spans="3:7" s="107" customFormat="1" ht="12.75">
      <c r="C1747" s="266"/>
      <c r="D1747" s="266"/>
      <c r="E1747" s="266"/>
      <c r="F1747" s="266"/>
      <c r="G1747" s="266"/>
    </row>
    <row r="1748" spans="3:7" s="107" customFormat="1" ht="12.75">
      <c r="C1748" s="266"/>
      <c r="D1748" s="266"/>
      <c r="E1748" s="266"/>
      <c r="F1748" s="266"/>
      <c r="G1748" s="266"/>
    </row>
    <row r="1749" spans="3:7" s="107" customFormat="1" ht="12.75">
      <c r="C1749" s="266"/>
      <c r="D1749" s="266"/>
      <c r="E1749" s="266"/>
      <c r="F1749" s="266"/>
      <c r="G1749" s="266"/>
    </row>
    <row r="1750" spans="3:7" s="107" customFormat="1" ht="12.75">
      <c r="C1750" s="266"/>
      <c r="D1750" s="266"/>
      <c r="E1750" s="266"/>
      <c r="F1750" s="266"/>
      <c r="G1750" s="266"/>
    </row>
    <row r="1751" spans="3:7" s="107" customFormat="1" ht="12.75">
      <c r="C1751" s="266"/>
      <c r="D1751" s="266"/>
      <c r="E1751" s="266"/>
      <c r="F1751" s="266"/>
      <c r="G1751" s="266"/>
    </row>
    <row r="1752" spans="3:7" s="107" customFormat="1" ht="12.75">
      <c r="C1752" s="266"/>
      <c r="D1752" s="266"/>
      <c r="E1752" s="266"/>
      <c r="F1752" s="266"/>
      <c r="G1752" s="266"/>
    </row>
    <row r="1753" spans="3:7" s="107" customFormat="1" ht="12.75">
      <c r="C1753" s="266"/>
      <c r="D1753" s="266"/>
      <c r="E1753" s="266"/>
      <c r="F1753" s="266"/>
      <c r="G1753" s="266"/>
    </row>
    <row r="1754" spans="3:7" s="107" customFormat="1" ht="12.75">
      <c r="C1754" s="266"/>
      <c r="D1754" s="266"/>
      <c r="E1754" s="266"/>
      <c r="F1754" s="266"/>
      <c r="G1754" s="266"/>
    </row>
    <row r="1755" spans="3:7" s="107" customFormat="1" ht="12.75">
      <c r="C1755" s="266"/>
      <c r="D1755" s="266"/>
      <c r="E1755" s="266"/>
      <c r="F1755" s="266"/>
      <c r="G1755" s="266"/>
    </row>
    <row r="1756" spans="3:7" s="107" customFormat="1" ht="12.75">
      <c r="C1756" s="266"/>
      <c r="D1756" s="266"/>
      <c r="E1756" s="266"/>
      <c r="F1756" s="266"/>
      <c r="G1756" s="266"/>
    </row>
    <row r="1757" spans="3:7" s="107" customFormat="1" ht="12.75">
      <c r="C1757" s="266"/>
      <c r="D1757" s="266"/>
      <c r="E1757" s="266"/>
      <c r="F1757" s="266"/>
      <c r="G1757" s="266"/>
    </row>
    <row r="1758" spans="3:7" s="107" customFormat="1" ht="12.75">
      <c r="C1758" s="266"/>
      <c r="D1758" s="266"/>
      <c r="E1758" s="266"/>
      <c r="F1758" s="266"/>
      <c r="G1758" s="266"/>
    </row>
    <row r="1759" spans="3:7" s="107" customFormat="1" ht="12.75">
      <c r="C1759" s="266"/>
      <c r="D1759" s="266"/>
      <c r="E1759" s="266"/>
      <c r="F1759" s="266"/>
      <c r="G1759" s="266"/>
    </row>
    <row r="1760" spans="3:7" s="107" customFormat="1" ht="12.75">
      <c r="C1760" s="266"/>
      <c r="D1760" s="266"/>
      <c r="E1760" s="266"/>
      <c r="F1760" s="266"/>
      <c r="G1760" s="266"/>
    </row>
    <row r="1761" spans="3:7" s="107" customFormat="1" ht="12.75">
      <c r="C1761" s="266"/>
      <c r="D1761" s="266"/>
      <c r="E1761" s="266"/>
      <c r="F1761" s="266"/>
      <c r="G1761" s="266"/>
    </row>
    <row r="1762" spans="3:7" s="107" customFormat="1" ht="12.75">
      <c r="C1762" s="266"/>
      <c r="D1762" s="266"/>
      <c r="E1762" s="266"/>
      <c r="F1762" s="266"/>
      <c r="G1762" s="266"/>
    </row>
    <row r="1763" spans="3:7" s="107" customFormat="1" ht="12.75">
      <c r="C1763" s="266"/>
      <c r="D1763" s="266"/>
      <c r="E1763" s="266"/>
      <c r="F1763" s="266"/>
      <c r="G1763" s="266"/>
    </row>
    <row r="1764" spans="3:7" s="107" customFormat="1" ht="12.75">
      <c r="C1764" s="266"/>
      <c r="D1764" s="266"/>
      <c r="E1764" s="266"/>
      <c r="F1764" s="266"/>
      <c r="G1764" s="266"/>
    </row>
    <row r="1765" spans="3:7" s="107" customFormat="1" ht="12.75">
      <c r="C1765" s="266"/>
      <c r="D1765" s="266"/>
      <c r="E1765" s="266"/>
      <c r="F1765" s="266"/>
      <c r="G1765" s="266"/>
    </row>
    <row r="1766" spans="3:7" s="107" customFormat="1" ht="12.75">
      <c r="C1766" s="266"/>
      <c r="D1766" s="266"/>
      <c r="E1766" s="266"/>
      <c r="F1766" s="266"/>
      <c r="G1766" s="266"/>
    </row>
    <row r="1767" spans="3:7" s="107" customFormat="1" ht="12.75">
      <c r="C1767" s="266"/>
      <c r="D1767" s="266"/>
      <c r="E1767" s="266"/>
      <c r="F1767" s="266"/>
      <c r="G1767" s="266"/>
    </row>
    <row r="1768" spans="3:7" s="107" customFormat="1" ht="12.75">
      <c r="C1768" s="266"/>
      <c r="D1768" s="266"/>
      <c r="E1768" s="266"/>
      <c r="F1768" s="266"/>
      <c r="G1768" s="266"/>
    </row>
    <row r="1769" spans="3:7" s="107" customFormat="1" ht="12.75">
      <c r="C1769" s="266"/>
      <c r="D1769" s="266"/>
      <c r="E1769" s="266"/>
      <c r="F1769" s="266"/>
      <c r="G1769" s="266"/>
    </row>
    <row r="1770" spans="3:7" s="107" customFormat="1" ht="12.75">
      <c r="C1770" s="266"/>
      <c r="D1770" s="266"/>
      <c r="E1770" s="266"/>
      <c r="F1770" s="266"/>
      <c r="G1770" s="266"/>
    </row>
    <row r="1771" spans="3:7" s="107" customFormat="1" ht="12.75">
      <c r="C1771" s="266"/>
      <c r="D1771" s="266"/>
      <c r="E1771" s="266"/>
      <c r="F1771" s="266"/>
      <c r="G1771" s="266"/>
    </row>
    <row r="1772" spans="3:7" s="107" customFormat="1" ht="12.75">
      <c r="C1772" s="266"/>
      <c r="D1772" s="266"/>
      <c r="E1772" s="266"/>
      <c r="F1772" s="266"/>
      <c r="G1772" s="266"/>
    </row>
    <row r="1773" spans="3:7" s="107" customFormat="1" ht="12.75">
      <c r="C1773" s="266"/>
      <c r="D1773" s="266"/>
      <c r="E1773" s="266"/>
      <c r="F1773" s="266"/>
      <c r="G1773" s="266"/>
    </row>
    <row r="1774" spans="3:7" s="107" customFormat="1" ht="12.75">
      <c r="C1774" s="266"/>
      <c r="D1774" s="266"/>
      <c r="E1774" s="266"/>
      <c r="F1774" s="266"/>
      <c r="G1774" s="266"/>
    </row>
    <row r="1775" spans="3:7" s="107" customFormat="1" ht="12.75">
      <c r="C1775" s="266"/>
      <c r="D1775" s="266"/>
      <c r="E1775" s="266"/>
      <c r="F1775" s="266"/>
      <c r="G1775" s="266"/>
    </row>
    <row r="1776" spans="3:7" s="107" customFormat="1" ht="12.75">
      <c r="C1776" s="266"/>
      <c r="D1776" s="266"/>
      <c r="E1776" s="266"/>
      <c r="F1776" s="266"/>
      <c r="G1776" s="266"/>
    </row>
    <row r="1777" spans="3:7" s="107" customFormat="1" ht="12.75">
      <c r="C1777" s="266"/>
      <c r="D1777" s="266"/>
      <c r="E1777" s="266"/>
      <c r="F1777" s="266"/>
      <c r="G1777" s="266"/>
    </row>
    <row r="1778" spans="3:7" s="107" customFormat="1" ht="12.75">
      <c r="C1778" s="266"/>
      <c r="D1778" s="266"/>
      <c r="E1778" s="266"/>
      <c r="F1778" s="266"/>
      <c r="G1778" s="266"/>
    </row>
    <row r="1779" spans="3:7" s="107" customFormat="1" ht="12.75">
      <c r="C1779" s="266"/>
      <c r="D1779" s="266"/>
      <c r="E1779" s="266"/>
      <c r="F1779" s="266"/>
      <c r="G1779" s="266"/>
    </row>
    <row r="1780" spans="3:7" s="107" customFormat="1" ht="12.75">
      <c r="C1780" s="266"/>
      <c r="D1780" s="266"/>
      <c r="E1780" s="266"/>
      <c r="F1780" s="266"/>
      <c r="G1780" s="266"/>
    </row>
    <row r="1781" spans="3:7" s="107" customFormat="1" ht="12.75">
      <c r="C1781" s="266"/>
      <c r="D1781" s="266"/>
      <c r="E1781" s="266"/>
      <c r="F1781" s="266"/>
      <c r="G1781" s="266"/>
    </row>
    <row r="1782" spans="3:7" s="107" customFormat="1" ht="12.75">
      <c r="C1782" s="266"/>
      <c r="D1782" s="266"/>
      <c r="E1782" s="266"/>
      <c r="F1782" s="266"/>
      <c r="G1782" s="266"/>
    </row>
    <row r="1783" spans="3:7" s="107" customFormat="1" ht="12.75">
      <c r="C1783" s="266"/>
      <c r="D1783" s="266"/>
      <c r="E1783" s="266"/>
      <c r="F1783" s="266"/>
      <c r="G1783" s="266"/>
    </row>
    <row r="1784" spans="3:7" s="107" customFormat="1" ht="12.75">
      <c r="C1784" s="266"/>
      <c r="D1784" s="266"/>
      <c r="E1784" s="266"/>
      <c r="F1784" s="266"/>
      <c r="G1784" s="266"/>
    </row>
    <row r="1785" spans="3:7" s="107" customFormat="1" ht="12.75">
      <c r="C1785" s="266"/>
      <c r="D1785" s="266"/>
      <c r="E1785" s="266"/>
      <c r="F1785" s="266"/>
      <c r="G1785" s="266"/>
    </row>
    <row r="1786" spans="3:7" s="107" customFormat="1" ht="12.75">
      <c r="C1786" s="266"/>
      <c r="D1786" s="266"/>
      <c r="E1786" s="266"/>
      <c r="F1786" s="266"/>
      <c r="G1786" s="266"/>
    </row>
    <row r="1787" spans="3:7" s="107" customFormat="1" ht="12.75">
      <c r="C1787" s="266"/>
      <c r="D1787" s="266"/>
      <c r="E1787" s="266"/>
      <c r="F1787" s="266"/>
      <c r="G1787" s="266"/>
    </row>
    <row r="1788" spans="3:7" s="107" customFormat="1" ht="12.75">
      <c r="C1788" s="266"/>
      <c r="D1788" s="266"/>
      <c r="E1788" s="266"/>
      <c r="F1788" s="266"/>
      <c r="G1788" s="266"/>
    </row>
    <row r="1789" spans="3:7" s="107" customFormat="1" ht="12.75">
      <c r="C1789" s="266"/>
      <c r="D1789" s="266"/>
      <c r="E1789" s="266"/>
      <c r="F1789" s="266"/>
      <c r="G1789" s="266"/>
    </row>
    <row r="1790" spans="3:7" s="107" customFormat="1" ht="12.75">
      <c r="C1790" s="266"/>
      <c r="D1790" s="266"/>
      <c r="E1790" s="266"/>
      <c r="F1790" s="266"/>
      <c r="G1790" s="266"/>
    </row>
    <row r="1791" spans="3:7" s="107" customFormat="1" ht="12.75">
      <c r="C1791" s="266"/>
      <c r="D1791" s="266"/>
      <c r="E1791" s="266"/>
      <c r="F1791" s="266"/>
      <c r="G1791" s="266"/>
    </row>
    <row r="1792" spans="3:7" s="107" customFormat="1" ht="12.75">
      <c r="C1792" s="266"/>
      <c r="D1792" s="266"/>
      <c r="E1792" s="266"/>
      <c r="F1792" s="266"/>
      <c r="G1792" s="266"/>
    </row>
    <row r="1793" spans="3:7" s="107" customFormat="1" ht="12.75">
      <c r="C1793" s="266"/>
      <c r="D1793" s="266"/>
      <c r="E1793" s="266"/>
      <c r="F1793" s="266"/>
      <c r="G1793" s="266"/>
    </row>
    <row r="1794" spans="3:7" s="107" customFormat="1" ht="12.75">
      <c r="C1794" s="266"/>
      <c r="D1794" s="266"/>
      <c r="E1794" s="266"/>
      <c r="F1794" s="266"/>
      <c r="G1794" s="266"/>
    </row>
    <row r="1795" spans="3:7" s="107" customFormat="1" ht="12.75">
      <c r="C1795" s="266"/>
      <c r="D1795" s="266"/>
      <c r="E1795" s="266"/>
      <c r="F1795" s="266"/>
      <c r="G1795" s="266"/>
    </row>
    <row r="1796" spans="3:7" s="107" customFormat="1" ht="12.75">
      <c r="C1796" s="266"/>
      <c r="D1796" s="266"/>
      <c r="E1796" s="266"/>
      <c r="F1796" s="266"/>
      <c r="G1796" s="266"/>
    </row>
    <row r="1797" spans="3:7" s="107" customFormat="1" ht="12.75">
      <c r="C1797" s="266"/>
      <c r="D1797" s="266"/>
      <c r="E1797" s="266"/>
      <c r="F1797" s="266"/>
      <c r="G1797" s="266"/>
    </row>
    <row r="1798" spans="3:7" s="107" customFormat="1" ht="12.75">
      <c r="C1798" s="266"/>
      <c r="D1798" s="266"/>
      <c r="E1798" s="266"/>
      <c r="F1798" s="266"/>
      <c r="G1798" s="266"/>
    </row>
    <row r="1799" spans="3:7" s="107" customFormat="1" ht="12.75">
      <c r="C1799" s="266"/>
      <c r="D1799" s="266"/>
      <c r="E1799" s="266"/>
      <c r="F1799" s="266"/>
      <c r="G1799" s="266"/>
    </row>
    <row r="1800" spans="3:7" s="107" customFormat="1" ht="12.75">
      <c r="C1800" s="266"/>
      <c r="D1800" s="266"/>
      <c r="E1800" s="266"/>
      <c r="F1800" s="266"/>
      <c r="G1800" s="266"/>
    </row>
    <row r="1801" spans="3:7" s="107" customFormat="1" ht="12.75">
      <c r="C1801" s="266"/>
      <c r="D1801" s="266"/>
      <c r="E1801" s="266"/>
      <c r="F1801" s="266"/>
      <c r="G1801" s="266"/>
    </row>
    <row r="1802" spans="3:7" s="107" customFormat="1" ht="12.75">
      <c r="C1802" s="266"/>
      <c r="D1802" s="266"/>
      <c r="E1802" s="266"/>
      <c r="F1802" s="266"/>
      <c r="G1802" s="266"/>
    </row>
    <row r="1803" spans="3:7" s="107" customFormat="1" ht="12.75">
      <c r="C1803" s="266"/>
      <c r="D1803" s="266"/>
      <c r="E1803" s="266"/>
      <c r="F1803" s="266"/>
      <c r="G1803" s="266"/>
    </row>
    <row r="1804" spans="3:7" s="107" customFormat="1" ht="12.75">
      <c r="C1804" s="266"/>
      <c r="D1804" s="266"/>
      <c r="E1804" s="266"/>
      <c r="F1804" s="266"/>
      <c r="G1804" s="266"/>
    </row>
    <row r="1805" spans="3:7" s="107" customFormat="1" ht="12.75">
      <c r="C1805" s="266"/>
      <c r="D1805" s="266"/>
      <c r="E1805" s="266"/>
      <c r="F1805" s="266"/>
      <c r="G1805" s="266"/>
    </row>
    <row r="1806" spans="3:7" s="107" customFormat="1" ht="12.75">
      <c r="C1806" s="266"/>
      <c r="D1806" s="266"/>
      <c r="E1806" s="266"/>
      <c r="F1806" s="266"/>
      <c r="G1806" s="266"/>
    </row>
    <row r="1807" spans="3:7" s="107" customFormat="1" ht="12.75">
      <c r="C1807" s="266"/>
      <c r="D1807" s="266"/>
      <c r="E1807" s="266"/>
      <c r="F1807" s="266"/>
      <c r="G1807" s="266"/>
    </row>
    <row r="1808" spans="3:7" s="107" customFormat="1" ht="12.75">
      <c r="C1808" s="266"/>
      <c r="D1808" s="266"/>
      <c r="E1808" s="266"/>
      <c r="F1808" s="266"/>
      <c r="G1808" s="266"/>
    </row>
    <row r="1809" spans="3:7" s="107" customFormat="1" ht="12.75">
      <c r="C1809" s="266"/>
      <c r="D1809" s="266"/>
      <c r="E1809" s="266"/>
      <c r="F1809" s="266"/>
      <c r="G1809" s="266"/>
    </row>
    <row r="1810" spans="3:7" s="107" customFormat="1" ht="12.75">
      <c r="C1810" s="266"/>
      <c r="D1810" s="266"/>
      <c r="E1810" s="266"/>
      <c r="F1810" s="266"/>
      <c r="G1810" s="266"/>
    </row>
    <row r="1811" spans="3:7" s="107" customFormat="1" ht="12.75">
      <c r="C1811" s="266"/>
      <c r="D1811" s="266"/>
      <c r="E1811" s="266"/>
      <c r="F1811" s="266"/>
      <c r="G1811" s="266"/>
    </row>
    <row r="1812" spans="3:7" s="107" customFormat="1" ht="12.75">
      <c r="C1812" s="266"/>
      <c r="D1812" s="266"/>
      <c r="E1812" s="266"/>
      <c r="F1812" s="266"/>
      <c r="G1812" s="266"/>
    </row>
    <row r="1813" spans="3:7" s="107" customFormat="1" ht="12.75">
      <c r="C1813" s="266"/>
      <c r="D1813" s="266"/>
      <c r="E1813" s="266"/>
      <c r="F1813" s="266"/>
      <c r="G1813" s="266"/>
    </row>
    <row r="1814" spans="3:7" s="107" customFormat="1" ht="12.75">
      <c r="C1814" s="266"/>
      <c r="D1814" s="266"/>
      <c r="E1814" s="266"/>
      <c r="F1814" s="266"/>
      <c r="G1814" s="266"/>
    </row>
    <row r="1815" spans="3:7" s="107" customFormat="1" ht="12.75">
      <c r="C1815" s="266"/>
      <c r="D1815" s="266"/>
      <c r="E1815" s="266"/>
      <c r="F1815" s="266"/>
      <c r="G1815" s="266"/>
    </row>
    <row r="1816" spans="3:7" s="107" customFormat="1" ht="12.75">
      <c r="C1816" s="266"/>
      <c r="D1816" s="266"/>
      <c r="E1816" s="266"/>
      <c r="F1816" s="266"/>
      <c r="G1816" s="266"/>
    </row>
    <row r="1817" spans="3:7" s="107" customFormat="1" ht="12.75">
      <c r="C1817" s="266"/>
      <c r="D1817" s="266"/>
      <c r="E1817" s="266"/>
      <c r="F1817" s="266"/>
      <c r="G1817" s="266"/>
    </row>
    <row r="1818" spans="3:7" s="107" customFormat="1" ht="12.75">
      <c r="C1818" s="266"/>
      <c r="D1818" s="266"/>
      <c r="E1818" s="266"/>
      <c r="F1818" s="266"/>
      <c r="G1818" s="266"/>
    </row>
    <row r="1819" spans="3:7" s="107" customFormat="1" ht="12.75">
      <c r="C1819" s="266"/>
      <c r="D1819" s="266"/>
      <c r="E1819" s="266"/>
      <c r="F1819" s="266"/>
      <c r="G1819" s="266"/>
    </row>
    <row r="1820" spans="3:7" s="107" customFormat="1" ht="12.75">
      <c r="C1820" s="266"/>
      <c r="D1820" s="266"/>
      <c r="E1820" s="266"/>
      <c r="F1820" s="266"/>
      <c r="G1820" s="266"/>
    </row>
    <row r="1821" spans="3:7" s="107" customFormat="1" ht="12.75">
      <c r="C1821" s="266"/>
      <c r="D1821" s="266"/>
      <c r="E1821" s="266"/>
      <c r="F1821" s="266"/>
      <c r="G1821" s="266"/>
    </row>
    <row r="1822" spans="3:7" s="107" customFormat="1" ht="12.75">
      <c r="C1822" s="266"/>
      <c r="D1822" s="266"/>
      <c r="E1822" s="266"/>
      <c r="F1822" s="266"/>
      <c r="G1822" s="266"/>
    </row>
    <row r="1823" spans="3:7" s="107" customFormat="1" ht="12.75">
      <c r="C1823" s="266"/>
      <c r="D1823" s="266"/>
      <c r="E1823" s="266"/>
      <c r="F1823" s="266"/>
      <c r="G1823" s="266"/>
    </row>
    <row r="1824" spans="3:7" s="107" customFormat="1" ht="12.75">
      <c r="C1824" s="266"/>
      <c r="D1824" s="266"/>
      <c r="E1824" s="266"/>
      <c r="F1824" s="266"/>
      <c r="G1824" s="266"/>
    </row>
    <row r="1825" spans="3:7" s="107" customFormat="1" ht="12.75">
      <c r="C1825" s="266"/>
      <c r="D1825" s="266"/>
      <c r="E1825" s="266"/>
      <c r="F1825" s="266"/>
      <c r="G1825" s="266"/>
    </row>
    <row r="1826" spans="3:7" s="107" customFormat="1" ht="12.75">
      <c r="C1826" s="266"/>
      <c r="D1826" s="266"/>
      <c r="E1826" s="266"/>
      <c r="F1826" s="266"/>
      <c r="G1826" s="266"/>
    </row>
    <row r="1827" spans="3:7" s="107" customFormat="1" ht="12.75">
      <c r="C1827" s="266"/>
      <c r="D1827" s="266"/>
      <c r="E1827" s="266"/>
      <c r="F1827" s="266"/>
      <c r="G1827" s="266"/>
    </row>
    <row r="1828" spans="3:7" s="107" customFormat="1" ht="12.75">
      <c r="C1828" s="266"/>
      <c r="D1828" s="266"/>
      <c r="E1828" s="266"/>
      <c r="F1828" s="266"/>
      <c r="G1828" s="266"/>
    </row>
    <row r="1829" spans="3:7" s="107" customFormat="1" ht="12.75">
      <c r="C1829" s="266"/>
      <c r="D1829" s="266"/>
      <c r="E1829" s="266"/>
      <c r="F1829" s="266"/>
      <c r="G1829" s="266"/>
    </row>
    <row r="1830" spans="3:7" s="107" customFormat="1" ht="12.75">
      <c r="C1830" s="266"/>
      <c r="D1830" s="266"/>
      <c r="E1830" s="266"/>
      <c r="F1830" s="266"/>
      <c r="G1830" s="266"/>
    </row>
    <row r="1831" spans="3:7" s="107" customFormat="1" ht="12.75">
      <c r="C1831" s="266"/>
      <c r="D1831" s="266"/>
      <c r="E1831" s="266"/>
      <c r="F1831" s="266"/>
      <c r="G1831" s="266"/>
    </row>
    <row r="1832" spans="3:7" s="107" customFormat="1" ht="12.75">
      <c r="C1832" s="266"/>
      <c r="D1832" s="266"/>
      <c r="E1832" s="266"/>
      <c r="F1832" s="266"/>
      <c r="G1832" s="266"/>
    </row>
    <row r="1833" spans="3:7" s="107" customFormat="1" ht="12.75">
      <c r="C1833" s="266"/>
      <c r="D1833" s="266"/>
      <c r="E1833" s="266"/>
      <c r="F1833" s="266"/>
      <c r="G1833" s="266"/>
    </row>
    <row r="1834" spans="3:7" s="107" customFormat="1" ht="12.75">
      <c r="C1834" s="266"/>
      <c r="D1834" s="266"/>
      <c r="E1834" s="266"/>
      <c r="F1834" s="266"/>
      <c r="G1834" s="266"/>
    </row>
    <row r="1835" spans="3:7" s="107" customFormat="1" ht="12.75">
      <c r="C1835" s="266"/>
      <c r="D1835" s="266"/>
      <c r="E1835" s="266"/>
      <c r="F1835" s="266"/>
      <c r="G1835" s="266"/>
    </row>
    <row r="1836" spans="3:7" s="107" customFormat="1" ht="12.75">
      <c r="C1836" s="266"/>
      <c r="D1836" s="266"/>
      <c r="E1836" s="266"/>
      <c r="F1836" s="266"/>
      <c r="G1836" s="266"/>
    </row>
    <row r="1837" spans="3:7" s="107" customFormat="1" ht="12.75">
      <c r="C1837" s="266"/>
      <c r="D1837" s="266"/>
      <c r="E1837" s="266"/>
      <c r="F1837" s="266"/>
      <c r="G1837" s="266"/>
    </row>
    <row r="1838" spans="3:7" s="107" customFormat="1" ht="12.75">
      <c r="C1838" s="266"/>
      <c r="D1838" s="266"/>
      <c r="E1838" s="266"/>
      <c r="F1838" s="266"/>
      <c r="G1838" s="266"/>
    </row>
    <row r="1839" spans="3:7" s="107" customFormat="1" ht="12.75">
      <c r="C1839" s="266"/>
      <c r="D1839" s="266"/>
      <c r="E1839" s="266"/>
      <c r="F1839" s="266"/>
      <c r="G1839" s="266"/>
    </row>
    <row r="1840" spans="3:7" s="107" customFormat="1" ht="12.75">
      <c r="C1840" s="266"/>
      <c r="D1840" s="266"/>
      <c r="E1840" s="266"/>
      <c r="F1840" s="266"/>
      <c r="G1840" s="266"/>
    </row>
    <row r="1841" spans="3:7" s="107" customFormat="1" ht="12.75">
      <c r="C1841" s="266"/>
      <c r="D1841" s="266"/>
      <c r="E1841" s="266"/>
      <c r="F1841" s="266"/>
      <c r="G1841" s="266"/>
    </row>
    <row r="1842" spans="3:7" s="107" customFormat="1" ht="12.75">
      <c r="C1842" s="266"/>
      <c r="D1842" s="266"/>
      <c r="E1842" s="266"/>
      <c r="F1842" s="266"/>
      <c r="G1842" s="266"/>
    </row>
    <row r="1843" spans="3:7" s="107" customFormat="1" ht="12.75">
      <c r="C1843" s="266"/>
      <c r="D1843" s="266"/>
      <c r="E1843" s="266"/>
      <c r="F1843" s="266"/>
      <c r="G1843" s="266"/>
    </row>
    <row r="1844" spans="3:7" s="107" customFormat="1" ht="12.75">
      <c r="C1844" s="266"/>
      <c r="D1844" s="266"/>
      <c r="E1844" s="266"/>
      <c r="F1844" s="266"/>
      <c r="G1844" s="266"/>
    </row>
    <row r="1845" spans="3:7" s="107" customFormat="1" ht="12.75">
      <c r="C1845" s="266"/>
      <c r="D1845" s="266"/>
      <c r="E1845" s="266"/>
      <c r="F1845" s="266"/>
      <c r="G1845" s="266"/>
    </row>
    <row r="1846" spans="3:7" s="107" customFormat="1" ht="12.75">
      <c r="C1846" s="266"/>
      <c r="D1846" s="266"/>
      <c r="E1846" s="266"/>
      <c r="F1846" s="266"/>
      <c r="G1846" s="266"/>
    </row>
    <row r="1847" spans="3:7" s="107" customFormat="1" ht="12.75">
      <c r="C1847" s="266"/>
      <c r="D1847" s="266"/>
      <c r="E1847" s="266"/>
      <c r="F1847" s="266"/>
      <c r="G1847" s="266"/>
    </row>
    <row r="1848" spans="3:7" s="107" customFormat="1" ht="12.75">
      <c r="C1848" s="266"/>
      <c r="D1848" s="266"/>
      <c r="E1848" s="266"/>
      <c r="F1848" s="266"/>
      <c r="G1848" s="266"/>
    </row>
    <row r="1849" spans="3:7" s="107" customFormat="1" ht="12.75">
      <c r="C1849" s="266"/>
      <c r="D1849" s="266"/>
      <c r="E1849" s="266"/>
      <c r="F1849" s="266"/>
      <c r="G1849" s="266"/>
    </row>
    <row r="1850" spans="3:7" s="107" customFormat="1" ht="12.75">
      <c r="C1850" s="266"/>
      <c r="D1850" s="266"/>
      <c r="E1850" s="266"/>
      <c r="F1850" s="266"/>
      <c r="G1850" s="266"/>
    </row>
    <row r="1851" spans="3:7" s="107" customFormat="1" ht="12.75">
      <c r="C1851" s="266"/>
      <c r="D1851" s="266"/>
      <c r="E1851" s="266"/>
      <c r="F1851" s="266"/>
      <c r="G1851" s="266"/>
    </row>
    <row r="1852" spans="3:7" s="107" customFormat="1" ht="12.75">
      <c r="C1852" s="266"/>
      <c r="D1852" s="266"/>
      <c r="E1852" s="266"/>
      <c r="F1852" s="266"/>
      <c r="G1852" s="266"/>
    </row>
    <row r="1853" spans="3:7" s="107" customFormat="1" ht="12.75">
      <c r="C1853" s="266"/>
      <c r="D1853" s="266"/>
      <c r="E1853" s="266"/>
      <c r="F1853" s="266"/>
      <c r="G1853" s="266"/>
    </row>
    <row r="1854" spans="3:7" s="107" customFormat="1" ht="12.75">
      <c r="C1854" s="266"/>
      <c r="D1854" s="266"/>
      <c r="E1854" s="266"/>
      <c r="F1854" s="266"/>
      <c r="G1854" s="266"/>
    </row>
    <row r="1855" spans="3:7" s="107" customFormat="1" ht="12.75">
      <c r="C1855" s="266"/>
      <c r="D1855" s="266"/>
      <c r="E1855" s="266"/>
      <c r="F1855" s="266"/>
      <c r="G1855" s="266"/>
    </row>
    <row r="1856" spans="3:7" s="107" customFormat="1" ht="12.75">
      <c r="C1856" s="266"/>
      <c r="D1856" s="266"/>
      <c r="E1856" s="266"/>
      <c r="F1856" s="266"/>
      <c r="G1856" s="266"/>
    </row>
    <row r="1857" spans="3:7" s="107" customFormat="1" ht="12.75">
      <c r="C1857" s="266"/>
      <c r="D1857" s="266"/>
      <c r="E1857" s="266"/>
      <c r="F1857" s="266"/>
      <c r="G1857" s="266"/>
    </row>
    <row r="1858" spans="3:7" s="107" customFormat="1" ht="12.75">
      <c r="C1858" s="266"/>
      <c r="D1858" s="266"/>
      <c r="E1858" s="266"/>
      <c r="F1858" s="266"/>
      <c r="G1858" s="266"/>
    </row>
    <row r="1859" spans="3:7" s="107" customFormat="1" ht="12.75">
      <c r="C1859" s="266"/>
      <c r="D1859" s="266"/>
      <c r="E1859" s="266"/>
      <c r="F1859" s="266"/>
      <c r="G1859" s="266"/>
    </row>
    <row r="1860" spans="3:7" s="107" customFormat="1" ht="12.75">
      <c r="C1860" s="266"/>
      <c r="D1860" s="266"/>
      <c r="E1860" s="266"/>
      <c r="F1860" s="266"/>
      <c r="G1860" s="266"/>
    </row>
    <row r="1861" spans="3:7" s="107" customFormat="1" ht="12.75">
      <c r="C1861" s="266"/>
      <c r="D1861" s="266"/>
      <c r="E1861" s="266"/>
      <c r="F1861" s="266"/>
      <c r="G1861" s="266"/>
    </row>
    <row r="1862" spans="3:7" s="107" customFormat="1" ht="12.75">
      <c r="C1862" s="266"/>
      <c r="D1862" s="266"/>
      <c r="E1862" s="266"/>
      <c r="F1862" s="266"/>
      <c r="G1862" s="266"/>
    </row>
    <row r="1863" spans="3:7" s="107" customFormat="1" ht="12.75">
      <c r="C1863" s="266"/>
      <c r="D1863" s="266"/>
      <c r="E1863" s="266"/>
      <c r="F1863" s="266"/>
      <c r="G1863" s="266"/>
    </row>
    <row r="1864" spans="3:7" s="107" customFormat="1" ht="12.75">
      <c r="C1864" s="266"/>
      <c r="D1864" s="266"/>
      <c r="E1864" s="266"/>
      <c r="F1864" s="266"/>
      <c r="G1864" s="266"/>
    </row>
    <row r="1865" spans="3:7" s="107" customFormat="1" ht="12.75">
      <c r="C1865" s="266"/>
      <c r="D1865" s="266"/>
      <c r="E1865" s="266"/>
      <c r="F1865" s="266"/>
      <c r="G1865" s="266"/>
    </row>
    <row r="1866" spans="3:7" s="107" customFormat="1" ht="12.75">
      <c r="C1866" s="266"/>
      <c r="D1866" s="266"/>
      <c r="E1866" s="266"/>
      <c r="F1866" s="266"/>
      <c r="G1866" s="266"/>
    </row>
    <row r="1867" spans="3:7" s="107" customFormat="1" ht="12.75">
      <c r="C1867" s="266"/>
      <c r="D1867" s="266"/>
      <c r="E1867" s="266"/>
      <c r="F1867" s="266"/>
      <c r="G1867" s="266"/>
    </row>
    <row r="1868" spans="3:7" s="107" customFormat="1" ht="12.75">
      <c r="C1868" s="266"/>
      <c r="D1868" s="266"/>
      <c r="E1868" s="266"/>
      <c r="F1868" s="266"/>
      <c r="G1868" s="266"/>
    </row>
    <row r="1869" spans="3:7" s="107" customFormat="1" ht="12.75">
      <c r="C1869" s="266"/>
      <c r="D1869" s="266"/>
      <c r="E1869" s="266"/>
      <c r="F1869" s="266"/>
      <c r="G1869" s="266"/>
    </row>
    <row r="1870" spans="3:7" s="107" customFormat="1" ht="12.75">
      <c r="C1870" s="266"/>
      <c r="D1870" s="266"/>
      <c r="E1870" s="266"/>
      <c r="F1870" s="266"/>
      <c r="G1870" s="266"/>
    </row>
    <row r="1871" spans="3:7" s="107" customFormat="1" ht="12.75">
      <c r="C1871" s="266"/>
      <c r="D1871" s="266"/>
      <c r="E1871" s="266"/>
      <c r="F1871" s="266"/>
      <c r="G1871" s="266"/>
    </row>
    <row r="1872" spans="3:7" s="107" customFormat="1" ht="12.75">
      <c r="C1872" s="266"/>
      <c r="D1872" s="266"/>
      <c r="E1872" s="266"/>
      <c r="F1872" s="266"/>
      <c r="G1872" s="266"/>
    </row>
    <row r="1873" spans="3:7" s="107" customFormat="1" ht="12.75">
      <c r="C1873" s="266"/>
      <c r="D1873" s="266"/>
      <c r="E1873" s="266"/>
      <c r="F1873" s="266"/>
      <c r="G1873" s="266"/>
    </row>
    <row r="1874" spans="3:7" s="107" customFormat="1" ht="12.75">
      <c r="C1874" s="266"/>
      <c r="D1874" s="266"/>
      <c r="E1874" s="266"/>
      <c r="F1874" s="266"/>
      <c r="G1874" s="266"/>
    </row>
    <row r="1875" spans="3:7" s="107" customFormat="1" ht="12.75">
      <c r="C1875" s="266"/>
      <c r="D1875" s="266"/>
      <c r="E1875" s="266"/>
      <c r="F1875" s="266"/>
      <c r="G1875" s="266"/>
    </row>
    <row r="1876" spans="3:7" s="107" customFormat="1" ht="12.75">
      <c r="C1876" s="266"/>
      <c r="D1876" s="266"/>
      <c r="E1876" s="266"/>
      <c r="F1876" s="266"/>
      <c r="G1876" s="266"/>
    </row>
    <row r="1877" spans="3:7" s="107" customFormat="1" ht="12.75">
      <c r="C1877" s="266"/>
      <c r="D1877" s="266"/>
      <c r="E1877" s="266"/>
      <c r="F1877" s="266"/>
      <c r="G1877" s="266"/>
    </row>
    <row r="1878" spans="3:7" s="107" customFormat="1" ht="12.75">
      <c r="C1878" s="266"/>
      <c r="D1878" s="266"/>
      <c r="E1878" s="266"/>
      <c r="F1878" s="266"/>
      <c r="G1878" s="266"/>
    </row>
    <row r="1879" spans="3:7" s="107" customFormat="1" ht="12.75">
      <c r="C1879" s="266"/>
      <c r="D1879" s="266"/>
      <c r="E1879" s="266"/>
      <c r="F1879" s="266"/>
      <c r="G1879" s="266"/>
    </row>
    <row r="1880" spans="3:7" s="107" customFormat="1" ht="12.75">
      <c r="C1880" s="266"/>
      <c r="D1880" s="266"/>
      <c r="E1880" s="266"/>
      <c r="F1880" s="266"/>
      <c r="G1880" s="266"/>
    </row>
    <row r="1881" spans="3:7" s="107" customFormat="1" ht="12.75">
      <c r="C1881" s="266"/>
      <c r="D1881" s="266"/>
      <c r="E1881" s="266"/>
      <c r="F1881" s="266"/>
      <c r="G1881" s="266"/>
    </row>
    <row r="1882" spans="3:7" s="107" customFormat="1" ht="12.75">
      <c r="C1882" s="266"/>
      <c r="D1882" s="266"/>
      <c r="E1882" s="266"/>
      <c r="F1882" s="266"/>
      <c r="G1882" s="266"/>
    </row>
    <row r="1883" spans="3:7" s="107" customFormat="1" ht="12.75">
      <c r="C1883" s="266"/>
      <c r="D1883" s="266"/>
      <c r="E1883" s="266"/>
      <c r="F1883" s="266"/>
      <c r="G1883" s="266"/>
    </row>
    <row r="1884" spans="3:7" s="107" customFormat="1" ht="12.75">
      <c r="C1884" s="266"/>
      <c r="D1884" s="266"/>
      <c r="E1884" s="266"/>
      <c r="F1884" s="266"/>
      <c r="G1884" s="266"/>
    </row>
    <row r="1885" spans="3:7" s="107" customFormat="1" ht="12.75">
      <c r="C1885" s="266"/>
      <c r="D1885" s="266"/>
      <c r="E1885" s="266"/>
      <c r="F1885" s="266"/>
      <c r="G1885" s="266"/>
    </row>
    <row r="1886" spans="3:7" s="107" customFormat="1" ht="12.75">
      <c r="C1886" s="266"/>
      <c r="D1886" s="266"/>
      <c r="E1886" s="266"/>
      <c r="F1886" s="266"/>
      <c r="G1886" s="266"/>
    </row>
    <row r="1887" spans="3:7" s="107" customFormat="1" ht="12.75">
      <c r="C1887" s="266"/>
      <c r="D1887" s="266"/>
      <c r="E1887" s="266"/>
      <c r="F1887" s="266"/>
      <c r="G1887" s="266"/>
    </row>
    <row r="1888" spans="3:7" s="107" customFormat="1" ht="12.75">
      <c r="C1888" s="266"/>
      <c r="D1888" s="266"/>
      <c r="E1888" s="266"/>
      <c r="F1888" s="266"/>
      <c r="G1888" s="266"/>
    </row>
    <row r="1889" spans="3:7" s="107" customFormat="1" ht="12.75">
      <c r="C1889" s="266"/>
      <c r="D1889" s="266"/>
      <c r="E1889" s="266"/>
      <c r="F1889" s="266"/>
      <c r="G1889" s="266"/>
    </row>
    <row r="1890" spans="3:7" s="107" customFormat="1" ht="12.75">
      <c r="C1890" s="266"/>
      <c r="D1890" s="266"/>
      <c r="E1890" s="266"/>
      <c r="F1890" s="266"/>
      <c r="G1890" s="266"/>
    </row>
    <row r="1891" spans="3:7" s="107" customFormat="1" ht="12.75">
      <c r="C1891" s="266"/>
      <c r="D1891" s="266"/>
      <c r="E1891" s="266"/>
      <c r="F1891" s="266"/>
      <c r="G1891" s="266"/>
    </row>
    <row r="1892" spans="3:7" s="107" customFormat="1" ht="12.75">
      <c r="C1892" s="266"/>
      <c r="D1892" s="266"/>
      <c r="E1892" s="266"/>
      <c r="F1892" s="266"/>
      <c r="G1892" s="266"/>
    </row>
    <row r="1893" spans="3:7" s="107" customFormat="1" ht="12.75">
      <c r="C1893" s="266"/>
      <c r="D1893" s="266"/>
      <c r="E1893" s="266"/>
      <c r="F1893" s="266"/>
      <c r="G1893" s="266"/>
    </row>
    <row r="1894" spans="3:7" s="107" customFormat="1" ht="12.75">
      <c r="C1894" s="266"/>
      <c r="D1894" s="266"/>
      <c r="E1894" s="266"/>
      <c r="F1894" s="266"/>
      <c r="G1894" s="266"/>
    </row>
    <row r="1895" spans="3:7" s="107" customFormat="1" ht="12.75">
      <c r="C1895" s="266"/>
      <c r="D1895" s="266"/>
      <c r="E1895" s="266"/>
      <c r="F1895" s="266"/>
      <c r="G1895" s="266"/>
    </row>
    <row r="1896" spans="3:7" s="107" customFormat="1" ht="12.75">
      <c r="C1896" s="266"/>
      <c r="D1896" s="266"/>
      <c r="E1896" s="266"/>
      <c r="F1896" s="266"/>
      <c r="G1896" s="266"/>
    </row>
    <row r="1897" spans="3:7" s="107" customFormat="1" ht="12.75">
      <c r="C1897" s="266"/>
      <c r="D1897" s="266"/>
      <c r="E1897" s="266"/>
      <c r="F1897" s="266"/>
      <c r="G1897" s="266"/>
    </row>
    <row r="1898" spans="3:7" s="107" customFormat="1" ht="12.75">
      <c r="C1898" s="266"/>
      <c r="D1898" s="266"/>
      <c r="E1898" s="266"/>
      <c r="F1898" s="266"/>
      <c r="G1898" s="266"/>
    </row>
    <row r="1899" spans="3:7" s="107" customFormat="1" ht="12.75">
      <c r="C1899" s="266"/>
      <c r="D1899" s="266"/>
      <c r="E1899" s="266"/>
      <c r="F1899" s="266"/>
      <c r="G1899" s="266"/>
    </row>
    <row r="1900" spans="3:7" s="107" customFormat="1" ht="12.75">
      <c r="C1900" s="266"/>
      <c r="D1900" s="266"/>
      <c r="E1900" s="266"/>
      <c r="F1900" s="266"/>
      <c r="G1900" s="266"/>
    </row>
    <row r="1901" spans="3:7" s="107" customFormat="1" ht="12.75">
      <c r="C1901" s="266"/>
      <c r="D1901" s="266"/>
      <c r="E1901" s="266"/>
      <c r="F1901" s="266"/>
      <c r="G1901" s="266"/>
    </row>
    <row r="1902" spans="3:7" s="107" customFormat="1" ht="12.75">
      <c r="C1902" s="266"/>
      <c r="D1902" s="266"/>
      <c r="E1902" s="266"/>
      <c r="F1902" s="266"/>
      <c r="G1902" s="266"/>
    </row>
    <row r="1903" spans="3:7" s="107" customFormat="1" ht="12.75">
      <c r="C1903" s="266"/>
      <c r="D1903" s="266"/>
      <c r="E1903" s="266"/>
      <c r="F1903" s="266"/>
      <c r="G1903" s="266"/>
    </row>
    <row r="1904" spans="3:7" s="107" customFormat="1" ht="12.75">
      <c r="C1904" s="266"/>
      <c r="D1904" s="266"/>
      <c r="E1904" s="266"/>
      <c r="F1904" s="266"/>
      <c r="G1904" s="266"/>
    </row>
    <row r="1905" spans="3:7" s="107" customFormat="1" ht="12.75">
      <c r="C1905" s="266"/>
      <c r="D1905" s="266"/>
      <c r="E1905" s="266"/>
      <c r="F1905" s="266"/>
      <c r="G1905" s="266"/>
    </row>
    <row r="1906" spans="3:7" s="107" customFormat="1" ht="12.75">
      <c r="C1906" s="266"/>
      <c r="D1906" s="266"/>
      <c r="E1906" s="266"/>
      <c r="F1906" s="266"/>
      <c r="G1906" s="266"/>
    </row>
    <row r="1907" spans="3:7" s="107" customFormat="1" ht="12.75">
      <c r="C1907" s="266"/>
      <c r="D1907" s="266"/>
      <c r="E1907" s="266"/>
      <c r="F1907" s="266"/>
      <c r="G1907" s="266"/>
    </row>
    <row r="1908" spans="3:7" s="107" customFormat="1" ht="12.75">
      <c r="C1908" s="266"/>
      <c r="D1908" s="266"/>
      <c r="E1908" s="266"/>
      <c r="F1908" s="266"/>
      <c r="G1908" s="266"/>
    </row>
    <row r="1909" spans="3:7" s="107" customFormat="1" ht="12.75">
      <c r="C1909" s="266"/>
      <c r="D1909" s="266"/>
      <c r="E1909" s="266"/>
      <c r="F1909" s="266"/>
      <c r="G1909" s="266"/>
    </row>
    <row r="1910" spans="3:7" s="107" customFormat="1" ht="12.75">
      <c r="C1910" s="266"/>
      <c r="D1910" s="266"/>
      <c r="E1910" s="266"/>
      <c r="F1910" s="266"/>
      <c r="G1910" s="266"/>
    </row>
    <row r="1911" spans="3:7" s="107" customFormat="1" ht="12.75">
      <c r="C1911" s="266"/>
      <c r="D1911" s="266"/>
      <c r="E1911" s="266"/>
      <c r="F1911" s="266"/>
      <c r="G1911" s="266"/>
    </row>
    <row r="1912" spans="3:7" s="107" customFormat="1" ht="12.75">
      <c r="C1912" s="266"/>
      <c r="D1912" s="266"/>
      <c r="E1912" s="266"/>
      <c r="F1912" s="266"/>
      <c r="G1912" s="266"/>
    </row>
    <row r="1913" spans="3:7" s="107" customFormat="1" ht="12.75">
      <c r="C1913" s="266"/>
      <c r="D1913" s="266"/>
      <c r="E1913" s="266"/>
      <c r="F1913" s="266"/>
      <c r="G1913" s="266"/>
    </row>
    <row r="1914" spans="3:7" s="107" customFormat="1" ht="12.75">
      <c r="C1914" s="266"/>
      <c r="D1914" s="266"/>
      <c r="E1914" s="266"/>
      <c r="F1914" s="266"/>
      <c r="G1914" s="266"/>
    </row>
    <row r="1915" spans="3:7" s="107" customFormat="1" ht="12.75">
      <c r="C1915" s="266"/>
      <c r="D1915" s="266"/>
      <c r="E1915" s="266"/>
      <c r="F1915" s="266"/>
      <c r="G1915" s="266"/>
    </row>
    <row r="1916" spans="3:7" s="107" customFormat="1" ht="12.75">
      <c r="C1916" s="266"/>
      <c r="D1916" s="266"/>
      <c r="E1916" s="266"/>
      <c r="F1916" s="266"/>
      <c r="G1916" s="266"/>
    </row>
    <row r="1917" spans="3:7" s="107" customFormat="1" ht="12.75">
      <c r="C1917" s="266"/>
      <c r="D1917" s="266"/>
      <c r="E1917" s="266"/>
      <c r="F1917" s="266"/>
      <c r="G1917" s="266"/>
    </row>
    <row r="1918" spans="3:7" s="107" customFormat="1" ht="12.75">
      <c r="C1918" s="266"/>
      <c r="D1918" s="266"/>
      <c r="E1918" s="266"/>
      <c r="F1918" s="266"/>
      <c r="G1918" s="266"/>
    </row>
    <row r="1919" spans="3:7" s="107" customFormat="1" ht="12.75">
      <c r="C1919" s="266"/>
      <c r="D1919" s="266"/>
      <c r="E1919" s="266"/>
      <c r="F1919" s="266"/>
      <c r="G1919" s="266"/>
    </row>
    <row r="1920" spans="3:7" s="107" customFormat="1" ht="12.75">
      <c r="C1920" s="266"/>
      <c r="D1920" s="266"/>
      <c r="E1920" s="266"/>
      <c r="F1920" s="266"/>
      <c r="G1920" s="266"/>
    </row>
    <row r="1921" spans="3:7" s="107" customFormat="1" ht="12.75">
      <c r="C1921" s="266"/>
      <c r="D1921" s="266"/>
      <c r="E1921" s="266"/>
      <c r="F1921" s="266"/>
      <c r="G1921" s="266"/>
    </row>
    <row r="1922" spans="3:7" s="107" customFormat="1" ht="12.75">
      <c r="C1922" s="266"/>
      <c r="D1922" s="266"/>
      <c r="E1922" s="266"/>
      <c r="F1922" s="266"/>
      <c r="G1922" s="266"/>
    </row>
    <row r="1923" spans="3:7" s="107" customFormat="1" ht="12.75">
      <c r="C1923" s="266"/>
      <c r="D1923" s="266"/>
      <c r="E1923" s="266"/>
      <c r="F1923" s="266"/>
      <c r="G1923" s="266"/>
    </row>
    <row r="1924" spans="3:7" s="107" customFormat="1" ht="12.75">
      <c r="C1924" s="266"/>
      <c r="D1924" s="266"/>
      <c r="E1924" s="266"/>
      <c r="F1924" s="266"/>
      <c r="G1924" s="266"/>
    </row>
    <row r="1925" spans="3:7" s="107" customFormat="1" ht="12.75">
      <c r="C1925" s="266"/>
      <c r="D1925" s="266"/>
      <c r="E1925" s="266"/>
      <c r="F1925" s="266"/>
      <c r="G1925" s="266"/>
    </row>
    <row r="1926" spans="3:7" s="107" customFormat="1" ht="12.75">
      <c r="C1926" s="266"/>
      <c r="D1926" s="266"/>
      <c r="E1926" s="266"/>
      <c r="F1926" s="266"/>
      <c r="G1926" s="266"/>
    </row>
    <row r="1927" spans="3:7" s="107" customFormat="1" ht="12.75">
      <c r="C1927" s="266"/>
      <c r="D1927" s="266"/>
      <c r="E1927" s="266"/>
      <c r="F1927" s="266"/>
      <c r="G1927" s="266"/>
    </row>
    <row r="1928" spans="3:7" s="107" customFormat="1" ht="12.75">
      <c r="C1928" s="266"/>
      <c r="D1928" s="266"/>
      <c r="E1928" s="266"/>
      <c r="F1928" s="266"/>
      <c r="G1928" s="266"/>
    </row>
    <row r="1929" spans="3:7" s="107" customFormat="1" ht="12.75">
      <c r="C1929" s="266"/>
      <c r="D1929" s="266"/>
      <c r="E1929" s="266"/>
      <c r="F1929" s="266"/>
      <c r="G1929" s="266"/>
    </row>
    <row r="1930" spans="3:7" s="107" customFormat="1" ht="12.75">
      <c r="C1930" s="266"/>
      <c r="D1930" s="266"/>
      <c r="E1930" s="266"/>
      <c r="F1930" s="266"/>
      <c r="G1930" s="266"/>
    </row>
    <row r="1931" spans="3:7" s="107" customFormat="1" ht="12.75">
      <c r="C1931" s="266"/>
      <c r="D1931" s="266"/>
      <c r="E1931" s="266"/>
      <c r="F1931" s="266"/>
      <c r="G1931" s="266"/>
    </row>
    <row r="1932" spans="3:7" s="107" customFormat="1" ht="12.75">
      <c r="C1932" s="266"/>
      <c r="D1932" s="266"/>
      <c r="E1932" s="266"/>
      <c r="F1932" s="266"/>
      <c r="G1932" s="266"/>
    </row>
    <row r="1933" spans="3:7" s="107" customFormat="1" ht="12.75">
      <c r="C1933" s="266"/>
      <c r="D1933" s="266"/>
      <c r="E1933" s="266"/>
      <c r="F1933" s="266"/>
      <c r="G1933" s="266"/>
    </row>
    <row r="1934" spans="3:7" s="107" customFormat="1" ht="12.75">
      <c r="C1934" s="266"/>
      <c r="D1934" s="266"/>
      <c r="E1934" s="266"/>
      <c r="F1934" s="266"/>
      <c r="G1934" s="266"/>
    </row>
    <row r="1935" spans="3:7" s="107" customFormat="1" ht="12.75">
      <c r="C1935" s="266"/>
      <c r="D1935" s="266"/>
      <c r="E1935" s="266"/>
      <c r="F1935" s="266"/>
      <c r="G1935" s="266"/>
    </row>
    <row r="1936" spans="3:7" s="107" customFormat="1" ht="12.75">
      <c r="C1936" s="266"/>
      <c r="D1936" s="266"/>
      <c r="E1936" s="266"/>
      <c r="F1936" s="266"/>
      <c r="G1936" s="266"/>
    </row>
    <row r="1937" spans="3:7" s="107" customFormat="1" ht="12.75">
      <c r="C1937" s="266"/>
      <c r="D1937" s="266"/>
      <c r="E1937" s="266"/>
      <c r="F1937" s="266"/>
      <c r="G1937" s="266"/>
    </row>
    <row r="1938" spans="3:7" s="107" customFormat="1" ht="12.75">
      <c r="C1938" s="266"/>
      <c r="D1938" s="266"/>
      <c r="E1938" s="266"/>
      <c r="F1938" s="266"/>
      <c r="G1938" s="266"/>
    </row>
    <row r="1939" spans="3:7" s="107" customFormat="1" ht="12.75">
      <c r="C1939" s="266"/>
      <c r="D1939" s="266"/>
      <c r="E1939" s="266"/>
      <c r="F1939" s="266"/>
      <c r="G1939" s="266"/>
    </row>
    <row r="1940" spans="3:7" s="107" customFormat="1" ht="12.75">
      <c r="C1940" s="266"/>
      <c r="D1940" s="266"/>
      <c r="E1940" s="266"/>
      <c r="F1940" s="266"/>
      <c r="G1940" s="266"/>
    </row>
    <row r="1941" spans="3:7" s="107" customFormat="1" ht="12.75">
      <c r="C1941" s="266"/>
      <c r="D1941" s="266"/>
      <c r="E1941" s="266"/>
      <c r="F1941" s="266"/>
      <c r="G1941" s="266"/>
    </row>
    <row r="1942" spans="3:7" s="107" customFormat="1" ht="12.75">
      <c r="C1942" s="266"/>
      <c r="D1942" s="266"/>
      <c r="E1942" s="266"/>
      <c r="F1942" s="266"/>
      <c r="G1942" s="266"/>
    </row>
    <row r="1943" spans="3:7" s="107" customFormat="1" ht="12.75">
      <c r="C1943" s="266"/>
      <c r="D1943" s="266"/>
      <c r="E1943" s="266"/>
      <c r="F1943" s="266"/>
      <c r="G1943" s="266"/>
    </row>
    <row r="1944" spans="3:7" s="107" customFormat="1" ht="12.75">
      <c r="C1944" s="266"/>
      <c r="D1944" s="266"/>
      <c r="E1944" s="266"/>
      <c r="F1944" s="266"/>
      <c r="G1944" s="266"/>
    </row>
    <row r="1945" spans="3:7" s="107" customFormat="1" ht="12.75">
      <c r="C1945" s="266"/>
      <c r="D1945" s="266"/>
      <c r="E1945" s="266"/>
      <c r="F1945" s="266"/>
      <c r="G1945" s="266"/>
    </row>
    <row r="1946" spans="3:7" s="107" customFormat="1" ht="12.75">
      <c r="C1946" s="266"/>
      <c r="D1946" s="266"/>
      <c r="E1946" s="266"/>
      <c r="F1946" s="266"/>
      <c r="G1946" s="266"/>
    </row>
    <row r="1947" spans="3:7" s="107" customFormat="1" ht="12.75">
      <c r="C1947" s="266"/>
      <c r="D1947" s="266"/>
      <c r="E1947" s="266"/>
      <c r="F1947" s="266"/>
      <c r="G1947" s="266"/>
    </row>
    <row r="1948" spans="3:7" s="107" customFormat="1" ht="12.75">
      <c r="C1948" s="266"/>
      <c r="D1948" s="266"/>
      <c r="E1948" s="266"/>
      <c r="F1948" s="266"/>
      <c r="G1948" s="266"/>
    </row>
    <row r="1949" spans="3:7" s="107" customFormat="1" ht="12.75">
      <c r="C1949" s="266"/>
      <c r="D1949" s="266"/>
      <c r="E1949" s="266"/>
      <c r="F1949" s="266"/>
      <c r="G1949" s="266"/>
    </row>
    <row r="1950" spans="3:7" s="107" customFormat="1" ht="12.75">
      <c r="C1950" s="266"/>
      <c r="D1950" s="266"/>
      <c r="E1950" s="266"/>
      <c r="F1950" s="266"/>
      <c r="G1950" s="266"/>
    </row>
    <row r="1951" spans="3:7" s="107" customFormat="1" ht="12.75">
      <c r="C1951" s="266"/>
      <c r="D1951" s="266"/>
      <c r="E1951" s="266"/>
      <c r="F1951" s="266"/>
      <c r="G1951" s="266"/>
    </row>
    <row r="1952" spans="3:7" s="107" customFormat="1" ht="12.75">
      <c r="C1952" s="266"/>
      <c r="D1952" s="266"/>
      <c r="E1952" s="266"/>
      <c r="F1952" s="266"/>
      <c r="G1952" s="266"/>
    </row>
    <row r="1953" spans="3:7" s="107" customFormat="1" ht="12.75">
      <c r="C1953" s="266"/>
      <c r="D1953" s="266"/>
      <c r="E1953" s="266"/>
      <c r="F1953" s="266"/>
      <c r="G1953" s="266"/>
    </row>
    <row r="1954" spans="3:7" s="107" customFormat="1" ht="12.75">
      <c r="C1954" s="266"/>
      <c r="D1954" s="266"/>
      <c r="E1954" s="266"/>
      <c r="F1954" s="266"/>
      <c r="G1954" s="266"/>
    </row>
    <row r="1955" spans="3:7" s="107" customFormat="1" ht="12.75">
      <c r="C1955" s="266"/>
      <c r="D1955" s="266"/>
      <c r="E1955" s="266"/>
      <c r="F1955" s="266"/>
      <c r="G1955" s="266"/>
    </row>
    <row r="1956" spans="3:7" s="107" customFormat="1" ht="12.75">
      <c r="C1956" s="266"/>
      <c r="D1956" s="266"/>
      <c r="E1956" s="266"/>
      <c r="F1956" s="266"/>
      <c r="G1956" s="266"/>
    </row>
    <row r="1957" spans="3:7" s="107" customFormat="1" ht="12.75">
      <c r="C1957" s="266"/>
      <c r="D1957" s="266"/>
      <c r="E1957" s="266"/>
      <c r="F1957" s="266"/>
      <c r="G1957" s="266"/>
    </row>
    <row r="1958" spans="3:7" s="107" customFormat="1" ht="12.75">
      <c r="C1958" s="266"/>
      <c r="D1958" s="266"/>
      <c r="E1958" s="266"/>
      <c r="F1958" s="266"/>
      <c r="G1958" s="266"/>
    </row>
    <row r="1959" spans="3:7" s="107" customFormat="1" ht="12.75">
      <c r="C1959" s="266"/>
      <c r="D1959" s="266"/>
      <c r="E1959" s="266"/>
      <c r="F1959" s="266"/>
      <c r="G1959" s="266"/>
    </row>
    <row r="1960" spans="3:7" s="107" customFormat="1" ht="12.75">
      <c r="C1960" s="266"/>
      <c r="D1960" s="266"/>
      <c r="E1960" s="266"/>
      <c r="F1960" s="266"/>
      <c r="G1960" s="266"/>
    </row>
    <row r="1961" spans="3:7" s="107" customFormat="1" ht="12.75">
      <c r="C1961" s="266"/>
      <c r="D1961" s="266"/>
      <c r="E1961" s="266"/>
      <c r="F1961" s="266"/>
      <c r="G1961" s="266"/>
    </row>
    <row r="1962" spans="3:7" s="107" customFormat="1" ht="12.75">
      <c r="C1962" s="266"/>
      <c r="D1962" s="266"/>
      <c r="E1962" s="266"/>
      <c r="F1962" s="266"/>
      <c r="G1962" s="266"/>
    </row>
    <row r="1963" spans="3:7" s="107" customFormat="1" ht="12.75">
      <c r="C1963" s="266"/>
      <c r="D1963" s="266"/>
      <c r="E1963" s="266"/>
      <c r="F1963" s="266"/>
      <c r="G1963" s="266"/>
    </row>
    <row r="1964" spans="3:7" s="107" customFormat="1" ht="12.75">
      <c r="C1964" s="266"/>
      <c r="D1964" s="266"/>
      <c r="E1964" s="266"/>
      <c r="F1964" s="266"/>
      <c r="G1964" s="266"/>
    </row>
    <row r="1965" spans="3:7" s="107" customFormat="1" ht="12.75">
      <c r="C1965" s="266"/>
      <c r="D1965" s="266"/>
      <c r="E1965" s="266"/>
      <c r="F1965" s="266"/>
      <c r="G1965" s="266"/>
    </row>
    <row r="1966" spans="3:7" s="107" customFormat="1" ht="12.75">
      <c r="C1966" s="266"/>
      <c r="D1966" s="266"/>
      <c r="E1966" s="266"/>
      <c r="F1966" s="266"/>
      <c r="G1966" s="266"/>
    </row>
    <row r="1967" spans="3:7" s="107" customFormat="1" ht="12.75">
      <c r="C1967" s="266"/>
      <c r="D1967" s="266"/>
      <c r="E1967" s="266"/>
      <c r="F1967" s="266"/>
      <c r="G1967" s="266"/>
    </row>
    <row r="1968" spans="3:7" s="107" customFormat="1" ht="12.75">
      <c r="C1968" s="266"/>
      <c r="D1968" s="266"/>
      <c r="E1968" s="266"/>
      <c r="F1968" s="266"/>
      <c r="G1968" s="266"/>
    </row>
    <row r="1969" spans="3:7" s="107" customFormat="1" ht="12.75">
      <c r="C1969" s="266"/>
      <c r="D1969" s="266"/>
      <c r="E1969" s="266"/>
      <c r="F1969" s="266"/>
      <c r="G1969" s="266"/>
    </row>
    <row r="1970" spans="3:7" s="107" customFormat="1" ht="12.75">
      <c r="C1970" s="266"/>
      <c r="D1970" s="266"/>
      <c r="E1970" s="266"/>
      <c r="F1970" s="266"/>
      <c r="G1970" s="266"/>
    </row>
    <row r="1971" spans="3:7" s="107" customFormat="1" ht="12.75">
      <c r="C1971" s="266"/>
      <c r="D1971" s="266"/>
      <c r="E1971" s="266"/>
      <c r="F1971" s="266"/>
      <c r="G1971" s="266"/>
    </row>
    <row r="1972" spans="3:7" s="107" customFormat="1" ht="12.75">
      <c r="C1972" s="266"/>
      <c r="D1972" s="266"/>
      <c r="E1972" s="266"/>
      <c r="F1972" s="266"/>
      <c r="G1972" s="266"/>
    </row>
    <row r="1973" spans="3:7" s="107" customFormat="1" ht="12.75">
      <c r="C1973" s="266"/>
      <c r="D1973" s="266"/>
      <c r="E1973" s="266"/>
      <c r="F1973" s="266"/>
      <c r="G1973" s="266"/>
    </row>
    <row r="1974" spans="3:7" s="107" customFormat="1" ht="12.75">
      <c r="C1974" s="266"/>
      <c r="D1974" s="266"/>
      <c r="E1974" s="266"/>
      <c r="F1974" s="266"/>
      <c r="G1974" s="266"/>
    </row>
    <row r="1975" spans="3:7" s="107" customFormat="1" ht="12.75">
      <c r="C1975" s="266"/>
      <c r="D1975" s="266"/>
      <c r="E1975" s="266"/>
      <c r="F1975" s="266"/>
      <c r="G1975" s="266"/>
    </row>
    <row r="1976" spans="3:7" s="107" customFormat="1" ht="12.75">
      <c r="C1976" s="266"/>
      <c r="D1976" s="266"/>
      <c r="E1976" s="266"/>
      <c r="F1976" s="266"/>
      <c r="G1976" s="266"/>
    </row>
    <row r="1977" spans="3:7" s="107" customFormat="1" ht="12.75">
      <c r="C1977" s="266"/>
      <c r="D1977" s="266"/>
      <c r="E1977" s="266"/>
      <c r="F1977" s="266"/>
      <c r="G1977" s="266"/>
    </row>
    <row r="1978" spans="3:7" s="107" customFormat="1" ht="12.75">
      <c r="C1978" s="266"/>
      <c r="D1978" s="266"/>
      <c r="E1978" s="266"/>
      <c r="F1978" s="266"/>
      <c r="G1978" s="266"/>
    </row>
    <row r="1979" spans="3:7" s="107" customFormat="1" ht="12.75">
      <c r="C1979" s="266"/>
      <c r="D1979" s="266"/>
      <c r="E1979" s="266"/>
      <c r="F1979" s="266"/>
      <c r="G1979" s="266"/>
    </row>
    <row r="1980" spans="3:7" s="107" customFormat="1" ht="12.75">
      <c r="C1980" s="266"/>
      <c r="D1980" s="266"/>
      <c r="E1980" s="266"/>
      <c r="F1980" s="266"/>
      <c r="G1980" s="266"/>
    </row>
    <row r="1981" spans="3:7" s="107" customFormat="1" ht="12.75">
      <c r="C1981" s="266"/>
      <c r="D1981" s="266"/>
      <c r="E1981" s="266"/>
      <c r="F1981" s="266"/>
      <c r="G1981" s="266"/>
    </row>
    <row r="1982" spans="3:7" s="107" customFormat="1" ht="12.75">
      <c r="C1982" s="266"/>
      <c r="D1982" s="266"/>
      <c r="E1982" s="266"/>
      <c r="F1982" s="266"/>
      <c r="G1982" s="266"/>
    </row>
    <row r="1983" spans="3:7" s="107" customFormat="1" ht="12.75">
      <c r="C1983" s="266"/>
      <c r="D1983" s="266"/>
      <c r="E1983" s="266"/>
      <c r="F1983" s="266"/>
      <c r="G1983" s="266"/>
    </row>
    <row r="1984" spans="3:7" s="107" customFormat="1" ht="12.75">
      <c r="C1984" s="266"/>
      <c r="D1984" s="266"/>
      <c r="E1984" s="266"/>
      <c r="F1984" s="266"/>
      <c r="G1984" s="266"/>
    </row>
    <row r="1985" spans="3:7" s="107" customFormat="1" ht="12.75">
      <c r="C1985" s="266"/>
      <c r="D1985" s="266"/>
      <c r="E1985" s="266"/>
      <c r="F1985" s="266"/>
      <c r="G1985" s="266"/>
    </row>
    <row r="1986" spans="3:7" s="107" customFormat="1" ht="12.75">
      <c r="C1986" s="266"/>
      <c r="D1986" s="266"/>
      <c r="E1986" s="266"/>
      <c r="F1986" s="266"/>
      <c r="G1986" s="266"/>
    </row>
    <row r="1987" spans="3:7" s="107" customFormat="1" ht="12.75">
      <c r="C1987" s="266"/>
      <c r="D1987" s="266"/>
      <c r="E1987" s="266"/>
      <c r="F1987" s="266"/>
      <c r="G1987" s="266"/>
    </row>
    <row r="1988" spans="3:7" s="107" customFormat="1" ht="12.75">
      <c r="C1988" s="266"/>
      <c r="D1988" s="266"/>
      <c r="E1988" s="266"/>
      <c r="F1988" s="266"/>
      <c r="G1988" s="266"/>
    </row>
    <row r="1989" spans="3:7" s="107" customFormat="1" ht="12.75">
      <c r="C1989" s="266"/>
      <c r="D1989" s="266"/>
      <c r="E1989" s="266"/>
      <c r="F1989" s="266"/>
      <c r="G1989" s="266"/>
    </row>
    <row r="1990" spans="3:7" s="107" customFormat="1" ht="12.75">
      <c r="C1990" s="266"/>
      <c r="D1990" s="266"/>
      <c r="E1990" s="266"/>
      <c r="F1990" s="266"/>
      <c r="G1990" s="266"/>
    </row>
    <row r="1991" spans="3:7" s="107" customFormat="1" ht="12.75">
      <c r="C1991" s="266"/>
      <c r="D1991" s="266"/>
      <c r="E1991" s="266"/>
      <c r="F1991" s="266"/>
      <c r="G1991" s="266"/>
    </row>
    <row r="1992" spans="3:7" s="107" customFormat="1" ht="12.75">
      <c r="C1992" s="266"/>
      <c r="D1992" s="266"/>
      <c r="E1992" s="266"/>
      <c r="F1992" s="266"/>
      <c r="G1992" s="266"/>
    </row>
    <row r="1993" spans="3:7" s="107" customFormat="1" ht="12.75">
      <c r="C1993" s="266"/>
      <c r="D1993" s="266"/>
      <c r="E1993" s="266"/>
      <c r="F1993" s="266"/>
      <c r="G1993" s="266"/>
    </row>
    <row r="1994" spans="3:7" s="107" customFormat="1" ht="12.75">
      <c r="C1994" s="266"/>
      <c r="D1994" s="266"/>
      <c r="E1994" s="266"/>
      <c r="F1994" s="266"/>
      <c r="G1994" s="266"/>
    </row>
    <row r="1995" spans="3:7" s="107" customFormat="1" ht="12.75">
      <c r="C1995" s="266"/>
      <c r="D1995" s="266"/>
      <c r="E1995" s="266"/>
      <c r="F1995" s="266"/>
      <c r="G1995" s="266"/>
    </row>
    <row r="1996" spans="3:7" s="107" customFormat="1" ht="12.75">
      <c r="C1996" s="266"/>
      <c r="D1996" s="266"/>
      <c r="E1996" s="266"/>
      <c r="F1996" s="266"/>
      <c r="G1996" s="266"/>
    </row>
    <row r="1997" spans="3:7" s="107" customFormat="1" ht="12.75">
      <c r="C1997" s="266"/>
      <c r="D1997" s="266"/>
      <c r="E1997" s="266"/>
      <c r="F1997" s="266"/>
      <c r="G1997" s="266"/>
    </row>
    <row r="1998" spans="3:7" s="107" customFormat="1" ht="12.75">
      <c r="C1998" s="266"/>
      <c r="D1998" s="266"/>
      <c r="E1998" s="266"/>
      <c r="F1998" s="266"/>
      <c r="G1998" s="266"/>
    </row>
    <row r="1999" spans="3:7" s="107" customFormat="1" ht="12.75">
      <c r="C1999" s="266"/>
      <c r="D1999" s="266"/>
      <c r="E1999" s="266"/>
      <c r="F1999" s="266"/>
      <c r="G1999" s="266"/>
    </row>
    <row r="2000" spans="3:7" s="107" customFormat="1" ht="12.75">
      <c r="C2000" s="266"/>
      <c r="D2000" s="266"/>
      <c r="E2000" s="266"/>
      <c r="F2000" s="266"/>
      <c r="G2000" s="266"/>
    </row>
    <row r="2001" spans="3:7" s="107" customFormat="1" ht="12.75">
      <c r="C2001" s="266"/>
      <c r="D2001" s="266"/>
      <c r="E2001" s="266"/>
      <c r="F2001" s="266"/>
      <c r="G2001" s="266"/>
    </row>
    <row r="2002" spans="3:7" s="107" customFormat="1" ht="12.75">
      <c r="C2002" s="266"/>
      <c r="D2002" s="266"/>
      <c r="E2002" s="266"/>
      <c r="F2002" s="266"/>
      <c r="G2002" s="266"/>
    </row>
    <row r="2003" spans="3:7" s="107" customFormat="1" ht="12.75">
      <c r="C2003" s="266"/>
      <c r="D2003" s="266"/>
      <c r="E2003" s="266"/>
      <c r="F2003" s="266"/>
      <c r="G2003" s="266"/>
    </row>
    <row r="2004" spans="3:7" s="107" customFormat="1" ht="12.75">
      <c r="C2004" s="266"/>
      <c r="D2004" s="266"/>
      <c r="E2004" s="266"/>
      <c r="F2004" s="266"/>
      <c r="G2004" s="266"/>
    </row>
    <row r="2005" spans="3:7" s="107" customFormat="1" ht="12.75">
      <c r="C2005" s="266"/>
      <c r="D2005" s="266"/>
      <c r="E2005" s="266"/>
      <c r="F2005" s="266"/>
      <c r="G2005" s="266"/>
    </row>
    <row r="2006" spans="3:7" s="107" customFormat="1" ht="12.75">
      <c r="C2006" s="266"/>
      <c r="D2006" s="266"/>
      <c r="E2006" s="266"/>
      <c r="F2006" s="266"/>
      <c r="G2006" s="266"/>
    </row>
    <row r="2007" spans="3:7" s="107" customFormat="1" ht="12.75">
      <c r="C2007" s="266"/>
      <c r="D2007" s="266"/>
      <c r="E2007" s="266"/>
      <c r="F2007" s="266"/>
      <c r="G2007" s="266"/>
    </row>
    <row r="2008" spans="3:7" s="107" customFormat="1" ht="12.75">
      <c r="C2008" s="266"/>
      <c r="D2008" s="266"/>
      <c r="E2008" s="266"/>
      <c r="F2008" s="266"/>
      <c r="G2008" s="266"/>
    </row>
    <row r="2009" spans="3:7" s="107" customFormat="1" ht="12.75">
      <c r="C2009" s="266"/>
      <c r="D2009" s="266"/>
      <c r="E2009" s="266"/>
      <c r="F2009" s="266"/>
      <c r="G2009" s="266"/>
    </row>
    <row r="2010" spans="3:7" s="107" customFormat="1" ht="12.75">
      <c r="C2010" s="266"/>
      <c r="D2010" s="266"/>
      <c r="E2010" s="266"/>
      <c r="F2010" s="266"/>
      <c r="G2010" s="266"/>
    </row>
    <row r="2011" spans="3:7" s="107" customFormat="1" ht="12.75">
      <c r="C2011" s="266"/>
      <c r="D2011" s="266"/>
      <c r="E2011" s="266"/>
      <c r="F2011" s="266"/>
      <c r="G2011" s="266"/>
    </row>
    <row r="2012" spans="3:7" s="107" customFormat="1" ht="12.75">
      <c r="C2012" s="266"/>
      <c r="D2012" s="266"/>
      <c r="E2012" s="266"/>
      <c r="F2012" s="266"/>
      <c r="G2012" s="266"/>
    </row>
    <row r="2013" spans="3:7" s="107" customFormat="1" ht="12.75">
      <c r="C2013" s="266"/>
      <c r="D2013" s="266"/>
      <c r="E2013" s="266"/>
      <c r="F2013" s="266"/>
      <c r="G2013" s="266"/>
    </row>
    <row r="2014" spans="3:7" s="107" customFormat="1" ht="12.75">
      <c r="C2014" s="266"/>
      <c r="D2014" s="266"/>
      <c r="E2014" s="266"/>
      <c r="F2014" s="266"/>
      <c r="G2014" s="266"/>
    </row>
    <row r="2015" spans="3:7" s="107" customFormat="1" ht="12.75">
      <c r="C2015" s="266"/>
      <c r="D2015" s="266"/>
      <c r="E2015" s="266"/>
      <c r="F2015" s="266"/>
      <c r="G2015" s="266"/>
    </row>
    <row r="2016" spans="3:7" s="107" customFormat="1" ht="12.75">
      <c r="C2016" s="266"/>
      <c r="D2016" s="266"/>
      <c r="E2016" s="266"/>
      <c r="F2016" s="266"/>
      <c r="G2016" s="266"/>
    </row>
    <row r="2017" spans="3:7" s="107" customFormat="1" ht="12.75">
      <c r="C2017" s="266"/>
      <c r="D2017" s="266"/>
      <c r="E2017" s="266"/>
      <c r="F2017" s="266"/>
      <c r="G2017" s="266"/>
    </row>
    <row r="2018" spans="3:7" s="107" customFormat="1" ht="12.75">
      <c r="C2018" s="266"/>
      <c r="D2018" s="266"/>
      <c r="E2018" s="266"/>
      <c r="F2018" s="266"/>
      <c r="G2018" s="266"/>
    </row>
    <row r="2019" spans="3:7" s="107" customFormat="1" ht="12.75">
      <c r="C2019" s="266"/>
      <c r="D2019" s="266"/>
      <c r="E2019" s="266"/>
      <c r="F2019" s="266"/>
      <c r="G2019" s="266"/>
    </row>
    <row r="2020" spans="3:7" s="107" customFormat="1" ht="12.75">
      <c r="C2020" s="266"/>
      <c r="D2020" s="266"/>
      <c r="E2020" s="266"/>
      <c r="F2020" s="266"/>
      <c r="G2020" s="266"/>
    </row>
    <row r="2021" spans="3:7" s="107" customFormat="1" ht="12.75">
      <c r="C2021" s="266"/>
      <c r="D2021" s="266"/>
      <c r="E2021" s="266"/>
      <c r="F2021" s="266"/>
      <c r="G2021" s="266"/>
    </row>
    <row r="2022" spans="3:7" s="107" customFormat="1" ht="12.75">
      <c r="C2022" s="266"/>
      <c r="D2022" s="266"/>
      <c r="E2022" s="266"/>
      <c r="F2022" s="266"/>
      <c r="G2022" s="266"/>
    </row>
    <row r="2023" spans="3:7" s="107" customFormat="1" ht="12.75">
      <c r="C2023" s="266"/>
      <c r="D2023" s="266"/>
      <c r="E2023" s="266"/>
      <c r="F2023" s="266"/>
      <c r="G2023" s="266"/>
    </row>
    <row r="2024" spans="3:7" s="107" customFormat="1" ht="12.75">
      <c r="C2024" s="266"/>
      <c r="D2024" s="266"/>
      <c r="E2024" s="266"/>
      <c r="F2024" s="266"/>
      <c r="G2024" s="266"/>
    </row>
    <row r="2025" spans="3:7" s="107" customFormat="1" ht="12.75">
      <c r="C2025" s="266"/>
      <c r="D2025" s="266"/>
      <c r="E2025" s="266"/>
      <c r="F2025" s="266"/>
      <c r="G2025" s="266"/>
    </row>
    <row r="2026" spans="3:7" s="107" customFormat="1" ht="12.75">
      <c r="C2026" s="266"/>
      <c r="D2026" s="266"/>
      <c r="E2026" s="266"/>
      <c r="F2026" s="266"/>
      <c r="G2026" s="266"/>
    </row>
    <row r="2027" spans="3:7" s="107" customFormat="1" ht="12.75">
      <c r="C2027" s="266"/>
      <c r="D2027" s="266"/>
      <c r="E2027" s="266"/>
      <c r="F2027" s="266"/>
      <c r="G2027" s="266"/>
    </row>
    <row r="2028" spans="3:7" s="107" customFormat="1" ht="12.75">
      <c r="C2028" s="266"/>
      <c r="D2028" s="266"/>
      <c r="E2028" s="266"/>
      <c r="F2028" s="266"/>
      <c r="G2028" s="266"/>
    </row>
    <row r="2029" spans="3:7" s="107" customFormat="1" ht="12.75">
      <c r="C2029" s="266"/>
      <c r="D2029" s="266"/>
      <c r="E2029" s="266"/>
      <c r="F2029" s="266"/>
      <c r="G2029" s="266"/>
    </row>
    <row r="2030" spans="3:7" s="107" customFormat="1" ht="12.75">
      <c r="C2030" s="266"/>
      <c r="D2030" s="266"/>
      <c r="E2030" s="266"/>
      <c r="F2030" s="266"/>
      <c r="G2030" s="266"/>
    </row>
    <row r="2031" spans="3:7" s="107" customFormat="1" ht="12.75">
      <c r="C2031" s="266"/>
      <c r="D2031" s="266"/>
      <c r="E2031" s="266"/>
      <c r="F2031" s="266"/>
      <c r="G2031" s="266"/>
    </row>
    <row r="2032" spans="3:7" s="107" customFormat="1" ht="12.75">
      <c r="C2032" s="266"/>
      <c r="D2032" s="266"/>
      <c r="E2032" s="266"/>
      <c r="F2032" s="266"/>
      <c r="G2032" s="266"/>
    </row>
    <row r="2033" spans="3:7" s="107" customFormat="1" ht="12.75">
      <c r="C2033" s="266"/>
      <c r="D2033" s="266"/>
      <c r="E2033" s="266"/>
      <c r="F2033" s="266"/>
      <c r="G2033" s="266"/>
    </row>
    <row r="2034" spans="3:7" s="107" customFormat="1" ht="12.75">
      <c r="C2034" s="266"/>
      <c r="D2034" s="266"/>
      <c r="E2034" s="266"/>
      <c r="F2034" s="266"/>
      <c r="G2034" s="266"/>
    </row>
    <row r="2035" spans="3:7" s="107" customFormat="1" ht="12.75">
      <c r="C2035" s="266"/>
      <c r="D2035" s="266"/>
      <c r="E2035" s="266"/>
      <c r="F2035" s="266"/>
      <c r="G2035" s="266"/>
    </row>
    <row r="2036" spans="3:7" s="107" customFormat="1" ht="12.75">
      <c r="C2036" s="266"/>
      <c r="D2036" s="266"/>
      <c r="E2036" s="266"/>
      <c r="F2036" s="266"/>
      <c r="G2036" s="266"/>
    </row>
    <row r="2037" spans="3:7" s="107" customFormat="1" ht="12.75">
      <c r="C2037" s="266"/>
      <c r="D2037" s="266"/>
      <c r="E2037" s="266"/>
      <c r="F2037" s="266"/>
      <c r="G2037" s="266"/>
    </row>
    <row r="2038" spans="3:7" s="107" customFormat="1" ht="12.75">
      <c r="C2038" s="266"/>
      <c r="D2038" s="266"/>
      <c r="E2038" s="266"/>
      <c r="F2038" s="266"/>
      <c r="G2038" s="266"/>
    </row>
    <row r="2039" spans="3:7" s="107" customFormat="1" ht="12.75">
      <c r="C2039" s="266"/>
      <c r="D2039" s="266"/>
      <c r="E2039" s="266"/>
      <c r="F2039" s="266"/>
      <c r="G2039" s="266"/>
    </row>
    <row r="2040" spans="3:7" s="107" customFormat="1" ht="12.75">
      <c r="C2040" s="266"/>
      <c r="D2040" s="266"/>
      <c r="E2040" s="266"/>
      <c r="F2040" s="266"/>
      <c r="G2040" s="266"/>
    </row>
    <row r="2041" spans="3:7" s="107" customFormat="1" ht="12.75">
      <c r="C2041" s="266"/>
      <c r="D2041" s="266"/>
      <c r="E2041" s="266"/>
      <c r="F2041" s="266"/>
      <c r="G2041" s="266"/>
    </row>
    <row r="2042" spans="3:7" s="107" customFormat="1" ht="12.75">
      <c r="C2042" s="266"/>
      <c r="D2042" s="266"/>
      <c r="E2042" s="266"/>
      <c r="F2042" s="266"/>
      <c r="G2042" s="266"/>
    </row>
    <row r="2043" spans="3:7" s="107" customFormat="1" ht="12.75">
      <c r="C2043" s="266"/>
      <c r="D2043" s="266"/>
      <c r="E2043" s="266"/>
      <c r="F2043" s="266"/>
      <c r="G2043" s="266"/>
    </row>
    <row r="2044" spans="3:7" s="107" customFormat="1" ht="12.75">
      <c r="C2044" s="266"/>
      <c r="D2044" s="266"/>
      <c r="E2044" s="266"/>
      <c r="F2044" s="266"/>
      <c r="G2044" s="266"/>
    </row>
    <row r="2045" spans="3:7" s="107" customFormat="1" ht="12.75">
      <c r="C2045" s="266"/>
      <c r="D2045" s="266"/>
      <c r="E2045" s="266"/>
      <c r="F2045" s="266"/>
      <c r="G2045" s="266"/>
    </row>
    <row r="2046" spans="3:7" s="107" customFormat="1" ht="12.75">
      <c r="C2046" s="266"/>
      <c r="D2046" s="266"/>
      <c r="E2046" s="266"/>
      <c r="F2046" s="266"/>
      <c r="G2046" s="266"/>
    </row>
    <row r="2047" spans="3:7" s="107" customFormat="1" ht="12.75">
      <c r="C2047" s="266"/>
      <c r="D2047" s="266"/>
      <c r="E2047" s="266"/>
      <c r="F2047" s="266"/>
      <c r="G2047" s="266"/>
    </row>
    <row r="2048" spans="3:7" s="107" customFormat="1" ht="12.75">
      <c r="C2048" s="266"/>
      <c r="D2048" s="266"/>
      <c r="E2048" s="266"/>
      <c r="F2048" s="266"/>
      <c r="G2048" s="266"/>
    </row>
    <row r="2049" spans="3:7" s="107" customFormat="1" ht="12.75">
      <c r="C2049" s="266"/>
      <c r="D2049" s="266"/>
      <c r="E2049" s="266"/>
      <c r="F2049" s="266"/>
      <c r="G2049" s="266"/>
    </row>
    <row r="2050" spans="3:7" s="107" customFormat="1" ht="12.75">
      <c r="C2050" s="266"/>
      <c r="D2050" s="266"/>
      <c r="E2050" s="266"/>
      <c r="F2050" s="266"/>
      <c r="G2050" s="266"/>
    </row>
    <row r="2051" spans="3:7" s="107" customFormat="1" ht="12.75">
      <c r="C2051" s="266"/>
      <c r="D2051" s="266"/>
      <c r="E2051" s="266"/>
      <c r="F2051" s="266"/>
      <c r="G2051" s="266"/>
    </row>
    <row r="2052" spans="3:7" s="107" customFormat="1" ht="12.75">
      <c r="C2052" s="266"/>
      <c r="D2052" s="266"/>
      <c r="E2052" s="266"/>
      <c r="F2052" s="266"/>
      <c r="G2052" s="266"/>
    </row>
    <row r="2053" spans="3:7" s="107" customFormat="1" ht="12.75">
      <c r="C2053" s="266"/>
      <c r="D2053" s="266"/>
      <c r="E2053" s="266"/>
      <c r="F2053" s="266"/>
      <c r="G2053" s="266"/>
    </row>
    <row r="2054" spans="3:7" s="107" customFormat="1" ht="12.75">
      <c r="C2054" s="266"/>
      <c r="D2054" s="266"/>
      <c r="E2054" s="266"/>
      <c r="F2054" s="266"/>
      <c r="G2054" s="266"/>
    </row>
    <row r="2055" spans="3:7" s="107" customFormat="1" ht="12.75">
      <c r="C2055" s="266"/>
      <c r="D2055" s="266"/>
      <c r="E2055" s="266"/>
      <c r="F2055" s="266"/>
      <c r="G2055" s="266"/>
    </row>
    <row r="2056" spans="3:7" s="107" customFormat="1" ht="12.75">
      <c r="C2056" s="266"/>
      <c r="D2056" s="266"/>
      <c r="E2056" s="266"/>
      <c r="F2056" s="266"/>
      <c r="G2056" s="266"/>
    </row>
    <row r="2057" spans="3:7" s="107" customFormat="1" ht="12.75">
      <c r="C2057" s="266"/>
      <c r="D2057" s="266"/>
      <c r="E2057" s="266"/>
      <c r="F2057" s="266"/>
      <c r="G2057" s="266"/>
    </row>
    <row r="2058" spans="3:7" s="107" customFormat="1" ht="12.75">
      <c r="C2058" s="266"/>
      <c r="D2058" s="266"/>
      <c r="E2058" s="266"/>
      <c r="F2058" s="266"/>
      <c r="G2058" s="266"/>
    </row>
    <row r="2059" spans="3:7" s="107" customFormat="1" ht="12.75">
      <c r="C2059" s="266"/>
      <c r="D2059" s="266"/>
      <c r="E2059" s="266"/>
      <c r="F2059" s="266"/>
      <c r="G2059" s="266"/>
    </row>
    <row r="2060" spans="3:7" s="107" customFormat="1" ht="12.75">
      <c r="C2060" s="266"/>
      <c r="D2060" s="266"/>
      <c r="E2060" s="266"/>
      <c r="F2060" s="266"/>
      <c r="G2060" s="266"/>
    </row>
    <row r="2061" spans="3:7" s="107" customFormat="1" ht="12.75">
      <c r="C2061" s="266"/>
      <c r="D2061" s="266"/>
      <c r="E2061" s="266"/>
      <c r="F2061" s="266"/>
      <c r="G2061" s="266"/>
    </row>
    <row r="2062" spans="3:7" s="107" customFormat="1" ht="12.75">
      <c r="C2062" s="266"/>
      <c r="D2062" s="266"/>
      <c r="E2062" s="266"/>
      <c r="F2062" s="266"/>
      <c r="G2062" s="266"/>
    </row>
    <row r="2063" spans="3:7" s="107" customFormat="1" ht="12.75">
      <c r="C2063" s="266"/>
      <c r="D2063" s="266"/>
      <c r="E2063" s="266"/>
      <c r="F2063" s="266"/>
      <c r="G2063" s="266"/>
    </row>
    <row r="2064" spans="3:7" s="107" customFormat="1" ht="12.75">
      <c r="C2064" s="266"/>
      <c r="D2064" s="266"/>
      <c r="E2064" s="266"/>
      <c r="F2064" s="266"/>
      <c r="G2064" s="266"/>
    </row>
    <row r="2065" spans="3:7" s="107" customFormat="1" ht="12.75">
      <c r="C2065" s="266"/>
      <c r="D2065" s="266"/>
      <c r="E2065" s="266"/>
      <c r="F2065" s="266"/>
      <c r="G2065" s="266"/>
    </row>
    <row r="2066" spans="3:7" s="107" customFormat="1" ht="12.75">
      <c r="C2066" s="266"/>
      <c r="D2066" s="266"/>
      <c r="E2066" s="266"/>
      <c r="F2066" s="266"/>
      <c r="G2066" s="266"/>
    </row>
    <row r="2067" spans="3:7" s="107" customFormat="1" ht="12.75">
      <c r="C2067" s="266"/>
      <c r="D2067" s="266"/>
      <c r="E2067" s="266"/>
      <c r="F2067" s="266"/>
      <c r="G2067" s="266"/>
    </row>
    <row r="2068" spans="3:7" s="107" customFormat="1" ht="12.75">
      <c r="C2068" s="266"/>
      <c r="D2068" s="266"/>
      <c r="E2068" s="266"/>
      <c r="F2068" s="266"/>
      <c r="G2068" s="266"/>
    </row>
    <row r="2069" spans="3:7" s="107" customFormat="1" ht="12.75">
      <c r="C2069" s="266"/>
      <c r="D2069" s="266"/>
      <c r="E2069" s="266"/>
      <c r="F2069" s="266"/>
      <c r="G2069" s="266"/>
    </row>
    <row r="2070" spans="3:7" s="107" customFormat="1" ht="12.75">
      <c r="C2070" s="266"/>
      <c r="D2070" s="266"/>
      <c r="E2070" s="266"/>
      <c r="F2070" s="266"/>
      <c r="G2070" s="266"/>
    </row>
    <row r="2071" spans="3:7" s="107" customFormat="1" ht="12.75">
      <c r="C2071" s="266"/>
      <c r="D2071" s="266"/>
      <c r="E2071" s="266"/>
      <c r="F2071" s="266"/>
      <c r="G2071" s="266"/>
    </row>
    <row r="2072" spans="3:7" s="107" customFormat="1" ht="12.75">
      <c r="C2072" s="266"/>
      <c r="D2072" s="266"/>
      <c r="E2072" s="266"/>
      <c r="F2072" s="266"/>
      <c r="G2072" s="266"/>
    </row>
    <row r="2073" spans="3:7" s="107" customFormat="1" ht="12.75">
      <c r="C2073" s="266"/>
      <c r="D2073" s="266"/>
      <c r="E2073" s="266"/>
      <c r="F2073" s="266"/>
      <c r="G2073" s="266"/>
    </row>
    <row r="2074" spans="3:7" s="107" customFormat="1" ht="12.75">
      <c r="C2074" s="266"/>
      <c r="D2074" s="266"/>
      <c r="E2074" s="266"/>
      <c r="F2074" s="266"/>
      <c r="G2074" s="266"/>
    </row>
    <row r="2075" spans="3:7" s="107" customFormat="1" ht="12.75">
      <c r="C2075" s="266"/>
      <c r="D2075" s="266"/>
      <c r="E2075" s="266"/>
      <c r="F2075" s="266"/>
      <c r="G2075" s="266"/>
    </row>
    <row r="2076" spans="3:7" s="107" customFormat="1" ht="12.75">
      <c r="C2076" s="266"/>
      <c r="D2076" s="266"/>
      <c r="E2076" s="266"/>
      <c r="F2076" s="266"/>
      <c r="G2076" s="266"/>
    </row>
    <row r="2077" spans="3:7" s="107" customFormat="1" ht="12.75">
      <c r="C2077" s="266"/>
      <c r="D2077" s="266"/>
      <c r="E2077" s="266"/>
      <c r="F2077" s="266"/>
      <c r="G2077" s="266"/>
    </row>
    <row r="2078" spans="3:7" s="107" customFormat="1" ht="12.75">
      <c r="C2078" s="266"/>
      <c r="D2078" s="266"/>
      <c r="E2078" s="266"/>
      <c r="F2078" s="266"/>
      <c r="G2078" s="266"/>
    </row>
    <row r="2079" spans="3:7" s="107" customFormat="1" ht="12.75">
      <c r="C2079" s="266"/>
      <c r="D2079" s="266"/>
      <c r="E2079" s="266"/>
      <c r="F2079" s="266"/>
      <c r="G2079" s="266"/>
    </row>
    <row r="2080" spans="3:7" s="107" customFormat="1" ht="12.75">
      <c r="C2080" s="266"/>
      <c r="D2080" s="266"/>
      <c r="E2080" s="266"/>
      <c r="F2080" s="266"/>
      <c r="G2080" s="266"/>
    </row>
    <row r="2081" spans="3:7" s="107" customFormat="1" ht="12.75">
      <c r="C2081" s="266"/>
      <c r="D2081" s="266"/>
      <c r="E2081" s="266"/>
      <c r="F2081" s="266"/>
      <c r="G2081" s="266"/>
    </row>
    <row r="2082" spans="3:7" s="107" customFormat="1" ht="12.75">
      <c r="C2082" s="266"/>
      <c r="D2082" s="266"/>
      <c r="E2082" s="266"/>
      <c r="F2082" s="266"/>
      <c r="G2082" s="266"/>
    </row>
    <row r="2083" spans="3:7" s="107" customFormat="1" ht="12.75">
      <c r="C2083" s="266"/>
      <c r="D2083" s="266"/>
      <c r="E2083" s="266"/>
      <c r="F2083" s="266"/>
      <c r="G2083" s="266"/>
    </row>
    <row r="2084" spans="3:7" s="107" customFormat="1" ht="12.75">
      <c r="C2084" s="266"/>
      <c r="D2084" s="266"/>
      <c r="E2084" s="266"/>
      <c r="F2084" s="266"/>
      <c r="G2084" s="266"/>
    </row>
    <row r="2085" spans="3:7" s="107" customFormat="1" ht="12.75">
      <c r="C2085" s="266"/>
      <c r="D2085" s="266"/>
      <c r="E2085" s="266"/>
      <c r="F2085" s="266"/>
      <c r="G2085" s="266"/>
    </row>
    <row r="2086" spans="3:7" s="107" customFormat="1" ht="12.75">
      <c r="C2086" s="266"/>
      <c r="D2086" s="266"/>
      <c r="E2086" s="266"/>
      <c r="F2086" s="266"/>
      <c r="G2086" s="266"/>
    </row>
    <row r="2087" spans="3:7" s="107" customFormat="1" ht="12.75">
      <c r="C2087" s="266"/>
      <c r="D2087" s="266"/>
      <c r="E2087" s="266"/>
      <c r="F2087" s="266"/>
      <c r="G2087" s="266"/>
    </row>
    <row r="2088" spans="3:7" s="107" customFormat="1" ht="12.75">
      <c r="C2088" s="266"/>
      <c r="D2088" s="266"/>
      <c r="E2088" s="266"/>
      <c r="F2088" s="266"/>
      <c r="G2088" s="266"/>
    </row>
    <row r="2089" spans="3:7" s="107" customFormat="1" ht="12.75">
      <c r="C2089" s="266"/>
      <c r="D2089" s="266"/>
      <c r="E2089" s="266"/>
      <c r="F2089" s="266"/>
      <c r="G2089" s="266"/>
    </row>
    <row r="2090" spans="3:7" s="107" customFormat="1" ht="12.75">
      <c r="C2090" s="266"/>
      <c r="D2090" s="266"/>
      <c r="E2090" s="266"/>
      <c r="F2090" s="266"/>
      <c r="G2090" s="266"/>
    </row>
    <row r="2091" spans="3:7" s="107" customFormat="1" ht="12.75">
      <c r="C2091" s="266"/>
      <c r="D2091" s="266"/>
      <c r="E2091" s="266"/>
      <c r="F2091" s="266"/>
      <c r="G2091" s="266"/>
    </row>
    <row r="2092" spans="3:7" s="107" customFormat="1" ht="12.75">
      <c r="C2092" s="266"/>
      <c r="D2092" s="266"/>
      <c r="E2092" s="266"/>
      <c r="F2092" s="266"/>
      <c r="G2092" s="266"/>
    </row>
    <row r="2093" spans="3:7" s="107" customFormat="1" ht="12.75">
      <c r="C2093" s="266"/>
      <c r="D2093" s="266"/>
      <c r="E2093" s="266"/>
      <c r="F2093" s="266"/>
      <c r="G2093" s="266"/>
    </row>
    <row r="2094" spans="3:7" s="107" customFormat="1" ht="12.75">
      <c r="C2094" s="266"/>
      <c r="D2094" s="266"/>
      <c r="E2094" s="266"/>
      <c r="F2094" s="266"/>
      <c r="G2094" s="266"/>
    </row>
    <row r="2095" spans="3:7" s="107" customFormat="1" ht="12.75">
      <c r="C2095" s="266"/>
      <c r="D2095" s="266"/>
      <c r="E2095" s="266"/>
      <c r="F2095" s="266"/>
      <c r="G2095" s="266"/>
    </row>
    <row r="2096" spans="3:7" s="107" customFormat="1" ht="12.75">
      <c r="C2096" s="266"/>
      <c r="D2096" s="266"/>
      <c r="E2096" s="266"/>
      <c r="F2096" s="266"/>
      <c r="G2096" s="266"/>
    </row>
    <row r="2097" spans="3:7" s="107" customFormat="1" ht="12.75">
      <c r="C2097" s="266"/>
      <c r="D2097" s="266"/>
      <c r="E2097" s="266"/>
      <c r="F2097" s="266"/>
      <c r="G2097" s="266"/>
    </row>
    <row r="2098" spans="3:7" s="107" customFormat="1" ht="12.75">
      <c r="C2098" s="266"/>
      <c r="D2098" s="266"/>
      <c r="E2098" s="266"/>
      <c r="F2098" s="266"/>
      <c r="G2098" s="266"/>
    </row>
    <row r="2099" spans="3:7" s="107" customFormat="1" ht="12.75">
      <c r="C2099" s="266"/>
      <c r="D2099" s="266"/>
      <c r="E2099" s="266"/>
      <c r="F2099" s="266"/>
      <c r="G2099" s="266"/>
    </row>
    <row r="2100" spans="3:7" s="107" customFormat="1" ht="12.75">
      <c r="C2100" s="266"/>
      <c r="D2100" s="266"/>
      <c r="E2100" s="266"/>
      <c r="F2100" s="266"/>
      <c r="G2100" s="266"/>
    </row>
    <row r="2101" spans="3:7" s="107" customFormat="1" ht="12.75">
      <c r="C2101" s="266"/>
      <c r="D2101" s="266"/>
      <c r="E2101" s="266"/>
      <c r="F2101" s="266"/>
      <c r="G2101" s="266"/>
    </row>
    <row r="2102" spans="3:7" s="107" customFormat="1" ht="12.75">
      <c r="C2102" s="266"/>
      <c r="D2102" s="266"/>
      <c r="E2102" s="266"/>
      <c r="F2102" s="266"/>
      <c r="G2102" s="266"/>
    </row>
    <row r="2103" spans="3:7" s="107" customFormat="1" ht="12.75">
      <c r="C2103" s="266"/>
      <c r="D2103" s="266"/>
      <c r="E2103" s="266"/>
      <c r="F2103" s="266"/>
      <c r="G2103" s="266"/>
    </row>
    <row r="2104" spans="3:7" s="107" customFormat="1" ht="12.75">
      <c r="C2104" s="266"/>
      <c r="D2104" s="266"/>
      <c r="E2104" s="266"/>
      <c r="F2104" s="266"/>
      <c r="G2104" s="266"/>
    </row>
    <row r="2105" spans="3:7" s="107" customFormat="1" ht="12.75">
      <c r="C2105" s="266"/>
      <c r="D2105" s="266"/>
      <c r="E2105" s="266"/>
      <c r="F2105" s="266"/>
      <c r="G2105" s="266"/>
    </row>
    <row r="2106" spans="3:7" s="107" customFormat="1" ht="12.75">
      <c r="C2106" s="266"/>
      <c r="D2106" s="266"/>
      <c r="E2106" s="266"/>
      <c r="F2106" s="266"/>
      <c r="G2106" s="266"/>
    </row>
    <row r="2107" spans="3:7" s="107" customFormat="1" ht="12.75">
      <c r="C2107" s="266"/>
      <c r="D2107" s="266"/>
      <c r="E2107" s="266"/>
      <c r="F2107" s="266"/>
      <c r="G2107" s="266"/>
    </row>
    <row r="2108" spans="3:7" s="107" customFormat="1" ht="12.75">
      <c r="C2108" s="266"/>
      <c r="D2108" s="266"/>
      <c r="E2108" s="266"/>
      <c r="F2108" s="266"/>
      <c r="G2108" s="266"/>
    </row>
    <row r="2109" spans="3:7" s="107" customFormat="1" ht="12.75">
      <c r="C2109" s="266"/>
      <c r="D2109" s="266"/>
      <c r="E2109" s="266"/>
      <c r="F2109" s="266"/>
      <c r="G2109" s="266"/>
    </row>
    <row r="2110" spans="3:7" s="107" customFormat="1" ht="12.75">
      <c r="C2110" s="266"/>
      <c r="D2110" s="266"/>
      <c r="E2110" s="266"/>
      <c r="F2110" s="266"/>
      <c r="G2110" s="266"/>
    </row>
    <row r="2111" spans="3:7" s="107" customFormat="1" ht="12.75">
      <c r="C2111" s="266"/>
      <c r="D2111" s="266"/>
      <c r="E2111" s="266"/>
      <c r="F2111" s="266"/>
      <c r="G2111" s="266"/>
    </row>
    <row r="2112" spans="3:7" s="107" customFormat="1" ht="12.75">
      <c r="C2112" s="266"/>
      <c r="D2112" s="266"/>
      <c r="E2112" s="266"/>
      <c r="F2112" s="266"/>
      <c r="G2112" s="266"/>
    </row>
    <row r="2113" spans="3:7" s="107" customFormat="1" ht="12.75">
      <c r="C2113" s="266"/>
      <c r="D2113" s="266"/>
      <c r="E2113" s="266"/>
      <c r="F2113" s="266"/>
      <c r="G2113" s="266"/>
    </row>
    <row r="2114" spans="3:7" s="107" customFormat="1" ht="12.75">
      <c r="C2114" s="266"/>
      <c r="D2114" s="266"/>
      <c r="E2114" s="266"/>
      <c r="F2114" s="266"/>
      <c r="G2114" s="266"/>
    </row>
    <row r="2115" spans="3:7" s="107" customFormat="1" ht="12.75">
      <c r="C2115" s="266"/>
      <c r="D2115" s="266"/>
      <c r="E2115" s="266"/>
      <c r="F2115" s="266"/>
      <c r="G2115" s="266"/>
    </row>
    <row r="2116" spans="3:7" s="107" customFormat="1" ht="12.75">
      <c r="C2116" s="266"/>
      <c r="D2116" s="266"/>
      <c r="E2116" s="266"/>
      <c r="F2116" s="266"/>
      <c r="G2116" s="266"/>
    </row>
    <row r="2117" spans="3:7" s="107" customFormat="1" ht="12.75">
      <c r="C2117" s="266"/>
      <c r="D2117" s="266"/>
      <c r="E2117" s="266"/>
      <c r="F2117" s="266"/>
      <c r="G2117" s="266"/>
    </row>
    <row r="2118" spans="3:7" s="107" customFormat="1" ht="12.75">
      <c r="C2118" s="266"/>
      <c r="D2118" s="266"/>
      <c r="E2118" s="266"/>
      <c r="F2118" s="266"/>
      <c r="G2118" s="266"/>
    </row>
    <row r="2119" spans="3:7" s="107" customFormat="1" ht="12.75">
      <c r="C2119" s="266"/>
      <c r="D2119" s="266"/>
      <c r="E2119" s="266"/>
      <c r="F2119" s="266"/>
      <c r="G2119" s="266"/>
    </row>
    <row r="2120" spans="3:7" s="107" customFormat="1" ht="12.75">
      <c r="C2120" s="266"/>
      <c r="D2120" s="266"/>
      <c r="E2120" s="266"/>
      <c r="F2120" s="266"/>
      <c r="G2120" s="266"/>
    </row>
    <row r="2121" spans="3:7" s="107" customFormat="1" ht="12.75">
      <c r="C2121" s="266"/>
      <c r="D2121" s="266"/>
      <c r="E2121" s="266"/>
      <c r="F2121" s="266"/>
      <c r="G2121" s="266"/>
    </row>
    <row r="2122" spans="3:7" s="107" customFormat="1" ht="12.75">
      <c r="C2122" s="266"/>
      <c r="D2122" s="266"/>
      <c r="E2122" s="266"/>
      <c r="F2122" s="266"/>
      <c r="G2122" s="266"/>
    </row>
    <row r="2123" spans="3:7" s="107" customFormat="1" ht="12.75">
      <c r="C2123" s="266"/>
      <c r="D2123" s="266"/>
      <c r="E2123" s="266"/>
      <c r="F2123" s="266"/>
      <c r="G2123" s="266"/>
    </row>
    <row r="2124" spans="3:7" s="107" customFormat="1" ht="12.75">
      <c r="C2124" s="266"/>
      <c r="D2124" s="266"/>
      <c r="E2124" s="266"/>
      <c r="F2124" s="266"/>
      <c r="G2124" s="266"/>
    </row>
    <row r="2125" spans="3:7" s="107" customFormat="1" ht="12.75">
      <c r="C2125" s="266"/>
      <c r="D2125" s="266"/>
      <c r="E2125" s="266"/>
      <c r="F2125" s="266"/>
      <c r="G2125" s="266"/>
    </row>
    <row r="2126" spans="3:7" s="107" customFormat="1" ht="12.75">
      <c r="C2126" s="266"/>
      <c r="D2126" s="266"/>
      <c r="E2126" s="266"/>
      <c r="F2126" s="266"/>
      <c r="G2126" s="266"/>
    </row>
    <row r="2127" spans="3:7" s="107" customFormat="1" ht="12.75">
      <c r="C2127" s="266"/>
      <c r="D2127" s="266"/>
      <c r="E2127" s="266"/>
      <c r="F2127" s="266"/>
      <c r="G2127" s="266"/>
    </row>
    <row r="2128" spans="3:7" s="107" customFormat="1" ht="12.75">
      <c r="C2128" s="266"/>
      <c r="D2128" s="266"/>
      <c r="E2128" s="266"/>
      <c r="F2128" s="266"/>
      <c r="G2128" s="266"/>
    </row>
    <row r="2129" spans="3:7" s="107" customFormat="1" ht="12.75">
      <c r="C2129" s="266"/>
      <c r="D2129" s="266"/>
      <c r="E2129" s="266"/>
      <c r="F2129" s="266"/>
      <c r="G2129" s="266"/>
    </row>
    <row r="2130" spans="3:7" s="107" customFormat="1" ht="12.75">
      <c r="C2130" s="266"/>
      <c r="D2130" s="266"/>
      <c r="E2130" s="266"/>
      <c r="F2130" s="266"/>
      <c r="G2130" s="266"/>
    </row>
    <row r="2131" spans="3:7" s="107" customFormat="1" ht="12.75">
      <c r="C2131" s="266"/>
      <c r="D2131" s="266"/>
      <c r="E2131" s="266"/>
      <c r="F2131" s="266"/>
      <c r="G2131" s="266"/>
    </row>
    <row r="2132" spans="3:7" s="107" customFormat="1" ht="12.75">
      <c r="C2132" s="266"/>
      <c r="D2132" s="266"/>
      <c r="E2132" s="266"/>
      <c r="F2132" s="266"/>
      <c r="G2132" s="266"/>
    </row>
    <row r="2133" spans="3:7" s="107" customFormat="1" ht="12.75">
      <c r="C2133" s="266"/>
      <c r="D2133" s="266"/>
      <c r="E2133" s="266"/>
      <c r="F2133" s="266"/>
      <c r="G2133" s="266"/>
    </row>
    <row r="2134" spans="3:7" s="107" customFormat="1" ht="12.75">
      <c r="C2134" s="266"/>
      <c r="D2134" s="266"/>
      <c r="E2134" s="266"/>
      <c r="F2134" s="266"/>
      <c r="G2134" s="266"/>
    </row>
    <row r="2135" spans="3:7" s="107" customFormat="1" ht="12.75">
      <c r="C2135" s="266"/>
      <c r="D2135" s="266"/>
      <c r="E2135" s="266"/>
      <c r="F2135" s="266"/>
      <c r="G2135" s="266"/>
    </row>
    <row r="2136" spans="3:7" s="107" customFormat="1" ht="12.75">
      <c r="C2136" s="266"/>
      <c r="D2136" s="266"/>
      <c r="E2136" s="266"/>
      <c r="F2136" s="266"/>
      <c r="G2136" s="266"/>
    </row>
    <row r="2137" spans="3:7" s="107" customFormat="1" ht="12.75">
      <c r="C2137" s="266"/>
      <c r="D2137" s="266"/>
      <c r="E2137" s="266"/>
      <c r="F2137" s="266"/>
      <c r="G2137" s="266"/>
    </row>
    <row r="2138" spans="3:7" s="107" customFormat="1" ht="12.75">
      <c r="C2138" s="266"/>
      <c r="D2138" s="266"/>
      <c r="E2138" s="266"/>
      <c r="F2138" s="266"/>
      <c r="G2138" s="266"/>
    </row>
    <row r="2139" spans="3:7" s="107" customFormat="1" ht="12.75">
      <c r="C2139" s="266"/>
      <c r="D2139" s="266"/>
      <c r="E2139" s="266"/>
      <c r="F2139" s="266"/>
      <c r="G2139" s="266"/>
    </row>
    <row r="2140" spans="3:7" s="107" customFormat="1" ht="12.75">
      <c r="C2140" s="266"/>
      <c r="D2140" s="266"/>
      <c r="E2140" s="266"/>
      <c r="F2140" s="266"/>
      <c r="G2140" s="266"/>
    </row>
    <row r="2141" spans="3:7" s="107" customFormat="1" ht="12.75">
      <c r="C2141" s="266"/>
      <c r="D2141" s="266"/>
      <c r="E2141" s="266"/>
      <c r="F2141" s="266"/>
      <c r="G2141" s="266"/>
    </row>
    <row r="2142" spans="3:7" s="107" customFormat="1" ht="12.75">
      <c r="C2142" s="266"/>
      <c r="D2142" s="266"/>
      <c r="E2142" s="266"/>
      <c r="F2142" s="266"/>
      <c r="G2142" s="266"/>
    </row>
    <row r="2143" spans="3:7" s="107" customFormat="1" ht="12.75">
      <c r="C2143" s="266"/>
      <c r="D2143" s="266"/>
      <c r="E2143" s="266"/>
      <c r="F2143" s="266"/>
      <c r="G2143" s="266"/>
    </row>
    <row r="2144" spans="3:7" s="107" customFormat="1" ht="12.75">
      <c r="C2144" s="266"/>
      <c r="D2144" s="266"/>
      <c r="E2144" s="266"/>
      <c r="F2144" s="266"/>
      <c r="G2144" s="266"/>
    </row>
    <row r="2145" spans="3:7" s="107" customFormat="1" ht="12.75">
      <c r="C2145" s="266"/>
      <c r="D2145" s="266"/>
      <c r="E2145" s="266"/>
      <c r="F2145" s="266"/>
      <c r="G2145" s="266"/>
    </row>
    <row r="2146" spans="3:7" s="107" customFormat="1" ht="12.75">
      <c r="C2146" s="266"/>
      <c r="D2146" s="266"/>
      <c r="E2146" s="266"/>
      <c r="F2146" s="266"/>
      <c r="G2146" s="266"/>
    </row>
    <row r="2147" spans="3:7" s="107" customFormat="1" ht="12.75">
      <c r="C2147" s="266"/>
      <c r="D2147" s="266"/>
      <c r="E2147" s="266"/>
      <c r="F2147" s="266"/>
      <c r="G2147" s="266"/>
    </row>
    <row r="2148" spans="3:7" s="107" customFormat="1" ht="12.75">
      <c r="C2148" s="266"/>
      <c r="D2148" s="266"/>
      <c r="E2148" s="266"/>
      <c r="F2148" s="266"/>
      <c r="G2148" s="266"/>
    </row>
    <row r="2149" spans="3:7" s="107" customFormat="1" ht="12.75">
      <c r="C2149" s="266"/>
      <c r="D2149" s="266"/>
      <c r="E2149" s="266"/>
      <c r="F2149" s="266"/>
      <c r="G2149" s="266"/>
    </row>
    <row r="2150" spans="3:7" s="107" customFormat="1" ht="12.75">
      <c r="C2150" s="266"/>
      <c r="D2150" s="266"/>
      <c r="E2150" s="266"/>
      <c r="F2150" s="266"/>
      <c r="G2150" s="266"/>
    </row>
    <row r="2151" spans="3:7" s="107" customFormat="1" ht="12.75">
      <c r="C2151" s="266"/>
      <c r="D2151" s="266"/>
      <c r="E2151" s="266"/>
      <c r="F2151" s="266"/>
      <c r="G2151" s="266"/>
    </row>
    <row r="2152" spans="3:7" s="107" customFormat="1" ht="12.75">
      <c r="C2152" s="266"/>
      <c r="D2152" s="266"/>
      <c r="E2152" s="266"/>
      <c r="F2152" s="266"/>
      <c r="G2152" s="266"/>
    </row>
    <row r="2153" spans="3:7" s="107" customFormat="1" ht="12.75">
      <c r="C2153" s="266"/>
      <c r="D2153" s="266"/>
      <c r="E2153" s="266"/>
      <c r="F2153" s="266"/>
      <c r="G2153" s="266"/>
    </row>
    <row r="2154" spans="3:7" s="107" customFormat="1" ht="12.75">
      <c r="C2154" s="266"/>
      <c r="D2154" s="266"/>
      <c r="E2154" s="266"/>
      <c r="F2154" s="266"/>
      <c r="G2154" s="266"/>
    </row>
    <row r="2155" spans="3:7" s="107" customFormat="1" ht="12.75">
      <c r="C2155" s="266"/>
      <c r="D2155" s="266"/>
      <c r="E2155" s="266"/>
      <c r="F2155" s="266"/>
      <c r="G2155" s="266"/>
    </row>
    <row r="2156" spans="3:7" s="107" customFormat="1" ht="12.75">
      <c r="C2156" s="266"/>
      <c r="D2156" s="266"/>
      <c r="E2156" s="266"/>
      <c r="F2156" s="266"/>
      <c r="G2156" s="266"/>
    </row>
    <row r="2157" spans="3:7" s="107" customFormat="1" ht="12.75">
      <c r="C2157" s="266"/>
      <c r="D2157" s="266"/>
      <c r="E2157" s="266"/>
      <c r="F2157" s="266"/>
      <c r="G2157" s="266"/>
    </row>
    <row r="2158" spans="3:7" s="107" customFormat="1" ht="12.75">
      <c r="C2158" s="266"/>
      <c r="D2158" s="266"/>
      <c r="E2158" s="266"/>
      <c r="F2158" s="266"/>
      <c r="G2158" s="266"/>
    </row>
    <row r="2159" spans="3:7" s="107" customFormat="1" ht="12.75">
      <c r="C2159" s="266"/>
      <c r="D2159" s="266"/>
      <c r="E2159" s="266"/>
      <c r="F2159" s="266"/>
      <c r="G2159" s="266"/>
    </row>
    <row r="2160" spans="3:7" s="107" customFormat="1" ht="12.75">
      <c r="C2160" s="266"/>
      <c r="D2160" s="266"/>
      <c r="E2160" s="266"/>
      <c r="F2160" s="266"/>
      <c r="G2160" s="266"/>
    </row>
    <row r="2161" spans="3:7" s="107" customFormat="1" ht="12.75">
      <c r="C2161" s="266"/>
      <c r="D2161" s="266"/>
      <c r="E2161" s="266"/>
      <c r="F2161" s="266"/>
      <c r="G2161" s="266"/>
    </row>
    <row r="2162" spans="3:7" s="107" customFormat="1" ht="12.75">
      <c r="C2162" s="266"/>
      <c r="D2162" s="266"/>
      <c r="E2162" s="266"/>
      <c r="F2162" s="266"/>
      <c r="G2162" s="266"/>
    </row>
    <row r="2163" spans="3:7" s="107" customFormat="1" ht="12.75">
      <c r="C2163" s="266"/>
      <c r="D2163" s="266"/>
      <c r="E2163" s="266"/>
      <c r="F2163" s="266"/>
      <c r="G2163" s="266"/>
    </row>
    <row r="2164" spans="3:7" s="107" customFormat="1" ht="12.75">
      <c r="C2164" s="266"/>
      <c r="D2164" s="266"/>
      <c r="E2164" s="266"/>
      <c r="F2164" s="266"/>
      <c r="G2164" s="266"/>
    </row>
    <row r="2165" spans="3:7" s="107" customFormat="1" ht="12.75">
      <c r="C2165" s="266"/>
      <c r="D2165" s="266"/>
      <c r="E2165" s="266"/>
      <c r="F2165" s="266"/>
      <c r="G2165" s="266"/>
    </row>
    <row r="2166" spans="3:7" s="107" customFormat="1" ht="12.75">
      <c r="C2166" s="266"/>
      <c r="D2166" s="266"/>
      <c r="E2166" s="266"/>
      <c r="F2166" s="266"/>
      <c r="G2166" s="266"/>
    </row>
    <row r="2167" spans="3:7" s="107" customFormat="1" ht="12.75">
      <c r="C2167" s="266"/>
      <c r="D2167" s="266"/>
      <c r="E2167" s="266"/>
      <c r="F2167" s="266"/>
      <c r="G2167" s="266"/>
    </row>
    <row r="2168" spans="3:7" s="107" customFormat="1" ht="12.75">
      <c r="C2168" s="266"/>
      <c r="D2168" s="266"/>
      <c r="E2168" s="266"/>
      <c r="F2168" s="266"/>
      <c r="G2168" s="266"/>
    </row>
    <row r="2169" spans="3:7" s="107" customFormat="1" ht="12.75">
      <c r="C2169" s="266"/>
      <c r="D2169" s="266"/>
      <c r="E2169" s="266"/>
      <c r="F2169" s="266"/>
      <c r="G2169" s="266"/>
    </row>
    <row r="2170" spans="3:7" s="107" customFormat="1" ht="12.75">
      <c r="C2170" s="266"/>
      <c r="D2170" s="266"/>
      <c r="E2170" s="266"/>
      <c r="F2170" s="266"/>
      <c r="G2170" s="266"/>
    </row>
    <row r="2171" spans="3:7" s="107" customFormat="1" ht="12.75">
      <c r="C2171" s="266"/>
      <c r="D2171" s="266"/>
      <c r="E2171" s="266"/>
      <c r="F2171" s="266"/>
      <c r="G2171" s="266"/>
    </row>
    <row r="2172" spans="3:7" s="107" customFormat="1" ht="12.75">
      <c r="C2172" s="266"/>
      <c r="D2172" s="266"/>
      <c r="E2172" s="266"/>
      <c r="F2172" s="266"/>
      <c r="G2172" s="266"/>
    </row>
    <row r="2173" spans="3:7" s="107" customFormat="1" ht="12.75">
      <c r="C2173" s="266"/>
      <c r="D2173" s="266"/>
      <c r="E2173" s="266"/>
      <c r="F2173" s="266"/>
      <c r="G2173" s="266"/>
    </row>
    <row r="2174" spans="3:7" s="107" customFormat="1" ht="12.75">
      <c r="C2174" s="266"/>
      <c r="D2174" s="266"/>
      <c r="E2174" s="266"/>
      <c r="F2174" s="266"/>
      <c r="G2174" s="266"/>
    </row>
    <row r="2175" spans="3:7" s="107" customFormat="1" ht="12.75">
      <c r="C2175" s="266"/>
      <c r="D2175" s="266"/>
      <c r="E2175" s="266"/>
      <c r="F2175" s="266"/>
      <c r="G2175" s="266"/>
    </row>
    <row r="2176" spans="3:7" s="107" customFormat="1" ht="12.75">
      <c r="C2176" s="266"/>
      <c r="D2176" s="266"/>
      <c r="E2176" s="266"/>
      <c r="F2176" s="266"/>
      <c r="G2176" s="266"/>
    </row>
    <row r="2177" spans="3:7" s="107" customFormat="1" ht="12.75">
      <c r="C2177" s="266"/>
      <c r="D2177" s="266"/>
      <c r="E2177" s="266"/>
      <c r="F2177" s="266"/>
      <c r="G2177" s="266"/>
    </row>
    <row r="2178" spans="3:7" s="107" customFormat="1" ht="12.75">
      <c r="C2178" s="266"/>
      <c r="D2178" s="266"/>
      <c r="E2178" s="266"/>
      <c r="F2178" s="266"/>
      <c r="G2178" s="266"/>
    </row>
    <row r="2179" spans="3:7" s="107" customFormat="1" ht="12.75">
      <c r="C2179" s="266"/>
      <c r="D2179" s="266"/>
      <c r="E2179" s="266"/>
      <c r="F2179" s="266"/>
      <c r="G2179" s="266"/>
    </row>
    <row r="2180" spans="3:7" s="107" customFormat="1" ht="12.75">
      <c r="C2180" s="266"/>
      <c r="D2180" s="266"/>
      <c r="E2180" s="266"/>
      <c r="F2180" s="266"/>
      <c r="G2180" s="266"/>
    </row>
    <row r="2181" spans="3:7" s="107" customFormat="1" ht="12.75">
      <c r="C2181" s="266"/>
      <c r="D2181" s="266"/>
      <c r="E2181" s="266"/>
      <c r="F2181" s="266"/>
      <c r="G2181" s="266"/>
    </row>
    <row r="2182" spans="3:7" s="107" customFormat="1" ht="12.75">
      <c r="C2182" s="266"/>
      <c r="D2182" s="266"/>
      <c r="E2182" s="266"/>
      <c r="F2182" s="266"/>
      <c r="G2182" s="266"/>
    </row>
    <row r="2183" spans="3:7" s="107" customFormat="1" ht="12.75">
      <c r="C2183" s="266"/>
      <c r="D2183" s="266"/>
      <c r="E2183" s="266"/>
      <c r="F2183" s="266"/>
      <c r="G2183" s="266"/>
    </row>
    <row r="2184" spans="3:7" s="107" customFormat="1" ht="12.75">
      <c r="C2184" s="266"/>
      <c r="D2184" s="266"/>
      <c r="E2184" s="266"/>
      <c r="F2184" s="266"/>
      <c r="G2184" s="266"/>
    </row>
    <row r="2185" spans="3:7" s="107" customFormat="1" ht="12.75">
      <c r="C2185" s="266"/>
      <c r="D2185" s="266"/>
      <c r="E2185" s="266"/>
      <c r="F2185" s="266"/>
      <c r="G2185" s="266"/>
    </row>
    <row r="2186" spans="3:7" s="107" customFormat="1" ht="12.75">
      <c r="C2186" s="266"/>
      <c r="D2186" s="266"/>
      <c r="E2186" s="266"/>
      <c r="F2186" s="266"/>
      <c r="G2186" s="266"/>
    </row>
    <row r="2187" spans="3:7" s="107" customFormat="1" ht="12.75">
      <c r="C2187" s="266"/>
      <c r="D2187" s="266"/>
      <c r="E2187" s="266"/>
      <c r="F2187" s="266"/>
      <c r="G2187" s="266"/>
    </row>
    <row r="2188" spans="3:7" s="107" customFormat="1" ht="12.75">
      <c r="C2188" s="266"/>
      <c r="D2188" s="266"/>
      <c r="E2188" s="266"/>
      <c r="F2188" s="266"/>
      <c r="G2188" s="266"/>
    </row>
    <row r="2189" spans="3:7" s="107" customFormat="1" ht="12.75">
      <c r="C2189" s="266"/>
      <c r="D2189" s="266"/>
      <c r="E2189" s="266"/>
      <c r="F2189" s="266"/>
      <c r="G2189" s="266"/>
    </row>
    <row r="2190" spans="3:7" s="107" customFormat="1" ht="12.75">
      <c r="C2190" s="266"/>
      <c r="D2190" s="266"/>
      <c r="E2190" s="266"/>
      <c r="F2190" s="266"/>
      <c r="G2190" s="266"/>
    </row>
    <row r="2191" spans="3:7" s="107" customFormat="1" ht="12.75">
      <c r="C2191" s="266"/>
      <c r="D2191" s="266"/>
      <c r="E2191" s="266"/>
      <c r="F2191" s="266"/>
      <c r="G2191" s="266"/>
    </row>
    <row r="2192" spans="3:7" s="107" customFormat="1" ht="12.75">
      <c r="C2192" s="266"/>
      <c r="D2192" s="266"/>
      <c r="E2192" s="266"/>
      <c r="F2192" s="266"/>
      <c r="G2192" s="266"/>
    </row>
    <row r="2193" spans="3:7" s="107" customFormat="1" ht="12.75">
      <c r="C2193" s="266"/>
      <c r="D2193" s="266"/>
      <c r="E2193" s="266"/>
      <c r="F2193" s="266"/>
      <c r="G2193" s="266"/>
    </row>
    <row r="2194" spans="3:7" s="107" customFormat="1" ht="12.75">
      <c r="C2194" s="266"/>
      <c r="D2194" s="266"/>
      <c r="E2194" s="266"/>
      <c r="F2194" s="266"/>
      <c r="G2194" s="266"/>
    </row>
    <row r="2195" spans="3:7" s="107" customFormat="1" ht="12.75">
      <c r="C2195" s="266"/>
      <c r="D2195" s="266"/>
      <c r="E2195" s="266"/>
      <c r="F2195" s="266"/>
      <c r="G2195" s="266"/>
    </row>
    <row r="2196" spans="3:7" s="107" customFormat="1" ht="12.75">
      <c r="C2196" s="266"/>
      <c r="D2196" s="266"/>
      <c r="E2196" s="266"/>
      <c r="F2196" s="266"/>
      <c r="G2196" s="266"/>
    </row>
    <row r="2197" spans="3:7" s="107" customFormat="1" ht="12.75">
      <c r="C2197" s="266"/>
      <c r="D2197" s="266"/>
      <c r="E2197" s="266"/>
      <c r="F2197" s="266"/>
      <c r="G2197" s="266"/>
    </row>
    <row r="2198" spans="3:7" s="107" customFormat="1" ht="12.75">
      <c r="C2198" s="266"/>
      <c r="D2198" s="266"/>
      <c r="E2198" s="266"/>
      <c r="F2198" s="266"/>
      <c r="G2198" s="266"/>
    </row>
    <row r="2199" spans="3:7" s="107" customFormat="1" ht="12.75">
      <c r="C2199" s="266"/>
      <c r="D2199" s="266"/>
      <c r="E2199" s="266"/>
      <c r="F2199" s="266"/>
      <c r="G2199" s="266"/>
    </row>
    <row r="2200" spans="3:7" s="107" customFormat="1" ht="12.75">
      <c r="C2200" s="266"/>
      <c r="D2200" s="266"/>
      <c r="E2200" s="266"/>
      <c r="F2200" s="266"/>
      <c r="G2200" s="266"/>
    </row>
    <row r="2201" spans="3:7" s="107" customFormat="1" ht="12.75">
      <c r="C2201" s="266"/>
      <c r="D2201" s="266"/>
      <c r="E2201" s="266"/>
      <c r="F2201" s="266"/>
      <c r="G2201" s="266"/>
    </row>
    <row r="2202" spans="3:7" s="107" customFormat="1" ht="12.75">
      <c r="C2202" s="266"/>
      <c r="D2202" s="266"/>
      <c r="E2202" s="266"/>
      <c r="F2202" s="266"/>
      <c r="G2202" s="266"/>
    </row>
    <row r="2203" spans="3:7" s="107" customFormat="1" ht="12.75">
      <c r="C2203" s="266"/>
      <c r="D2203" s="266"/>
      <c r="E2203" s="266"/>
      <c r="F2203" s="266"/>
      <c r="G2203" s="266"/>
    </row>
    <row r="2204" spans="3:7" s="107" customFormat="1" ht="12.75">
      <c r="C2204" s="266"/>
      <c r="D2204" s="266"/>
      <c r="E2204" s="266"/>
      <c r="F2204" s="266"/>
      <c r="G2204" s="266"/>
    </row>
    <row r="2205" spans="3:7" s="107" customFormat="1" ht="12.75">
      <c r="C2205" s="266"/>
      <c r="D2205" s="266"/>
      <c r="E2205" s="266"/>
      <c r="F2205" s="266"/>
      <c r="G2205" s="266"/>
    </row>
    <row r="2206" spans="3:7" s="107" customFormat="1" ht="12.75">
      <c r="C2206" s="266"/>
      <c r="D2206" s="266"/>
      <c r="E2206" s="266"/>
      <c r="F2206" s="266"/>
      <c r="G2206" s="266"/>
    </row>
    <row r="2207" spans="3:7" s="107" customFormat="1" ht="12.75">
      <c r="C2207" s="266"/>
      <c r="D2207" s="266"/>
      <c r="E2207" s="266"/>
      <c r="F2207" s="266"/>
      <c r="G2207" s="266"/>
    </row>
    <row r="2208" spans="3:7" s="107" customFormat="1" ht="12.75">
      <c r="C2208" s="266"/>
      <c r="D2208" s="266"/>
      <c r="E2208" s="266"/>
      <c r="F2208" s="266"/>
      <c r="G2208" s="266"/>
    </row>
    <row r="2209" spans="3:7" s="107" customFormat="1" ht="12.75">
      <c r="C2209" s="266"/>
      <c r="D2209" s="266"/>
      <c r="E2209" s="266"/>
      <c r="F2209" s="266"/>
      <c r="G2209" s="266"/>
    </row>
    <row r="2210" spans="3:7" s="107" customFormat="1" ht="12.75">
      <c r="C2210" s="266"/>
      <c r="D2210" s="266"/>
      <c r="E2210" s="266"/>
      <c r="F2210" s="266"/>
      <c r="G2210" s="266"/>
    </row>
    <row r="2211" spans="3:7" s="107" customFormat="1" ht="12.75">
      <c r="C2211" s="266"/>
      <c r="D2211" s="266"/>
      <c r="E2211" s="266"/>
      <c r="F2211" s="266"/>
      <c r="G2211" s="266"/>
    </row>
    <row r="2212" spans="3:7" s="107" customFormat="1" ht="12.75">
      <c r="C2212" s="266"/>
      <c r="D2212" s="266"/>
      <c r="E2212" s="266"/>
      <c r="F2212" s="266"/>
      <c r="G2212" s="266"/>
    </row>
    <row r="2213" spans="3:7" s="107" customFormat="1" ht="12.75">
      <c r="C2213" s="266"/>
      <c r="D2213" s="266"/>
      <c r="E2213" s="266"/>
      <c r="F2213" s="266"/>
      <c r="G2213" s="266"/>
    </row>
    <row r="2214" spans="3:7" s="107" customFormat="1" ht="12.75">
      <c r="C2214" s="266"/>
      <c r="D2214" s="266"/>
      <c r="E2214" s="266"/>
      <c r="F2214" s="266"/>
      <c r="G2214" s="266"/>
    </row>
    <row r="2215" spans="3:7" s="107" customFormat="1" ht="12.75">
      <c r="C2215" s="266"/>
      <c r="D2215" s="266"/>
      <c r="E2215" s="266"/>
      <c r="F2215" s="266"/>
      <c r="G2215" s="266"/>
    </row>
    <row r="2216" spans="3:7" s="107" customFormat="1" ht="12.75">
      <c r="C2216" s="266"/>
      <c r="D2216" s="266"/>
      <c r="E2216" s="266"/>
      <c r="F2216" s="266"/>
      <c r="G2216" s="266"/>
    </row>
    <row r="2217" spans="3:7" s="107" customFormat="1" ht="12.75">
      <c r="C2217" s="266"/>
      <c r="D2217" s="266"/>
      <c r="E2217" s="266"/>
      <c r="F2217" s="266"/>
      <c r="G2217" s="266"/>
    </row>
    <row r="2218" spans="3:7" s="107" customFormat="1" ht="12.75">
      <c r="C2218" s="266"/>
      <c r="D2218" s="266"/>
      <c r="E2218" s="266"/>
      <c r="F2218" s="266"/>
      <c r="G2218" s="266"/>
    </row>
    <row r="2219" spans="3:7" s="107" customFormat="1" ht="12.75">
      <c r="C2219" s="266"/>
      <c r="D2219" s="266"/>
      <c r="E2219" s="266"/>
      <c r="F2219" s="266"/>
      <c r="G2219" s="266"/>
    </row>
    <row r="2220" spans="3:7" s="107" customFormat="1" ht="12.75">
      <c r="C2220" s="266"/>
      <c r="D2220" s="266"/>
      <c r="E2220" s="266"/>
      <c r="F2220" s="266"/>
      <c r="G2220" s="266"/>
    </row>
    <row r="2221" spans="3:7" s="107" customFormat="1" ht="12.75">
      <c r="C2221" s="266"/>
      <c r="D2221" s="266"/>
      <c r="E2221" s="266"/>
      <c r="F2221" s="266"/>
      <c r="G2221" s="266"/>
    </row>
    <row r="2222" spans="3:7" s="107" customFormat="1" ht="12.75">
      <c r="C2222" s="266"/>
      <c r="D2222" s="266"/>
      <c r="E2222" s="266"/>
      <c r="F2222" s="266"/>
      <c r="G2222" s="266"/>
    </row>
    <row r="2223" spans="3:7" s="107" customFormat="1" ht="12.75">
      <c r="C2223" s="266"/>
      <c r="D2223" s="266"/>
      <c r="E2223" s="266"/>
      <c r="F2223" s="266"/>
      <c r="G2223" s="266"/>
    </row>
    <row r="2224" spans="3:7" s="107" customFormat="1" ht="12.75">
      <c r="C2224" s="266"/>
      <c r="D2224" s="266"/>
      <c r="E2224" s="266"/>
      <c r="F2224" s="266"/>
      <c r="G2224" s="266"/>
    </row>
    <row r="2225" spans="3:7" s="107" customFormat="1" ht="12.75">
      <c r="C2225" s="266"/>
      <c r="D2225" s="266"/>
      <c r="E2225" s="266"/>
      <c r="F2225" s="266"/>
      <c r="G2225" s="266"/>
    </row>
    <row r="2226" spans="3:7" s="107" customFormat="1" ht="12.75">
      <c r="C2226" s="266"/>
      <c r="D2226" s="266"/>
      <c r="E2226" s="266"/>
      <c r="F2226" s="266"/>
      <c r="G2226" s="266"/>
    </row>
    <row r="2227" spans="3:7" s="107" customFormat="1" ht="12.75">
      <c r="C2227" s="266"/>
      <c r="D2227" s="266"/>
      <c r="E2227" s="266"/>
      <c r="F2227" s="266"/>
      <c r="G2227" s="266"/>
    </row>
    <row r="2228" spans="3:7" s="107" customFormat="1" ht="12.75">
      <c r="C2228" s="266"/>
      <c r="D2228" s="266"/>
      <c r="E2228" s="266"/>
      <c r="F2228" s="266"/>
      <c r="G2228" s="266"/>
    </row>
    <row r="2229" spans="3:7" s="107" customFormat="1" ht="12.75">
      <c r="C2229" s="266"/>
      <c r="D2229" s="266"/>
      <c r="E2229" s="266"/>
      <c r="F2229" s="266"/>
      <c r="G2229" s="266"/>
    </row>
    <row r="2230" spans="3:7" s="107" customFormat="1" ht="12.75">
      <c r="C2230" s="266"/>
      <c r="D2230" s="266"/>
      <c r="E2230" s="266"/>
      <c r="F2230" s="266"/>
      <c r="G2230" s="266"/>
    </row>
    <row r="2231" spans="3:7" s="107" customFormat="1" ht="12.75">
      <c r="C2231" s="266"/>
      <c r="D2231" s="266"/>
      <c r="E2231" s="266"/>
      <c r="F2231" s="266"/>
      <c r="G2231" s="266"/>
    </row>
    <row r="2232" spans="3:7" s="107" customFormat="1" ht="12.75">
      <c r="C2232" s="266"/>
      <c r="D2232" s="266"/>
      <c r="E2232" s="266"/>
      <c r="F2232" s="266"/>
      <c r="G2232" s="266"/>
    </row>
    <row r="2233" spans="3:7" s="107" customFormat="1" ht="12.75">
      <c r="C2233" s="266"/>
      <c r="D2233" s="266"/>
      <c r="E2233" s="266"/>
      <c r="F2233" s="266"/>
      <c r="G2233" s="266"/>
    </row>
    <row r="2234" spans="3:7" s="107" customFormat="1" ht="12.75">
      <c r="C2234" s="266"/>
      <c r="D2234" s="266"/>
      <c r="E2234" s="266"/>
      <c r="F2234" s="266"/>
      <c r="G2234" s="266"/>
    </row>
    <row r="2235" spans="3:7" s="107" customFormat="1" ht="12.75">
      <c r="C2235" s="266"/>
      <c r="D2235" s="266"/>
      <c r="E2235" s="266"/>
      <c r="F2235" s="266"/>
      <c r="G2235" s="266"/>
    </row>
    <row r="2236" spans="3:7" s="107" customFormat="1" ht="12.75">
      <c r="C2236" s="266"/>
      <c r="D2236" s="266"/>
      <c r="E2236" s="266"/>
      <c r="F2236" s="266"/>
      <c r="G2236" s="266"/>
    </row>
    <row r="2237" spans="3:7" s="107" customFormat="1" ht="12.75">
      <c r="C2237" s="266"/>
      <c r="D2237" s="266"/>
      <c r="E2237" s="266"/>
      <c r="F2237" s="266"/>
      <c r="G2237" s="266"/>
    </row>
    <row r="2238" spans="3:7" s="107" customFormat="1" ht="12.75">
      <c r="C2238" s="266"/>
      <c r="D2238" s="266"/>
      <c r="E2238" s="266"/>
      <c r="F2238" s="266"/>
      <c r="G2238" s="266"/>
    </row>
    <row r="2239" spans="3:7" s="107" customFormat="1" ht="12.75">
      <c r="C2239" s="266"/>
      <c r="D2239" s="266"/>
      <c r="E2239" s="266"/>
      <c r="F2239" s="266"/>
      <c r="G2239" s="266"/>
    </row>
    <row r="2240" spans="3:7" s="107" customFormat="1" ht="12.75">
      <c r="C2240" s="266"/>
      <c r="D2240" s="266"/>
      <c r="E2240" s="266"/>
      <c r="F2240" s="266"/>
      <c r="G2240" s="266"/>
    </row>
    <row r="2241" spans="3:7" s="107" customFormat="1" ht="12.75">
      <c r="C2241" s="266"/>
      <c r="D2241" s="266"/>
      <c r="E2241" s="266"/>
      <c r="F2241" s="266"/>
      <c r="G2241" s="266"/>
    </row>
    <row r="2242" spans="3:7" s="107" customFormat="1" ht="12.75">
      <c r="C2242" s="266"/>
      <c r="D2242" s="266"/>
      <c r="E2242" s="266"/>
      <c r="F2242" s="266"/>
      <c r="G2242" s="266"/>
    </row>
    <row r="2243" spans="3:7" s="107" customFormat="1" ht="12.75">
      <c r="C2243" s="266"/>
      <c r="D2243" s="266"/>
      <c r="E2243" s="266"/>
      <c r="F2243" s="266"/>
      <c r="G2243" s="266"/>
    </row>
    <row r="2244" spans="3:7" s="107" customFormat="1" ht="12.75">
      <c r="C2244" s="266"/>
      <c r="D2244" s="266"/>
      <c r="E2244" s="266"/>
      <c r="F2244" s="266"/>
      <c r="G2244" s="266"/>
    </row>
    <row r="2245" spans="3:7" s="107" customFormat="1" ht="12.75">
      <c r="C2245" s="266"/>
      <c r="D2245" s="266"/>
      <c r="E2245" s="266"/>
      <c r="F2245" s="266"/>
      <c r="G2245" s="266"/>
    </row>
    <row r="2246" spans="3:7" s="107" customFormat="1" ht="12.75">
      <c r="C2246" s="266"/>
      <c r="D2246" s="266"/>
      <c r="E2246" s="266"/>
      <c r="F2246" s="266"/>
      <c r="G2246" s="266"/>
    </row>
    <row r="2247" spans="3:7" s="107" customFormat="1" ht="12.75">
      <c r="C2247" s="266"/>
      <c r="D2247" s="266"/>
      <c r="E2247" s="266"/>
      <c r="F2247" s="266"/>
      <c r="G2247" s="266"/>
    </row>
    <row r="2248" spans="3:7" s="107" customFormat="1" ht="12.75">
      <c r="C2248" s="266"/>
      <c r="D2248" s="266"/>
      <c r="E2248" s="266"/>
      <c r="F2248" s="266"/>
      <c r="G2248" s="266"/>
    </row>
    <row r="2249" spans="3:7" s="107" customFormat="1" ht="12.75">
      <c r="C2249" s="266"/>
      <c r="D2249" s="266"/>
      <c r="E2249" s="266"/>
      <c r="F2249" s="266"/>
      <c r="G2249" s="266"/>
    </row>
    <row r="2250" spans="3:7" s="107" customFormat="1" ht="12.75">
      <c r="C2250" s="266"/>
      <c r="D2250" s="266"/>
      <c r="E2250" s="266"/>
      <c r="F2250" s="266"/>
      <c r="G2250" s="266"/>
    </row>
    <row r="2251" spans="3:7" s="107" customFormat="1" ht="12.75">
      <c r="C2251" s="266"/>
      <c r="D2251" s="266"/>
      <c r="E2251" s="266"/>
      <c r="F2251" s="266"/>
      <c r="G2251" s="266"/>
    </row>
    <row r="2252" spans="3:7" s="107" customFormat="1" ht="12.75">
      <c r="C2252" s="266"/>
      <c r="D2252" s="266"/>
      <c r="E2252" s="266"/>
      <c r="F2252" s="266"/>
      <c r="G2252" s="266"/>
    </row>
    <row r="2253" spans="3:7" s="107" customFormat="1" ht="12.75">
      <c r="C2253" s="266"/>
      <c r="D2253" s="266"/>
      <c r="E2253" s="266"/>
      <c r="F2253" s="266"/>
      <c r="G2253" s="266"/>
    </row>
    <row r="2254" spans="3:7" s="107" customFormat="1" ht="12.75">
      <c r="C2254" s="266"/>
      <c r="D2254" s="266"/>
      <c r="E2254" s="266"/>
      <c r="F2254" s="266"/>
      <c r="G2254" s="266"/>
    </row>
    <row r="2255" spans="3:7" s="107" customFormat="1" ht="12.75">
      <c r="C2255" s="266"/>
      <c r="D2255" s="266"/>
      <c r="E2255" s="266"/>
      <c r="F2255" s="266"/>
      <c r="G2255" s="266"/>
    </row>
    <row r="2256" spans="3:7" s="107" customFormat="1" ht="12.75">
      <c r="C2256" s="266"/>
      <c r="D2256" s="266"/>
      <c r="E2256" s="266"/>
      <c r="F2256" s="266"/>
      <c r="G2256" s="266"/>
    </row>
    <row r="2257" spans="3:7" s="107" customFormat="1" ht="12.75">
      <c r="C2257" s="266"/>
      <c r="D2257" s="266"/>
      <c r="E2257" s="266"/>
      <c r="F2257" s="266"/>
      <c r="G2257" s="266"/>
    </row>
    <row r="2258" spans="3:7" s="107" customFormat="1" ht="12.75">
      <c r="C2258" s="266"/>
      <c r="D2258" s="266"/>
      <c r="E2258" s="266"/>
      <c r="F2258" s="266"/>
      <c r="G2258" s="266"/>
    </row>
    <row r="2259" spans="3:7" s="107" customFormat="1" ht="12.75">
      <c r="C2259" s="266"/>
      <c r="D2259" s="266"/>
      <c r="E2259" s="266"/>
      <c r="F2259" s="266"/>
      <c r="G2259" s="266"/>
    </row>
    <row r="2260" spans="3:7" s="107" customFormat="1" ht="12.75">
      <c r="C2260" s="266"/>
      <c r="D2260" s="266"/>
      <c r="E2260" s="266"/>
      <c r="F2260" s="266"/>
      <c r="G2260" s="266"/>
    </row>
    <row r="2261" spans="3:7" s="107" customFormat="1" ht="12.75">
      <c r="C2261" s="266"/>
      <c r="D2261" s="266"/>
      <c r="E2261" s="266"/>
      <c r="F2261" s="266"/>
      <c r="G2261" s="266"/>
    </row>
    <row r="2262" spans="3:7" s="107" customFormat="1" ht="12.75">
      <c r="C2262" s="266"/>
      <c r="D2262" s="266"/>
      <c r="E2262" s="266"/>
      <c r="F2262" s="266"/>
      <c r="G2262" s="266"/>
    </row>
    <row r="2263" spans="3:7" s="107" customFormat="1" ht="12.75">
      <c r="C2263" s="266"/>
      <c r="D2263" s="266"/>
      <c r="E2263" s="266"/>
      <c r="F2263" s="266"/>
      <c r="G2263" s="266"/>
    </row>
    <row r="2264" spans="3:7" s="107" customFormat="1" ht="12.75">
      <c r="C2264" s="266"/>
      <c r="D2264" s="266"/>
      <c r="E2264" s="266"/>
      <c r="F2264" s="266"/>
      <c r="G2264" s="266"/>
    </row>
    <row r="2265" spans="3:7" s="107" customFormat="1" ht="12.75">
      <c r="C2265" s="266"/>
      <c r="D2265" s="266"/>
      <c r="E2265" s="266"/>
      <c r="F2265" s="266"/>
      <c r="G2265" s="266"/>
    </row>
    <row r="2266" spans="3:7" s="107" customFormat="1" ht="12.75">
      <c r="C2266" s="266"/>
      <c r="D2266" s="266"/>
      <c r="E2266" s="266"/>
      <c r="F2266" s="266"/>
      <c r="G2266" s="266"/>
    </row>
    <row r="2267" spans="3:7" s="107" customFormat="1" ht="12.75">
      <c r="C2267" s="266"/>
      <c r="D2267" s="266"/>
      <c r="E2267" s="266"/>
      <c r="F2267" s="266"/>
      <c r="G2267" s="266"/>
    </row>
    <row r="2268" spans="3:7" s="107" customFormat="1" ht="12.75">
      <c r="C2268" s="266"/>
      <c r="D2268" s="266"/>
      <c r="E2268" s="266"/>
      <c r="F2268" s="266"/>
      <c r="G2268" s="266"/>
    </row>
    <row r="2269" spans="3:7" s="107" customFormat="1" ht="12.75">
      <c r="C2269" s="266"/>
      <c r="D2269" s="266"/>
      <c r="E2269" s="266"/>
      <c r="F2269" s="266"/>
      <c r="G2269" s="266"/>
    </row>
    <row r="2270" spans="3:7" s="107" customFormat="1" ht="12.75">
      <c r="C2270" s="266"/>
      <c r="D2270" s="266"/>
      <c r="E2270" s="266"/>
      <c r="F2270" s="266"/>
      <c r="G2270" s="266"/>
    </row>
    <row r="2271" spans="3:7" s="107" customFormat="1" ht="12.75">
      <c r="C2271" s="266"/>
      <c r="D2271" s="266"/>
      <c r="E2271" s="266"/>
      <c r="F2271" s="266"/>
      <c r="G2271" s="266"/>
    </row>
    <row r="2272" spans="3:7" s="107" customFormat="1" ht="12.75">
      <c r="C2272" s="266"/>
      <c r="D2272" s="266"/>
      <c r="E2272" s="266"/>
      <c r="F2272" s="266"/>
      <c r="G2272" s="266"/>
    </row>
    <row r="2273" spans="3:7" s="107" customFormat="1" ht="12.75">
      <c r="C2273" s="266"/>
      <c r="D2273" s="266"/>
      <c r="E2273" s="266"/>
      <c r="F2273" s="266"/>
      <c r="G2273" s="266"/>
    </row>
    <row r="2274" spans="3:7" s="107" customFormat="1" ht="12.75">
      <c r="C2274" s="266"/>
      <c r="D2274" s="266"/>
      <c r="E2274" s="266"/>
      <c r="F2274" s="266"/>
      <c r="G2274" s="266"/>
    </row>
    <row r="2275" spans="3:7" s="107" customFormat="1" ht="12.75">
      <c r="C2275" s="266"/>
      <c r="D2275" s="266"/>
      <c r="E2275" s="266"/>
      <c r="F2275" s="266"/>
      <c r="G2275" s="266"/>
    </row>
    <row r="2276" spans="3:7" s="107" customFormat="1" ht="12.75">
      <c r="C2276" s="266"/>
      <c r="D2276" s="266"/>
      <c r="E2276" s="266"/>
      <c r="F2276" s="266"/>
      <c r="G2276" s="266"/>
    </row>
    <row r="2277" spans="3:7" s="107" customFormat="1" ht="12.75">
      <c r="C2277" s="266"/>
      <c r="D2277" s="266"/>
      <c r="E2277" s="266"/>
      <c r="F2277" s="266"/>
      <c r="G2277" s="266"/>
    </row>
    <row r="2278" spans="3:7" s="107" customFormat="1" ht="12.75">
      <c r="C2278" s="266"/>
      <c r="D2278" s="266"/>
      <c r="E2278" s="266"/>
      <c r="F2278" s="266"/>
      <c r="G2278" s="266"/>
    </row>
    <row r="2279" spans="3:7" s="107" customFormat="1" ht="12.75">
      <c r="C2279" s="266"/>
      <c r="D2279" s="266"/>
      <c r="E2279" s="266"/>
      <c r="F2279" s="266"/>
      <c r="G2279" s="266"/>
    </row>
    <row r="2280" spans="3:7" s="107" customFormat="1" ht="12.75">
      <c r="C2280" s="266"/>
      <c r="D2280" s="266"/>
      <c r="E2280" s="266"/>
      <c r="F2280" s="266"/>
      <c r="G2280" s="266"/>
    </row>
    <row r="2281" spans="3:7" s="107" customFormat="1" ht="12.75">
      <c r="C2281" s="266"/>
      <c r="D2281" s="266"/>
      <c r="E2281" s="266"/>
      <c r="F2281" s="266"/>
      <c r="G2281" s="266"/>
    </row>
    <row r="2282" spans="3:7" s="107" customFormat="1" ht="12.75">
      <c r="C2282" s="266"/>
      <c r="D2282" s="266"/>
      <c r="E2282" s="266"/>
      <c r="F2282" s="266"/>
      <c r="G2282" s="266"/>
    </row>
    <row r="2283" spans="3:7" s="107" customFormat="1" ht="12.75">
      <c r="C2283" s="266"/>
      <c r="D2283" s="266"/>
      <c r="E2283" s="266"/>
      <c r="F2283" s="266"/>
      <c r="G2283" s="266"/>
    </row>
    <row r="2284" spans="3:7" s="107" customFormat="1" ht="12.75">
      <c r="C2284" s="266"/>
      <c r="D2284" s="266"/>
      <c r="E2284" s="266"/>
      <c r="F2284" s="266"/>
      <c r="G2284" s="266"/>
    </row>
    <row r="2285" spans="3:7" s="107" customFormat="1" ht="12.75">
      <c r="C2285" s="266"/>
      <c r="D2285" s="266"/>
      <c r="E2285" s="266"/>
      <c r="F2285" s="266"/>
      <c r="G2285" s="266"/>
    </row>
    <row r="2286" spans="3:7" s="107" customFormat="1" ht="12.75">
      <c r="C2286" s="266"/>
      <c r="D2286" s="266"/>
      <c r="E2286" s="266"/>
      <c r="F2286" s="266"/>
      <c r="G2286" s="266"/>
    </row>
    <row r="2287" spans="3:7" s="107" customFormat="1" ht="12.75">
      <c r="C2287" s="266"/>
      <c r="D2287" s="266"/>
      <c r="E2287" s="266"/>
      <c r="F2287" s="266"/>
      <c r="G2287" s="266"/>
    </row>
    <row r="2288" spans="3:7" s="107" customFormat="1" ht="12.75">
      <c r="C2288" s="266"/>
      <c r="D2288" s="266"/>
      <c r="E2288" s="266"/>
      <c r="F2288" s="266"/>
      <c r="G2288" s="266"/>
    </row>
    <row r="2289" spans="3:7" s="107" customFormat="1" ht="12.75">
      <c r="C2289" s="266"/>
      <c r="D2289" s="266"/>
      <c r="E2289" s="266"/>
      <c r="F2289" s="266"/>
      <c r="G2289" s="266"/>
    </row>
    <row r="2290" spans="3:7" s="107" customFormat="1" ht="12.75">
      <c r="C2290" s="266"/>
      <c r="D2290" s="266"/>
      <c r="E2290" s="266"/>
      <c r="F2290" s="266"/>
      <c r="G2290" s="266"/>
    </row>
    <row r="2291" spans="3:7" s="107" customFormat="1" ht="12.75">
      <c r="C2291" s="266"/>
      <c r="D2291" s="266"/>
      <c r="E2291" s="266"/>
      <c r="F2291" s="266"/>
      <c r="G2291" s="266"/>
    </row>
    <row r="2292" spans="3:7" s="107" customFormat="1" ht="12.75">
      <c r="C2292" s="266"/>
      <c r="D2292" s="266"/>
      <c r="E2292" s="266"/>
      <c r="F2292" s="266"/>
      <c r="G2292" s="266"/>
    </row>
    <row r="2293" spans="3:7" s="107" customFormat="1" ht="12.75">
      <c r="C2293" s="266"/>
      <c r="D2293" s="266"/>
      <c r="E2293" s="266"/>
      <c r="F2293" s="266"/>
      <c r="G2293" s="266"/>
    </row>
    <row r="2294" spans="3:7" s="107" customFormat="1" ht="12.75">
      <c r="C2294" s="266"/>
      <c r="D2294" s="266"/>
      <c r="E2294" s="266"/>
      <c r="F2294" s="266"/>
      <c r="G2294" s="266"/>
    </row>
    <row r="2295" spans="3:7" s="107" customFormat="1" ht="12.75">
      <c r="C2295" s="266"/>
      <c r="D2295" s="266"/>
      <c r="E2295" s="266"/>
      <c r="F2295" s="266"/>
      <c r="G2295" s="266"/>
    </row>
    <row r="2296" spans="3:7" s="107" customFormat="1" ht="12.75">
      <c r="C2296" s="266"/>
      <c r="D2296" s="266"/>
      <c r="E2296" s="266"/>
      <c r="F2296" s="266"/>
      <c r="G2296" s="266"/>
    </row>
    <row r="2297" spans="3:7" s="107" customFormat="1" ht="12.75">
      <c r="C2297" s="266"/>
      <c r="D2297" s="266"/>
      <c r="E2297" s="266"/>
      <c r="F2297" s="266"/>
      <c r="G2297" s="266"/>
    </row>
    <row r="2298" spans="3:7" s="107" customFormat="1" ht="12.75">
      <c r="C2298" s="266"/>
      <c r="D2298" s="266"/>
      <c r="E2298" s="266"/>
      <c r="F2298" s="266"/>
      <c r="G2298" s="266"/>
    </row>
    <row r="2299" spans="3:7" s="107" customFormat="1" ht="12.75">
      <c r="C2299" s="266"/>
      <c r="D2299" s="266"/>
      <c r="E2299" s="266"/>
      <c r="F2299" s="266"/>
      <c r="G2299" s="266"/>
    </row>
    <row r="2300" spans="3:7" s="107" customFormat="1" ht="12.75">
      <c r="C2300" s="266"/>
      <c r="D2300" s="266"/>
      <c r="E2300" s="266"/>
      <c r="F2300" s="266"/>
      <c r="G2300" s="266"/>
    </row>
    <row r="2301" spans="3:7" s="107" customFormat="1" ht="12.75">
      <c r="C2301" s="266"/>
      <c r="D2301" s="266"/>
      <c r="E2301" s="266"/>
      <c r="F2301" s="266"/>
      <c r="G2301" s="266"/>
    </row>
    <row r="2302" spans="3:7" s="107" customFormat="1" ht="12.75">
      <c r="C2302" s="266"/>
      <c r="D2302" s="266"/>
      <c r="E2302" s="266"/>
      <c r="F2302" s="266"/>
      <c r="G2302" s="266"/>
    </row>
    <row r="2303" spans="3:7" s="107" customFormat="1" ht="12.75">
      <c r="C2303" s="266"/>
      <c r="D2303" s="266"/>
      <c r="E2303" s="266"/>
      <c r="F2303" s="266"/>
      <c r="G2303" s="266"/>
    </row>
    <row r="2304" spans="3:7" s="107" customFormat="1" ht="12.75">
      <c r="C2304" s="266"/>
      <c r="D2304" s="266"/>
      <c r="E2304" s="266"/>
      <c r="F2304" s="266"/>
      <c r="G2304" s="266"/>
    </row>
    <row r="2305" spans="3:7" s="107" customFormat="1" ht="12.75">
      <c r="C2305" s="266"/>
      <c r="D2305" s="266"/>
      <c r="E2305" s="266"/>
      <c r="F2305" s="266"/>
      <c r="G2305" s="266"/>
    </row>
    <row r="2306" spans="3:7" s="107" customFormat="1" ht="12.75">
      <c r="C2306" s="266"/>
      <c r="D2306" s="266"/>
      <c r="E2306" s="266"/>
      <c r="F2306" s="266"/>
      <c r="G2306" s="266"/>
    </row>
    <row r="2307" spans="3:7" s="107" customFormat="1" ht="12.75">
      <c r="C2307" s="266"/>
      <c r="D2307" s="266"/>
      <c r="E2307" s="266"/>
      <c r="F2307" s="266"/>
      <c r="G2307" s="266"/>
    </row>
    <row r="2308" spans="3:7" s="107" customFormat="1" ht="12.75">
      <c r="C2308" s="266"/>
      <c r="D2308" s="266"/>
      <c r="E2308" s="266"/>
      <c r="F2308" s="266"/>
      <c r="G2308" s="266"/>
    </row>
    <row r="2309" spans="3:7" s="107" customFormat="1" ht="12.75">
      <c r="C2309" s="266"/>
      <c r="D2309" s="266"/>
      <c r="E2309" s="266"/>
      <c r="F2309" s="266"/>
      <c r="G2309" s="266"/>
    </row>
    <row r="2310" spans="3:7" s="107" customFormat="1" ht="12.75">
      <c r="C2310" s="266"/>
      <c r="D2310" s="266"/>
      <c r="E2310" s="266"/>
      <c r="F2310" s="266"/>
      <c r="G2310" s="266"/>
    </row>
    <row r="2311" spans="3:7" s="107" customFormat="1" ht="12.75">
      <c r="C2311" s="266"/>
      <c r="D2311" s="266"/>
      <c r="E2311" s="266"/>
      <c r="F2311" s="266"/>
      <c r="G2311" s="266"/>
    </row>
    <row r="2312" spans="3:7" s="107" customFormat="1" ht="12.75">
      <c r="C2312" s="266"/>
      <c r="D2312" s="266"/>
      <c r="E2312" s="266"/>
      <c r="F2312" s="266"/>
      <c r="G2312" s="266"/>
    </row>
    <row r="2313" spans="3:7" s="107" customFormat="1" ht="12.75">
      <c r="C2313" s="266"/>
      <c r="D2313" s="266"/>
      <c r="E2313" s="266"/>
      <c r="F2313" s="266"/>
      <c r="G2313" s="266"/>
    </row>
    <row r="2314" spans="3:7" s="107" customFormat="1" ht="12.75">
      <c r="C2314" s="266"/>
      <c r="D2314" s="266"/>
      <c r="E2314" s="266"/>
      <c r="F2314" s="266"/>
      <c r="G2314" s="266"/>
    </row>
    <row r="2315" spans="3:7" s="107" customFormat="1" ht="12.75">
      <c r="C2315" s="266"/>
      <c r="D2315" s="266"/>
      <c r="E2315" s="266"/>
      <c r="F2315" s="266"/>
      <c r="G2315" s="266"/>
    </row>
    <row r="2316" spans="3:7" s="107" customFormat="1" ht="12.75">
      <c r="C2316" s="266"/>
      <c r="D2316" s="266"/>
      <c r="E2316" s="266"/>
      <c r="F2316" s="266"/>
      <c r="G2316" s="266"/>
    </row>
    <row r="2317" spans="3:7" s="107" customFormat="1" ht="12.75">
      <c r="C2317" s="266"/>
      <c r="D2317" s="266"/>
      <c r="E2317" s="266"/>
      <c r="F2317" s="266"/>
      <c r="G2317" s="266"/>
    </row>
    <row r="2318" spans="3:7" s="107" customFormat="1" ht="12.75">
      <c r="C2318" s="266"/>
      <c r="D2318" s="266"/>
      <c r="E2318" s="266"/>
      <c r="F2318" s="266"/>
      <c r="G2318" s="266"/>
    </row>
    <row r="2319" spans="3:7" s="107" customFormat="1" ht="12.75">
      <c r="C2319" s="266"/>
      <c r="D2319" s="266"/>
      <c r="E2319" s="266"/>
      <c r="F2319" s="266"/>
      <c r="G2319" s="266"/>
    </row>
    <row r="2320" spans="3:7" s="107" customFormat="1" ht="12.75">
      <c r="C2320" s="266"/>
      <c r="D2320" s="266"/>
      <c r="E2320" s="266"/>
      <c r="F2320" s="266"/>
      <c r="G2320" s="266"/>
    </row>
    <row r="2321" spans="3:7" s="107" customFormat="1" ht="12.75">
      <c r="C2321" s="266"/>
      <c r="D2321" s="266"/>
      <c r="E2321" s="266"/>
      <c r="F2321" s="266"/>
      <c r="G2321" s="266"/>
    </row>
    <row r="2322" spans="3:7" s="107" customFormat="1" ht="12.75">
      <c r="C2322" s="266"/>
      <c r="D2322" s="266"/>
      <c r="E2322" s="266"/>
      <c r="F2322" s="266"/>
      <c r="G2322" s="266"/>
    </row>
    <row r="2323" spans="3:7" s="107" customFormat="1" ht="12.75">
      <c r="C2323" s="266"/>
      <c r="D2323" s="266"/>
      <c r="E2323" s="266"/>
      <c r="F2323" s="266"/>
      <c r="G2323" s="266"/>
    </row>
    <row r="2324" spans="3:7" s="107" customFormat="1" ht="12.75">
      <c r="C2324" s="266"/>
      <c r="D2324" s="266"/>
      <c r="E2324" s="266"/>
      <c r="F2324" s="266"/>
      <c r="G2324" s="266"/>
    </row>
    <row r="2325" spans="3:7" s="107" customFormat="1" ht="12.75">
      <c r="C2325" s="266"/>
      <c r="D2325" s="266"/>
      <c r="E2325" s="266"/>
      <c r="F2325" s="266"/>
      <c r="G2325" s="266"/>
    </row>
    <row r="2326" spans="3:7" s="107" customFormat="1" ht="12.75">
      <c r="C2326" s="266"/>
      <c r="D2326" s="266"/>
      <c r="E2326" s="266"/>
      <c r="F2326" s="266"/>
      <c r="G2326" s="266"/>
    </row>
    <row r="2327" spans="3:7" s="107" customFormat="1" ht="12.75">
      <c r="C2327" s="266"/>
      <c r="D2327" s="266"/>
      <c r="E2327" s="266"/>
      <c r="F2327" s="266"/>
      <c r="G2327" s="266"/>
    </row>
    <row r="2328" spans="3:7" s="107" customFormat="1" ht="12.75">
      <c r="C2328" s="266"/>
      <c r="D2328" s="266"/>
      <c r="E2328" s="266"/>
      <c r="F2328" s="266"/>
      <c r="G2328" s="266"/>
    </row>
    <row r="2329" spans="3:7" s="107" customFormat="1" ht="12.75">
      <c r="C2329" s="266"/>
      <c r="D2329" s="266"/>
      <c r="E2329" s="266"/>
      <c r="F2329" s="266"/>
      <c r="G2329" s="266"/>
    </row>
    <row r="2330" spans="3:7" s="107" customFormat="1" ht="12.75">
      <c r="C2330" s="266"/>
      <c r="D2330" s="266"/>
      <c r="E2330" s="266"/>
      <c r="F2330" s="266"/>
      <c r="G2330" s="266"/>
    </row>
    <row r="2331" spans="3:7" s="107" customFormat="1" ht="12.75">
      <c r="C2331" s="266"/>
      <c r="D2331" s="266"/>
      <c r="E2331" s="266"/>
      <c r="F2331" s="266"/>
      <c r="G2331" s="266"/>
    </row>
    <row r="2332" spans="3:7" s="107" customFormat="1" ht="12.75">
      <c r="C2332" s="266"/>
      <c r="D2332" s="266"/>
      <c r="E2332" s="266"/>
      <c r="F2332" s="266"/>
      <c r="G2332" s="266"/>
    </row>
    <row r="2333" spans="3:7" s="107" customFormat="1" ht="12.75">
      <c r="C2333" s="266"/>
      <c r="D2333" s="266"/>
      <c r="E2333" s="266"/>
      <c r="F2333" s="266"/>
      <c r="G2333" s="266"/>
    </row>
    <row r="2334" spans="3:7" s="107" customFormat="1" ht="12.75">
      <c r="C2334" s="266"/>
      <c r="D2334" s="266"/>
      <c r="E2334" s="266"/>
      <c r="F2334" s="266"/>
      <c r="G2334" s="266"/>
    </row>
    <row r="2335" spans="3:7" s="107" customFormat="1" ht="12.75">
      <c r="C2335" s="266"/>
      <c r="D2335" s="266"/>
      <c r="E2335" s="266"/>
      <c r="F2335" s="266"/>
      <c r="G2335" s="266"/>
    </row>
    <row r="2336" spans="3:7" s="107" customFormat="1" ht="12.75">
      <c r="C2336" s="266"/>
      <c r="D2336" s="266"/>
      <c r="E2336" s="266"/>
      <c r="F2336" s="266"/>
      <c r="G2336" s="266"/>
    </row>
    <row r="2337" spans="3:7" s="107" customFormat="1" ht="12.75">
      <c r="C2337" s="266"/>
      <c r="D2337" s="266"/>
      <c r="E2337" s="266"/>
      <c r="F2337" s="266"/>
      <c r="G2337" s="266"/>
    </row>
    <row r="2338" spans="3:7" s="107" customFormat="1" ht="12.75">
      <c r="C2338" s="266"/>
      <c r="D2338" s="266"/>
      <c r="E2338" s="266"/>
      <c r="F2338" s="266"/>
      <c r="G2338" s="266"/>
    </row>
    <row r="2339" spans="3:7" s="107" customFormat="1" ht="12.75">
      <c r="C2339" s="266"/>
      <c r="D2339" s="266"/>
      <c r="E2339" s="266"/>
      <c r="F2339" s="266"/>
      <c r="G2339" s="266"/>
    </row>
    <row r="2340" spans="3:7" s="107" customFormat="1" ht="12.75">
      <c r="C2340" s="266"/>
      <c r="D2340" s="266"/>
      <c r="E2340" s="266"/>
      <c r="F2340" s="266"/>
      <c r="G2340" s="266"/>
    </row>
    <row r="2341" spans="3:7" s="107" customFormat="1" ht="12.75">
      <c r="C2341" s="266"/>
      <c r="D2341" s="266"/>
      <c r="E2341" s="266"/>
      <c r="F2341" s="266"/>
      <c r="G2341" s="266"/>
    </row>
    <row r="2342" spans="3:7" s="107" customFormat="1" ht="12.75">
      <c r="C2342" s="266"/>
      <c r="D2342" s="266"/>
      <c r="E2342" s="266"/>
      <c r="F2342" s="266"/>
      <c r="G2342" s="266"/>
    </row>
    <row r="2343" spans="3:7" s="107" customFormat="1" ht="12.75">
      <c r="C2343" s="266"/>
      <c r="D2343" s="266"/>
      <c r="E2343" s="266"/>
      <c r="F2343" s="266"/>
      <c r="G2343" s="266"/>
    </row>
    <row r="2344" spans="3:7" s="107" customFormat="1" ht="12.75">
      <c r="C2344" s="266"/>
      <c r="D2344" s="266"/>
      <c r="E2344" s="266"/>
      <c r="F2344" s="266"/>
      <c r="G2344" s="266"/>
    </row>
    <row r="2345" spans="3:7" s="107" customFormat="1" ht="12.75">
      <c r="C2345" s="266"/>
      <c r="D2345" s="266"/>
      <c r="E2345" s="266"/>
      <c r="F2345" s="266"/>
      <c r="G2345" s="266"/>
    </row>
    <row r="2346" spans="3:7" s="107" customFormat="1" ht="12.75">
      <c r="C2346" s="266"/>
      <c r="D2346" s="266"/>
      <c r="E2346" s="266"/>
      <c r="F2346" s="266"/>
      <c r="G2346" s="266"/>
    </row>
    <row r="2347" spans="3:7" s="107" customFormat="1" ht="12.75">
      <c r="C2347" s="266"/>
      <c r="D2347" s="266"/>
      <c r="E2347" s="266"/>
      <c r="F2347" s="266"/>
      <c r="G2347" s="266"/>
    </row>
    <row r="2348" spans="3:7" s="107" customFormat="1" ht="12.75">
      <c r="C2348" s="266"/>
      <c r="D2348" s="266"/>
      <c r="E2348" s="266"/>
      <c r="F2348" s="266"/>
      <c r="G2348" s="266"/>
    </row>
    <row r="2349" spans="3:7" s="107" customFormat="1" ht="12.75">
      <c r="C2349" s="266"/>
      <c r="D2349" s="266"/>
      <c r="E2349" s="266"/>
      <c r="F2349" s="266"/>
      <c r="G2349" s="266"/>
    </row>
    <row r="2350" spans="3:7" s="107" customFormat="1" ht="12.75">
      <c r="C2350" s="266"/>
      <c r="D2350" s="266"/>
      <c r="E2350" s="266"/>
      <c r="F2350" s="266"/>
      <c r="G2350" s="266"/>
    </row>
    <row r="2351" spans="3:7" s="107" customFormat="1" ht="12.75">
      <c r="C2351" s="266"/>
      <c r="D2351" s="266"/>
      <c r="E2351" s="266"/>
      <c r="F2351" s="266"/>
      <c r="G2351" s="266"/>
    </row>
    <row r="2352" spans="3:7" s="107" customFormat="1" ht="12.75">
      <c r="C2352" s="266"/>
      <c r="D2352" s="266"/>
      <c r="E2352" s="266"/>
      <c r="F2352" s="266"/>
      <c r="G2352" s="266"/>
    </row>
    <row r="2353" spans="3:7" s="107" customFormat="1" ht="12.75">
      <c r="C2353" s="266"/>
      <c r="D2353" s="266"/>
      <c r="E2353" s="266"/>
      <c r="F2353" s="266"/>
      <c r="G2353" s="266"/>
    </row>
    <row r="2354" spans="3:7" s="107" customFormat="1" ht="12.75">
      <c r="C2354" s="266"/>
      <c r="D2354" s="266"/>
      <c r="E2354" s="266"/>
      <c r="F2354" s="266"/>
      <c r="G2354" s="266"/>
    </row>
    <row r="2355" spans="3:7" s="107" customFormat="1" ht="12.75">
      <c r="C2355" s="266"/>
      <c r="D2355" s="266"/>
      <c r="E2355" s="266"/>
      <c r="F2355" s="266"/>
      <c r="G2355" s="266"/>
    </row>
    <row r="2356" spans="3:7" s="107" customFormat="1" ht="12.75">
      <c r="C2356" s="266"/>
      <c r="D2356" s="266"/>
      <c r="E2356" s="266"/>
      <c r="F2356" s="266"/>
      <c r="G2356" s="266"/>
    </row>
    <row r="2357" spans="3:7" s="107" customFormat="1" ht="12.75">
      <c r="C2357" s="266"/>
      <c r="D2357" s="266"/>
      <c r="E2357" s="266"/>
      <c r="F2357" s="266"/>
      <c r="G2357" s="266"/>
    </row>
    <row r="2358" spans="3:7" s="107" customFormat="1" ht="12.75">
      <c r="C2358" s="266"/>
      <c r="D2358" s="266"/>
      <c r="E2358" s="266"/>
      <c r="F2358" s="266"/>
      <c r="G2358" s="266"/>
    </row>
    <row r="2359" spans="3:7" s="107" customFormat="1" ht="12.75">
      <c r="C2359" s="266"/>
      <c r="D2359" s="266"/>
      <c r="E2359" s="266"/>
      <c r="F2359" s="266"/>
      <c r="G2359" s="266"/>
    </row>
    <row r="2360" spans="3:7" s="107" customFormat="1" ht="12.75">
      <c r="C2360" s="266"/>
      <c r="D2360" s="266"/>
      <c r="E2360" s="266"/>
      <c r="F2360" s="266"/>
      <c r="G2360" s="266"/>
    </row>
    <row r="2361" spans="3:7" s="107" customFormat="1" ht="12.75">
      <c r="C2361" s="266"/>
      <c r="D2361" s="266"/>
      <c r="E2361" s="266"/>
      <c r="F2361" s="266"/>
      <c r="G2361" s="266"/>
    </row>
    <row r="2362" spans="3:7" s="107" customFormat="1" ht="12.75">
      <c r="C2362" s="266"/>
      <c r="D2362" s="266"/>
      <c r="E2362" s="266"/>
      <c r="F2362" s="266"/>
      <c r="G2362" s="266"/>
    </row>
    <row r="2363" spans="3:7" s="107" customFormat="1" ht="12.75">
      <c r="C2363" s="266"/>
      <c r="D2363" s="266"/>
      <c r="E2363" s="266"/>
      <c r="F2363" s="266"/>
      <c r="G2363" s="266"/>
    </row>
    <row r="2364" spans="3:7" s="107" customFormat="1" ht="12.75">
      <c r="C2364" s="266"/>
      <c r="D2364" s="266"/>
      <c r="E2364" s="266"/>
      <c r="F2364" s="266"/>
      <c r="G2364" s="266"/>
    </row>
    <row r="2365" spans="3:7" s="107" customFormat="1" ht="12.75">
      <c r="C2365" s="266"/>
      <c r="D2365" s="266"/>
      <c r="E2365" s="266"/>
      <c r="F2365" s="266"/>
      <c r="G2365" s="266"/>
    </row>
    <row r="2366" spans="3:7" s="107" customFormat="1" ht="12.75">
      <c r="C2366" s="266"/>
      <c r="D2366" s="266"/>
      <c r="E2366" s="266"/>
      <c r="F2366" s="266"/>
      <c r="G2366" s="266"/>
    </row>
    <row r="2367" spans="3:7" s="107" customFormat="1" ht="12.75">
      <c r="C2367" s="266"/>
      <c r="D2367" s="266"/>
      <c r="E2367" s="266"/>
      <c r="F2367" s="266"/>
      <c r="G2367" s="266"/>
    </row>
    <row r="2368" spans="3:7" s="107" customFormat="1" ht="12.75">
      <c r="C2368" s="266"/>
      <c r="D2368" s="266"/>
      <c r="E2368" s="266"/>
      <c r="F2368" s="266"/>
      <c r="G2368" s="266"/>
    </row>
    <row r="2369" spans="3:7" s="107" customFormat="1" ht="12.75">
      <c r="C2369" s="266"/>
      <c r="D2369" s="266"/>
      <c r="E2369" s="266"/>
      <c r="F2369" s="266"/>
      <c r="G2369" s="266"/>
    </row>
    <row r="2370" spans="3:7" s="107" customFormat="1" ht="12.75">
      <c r="C2370" s="266"/>
      <c r="D2370" s="266"/>
      <c r="E2370" s="266"/>
      <c r="F2370" s="266"/>
      <c r="G2370" s="266"/>
    </row>
    <row r="2371" spans="3:7" s="107" customFormat="1" ht="12.75">
      <c r="C2371" s="266"/>
      <c r="D2371" s="266"/>
      <c r="E2371" s="266"/>
      <c r="F2371" s="266"/>
      <c r="G2371" s="266"/>
    </row>
    <row r="2372" spans="3:7" s="107" customFormat="1" ht="12.75">
      <c r="C2372" s="266"/>
      <c r="D2372" s="266"/>
      <c r="E2372" s="266"/>
      <c r="F2372" s="266"/>
      <c r="G2372" s="266"/>
    </row>
    <row r="2373" spans="3:7" s="107" customFormat="1" ht="12.75">
      <c r="C2373" s="266"/>
      <c r="D2373" s="266"/>
      <c r="E2373" s="266"/>
      <c r="F2373" s="266"/>
      <c r="G2373" s="266"/>
    </row>
    <row r="2374" spans="3:7" s="107" customFormat="1" ht="12.75">
      <c r="C2374" s="266"/>
      <c r="D2374" s="266"/>
      <c r="E2374" s="266"/>
      <c r="F2374" s="266"/>
      <c r="G2374" s="266"/>
    </row>
    <row r="2375" spans="3:7" s="107" customFormat="1" ht="12.75">
      <c r="C2375" s="266"/>
      <c r="D2375" s="266"/>
      <c r="E2375" s="266"/>
      <c r="F2375" s="266"/>
      <c r="G2375" s="266"/>
    </row>
    <row r="2376" spans="3:7" s="107" customFormat="1" ht="12.75">
      <c r="C2376" s="266"/>
      <c r="D2376" s="266"/>
      <c r="E2376" s="266"/>
      <c r="F2376" s="266"/>
      <c r="G2376" s="266"/>
    </row>
    <row r="2377" spans="3:7" s="107" customFormat="1" ht="12.75">
      <c r="C2377" s="266"/>
      <c r="D2377" s="266"/>
      <c r="E2377" s="266"/>
      <c r="F2377" s="266"/>
      <c r="G2377" s="266"/>
    </row>
    <row r="2378" spans="3:7" s="107" customFormat="1" ht="12.75">
      <c r="C2378" s="266"/>
      <c r="D2378" s="266"/>
      <c r="E2378" s="266"/>
      <c r="F2378" s="266"/>
      <c r="G2378" s="266"/>
    </row>
    <row r="2379" spans="3:7" s="107" customFormat="1" ht="12.75">
      <c r="C2379" s="266"/>
      <c r="D2379" s="266"/>
      <c r="E2379" s="266"/>
      <c r="F2379" s="266"/>
      <c r="G2379" s="266"/>
    </row>
    <row r="2380" spans="3:7" s="107" customFormat="1" ht="12.75">
      <c r="C2380" s="266"/>
      <c r="D2380" s="266"/>
      <c r="E2380" s="266"/>
      <c r="F2380" s="266"/>
      <c r="G2380" s="266"/>
    </row>
    <row r="2381" spans="3:7" s="107" customFormat="1" ht="12.75">
      <c r="C2381" s="266"/>
      <c r="D2381" s="266"/>
      <c r="E2381" s="266"/>
      <c r="F2381" s="266"/>
      <c r="G2381" s="266"/>
    </row>
    <row r="2382" spans="3:7" s="107" customFormat="1" ht="12.75">
      <c r="C2382" s="266"/>
      <c r="D2382" s="266"/>
      <c r="E2382" s="266"/>
      <c r="F2382" s="266"/>
      <c r="G2382" s="266"/>
    </row>
    <row r="2383" spans="3:7" s="107" customFormat="1" ht="12.75">
      <c r="C2383" s="266"/>
      <c r="D2383" s="266"/>
      <c r="E2383" s="266"/>
      <c r="F2383" s="266"/>
      <c r="G2383" s="266"/>
    </row>
    <row r="2384" spans="3:7" s="107" customFormat="1" ht="12.75">
      <c r="C2384" s="266"/>
      <c r="D2384" s="266"/>
      <c r="E2384" s="266"/>
      <c r="F2384" s="266"/>
      <c r="G2384" s="266"/>
    </row>
    <row r="2385" spans="3:7" s="107" customFormat="1" ht="12.75">
      <c r="C2385" s="266"/>
      <c r="D2385" s="266"/>
      <c r="E2385" s="266"/>
      <c r="F2385" s="266"/>
      <c r="G2385" s="266"/>
    </row>
    <row r="2386" spans="3:7" s="107" customFormat="1" ht="12.75">
      <c r="C2386" s="266"/>
      <c r="D2386" s="266"/>
      <c r="E2386" s="266"/>
      <c r="F2386" s="266"/>
      <c r="G2386" s="266"/>
    </row>
    <row r="2387" spans="3:7" s="107" customFormat="1" ht="12.75">
      <c r="C2387" s="266"/>
      <c r="D2387" s="266"/>
      <c r="E2387" s="266"/>
      <c r="F2387" s="266"/>
      <c r="G2387" s="266"/>
    </row>
    <row r="2388" spans="3:7" s="107" customFormat="1" ht="12.75">
      <c r="C2388" s="266"/>
      <c r="D2388" s="266"/>
      <c r="E2388" s="266"/>
      <c r="F2388" s="266"/>
      <c r="G2388" s="266"/>
    </row>
    <row r="2389" spans="3:7" s="107" customFormat="1" ht="12.75">
      <c r="C2389" s="266"/>
      <c r="D2389" s="266"/>
      <c r="E2389" s="266"/>
      <c r="F2389" s="266"/>
      <c r="G2389" s="266"/>
    </row>
    <row r="2390" spans="3:7" s="107" customFormat="1" ht="12.75">
      <c r="C2390" s="266"/>
      <c r="D2390" s="266"/>
      <c r="E2390" s="266"/>
      <c r="F2390" s="266"/>
      <c r="G2390" s="266"/>
    </row>
    <row r="2391" spans="3:7" s="107" customFormat="1" ht="12.75">
      <c r="C2391" s="266"/>
      <c r="D2391" s="266"/>
      <c r="E2391" s="266"/>
      <c r="F2391" s="266"/>
      <c r="G2391" s="266"/>
    </row>
    <row r="2392" spans="3:7" s="107" customFormat="1" ht="12.75">
      <c r="C2392" s="266"/>
      <c r="D2392" s="266"/>
      <c r="E2392" s="266"/>
      <c r="F2392" s="266"/>
      <c r="G2392" s="266"/>
    </row>
    <row r="2393" spans="3:7" s="107" customFormat="1" ht="12.75">
      <c r="C2393" s="266"/>
      <c r="D2393" s="266"/>
      <c r="E2393" s="266"/>
      <c r="F2393" s="266"/>
      <c r="G2393" s="266"/>
    </row>
    <row r="2394" spans="3:7" s="107" customFormat="1" ht="12.75">
      <c r="C2394" s="266"/>
      <c r="D2394" s="266"/>
      <c r="E2394" s="266"/>
      <c r="F2394" s="266"/>
      <c r="G2394" s="266"/>
    </row>
    <row r="2395" spans="3:7" s="107" customFormat="1" ht="12.75">
      <c r="C2395" s="266"/>
      <c r="D2395" s="266"/>
      <c r="E2395" s="266"/>
      <c r="F2395" s="266"/>
      <c r="G2395" s="266"/>
    </row>
    <row r="2396" spans="3:7" s="107" customFormat="1" ht="12.75">
      <c r="C2396" s="266"/>
      <c r="D2396" s="266"/>
      <c r="E2396" s="266"/>
      <c r="F2396" s="266"/>
      <c r="G2396" s="266"/>
    </row>
    <row r="2397" spans="3:7" s="107" customFormat="1" ht="12.75">
      <c r="C2397" s="266"/>
      <c r="D2397" s="266"/>
      <c r="E2397" s="266"/>
      <c r="F2397" s="266"/>
      <c r="G2397" s="266"/>
    </row>
    <row r="2398" spans="3:7" s="107" customFormat="1" ht="12.75">
      <c r="C2398" s="266"/>
      <c r="D2398" s="266"/>
      <c r="E2398" s="266"/>
      <c r="F2398" s="266"/>
      <c r="G2398" s="266"/>
    </row>
    <row r="2399" spans="3:7" s="107" customFormat="1" ht="12.75">
      <c r="C2399" s="266"/>
      <c r="D2399" s="266"/>
      <c r="E2399" s="266"/>
      <c r="F2399" s="266"/>
      <c r="G2399" s="266"/>
    </row>
    <row r="2400" spans="3:7" s="107" customFormat="1" ht="12.75">
      <c r="C2400" s="266"/>
      <c r="D2400" s="266"/>
      <c r="E2400" s="266"/>
      <c r="F2400" s="266"/>
      <c r="G2400" s="266"/>
    </row>
    <row r="2401" spans="3:7" s="107" customFormat="1" ht="12.75">
      <c r="C2401" s="266"/>
      <c r="D2401" s="266"/>
      <c r="E2401" s="266"/>
      <c r="F2401" s="266"/>
      <c r="G2401" s="266"/>
    </row>
    <row r="2402" spans="3:7" s="107" customFormat="1" ht="12.75">
      <c r="C2402" s="266"/>
      <c r="D2402" s="266"/>
      <c r="E2402" s="266"/>
      <c r="F2402" s="266"/>
      <c r="G2402" s="266"/>
    </row>
    <row r="2403" spans="3:7" s="107" customFormat="1" ht="12.75">
      <c r="C2403" s="266"/>
      <c r="D2403" s="266"/>
      <c r="E2403" s="266"/>
      <c r="F2403" s="266"/>
      <c r="G2403" s="266"/>
    </row>
    <row r="2404" spans="3:7" s="107" customFormat="1" ht="12.75">
      <c r="C2404" s="266"/>
      <c r="D2404" s="266"/>
      <c r="E2404" s="266"/>
      <c r="F2404" s="266"/>
      <c r="G2404" s="266"/>
    </row>
    <row r="2405" spans="3:7" s="107" customFormat="1" ht="12.75">
      <c r="C2405" s="266"/>
      <c r="D2405" s="266"/>
      <c r="E2405" s="266"/>
      <c r="F2405" s="266"/>
      <c r="G2405" s="266"/>
    </row>
    <row r="2406" spans="3:7" s="107" customFormat="1" ht="12.75">
      <c r="C2406" s="266"/>
      <c r="D2406" s="266"/>
      <c r="E2406" s="266"/>
      <c r="F2406" s="266"/>
      <c r="G2406" s="266"/>
    </row>
    <row r="2407" spans="3:7" s="107" customFormat="1" ht="12.75">
      <c r="C2407" s="266"/>
      <c r="D2407" s="266"/>
      <c r="E2407" s="266"/>
      <c r="F2407" s="266"/>
      <c r="G2407" s="266"/>
    </row>
    <row r="2408" spans="3:7" s="107" customFormat="1" ht="12.75">
      <c r="C2408" s="266"/>
      <c r="D2408" s="266"/>
      <c r="E2408" s="266"/>
      <c r="F2408" s="266"/>
      <c r="G2408" s="266"/>
    </row>
    <row r="2409" spans="3:7" s="107" customFormat="1" ht="12.75">
      <c r="C2409" s="266"/>
      <c r="D2409" s="266"/>
      <c r="E2409" s="266"/>
      <c r="F2409" s="266"/>
      <c r="G2409" s="266"/>
    </row>
    <row r="2410" spans="3:7" s="107" customFormat="1" ht="12.75">
      <c r="C2410" s="266"/>
      <c r="D2410" s="266"/>
      <c r="E2410" s="266"/>
      <c r="F2410" s="266"/>
      <c r="G2410" s="266"/>
    </row>
    <row r="2411" spans="3:7" s="107" customFormat="1" ht="12.75">
      <c r="C2411" s="266"/>
      <c r="D2411" s="266"/>
      <c r="E2411" s="266"/>
      <c r="F2411" s="266"/>
      <c r="G2411" s="266"/>
    </row>
    <row r="2412" spans="3:7" s="107" customFormat="1" ht="12.75">
      <c r="C2412" s="266"/>
      <c r="D2412" s="266"/>
      <c r="E2412" s="266"/>
      <c r="F2412" s="266"/>
      <c r="G2412" s="266"/>
    </row>
    <row r="2413" spans="3:7" s="107" customFormat="1" ht="12.75">
      <c r="C2413" s="266"/>
      <c r="D2413" s="266"/>
      <c r="E2413" s="266"/>
      <c r="F2413" s="266"/>
      <c r="G2413" s="266"/>
    </row>
    <row r="2414" spans="3:7" s="107" customFormat="1" ht="12.75">
      <c r="C2414" s="266"/>
      <c r="D2414" s="266"/>
      <c r="E2414" s="266"/>
      <c r="F2414" s="266"/>
      <c r="G2414" s="266"/>
    </row>
    <row r="2415" spans="3:7" s="107" customFormat="1" ht="12.75">
      <c r="C2415" s="266"/>
      <c r="D2415" s="266"/>
      <c r="E2415" s="266"/>
      <c r="F2415" s="266"/>
      <c r="G2415" s="266"/>
    </row>
    <row r="2416" spans="3:7" s="107" customFormat="1" ht="12.75">
      <c r="C2416" s="266"/>
      <c r="D2416" s="266"/>
      <c r="E2416" s="266"/>
      <c r="F2416" s="266"/>
      <c r="G2416" s="266"/>
    </row>
    <row r="2417" spans="3:7" s="107" customFormat="1" ht="12.75">
      <c r="C2417" s="266"/>
      <c r="D2417" s="266"/>
      <c r="E2417" s="266"/>
      <c r="F2417" s="266"/>
      <c r="G2417" s="266"/>
    </row>
    <row r="2418" spans="3:7" s="107" customFormat="1" ht="12.75">
      <c r="C2418" s="266"/>
      <c r="D2418" s="266"/>
      <c r="E2418" s="266"/>
      <c r="F2418" s="266"/>
      <c r="G2418" s="266"/>
    </row>
    <row r="2419" spans="3:7" s="107" customFormat="1" ht="12.75">
      <c r="C2419" s="266"/>
      <c r="D2419" s="266"/>
      <c r="E2419" s="266"/>
      <c r="F2419" s="266"/>
      <c r="G2419" s="266"/>
    </row>
    <row r="2420" spans="3:7" s="107" customFormat="1" ht="12.75">
      <c r="C2420" s="266"/>
      <c r="D2420" s="266"/>
      <c r="E2420" s="266"/>
      <c r="F2420" s="266"/>
      <c r="G2420" s="266"/>
    </row>
    <row r="2421" spans="3:7" s="107" customFormat="1" ht="12.75">
      <c r="C2421" s="266"/>
      <c r="D2421" s="266"/>
      <c r="E2421" s="266"/>
      <c r="F2421" s="266"/>
      <c r="G2421" s="266"/>
    </row>
    <row r="2422" spans="3:7" s="107" customFormat="1" ht="12.75">
      <c r="C2422" s="266"/>
      <c r="D2422" s="266"/>
      <c r="E2422" s="266"/>
      <c r="F2422" s="266"/>
      <c r="G2422" s="266"/>
    </row>
    <row r="2423" spans="3:7" s="107" customFormat="1" ht="12.75">
      <c r="C2423" s="266"/>
      <c r="D2423" s="266"/>
      <c r="E2423" s="266"/>
      <c r="F2423" s="266"/>
      <c r="G2423" s="266"/>
    </row>
    <row r="2424" spans="3:7" s="107" customFormat="1" ht="12.75">
      <c r="C2424" s="266"/>
      <c r="D2424" s="266"/>
      <c r="E2424" s="266"/>
      <c r="F2424" s="266"/>
      <c r="G2424" s="266"/>
    </row>
    <row r="2425" spans="3:7" s="107" customFormat="1" ht="12.75">
      <c r="C2425" s="266"/>
      <c r="D2425" s="266"/>
      <c r="E2425" s="266"/>
      <c r="F2425" s="266"/>
      <c r="G2425" s="266"/>
    </row>
    <row r="2426" spans="3:7" s="107" customFormat="1" ht="12.75">
      <c r="C2426" s="266"/>
      <c r="D2426" s="266"/>
      <c r="E2426" s="266"/>
      <c r="F2426" s="266"/>
      <c r="G2426" s="266"/>
    </row>
    <row r="2427" spans="3:7" s="107" customFormat="1" ht="12.75">
      <c r="C2427" s="266"/>
      <c r="D2427" s="266"/>
      <c r="E2427" s="266"/>
      <c r="F2427" s="266"/>
      <c r="G2427" s="266"/>
    </row>
    <row r="2428" spans="3:7" s="107" customFormat="1" ht="12.75">
      <c r="C2428" s="266"/>
      <c r="D2428" s="266"/>
      <c r="E2428" s="266"/>
      <c r="F2428" s="266"/>
      <c r="G2428" s="266"/>
    </row>
    <row r="2429" spans="3:7" s="107" customFormat="1" ht="12.75">
      <c r="C2429" s="266"/>
      <c r="D2429" s="266"/>
      <c r="E2429" s="266"/>
      <c r="F2429" s="266"/>
      <c r="G2429" s="266"/>
    </row>
    <row r="2430" spans="3:7" s="107" customFormat="1" ht="12.75">
      <c r="C2430" s="266"/>
      <c r="D2430" s="266"/>
      <c r="E2430" s="266"/>
      <c r="F2430" s="266"/>
      <c r="G2430" s="266"/>
    </row>
    <row r="2431" spans="3:7" s="107" customFormat="1" ht="12.75">
      <c r="C2431" s="266"/>
      <c r="D2431" s="266"/>
      <c r="E2431" s="266"/>
      <c r="F2431" s="266"/>
      <c r="G2431" s="266"/>
    </row>
    <row r="2432" spans="3:7" s="107" customFormat="1" ht="12.75">
      <c r="C2432" s="266"/>
      <c r="D2432" s="266"/>
      <c r="E2432" s="266"/>
      <c r="F2432" s="266"/>
      <c r="G2432" s="266"/>
    </row>
    <row r="2433" spans="3:7" s="107" customFormat="1" ht="12.75">
      <c r="C2433" s="266"/>
      <c r="D2433" s="266"/>
      <c r="E2433" s="266"/>
      <c r="F2433" s="266"/>
      <c r="G2433" s="266"/>
    </row>
    <row r="2434" spans="3:7" s="107" customFormat="1" ht="12.75">
      <c r="C2434" s="266"/>
      <c r="D2434" s="266"/>
      <c r="E2434" s="266"/>
      <c r="F2434" s="266"/>
      <c r="G2434" s="266"/>
    </row>
    <row r="2435" spans="3:7" s="107" customFormat="1" ht="12.75">
      <c r="C2435" s="266"/>
      <c r="D2435" s="266"/>
      <c r="E2435" s="266"/>
      <c r="F2435" s="266"/>
      <c r="G2435" s="266"/>
    </row>
    <row r="2436" spans="3:7" s="107" customFormat="1" ht="12.75">
      <c r="C2436" s="266"/>
      <c r="D2436" s="266"/>
      <c r="E2436" s="266"/>
      <c r="F2436" s="266"/>
      <c r="G2436" s="266"/>
    </row>
    <row r="2437" spans="3:7" s="107" customFormat="1" ht="12.75">
      <c r="C2437" s="266"/>
      <c r="D2437" s="266"/>
      <c r="E2437" s="266"/>
      <c r="F2437" s="266"/>
      <c r="G2437" s="266"/>
    </row>
    <row r="2438" spans="3:7" s="107" customFormat="1" ht="12.75">
      <c r="C2438" s="266"/>
      <c r="D2438" s="266"/>
      <c r="E2438" s="266"/>
      <c r="F2438" s="266"/>
      <c r="G2438" s="266"/>
    </row>
    <row r="2439" spans="3:7" s="107" customFormat="1" ht="12.75">
      <c r="C2439" s="266"/>
      <c r="D2439" s="266"/>
      <c r="E2439" s="266"/>
      <c r="F2439" s="266"/>
      <c r="G2439" s="266"/>
    </row>
    <row r="2440" spans="3:7" s="107" customFormat="1" ht="12.75">
      <c r="C2440" s="266"/>
      <c r="D2440" s="266"/>
      <c r="E2440" s="266"/>
      <c r="F2440" s="266"/>
      <c r="G2440" s="266"/>
    </row>
    <row r="2441" spans="3:7" s="107" customFormat="1" ht="12.75">
      <c r="C2441" s="266"/>
      <c r="D2441" s="266"/>
      <c r="E2441" s="266"/>
      <c r="F2441" s="266"/>
      <c r="G2441" s="266"/>
    </row>
    <row r="2442" spans="3:7" s="107" customFormat="1" ht="12.75">
      <c r="C2442" s="266"/>
      <c r="D2442" s="266"/>
      <c r="E2442" s="266"/>
      <c r="F2442" s="266"/>
      <c r="G2442" s="266"/>
    </row>
    <row r="2443" spans="3:7" s="107" customFormat="1" ht="12.75">
      <c r="C2443" s="266"/>
      <c r="D2443" s="266"/>
      <c r="E2443" s="266"/>
      <c r="F2443" s="266"/>
      <c r="G2443" s="266"/>
    </row>
    <row r="2444" spans="3:7" s="107" customFormat="1" ht="12.75">
      <c r="C2444" s="266"/>
      <c r="D2444" s="266"/>
      <c r="E2444" s="266"/>
      <c r="F2444" s="266"/>
      <c r="G2444" s="266"/>
    </row>
    <row r="2445" spans="3:7" s="107" customFormat="1" ht="12.75">
      <c r="C2445" s="266"/>
      <c r="D2445" s="266"/>
      <c r="E2445" s="266"/>
      <c r="F2445" s="266"/>
      <c r="G2445" s="266"/>
    </row>
    <row r="2446" spans="3:7" s="107" customFormat="1" ht="12.75">
      <c r="C2446" s="266"/>
      <c r="D2446" s="266"/>
      <c r="E2446" s="266"/>
      <c r="F2446" s="266"/>
      <c r="G2446" s="266"/>
    </row>
    <row r="2447" spans="3:7" s="107" customFormat="1" ht="12.75">
      <c r="C2447" s="266"/>
      <c r="D2447" s="266"/>
      <c r="E2447" s="266"/>
      <c r="F2447" s="266"/>
      <c r="G2447" s="266"/>
    </row>
    <row r="2448" spans="3:7" s="107" customFormat="1" ht="12.75">
      <c r="C2448" s="266"/>
      <c r="D2448" s="266"/>
      <c r="E2448" s="266"/>
      <c r="F2448" s="266"/>
      <c r="G2448" s="266"/>
    </row>
    <row r="2449" spans="3:7" s="107" customFormat="1" ht="12.75">
      <c r="C2449" s="266"/>
      <c r="D2449" s="266"/>
      <c r="E2449" s="266"/>
      <c r="F2449" s="266"/>
      <c r="G2449" s="266"/>
    </row>
    <row r="2450" spans="3:7" s="107" customFormat="1" ht="12.75">
      <c r="C2450" s="266"/>
      <c r="D2450" s="266"/>
      <c r="E2450" s="266"/>
      <c r="F2450" s="266"/>
      <c r="G2450" s="266"/>
    </row>
    <row r="2451" spans="3:7" s="107" customFormat="1" ht="12.75">
      <c r="C2451" s="266"/>
      <c r="D2451" s="266"/>
      <c r="E2451" s="266"/>
      <c r="F2451" s="266"/>
      <c r="G2451" s="266"/>
    </row>
    <row r="2452" spans="3:7" s="107" customFormat="1" ht="12.75">
      <c r="C2452" s="266"/>
      <c r="D2452" s="266"/>
      <c r="E2452" s="266"/>
      <c r="F2452" s="266"/>
      <c r="G2452" s="266"/>
    </row>
    <row r="2453" spans="3:7" s="107" customFormat="1" ht="12.75">
      <c r="C2453" s="266"/>
      <c r="D2453" s="266"/>
      <c r="E2453" s="266"/>
      <c r="F2453" s="266"/>
      <c r="G2453" s="266"/>
    </row>
    <row r="2454" spans="3:7" s="107" customFormat="1" ht="12.75">
      <c r="C2454" s="266"/>
      <c r="D2454" s="266"/>
      <c r="E2454" s="266"/>
      <c r="F2454" s="266"/>
      <c r="G2454" s="266"/>
    </row>
    <row r="2455" spans="3:7" s="107" customFormat="1" ht="12.75">
      <c r="C2455" s="266"/>
      <c r="D2455" s="266"/>
      <c r="E2455" s="266"/>
      <c r="F2455" s="266"/>
      <c r="G2455" s="266"/>
    </row>
    <row r="2456" spans="3:7" s="107" customFormat="1" ht="12.75">
      <c r="C2456" s="266"/>
      <c r="D2456" s="266"/>
      <c r="E2456" s="266"/>
      <c r="F2456" s="266"/>
      <c r="G2456" s="266"/>
    </row>
    <row r="2457" spans="3:7" s="107" customFormat="1" ht="12.75">
      <c r="C2457" s="266"/>
      <c r="D2457" s="266"/>
      <c r="E2457" s="266"/>
      <c r="F2457" s="266"/>
      <c r="G2457" s="266"/>
    </row>
    <row r="2458" spans="3:7" s="107" customFormat="1" ht="12.75">
      <c r="C2458" s="266"/>
      <c r="D2458" s="266"/>
      <c r="E2458" s="266"/>
      <c r="F2458" s="266"/>
      <c r="G2458" s="266"/>
    </row>
    <row r="2459" spans="3:7" s="107" customFormat="1" ht="12.75">
      <c r="C2459" s="266"/>
      <c r="D2459" s="266"/>
      <c r="E2459" s="266"/>
      <c r="F2459" s="266"/>
      <c r="G2459" s="266"/>
    </row>
    <row r="2460" spans="3:7" s="107" customFormat="1" ht="12.75">
      <c r="C2460" s="266"/>
      <c r="D2460" s="266"/>
      <c r="E2460" s="266"/>
      <c r="F2460" s="266"/>
      <c r="G2460" s="266"/>
    </row>
    <row r="2461" spans="3:7" s="107" customFormat="1" ht="12.75">
      <c r="C2461" s="266"/>
      <c r="D2461" s="266"/>
      <c r="E2461" s="266"/>
      <c r="F2461" s="266"/>
      <c r="G2461" s="266"/>
    </row>
    <row r="2462" spans="3:7" s="107" customFormat="1" ht="12.75">
      <c r="C2462" s="266"/>
      <c r="D2462" s="266"/>
      <c r="E2462" s="266"/>
      <c r="F2462" s="266"/>
      <c r="G2462" s="266"/>
    </row>
    <row r="2463" spans="3:7" s="107" customFormat="1" ht="12.75">
      <c r="C2463" s="266"/>
      <c r="D2463" s="266"/>
      <c r="E2463" s="266"/>
      <c r="F2463" s="266"/>
      <c r="G2463" s="266"/>
    </row>
    <row r="2464" spans="3:7" s="107" customFormat="1" ht="12.75">
      <c r="C2464" s="266"/>
      <c r="D2464" s="266"/>
      <c r="E2464" s="266"/>
      <c r="F2464" s="266"/>
      <c r="G2464" s="266"/>
    </row>
    <row r="2465" spans="3:7" s="107" customFormat="1" ht="12.75">
      <c r="C2465" s="266"/>
      <c r="D2465" s="266"/>
      <c r="E2465" s="266"/>
      <c r="F2465" s="266"/>
      <c r="G2465" s="266"/>
    </row>
    <row r="2466" spans="3:7" s="107" customFormat="1" ht="12.75">
      <c r="C2466" s="266"/>
      <c r="D2466" s="266"/>
      <c r="E2466" s="266"/>
      <c r="F2466" s="266"/>
      <c r="G2466" s="266"/>
    </row>
    <row r="2467" spans="3:7" s="107" customFormat="1" ht="12.75">
      <c r="C2467" s="266"/>
      <c r="D2467" s="266"/>
      <c r="E2467" s="266"/>
      <c r="F2467" s="266"/>
      <c r="G2467" s="266"/>
    </row>
    <row r="2468" spans="3:7" s="107" customFormat="1" ht="12.75">
      <c r="C2468" s="266"/>
      <c r="D2468" s="266"/>
      <c r="E2468" s="266"/>
      <c r="F2468" s="266"/>
      <c r="G2468" s="266"/>
    </row>
    <row r="2469" spans="3:7" s="107" customFormat="1" ht="12.75">
      <c r="C2469" s="266"/>
      <c r="D2469" s="266"/>
      <c r="E2469" s="266"/>
      <c r="F2469" s="266"/>
      <c r="G2469" s="266"/>
    </row>
    <row r="2470" spans="3:7" s="107" customFormat="1" ht="12.75">
      <c r="C2470" s="266"/>
      <c r="D2470" s="266"/>
      <c r="E2470" s="266"/>
      <c r="F2470" s="266"/>
      <c r="G2470" s="266"/>
    </row>
    <row r="2471" spans="3:7" s="107" customFormat="1" ht="12.75">
      <c r="C2471" s="266"/>
      <c r="D2471" s="266"/>
      <c r="E2471" s="266"/>
      <c r="F2471" s="266"/>
      <c r="G2471" s="266"/>
    </row>
    <row r="2472" spans="3:7" s="107" customFormat="1" ht="12.75">
      <c r="C2472" s="266"/>
      <c r="D2472" s="266"/>
      <c r="E2472" s="266"/>
      <c r="F2472" s="266"/>
      <c r="G2472" s="266"/>
    </row>
    <row r="2473" spans="3:7" s="107" customFormat="1" ht="12.75">
      <c r="C2473" s="266"/>
      <c r="D2473" s="266"/>
      <c r="E2473" s="266"/>
      <c r="F2473" s="266"/>
      <c r="G2473" s="266"/>
    </row>
    <row r="2474" spans="3:7" s="107" customFormat="1" ht="12.75">
      <c r="C2474" s="266"/>
      <c r="D2474" s="266"/>
      <c r="E2474" s="266"/>
      <c r="F2474" s="266"/>
      <c r="G2474" s="266"/>
    </row>
    <row r="2475" spans="3:7" s="107" customFormat="1" ht="12.75">
      <c r="C2475" s="266"/>
      <c r="D2475" s="266"/>
      <c r="E2475" s="266"/>
      <c r="F2475" s="266"/>
      <c r="G2475" s="266"/>
    </row>
    <row r="2476" spans="3:7" s="107" customFormat="1" ht="12.75">
      <c r="C2476" s="266"/>
      <c r="D2476" s="266"/>
      <c r="E2476" s="266"/>
      <c r="F2476" s="266"/>
      <c r="G2476" s="266"/>
    </row>
    <row r="2477" spans="3:7" s="107" customFormat="1" ht="12.75">
      <c r="C2477" s="266"/>
      <c r="D2477" s="266"/>
      <c r="E2477" s="266"/>
      <c r="F2477" s="266"/>
      <c r="G2477" s="266"/>
    </row>
    <row r="2478" spans="3:7" s="107" customFormat="1" ht="12.75">
      <c r="C2478" s="266"/>
      <c r="D2478" s="266"/>
      <c r="E2478" s="266"/>
      <c r="F2478" s="266"/>
      <c r="G2478" s="266"/>
    </row>
    <row r="2479" spans="3:7" s="107" customFormat="1" ht="12.75">
      <c r="C2479" s="266"/>
      <c r="D2479" s="266"/>
      <c r="E2479" s="266"/>
      <c r="F2479" s="266"/>
      <c r="G2479" s="266"/>
    </row>
    <row r="2480" spans="3:7" s="107" customFormat="1" ht="12.75">
      <c r="C2480" s="266"/>
      <c r="D2480" s="266"/>
      <c r="E2480" s="266"/>
      <c r="F2480" s="266"/>
      <c r="G2480" s="266"/>
    </row>
    <row r="2481" spans="3:7" s="107" customFormat="1" ht="12.75">
      <c r="C2481" s="266"/>
      <c r="D2481" s="266"/>
      <c r="E2481" s="266"/>
      <c r="F2481" s="266"/>
      <c r="G2481" s="266"/>
    </row>
    <row r="2482" spans="3:7" s="107" customFormat="1" ht="12.75">
      <c r="C2482" s="266"/>
      <c r="D2482" s="266"/>
      <c r="E2482" s="266"/>
      <c r="F2482" s="266"/>
      <c r="G2482" s="266"/>
    </row>
    <row r="2483" spans="3:7" s="107" customFormat="1" ht="12.75">
      <c r="C2483" s="266"/>
      <c r="D2483" s="266"/>
      <c r="E2483" s="266"/>
      <c r="F2483" s="266"/>
      <c r="G2483" s="266"/>
    </row>
    <row r="2484" spans="3:7" s="107" customFormat="1" ht="12.75">
      <c r="C2484" s="266"/>
      <c r="D2484" s="266"/>
      <c r="E2484" s="266"/>
      <c r="F2484" s="266"/>
      <c r="G2484" s="266"/>
    </row>
    <row r="2485" spans="3:7" s="107" customFormat="1" ht="12.75">
      <c r="C2485" s="266"/>
      <c r="D2485" s="266"/>
      <c r="E2485" s="266"/>
      <c r="F2485" s="266"/>
      <c r="G2485" s="266"/>
    </row>
    <row r="2486" spans="3:7" s="107" customFormat="1" ht="12.75">
      <c r="C2486" s="266"/>
      <c r="D2486" s="266"/>
      <c r="E2486" s="266"/>
      <c r="F2486" s="266"/>
      <c r="G2486" s="266"/>
    </row>
    <row r="2487" spans="3:7" s="107" customFormat="1" ht="12.75">
      <c r="C2487" s="266"/>
      <c r="D2487" s="266"/>
      <c r="E2487" s="266"/>
      <c r="F2487" s="266"/>
      <c r="G2487" s="266"/>
    </row>
    <row r="2488" spans="3:7" s="107" customFormat="1" ht="12.75">
      <c r="C2488" s="266"/>
      <c r="D2488" s="266"/>
      <c r="E2488" s="266"/>
      <c r="F2488" s="266"/>
      <c r="G2488" s="266"/>
    </row>
    <row r="2489" spans="3:7" s="107" customFormat="1" ht="12.75">
      <c r="C2489" s="266"/>
      <c r="D2489" s="266"/>
      <c r="E2489" s="266"/>
      <c r="F2489" s="266"/>
      <c r="G2489" s="266"/>
    </row>
    <row r="2490" spans="3:7" s="107" customFormat="1" ht="12.75">
      <c r="C2490" s="266"/>
      <c r="D2490" s="266"/>
      <c r="E2490" s="266"/>
      <c r="F2490" s="266"/>
      <c r="G2490" s="266"/>
    </row>
    <row r="2491" spans="3:7" s="107" customFormat="1" ht="12.75">
      <c r="C2491" s="266"/>
      <c r="D2491" s="266"/>
      <c r="E2491" s="266"/>
      <c r="F2491" s="266"/>
      <c r="G2491" s="266"/>
    </row>
    <row r="2492" spans="3:7" s="107" customFormat="1" ht="12.75">
      <c r="C2492" s="266"/>
      <c r="D2492" s="266"/>
      <c r="E2492" s="266"/>
      <c r="F2492" s="266"/>
      <c r="G2492" s="266"/>
    </row>
    <row r="2493" spans="3:7" s="107" customFormat="1" ht="12.75">
      <c r="C2493" s="266"/>
      <c r="D2493" s="266"/>
      <c r="E2493" s="266"/>
      <c r="F2493" s="266"/>
      <c r="G2493" s="266"/>
    </row>
    <row r="2494" spans="3:7" s="107" customFormat="1" ht="12.75">
      <c r="C2494" s="266"/>
      <c r="D2494" s="266"/>
      <c r="E2494" s="266"/>
      <c r="F2494" s="266"/>
      <c r="G2494" s="266"/>
    </row>
    <row r="2495" spans="3:7" s="107" customFormat="1" ht="12.75">
      <c r="C2495" s="266"/>
      <c r="D2495" s="266"/>
      <c r="E2495" s="266"/>
      <c r="F2495" s="266"/>
      <c r="G2495" s="266"/>
    </row>
    <row r="2496" spans="3:7" s="107" customFormat="1" ht="12.75">
      <c r="C2496" s="266"/>
      <c r="D2496" s="266"/>
      <c r="E2496" s="266"/>
      <c r="F2496" s="266"/>
      <c r="G2496" s="266"/>
    </row>
    <row r="2497" spans="3:7" s="107" customFormat="1" ht="12.75">
      <c r="C2497" s="266"/>
      <c r="D2497" s="266"/>
      <c r="E2497" s="266"/>
      <c r="F2497" s="266"/>
      <c r="G2497" s="266"/>
    </row>
    <row r="2498" spans="3:7" s="107" customFormat="1" ht="12.75">
      <c r="C2498" s="266"/>
      <c r="D2498" s="266"/>
      <c r="E2498" s="266"/>
      <c r="F2498" s="266"/>
      <c r="G2498" s="266"/>
    </row>
    <row r="2499" spans="3:7" s="107" customFormat="1" ht="12.75">
      <c r="C2499" s="266"/>
      <c r="D2499" s="266"/>
      <c r="E2499" s="266"/>
      <c r="F2499" s="266"/>
      <c r="G2499" s="266"/>
    </row>
    <row r="2500" spans="3:7" s="107" customFormat="1" ht="12.75">
      <c r="C2500" s="266"/>
      <c r="D2500" s="266"/>
      <c r="E2500" s="266"/>
      <c r="F2500" s="266"/>
      <c r="G2500" s="266"/>
    </row>
    <row r="2501" spans="3:7" s="107" customFormat="1" ht="12.75">
      <c r="C2501" s="266"/>
      <c r="D2501" s="266"/>
      <c r="E2501" s="266"/>
      <c r="F2501" s="266"/>
      <c r="G2501" s="266"/>
    </row>
    <row r="2502" spans="3:7" s="107" customFormat="1" ht="12.75">
      <c r="C2502" s="266"/>
      <c r="D2502" s="266"/>
      <c r="E2502" s="266"/>
      <c r="F2502" s="266"/>
      <c r="G2502" s="266"/>
    </row>
    <row r="2503" spans="3:7" s="107" customFormat="1" ht="12.75">
      <c r="C2503" s="266"/>
      <c r="D2503" s="266"/>
      <c r="E2503" s="266"/>
      <c r="F2503" s="266"/>
      <c r="G2503" s="266"/>
    </row>
    <row r="2504" spans="3:7" s="107" customFormat="1" ht="12.75">
      <c r="C2504" s="266"/>
      <c r="D2504" s="266"/>
      <c r="E2504" s="266"/>
      <c r="F2504" s="266"/>
      <c r="G2504" s="266"/>
    </row>
    <row r="2505" spans="3:7" s="107" customFormat="1" ht="12.75">
      <c r="C2505" s="266"/>
      <c r="D2505" s="266"/>
      <c r="E2505" s="266"/>
      <c r="F2505" s="266"/>
      <c r="G2505" s="266"/>
    </row>
    <row r="2506" spans="3:7" s="107" customFormat="1" ht="12.75">
      <c r="C2506" s="266"/>
      <c r="D2506" s="266"/>
      <c r="E2506" s="266"/>
      <c r="F2506" s="266"/>
      <c r="G2506" s="266"/>
    </row>
    <row r="2507" spans="3:7" s="107" customFormat="1" ht="12.75">
      <c r="C2507" s="266"/>
      <c r="D2507" s="266"/>
      <c r="E2507" s="266"/>
      <c r="F2507" s="266"/>
      <c r="G2507" s="266"/>
    </row>
    <row r="2508" spans="3:7" s="107" customFormat="1" ht="12.75">
      <c r="C2508" s="266"/>
      <c r="D2508" s="266"/>
      <c r="E2508" s="266"/>
      <c r="F2508" s="266"/>
      <c r="G2508" s="266"/>
    </row>
    <row r="2509" spans="3:7" s="107" customFormat="1" ht="12.75">
      <c r="C2509" s="266"/>
      <c r="D2509" s="266"/>
      <c r="E2509" s="266"/>
      <c r="F2509" s="266"/>
      <c r="G2509" s="266"/>
    </row>
    <row r="2510" spans="3:7" s="107" customFormat="1" ht="12.75">
      <c r="C2510" s="266"/>
      <c r="D2510" s="266"/>
      <c r="E2510" s="266"/>
      <c r="F2510" s="266"/>
      <c r="G2510" s="266"/>
    </row>
    <row r="2511" spans="3:7" s="107" customFormat="1" ht="12.75">
      <c r="C2511" s="266"/>
      <c r="D2511" s="266"/>
      <c r="E2511" s="266"/>
      <c r="F2511" s="266"/>
      <c r="G2511" s="266"/>
    </row>
    <row r="2512" spans="3:7" s="107" customFormat="1" ht="12.75">
      <c r="C2512" s="266"/>
      <c r="D2512" s="266"/>
      <c r="E2512" s="266"/>
      <c r="F2512" s="266"/>
      <c r="G2512" s="266"/>
    </row>
    <row r="2513" spans="3:7" s="107" customFormat="1" ht="12.75">
      <c r="C2513" s="266"/>
      <c r="D2513" s="266"/>
      <c r="E2513" s="266"/>
      <c r="F2513" s="266"/>
      <c r="G2513" s="266"/>
    </row>
    <row r="2514" spans="3:7" s="107" customFormat="1" ht="12.75">
      <c r="C2514" s="266"/>
      <c r="D2514" s="266"/>
      <c r="E2514" s="266"/>
      <c r="F2514" s="266"/>
      <c r="G2514" s="266"/>
    </row>
    <row r="2515" spans="3:7" s="107" customFormat="1" ht="12.75">
      <c r="C2515" s="266"/>
      <c r="D2515" s="266"/>
      <c r="E2515" s="266"/>
      <c r="F2515" s="266"/>
      <c r="G2515" s="266"/>
    </row>
    <row r="2516" spans="3:7" s="107" customFormat="1" ht="12.75">
      <c r="C2516" s="266"/>
      <c r="D2516" s="266"/>
      <c r="E2516" s="266"/>
      <c r="F2516" s="266"/>
      <c r="G2516" s="266"/>
    </row>
    <row r="2517" spans="3:7" s="107" customFormat="1" ht="12.75">
      <c r="C2517" s="266"/>
      <c r="D2517" s="266"/>
      <c r="E2517" s="266"/>
      <c r="F2517" s="266"/>
      <c r="G2517" s="266"/>
    </row>
    <row r="2518" spans="3:7" s="107" customFormat="1" ht="12.75">
      <c r="C2518" s="266"/>
      <c r="D2518" s="266"/>
      <c r="E2518" s="266"/>
      <c r="F2518" s="266"/>
      <c r="G2518" s="266"/>
    </row>
    <row r="2519" spans="3:7" s="107" customFormat="1" ht="12.75">
      <c r="C2519" s="266"/>
      <c r="D2519" s="266"/>
      <c r="E2519" s="266"/>
      <c r="F2519" s="266"/>
      <c r="G2519" s="266"/>
    </row>
    <row r="2520" spans="3:7" s="107" customFormat="1" ht="12.75">
      <c r="C2520" s="266"/>
      <c r="D2520" s="266"/>
      <c r="E2520" s="266"/>
      <c r="F2520" s="266"/>
      <c r="G2520" s="266"/>
    </row>
    <row r="2521" spans="3:7" s="107" customFormat="1" ht="12.75">
      <c r="C2521" s="266"/>
      <c r="D2521" s="266"/>
      <c r="E2521" s="266"/>
      <c r="F2521" s="266"/>
      <c r="G2521" s="266"/>
    </row>
    <row r="2522" spans="3:7" s="107" customFormat="1" ht="12.75">
      <c r="C2522" s="266"/>
      <c r="D2522" s="266"/>
      <c r="E2522" s="266"/>
      <c r="F2522" s="266"/>
      <c r="G2522" s="266"/>
    </row>
    <row r="2523" spans="3:7" s="107" customFormat="1" ht="12.75">
      <c r="C2523" s="266"/>
      <c r="D2523" s="266"/>
      <c r="E2523" s="266"/>
      <c r="F2523" s="266"/>
      <c r="G2523" s="266"/>
    </row>
    <row r="2524" spans="3:7" s="107" customFormat="1" ht="12.75">
      <c r="C2524" s="266"/>
      <c r="D2524" s="266"/>
      <c r="E2524" s="266"/>
      <c r="F2524" s="266"/>
      <c r="G2524" s="266"/>
    </row>
    <row r="2525" spans="3:7" s="107" customFormat="1" ht="12.75">
      <c r="C2525" s="266"/>
      <c r="D2525" s="266"/>
      <c r="E2525" s="266"/>
      <c r="F2525" s="266"/>
      <c r="G2525" s="266"/>
    </row>
    <row r="2526" spans="3:7" s="107" customFormat="1" ht="12.75">
      <c r="C2526" s="266"/>
      <c r="D2526" s="266"/>
      <c r="E2526" s="266"/>
      <c r="F2526" s="266"/>
      <c r="G2526" s="266"/>
    </row>
    <row r="2527" spans="3:7" s="107" customFormat="1" ht="12.75">
      <c r="C2527" s="266"/>
      <c r="D2527" s="266"/>
      <c r="E2527" s="266"/>
      <c r="F2527" s="266"/>
      <c r="G2527" s="266"/>
    </row>
    <row r="2528" spans="3:7" s="107" customFormat="1" ht="12.75">
      <c r="C2528" s="266"/>
      <c r="D2528" s="266"/>
      <c r="E2528" s="266"/>
      <c r="F2528" s="266"/>
      <c r="G2528" s="266"/>
    </row>
    <row r="2529" spans="3:7" s="107" customFormat="1" ht="12.75">
      <c r="C2529" s="266"/>
      <c r="D2529" s="266"/>
      <c r="E2529" s="266"/>
      <c r="F2529" s="266"/>
      <c r="G2529" s="266"/>
    </row>
    <row r="2530" spans="3:7" s="107" customFormat="1" ht="12.75">
      <c r="C2530" s="266"/>
      <c r="D2530" s="266"/>
      <c r="E2530" s="266"/>
      <c r="F2530" s="266"/>
      <c r="G2530" s="266"/>
    </row>
    <row r="2531" spans="3:7" s="107" customFormat="1" ht="12.75">
      <c r="C2531" s="266"/>
      <c r="D2531" s="266"/>
      <c r="E2531" s="266"/>
      <c r="F2531" s="266"/>
      <c r="G2531" s="266"/>
    </row>
    <row r="2532" spans="3:7" s="107" customFormat="1" ht="12.75">
      <c r="C2532" s="266"/>
      <c r="D2532" s="266"/>
      <c r="E2532" s="266"/>
      <c r="F2532" s="266"/>
      <c r="G2532" s="266"/>
    </row>
    <row r="2533" spans="3:7" s="107" customFormat="1" ht="12.75">
      <c r="C2533" s="266"/>
      <c r="D2533" s="266"/>
      <c r="E2533" s="266"/>
      <c r="F2533" s="266"/>
      <c r="G2533" s="266"/>
    </row>
    <row r="2534" spans="3:7" s="107" customFormat="1" ht="12.75">
      <c r="C2534" s="266"/>
      <c r="D2534" s="266"/>
      <c r="E2534" s="266"/>
      <c r="F2534" s="266"/>
      <c r="G2534" s="266"/>
    </row>
    <row r="2535" spans="3:7" s="107" customFormat="1" ht="12.75">
      <c r="C2535" s="266"/>
      <c r="D2535" s="266"/>
      <c r="E2535" s="266"/>
      <c r="F2535" s="266"/>
      <c r="G2535" s="266"/>
    </row>
    <row r="2536" spans="3:7" s="107" customFormat="1" ht="12.75">
      <c r="C2536" s="266"/>
      <c r="D2536" s="266"/>
      <c r="E2536" s="266"/>
      <c r="F2536" s="266"/>
      <c r="G2536" s="266"/>
    </row>
    <row r="2537" spans="3:7" s="107" customFormat="1" ht="12.75">
      <c r="C2537" s="266"/>
      <c r="D2537" s="266"/>
      <c r="E2537" s="266"/>
      <c r="F2537" s="266"/>
      <c r="G2537" s="266"/>
    </row>
    <row r="2538" spans="3:7" s="107" customFormat="1" ht="12.75">
      <c r="C2538" s="266"/>
      <c r="D2538" s="266"/>
      <c r="E2538" s="266"/>
      <c r="F2538" s="266"/>
      <c r="G2538" s="266"/>
    </row>
    <row r="2539" spans="3:7" s="107" customFormat="1" ht="12.75">
      <c r="C2539" s="266"/>
      <c r="D2539" s="266"/>
      <c r="E2539" s="266"/>
      <c r="F2539" s="266"/>
      <c r="G2539" s="266"/>
    </row>
    <row r="2540" spans="3:7" s="107" customFormat="1" ht="12.75">
      <c r="C2540" s="266"/>
      <c r="D2540" s="266"/>
      <c r="E2540" s="266"/>
      <c r="F2540" s="266"/>
      <c r="G2540" s="266"/>
    </row>
    <row r="2541" spans="3:7" s="107" customFormat="1" ht="12.75">
      <c r="C2541" s="266"/>
      <c r="D2541" s="266"/>
      <c r="E2541" s="266"/>
      <c r="F2541" s="266"/>
      <c r="G2541" s="266"/>
    </row>
    <row r="2542" spans="3:7" s="107" customFormat="1" ht="12.75">
      <c r="C2542" s="266"/>
      <c r="D2542" s="266"/>
      <c r="E2542" s="266"/>
      <c r="F2542" s="266"/>
      <c r="G2542" s="266"/>
    </row>
    <row r="2543" spans="3:7" s="107" customFormat="1" ht="12.75">
      <c r="C2543" s="266"/>
      <c r="D2543" s="266"/>
      <c r="E2543" s="266"/>
      <c r="F2543" s="266"/>
      <c r="G2543" s="266"/>
    </row>
    <row r="2544" spans="3:7" s="107" customFormat="1" ht="12.75">
      <c r="C2544" s="266"/>
      <c r="D2544" s="266"/>
      <c r="E2544" s="266"/>
      <c r="F2544" s="266"/>
      <c r="G2544" s="266"/>
    </row>
    <row r="2545" spans="3:7" s="107" customFormat="1" ht="12.75">
      <c r="C2545" s="266"/>
      <c r="D2545" s="266"/>
      <c r="E2545" s="266"/>
      <c r="F2545" s="266"/>
      <c r="G2545" s="266"/>
    </row>
    <row r="2546" spans="3:7" s="107" customFormat="1" ht="12.75">
      <c r="C2546" s="266"/>
      <c r="D2546" s="266"/>
      <c r="E2546" s="266"/>
      <c r="F2546" s="266"/>
      <c r="G2546" s="266"/>
    </row>
    <row r="2547" spans="3:7" s="107" customFormat="1" ht="12.75">
      <c r="C2547" s="266"/>
      <c r="D2547" s="266"/>
      <c r="E2547" s="266"/>
      <c r="F2547" s="266"/>
      <c r="G2547" s="266"/>
    </row>
    <row r="2548" spans="3:7" s="107" customFormat="1" ht="12.75">
      <c r="C2548" s="266"/>
      <c r="D2548" s="266"/>
      <c r="E2548" s="266"/>
      <c r="F2548" s="266"/>
      <c r="G2548" s="266"/>
    </row>
    <row r="2549" spans="3:7" s="107" customFormat="1" ht="12.75">
      <c r="C2549" s="266"/>
      <c r="D2549" s="266"/>
      <c r="E2549" s="266"/>
      <c r="F2549" s="266"/>
      <c r="G2549" s="266"/>
    </row>
    <row r="2550" spans="3:7" s="107" customFormat="1" ht="12.75">
      <c r="C2550" s="266"/>
      <c r="D2550" s="266"/>
      <c r="E2550" s="266"/>
      <c r="F2550" s="266"/>
      <c r="G2550" s="266"/>
    </row>
    <row r="2551" spans="3:7" s="107" customFormat="1" ht="12.75">
      <c r="C2551" s="266"/>
      <c r="D2551" s="266"/>
      <c r="E2551" s="266"/>
      <c r="F2551" s="266"/>
      <c r="G2551" s="266"/>
    </row>
    <row r="2552" spans="3:7" s="107" customFormat="1" ht="12.75">
      <c r="C2552" s="266"/>
      <c r="D2552" s="266"/>
      <c r="E2552" s="266"/>
      <c r="F2552" s="266"/>
      <c r="G2552" s="266"/>
    </row>
    <row r="2553" spans="3:7" s="107" customFormat="1" ht="12.75">
      <c r="C2553" s="266"/>
      <c r="D2553" s="266"/>
      <c r="E2553" s="266"/>
      <c r="F2553" s="266"/>
      <c r="G2553" s="266"/>
    </row>
    <row r="2554" spans="3:7" s="107" customFormat="1" ht="12.75">
      <c r="C2554" s="266"/>
      <c r="D2554" s="266"/>
      <c r="E2554" s="266"/>
      <c r="F2554" s="266"/>
      <c r="G2554" s="266"/>
    </row>
    <row r="2555" spans="3:7" s="107" customFormat="1" ht="12.75">
      <c r="C2555" s="266"/>
      <c r="D2555" s="266"/>
      <c r="E2555" s="266"/>
      <c r="F2555" s="266"/>
      <c r="G2555" s="266"/>
    </row>
    <row r="2556" spans="3:7" s="107" customFormat="1" ht="12.75">
      <c r="C2556" s="266"/>
      <c r="D2556" s="266"/>
      <c r="E2556" s="266"/>
      <c r="F2556" s="266"/>
      <c r="G2556" s="266"/>
    </row>
    <row r="2557" spans="3:7" s="107" customFormat="1" ht="12.75">
      <c r="C2557" s="266"/>
      <c r="D2557" s="266"/>
      <c r="E2557" s="266"/>
      <c r="F2557" s="266"/>
      <c r="G2557" s="266"/>
    </row>
    <row r="2558" spans="3:7" s="107" customFormat="1" ht="12.75">
      <c r="C2558" s="266"/>
      <c r="D2558" s="266"/>
      <c r="E2558" s="266"/>
      <c r="F2558" s="266"/>
      <c r="G2558" s="266"/>
    </row>
    <row r="2559" spans="3:7" s="107" customFormat="1" ht="12.75">
      <c r="C2559" s="266"/>
      <c r="D2559" s="266"/>
      <c r="E2559" s="266"/>
      <c r="F2559" s="266"/>
      <c r="G2559" s="266"/>
    </row>
    <row r="2560" spans="3:7" s="107" customFormat="1" ht="12.75">
      <c r="C2560" s="266"/>
      <c r="D2560" s="266"/>
      <c r="E2560" s="266"/>
      <c r="F2560" s="266"/>
      <c r="G2560" s="266"/>
    </row>
    <row r="2561" spans="3:7" s="107" customFormat="1" ht="12.75">
      <c r="C2561" s="266"/>
      <c r="D2561" s="266"/>
      <c r="E2561" s="266"/>
      <c r="F2561" s="266"/>
      <c r="G2561" s="266"/>
    </row>
    <row r="2562" spans="3:7" s="107" customFormat="1" ht="12.75">
      <c r="C2562" s="266"/>
      <c r="D2562" s="266"/>
      <c r="E2562" s="266"/>
      <c r="F2562" s="266"/>
      <c r="G2562" s="266"/>
    </row>
    <row r="2563" spans="3:7" s="107" customFormat="1" ht="12.75">
      <c r="C2563" s="266"/>
      <c r="D2563" s="266"/>
      <c r="E2563" s="266"/>
      <c r="F2563" s="266"/>
      <c r="G2563" s="266"/>
    </row>
    <row r="2564" spans="3:7" s="107" customFormat="1" ht="12.75">
      <c r="C2564" s="266"/>
      <c r="D2564" s="266"/>
      <c r="E2564" s="266"/>
      <c r="F2564" s="266"/>
      <c r="G2564" s="266"/>
    </row>
    <row r="2565" spans="3:7" s="107" customFormat="1" ht="12.75">
      <c r="C2565" s="266"/>
      <c r="D2565" s="266"/>
      <c r="E2565" s="266"/>
      <c r="F2565" s="266"/>
      <c r="G2565" s="266"/>
    </row>
    <row r="2566" spans="3:7" s="107" customFormat="1" ht="12.75">
      <c r="C2566" s="266"/>
      <c r="D2566" s="266"/>
      <c r="E2566" s="266"/>
      <c r="F2566" s="266"/>
      <c r="G2566" s="266"/>
    </row>
    <row r="2567" spans="3:7" s="107" customFormat="1" ht="12.75">
      <c r="C2567" s="266"/>
      <c r="D2567" s="266"/>
      <c r="E2567" s="266"/>
      <c r="F2567" s="266"/>
      <c r="G2567" s="266"/>
    </row>
    <row r="2568" spans="3:7" s="107" customFormat="1" ht="12.75">
      <c r="C2568" s="266"/>
      <c r="D2568" s="266"/>
      <c r="E2568" s="266"/>
      <c r="F2568" s="266"/>
      <c r="G2568" s="266"/>
    </row>
    <row r="2569" spans="3:7" s="107" customFormat="1" ht="12.75">
      <c r="C2569" s="266"/>
      <c r="D2569" s="266"/>
      <c r="E2569" s="266"/>
      <c r="F2569" s="266"/>
      <c r="G2569" s="266"/>
    </row>
    <row r="2570" spans="3:7" s="107" customFormat="1" ht="12.75">
      <c r="C2570" s="266"/>
      <c r="D2570" s="266"/>
      <c r="E2570" s="266"/>
      <c r="F2570" s="266"/>
      <c r="G2570" s="266"/>
    </row>
    <row r="2571" spans="3:7" s="107" customFormat="1" ht="12.75">
      <c r="C2571" s="266"/>
      <c r="D2571" s="266"/>
      <c r="E2571" s="266"/>
      <c r="F2571" s="266"/>
      <c r="G2571" s="266"/>
    </row>
    <row r="2572" spans="3:7" s="107" customFormat="1" ht="12.75">
      <c r="C2572" s="266"/>
      <c r="D2572" s="266"/>
      <c r="E2572" s="266"/>
      <c r="F2572" s="266"/>
      <c r="G2572" s="266"/>
    </row>
    <row r="2573" spans="3:7" s="107" customFormat="1" ht="12.75">
      <c r="C2573" s="266"/>
      <c r="D2573" s="266"/>
      <c r="E2573" s="266"/>
      <c r="F2573" s="266"/>
      <c r="G2573" s="266"/>
    </row>
    <row r="2574" spans="3:7" s="107" customFormat="1" ht="12.75">
      <c r="C2574" s="266"/>
      <c r="D2574" s="266"/>
      <c r="E2574" s="266"/>
      <c r="F2574" s="266"/>
      <c r="G2574" s="266"/>
    </row>
    <row r="2575" spans="3:7" s="107" customFormat="1" ht="12.75">
      <c r="C2575" s="266"/>
      <c r="D2575" s="266"/>
      <c r="E2575" s="266"/>
      <c r="F2575" s="266"/>
      <c r="G2575" s="266"/>
    </row>
    <row r="2576" spans="3:7" s="107" customFormat="1" ht="12.75">
      <c r="C2576" s="266"/>
      <c r="D2576" s="266"/>
      <c r="E2576" s="266"/>
      <c r="F2576" s="266"/>
      <c r="G2576" s="266"/>
    </row>
    <row r="2577" spans="3:7" s="107" customFormat="1" ht="12.75">
      <c r="C2577" s="266"/>
      <c r="D2577" s="266"/>
      <c r="E2577" s="266"/>
      <c r="F2577" s="266"/>
      <c r="G2577" s="266"/>
    </row>
    <row r="2578" spans="3:7" s="107" customFormat="1" ht="12.75">
      <c r="C2578" s="266"/>
      <c r="D2578" s="266"/>
      <c r="E2578" s="266"/>
      <c r="F2578" s="266"/>
      <c r="G2578" s="266"/>
    </row>
    <row r="2579" spans="3:7" s="107" customFormat="1" ht="12.75">
      <c r="C2579" s="266"/>
      <c r="D2579" s="266"/>
      <c r="E2579" s="266"/>
      <c r="F2579" s="266"/>
      <c r="G2579" s="266"/>
    </row>
    <row r="2580" spans="3:7" s="107" customFormat="1" ht="12.75">
      <c r="C2580" s="266"/>
      <c r="D2580" s="266"/>
      <c r="E2580" s="266"/>
      <c r="F2580" s="266"/>
      <c r="G2580" s="266"/>
    </row>
    <row r="2581" spans="3:7" s="107" customFormat="1" ht="12.75">
      <c r="C2581" s="266"/>
      <c r="D2581" s="266"/>
      <c r="E2581" s="266"/>
      <c r="F2581" s="266"/>
      <c r="G2581" s="266"/>
    </row>
    <row r="2582" spans="3:7" s="107" customFormat="1" ht="12.75">
      <c r="C2582" s="266"/>
      <c r="D2582" s="266"/>
      <c r="E2582" s="266"/>
      <c r="F2582" s="266"/>
      <c r="G2582" s="266"/>
    </row>
    <row r="2583" spans="3:7" s="107" customFormat="1" ht="12.75">
      <c r="C2583" s="266"/>
      <c r="D2583" s="266"/>
      <c r="E2583" s="266"/>
      <c r="F2583" s="266"/>
      <c r="G2583" s="266"/>
    </row>
    <row r="2584" spans="3:7" s="107" customFormat="1" ht="12.75">
      <c r="C2584" s="266"/>
      <c r="D2584" s="266"/>
      <c r="E2584" s="266"/>
      <c r="F2584" s="266"/>
      <c r="G2584" s="266"/>
    </row>
    <row r="2585" spans="3:7" s="107" customFormat="1" ht="12.75">
      <c r="C2585" s="266"/>
      <c r="D2585" s="266"/>
      <c r="E2585" s="266"/>
      <c r="F2585" s="266"/>
      <c r="G2585" s="266"/>
    </row>
    <row r="2586" spans="3:7" s="107" customFormat="1" ht="12.75">
      <c r="C2586" s="266"/>
      <c r="D2586" s="266"/>
      <c r="E2586" s="266"/>
      <c r="F2586" s="266"/>
      <c r="G2586" s="266"/>
    </row>
    <row r="2587" spans="3:7" s="107" customFormat="1" ht="12.75">
      <c r="C2587" s="266"/>
      <c r="D2587" s="266"/>
      <c r="E2587" s="266"/>
      <c r="F2587" s="266"/>
      <c r="G2587" s="266"/>
    </row>
    <row r="2588" spans="3:7" s="107" customFormat="1" ht="12.75">
      <c r="C2588" s="266"/>
      <c r="D2588" s="266"/>
      <c r="E2588" s="266"/>
      <c r="F2588" s="266"/>
      <c r="G2588" s="266"/>
    </row>
    <row r="2589" spans="3:7" s="107" customFormat="1" ht="12.75">
      <c r="C2589" s="266"/>
      <c r="D2589" s="266"/>
      <c r="E2589" s="266"/>
      <c r="F2589" s="266"/>
      <c r="G2589" s="266"/>
    </row>
    <row r="2590" spans="3:7" s="107" customFormat="1" ht="12.75">
      <c r="C2590" s="266"/>
      <c r="D2590" s="266"/>
      <c r="E2590" s="266"/>
      <c r="F2590" s="266"/>
      <c r="G2590" s="266"/>
    </row>
    <row r="2591" spans="3:7" s="107" customFormat="1" ht="12.75">
      <c r="C2591" s="266"/>
      <c r="D2591" s="266"/>
      <c r="E2591" s="266"/>
      <c r="F2591" s="266"/>
      <c r="G2591" s="266"/>
    </row>
    <row r="2592" spans="3:7" s="107" customFormat="1" ht="12.75">
      <c r="C2592" s="266"/>
      <c r="D2592" s="266"/>
      <c r="E2592" s="266"/>
      <c r="F2592" s="266"/>
      <c r="G2592" s="266"/>
    </row>
    <row r="2593" spans="3:7" s="107" customFormat="1" ht="12.75">
      <c r="C2593" s="266"/>
      <c r="D2593" s="266"/>
      <c r="E2593" s="266"/>
      <c r="F2593" s="266"/>
      <c r="G2593" s="266"/>
    </row>
    <row r="2594" spans="3:7" s="107" customFormat="1" ht="12.75">
      <c r="C2594" s="266"/>
      <c r="D2594" s="266"/>
      <c r="E2594" s="266"/>
      <c r="F2594" s="266"/>
      <c r="G2594" s="266"/>
    </row>
    <row r="2595" spans="3:7" s="107" customFormat="1" ht="12.75">
      <c r="C2595" s="266"/>
      <c r="D2595" s="266"/>
      <c r="E2595" s="266"/>
      <c r="F2595" s="266"/>
      <c r="G2595" s="266"/>
    </row>
    <row r="2596" spans="3:7" s="107" customFormat="1" ht="12.75">
      <c r="C2596" s="266"/>
      <c r="D2596" s="266"/>
      <c r="E2596" s="266"/>
      <c r="F2596" s="266"/>
      <c r="G2596" s="266"/>
    </row>
    <row r="2597" spans="3:7" s="107" customFormat="1" ht="12.75">
      <c r="C2597" s="266"/>
      <c r="D2597" s="266"/>
      <c r="E2597" s="266"/>
      <c r="F2597" s="266"/>
      <c r="G2597" s="266"/>
    </row>
    <row r="2598" spans="3:7" s="107" customFormat="1" ht="12.75">
      <c r="C2598" s="266"/>
      <c r="D2598" s="266"/>
      <c r="E2598" s="266"/>
      <c r="F2598" s="266"/>
      <c r="G2598" s="266"/>
    </row>
    <row r="2599" spans="3:7" s="107" customFormat="1" ht="12.75">
      <c r="C2599" s="266"/>
      <c r="D2599" s="266"/>
      <c r="E2599" s="266"/>
      <c r="F2599" s="266"/>
      <c r="G2599" s="266"/>
    </row>
    <row r="2600" spans="3:7" s="107" customFormat="1" ht="12.75">
      <c r="C2600" s="266"/>
      <c r="D2600" s="266"/>
      <c r="E2600" s="266"/>
      <c r="F2600" s="266"/>
      <c r="G2600" s="266"/>
    </row>
    <row r="2601" spans="3:7" s="107" customFormat="1" ht="12.75">
      <c r="C2601" s="266"/>
      <c r="D2601" s="266"/>
      <c r="E2601" s="266"/>
      <c r="F2601" s="266"/>
      <c r="G2601" s="266"/>
    </row>
    <row r="2602" spans="3:7" s="107" customFormat="1" ht="12.75">
      <c r="C2602" s="266"/>
      <c r="D2602" s="266"/>
      <c r="E2602" s="266"/>
      <c r="F2602" s="266"/>
      <c r="G2602" s="266"/>
    </row>
    <row r="2603" spans="3:7" s="107" customFormat="1" ht="12.75">
      <c r="C2603" s="266"/>
      <c r="D2603" s="266"/>
      <c r="E2603" s="266"/>
      <c r="F2603" s="266"/>
      <c r="G2603" s="266"/>
    </row>
    <row r="2604" spans="3:7" s="107" customFormat="1" ht="12.75">
      <c r="C2604" s="266"/>
      <c r="D2604" s="266"/>
      <c r="E2604" s="266"/>
      <c r="F2604" s="266"/>
      <c r="G2604" s="266"/>
    </row>
    <row r="2605" spans="3:7" s="107" customFormat="1" ht="12.75">
      <c r="C2605" s="266"/>
      <c r="D2605" s="266"/>
      <c r="E2605" s="266"/>
      <c r="F2605" s="266"/>
      <c r="G2605" s="266"/>
    </row>
    <row r="2606" spans="3:7" s="107" customFormat="1" ht="12.75">
      <c r="C2606" s="266"/>
      <c r="D2606" s="266"/>
      <c r="E2606" s="266"/>
      <c r="F2606" s="266"/>
      <c r="G2606" s="266"/>
    </row>
    <row r="2607" spans="3:7" s="107" customFormat="1" ht="12.75">
      <c r="C2607" s="266"/>
      <c r="D2607" s="266"/>
      <c r="E2607" s="266"/>
      <c r="F2607" s="266"/>
      <c r="G2607" s="266"/>
    </row>
    <row r="2608" spans="3:7" s="107" customFormat="1" ht="12.75">
      <c r="C2608" s="266"/>
      <c r="D2608" s="266"/>
      <c r="E2608" s="266"/>
      <c r="F2608" s="266"/>
      <c r="G2608" s="266"/>
    </row>
    <row r="2609" spans="3:7" s="107" customFormat="1" ht="12.75">
      <c r="C2609" s="266"/>
      <c r="D2609" s="266"/>
      <c r="E2609" s="266"/>
      <c r="F2609" s="266"/>
      <c r="G2609" s="266"/>
    </row>
    <row r="2610" spans="3:7" s="107" customFormat="1" ht="12.75">
      <c r="C2610" s="266"/>
      <c r="D2610" s="266"/>
      <c r="E2610" s="266"/>
      <c r="F2610" s="266"/>
      <c r="G2610" s="266"/>
    </row>
    <row r="2611" spans="3:7" s="107" customFormat="1" ht="12.75">
      <c r="C2611" s="266"/>
      <c r="D2611" s="266"/>
      <c r="E2611" s="266"/>
      <c r="F2611" s="266"/>
      <c r="G2611" s="266"/>
    </row>
    <row r="2612" spans="3:7" s="107" customFormat="1" ht="12.75">
      <c r="C2612" s="266"/>
      <c r="D2612" s="266"/>
      <c r="E2612" s="266"/>
      <c r="F2612" s="266"/>
      <c r="G2612" s="266"/>
    </row>
    <row r="2613" spans="3:7" s="107" customFormat="1" ht="12.75">
      <c r="C2613" s="266"/>
      <c r="D2613" s="266"/>
      <c r="E2613" s="266"/>
      <c r="F2613" s="266"/>
      <c r="G2613" s="266"/>
    </row>
    <row r="2614" spans="3:7" s="107" customFormat="1" ht="12.75">
      <c r="C2614" s="266"/>
      <c r="D2614" s="266"/>
      <c r="E2614" s="266"/>
      <c r="F2614" s="266"/>
      <c r="G2614" s="266"/>
    </row>
    <row r="2615" spans="3:7" s="107" customFormat="1" ht="12.75">
      <c r="C2615" s="266"/>
      <c r="D2615" s="266"/>
      <c r="E2615" s="266"/>
      <c r="F2615" s="266"/>
      <c r="G2615" s="266"/>
    </row>
    <row r="2616" spans="3:7" s="107" customFormat="1" ht="12.75">
      <c r="C2616" s="266"/>
      <c r="D2616" s="266"/>
      <c r="E2616" s="266"/>
      <c r="F2616" s="266"/>
      <c r="G2616" s="266"/>
    </row>
    <row r="2617" spans="3:7" s="107" customFormat="1" ht="12.75">
      <c r="C2617" s="266"/>
      <c r="D2617" s="266"/>
      <c r="E2617" s="266"/>
      <c r="F2617" s="266"/>
      <c r="G2617" s="266"/>
    </row>
    <row r="2618" spans="3:7" s="107" customFormat="1" ht="12.75">
      <c r="C2618" s="266"/>
      <c r="D2618" s="266"/>
      <c r="E2618" s="266"/>
      <c r="F2618" s="266"/>
      <c r="G2618" s="266"/>
    </row>
    <row r="2619" spans="3:7" s="107" customFormat="1" ht="12.75">
      <c r="C2619" s="266"/>
      <c r="D2619" s="266"/>
      <c r="E2619" s="266"/>
      <c r="F2619" s="266"/>
      <c r="G2619" s="266"/>
    </row>
    <row r="2620" spans="3:7" s="107" customFormat="1" ht="12.75">
      <c r="C2620" s="266"/>
      <c r="D2620" s="266"/>
      <c r="E2620" s="266"/>
      <c r="F2620" s="266"/>
      <c r="G2620" s="266"/>
    </row>
    <row r="2621" spans="3:7" s="107" customFormat="1" ht="12.75">
      <c r="C2621" s="266"/>
      <c r="D2621" s="266"/>
      <c r="E2621" s="266"/>
      <c r="F2621" s="266"/>
      <c r="G2621" s="266"/>
    </row>
    <row r="2622" spans="3:7" s="107" customFormat="1" ht="12.75">
      <c r="C2622" s="266"/>
      <c r="D2622" s="266"/>
      <c r="E2622" s="266"/>
      <c r="F2622" s="266"/>
      <c r="G2622" s="266"/>
    </row>
    <row r="2623" spans="3:7" s="107" customFormat="1" ht="12.75">
      <c r="C2623" s="266"/>
      <c r="D2623" s="266"/>
      <c r="E2623" s="266"/>
      <c r="F2623" s="266"/>
      <c r="G2623" s="266"/>
    </row>
    <row r="2624" spans="3:7" s="107" customFormat="1" ht="12.75">
      <c r="C2624" s="266"/>
      <c r="D2624" s="266"/>
      <c r="E2624" s="266"/>
      <c r="F2624" s="266"/>
      <c r="G2624" s="266"/>
    </row>
    <row r="2625" spans="3:7" s="107" customFormat="1" ht="12.75">
      <c r="C2625" s="266"/>
      <c r="D2625" s="266"/>
      <c r="E2625" s="266"/>
      <c r="F2625" s="266"/>
      <c r="G2625" s="266"/>
    </row>
    <row r="2626" spans="3:7" s="107" customFormat="1" ht="12.75">
      <c r="C2626" s="266"/>
      <c r="D2626" s="266"/>
      <c r="E2626" s="266"/>
      <c r="F2626" s="266"/>
      <c r="G2626" s="266"/>
    </row>
    <row r="2627" spans="3:7" s="107" customFormat="1" ht="12.75">
      <c r="C2627" s="266"/>
      <c r="D2627" s="266"/>
      <c r="E2627" s="266"/>
      <c r="F2627" s="266"/>
      <c r="G2627" s="266"/>
    </row>
    <row r="2628" spans="3:7" s="107" customFormat="1" ht="12.75">
      <c r="C2628" s="266"/>
      <c r="D2628" s="266"/>
      <c r="E2628" s="266"/>
      <c r="F2628" s="266"/>
      <c r="G2628" s="266"/>
    </row>
    <row r="2629" spans="3:7" s="107" customFormat="1" ht="12.75">
      <c r="C2629" s="266"/>
      <c r="D2629" s="266"/>
      <c r="E2629" s="266"/>
      <c r="F2629" s="266"/>
      <c r="G2629" s="266"/>
    </row>
    <row r="2630" spans="3:7" s="107" customFormat="1" ht="12.75">
      <c r="C2630" s="266"/>
      <c r="D2630" s="266"/>
      <c r="E2630" s="266"/>
      <c r="F2630" s="266"/>
      <c r="G2630" s="266"/>
    </row>
    <row r="2631" spans="3:7" s="107" customFormat="1" ht="12.75">
      <c r="C2631" s="266"/>
      <c r="D2631" s="266"/>
      <c r="E2631" s="266"/>
      <c r="F2631" s="266"/>
      <c r="G2631" s="266"/>
    </row>
    <row r="2632" spans="3:7" s="107" customFormat="1" ht="12.75">
      <c r="C2632" s="266"/>
      <c r="D2632" s="266"/>
      <c r="E2632" s="266"/>
      <c r="F2632" s="266"/>
      <c r="G2632" s="266"/>
    </row>
    <row r="2633" spans="3:7" s="107" customFormat="1" ht="12.75">
      <c r="C2633" s="266"/>
      <c r="D2633" s="266"/>
      <c r="E2633" s="266"/>
      <c r="F2633" s="266"/>
      <c r="G2633" s="266"/>
    </row>
    <row r="2634" spans="3:7" s="107" customFormat="1" ht="12.75">
      <c r="C2634" s="266"/>
      <c r="D2634" s="266"/>
      <c r="E2634" s="266"/>
      <c r="F2634" s="266"/>
      <c r="G2634" s="266"/>
    </row>
    <row r="2635" spans="3:7" s="107" customFormat="1" ht="12.75">
      <c r="C2635" s="266"/>
      <c r="D2635" s="266"/>
      <c r="E2635" s="266"/>
      <c r="F2635" s="266"/>
      <c r="G2635" s="266"/>
    </row>
    <row r="2636" spans="3:7" s="107" customFormat="1" ht="12.75">
      <c r="C2636" s="266"/>
      <c r="D2636" s="266"/>
      <c r="E2636" s="266"/>
      <c r="F2636" s="266"/>
      <c r="G2636" s="266"/>
    </row>
    <row r="2637" spans="3:7" s="107" customFormat="1" ht="12.75">
      <c r="C2637" s="266"/>
      <c r="D2637" s="266"/>
      <c r="E2637" s="266"/>
      <c r="F2637" s="266"/>
      <c r="G2637" s="266"/>
    </row>
    <row r="2638" spans="3:7" s="107" customFormat="1" ht="12.75">
      <c r="C2638" s="266"/>
      <c r="D2638" s="266"/>
      <c r="E2638" s="266"/>
      <c r="F2638" s="266"/>
      <c r="G2638" s="266"/>
    </row>
    <row r="2639" spans="3:7" s="107" customFormat="1" ht="12.75">
      <c r="C2639" s="266"/>
      <c r="D2639" s="266"/>
      <c r="E2639" s="266"/>
      <c r="F2639" s="266"/>
      <c r="G2639" s="266"/>
    </row>
    <row r="2640" spans="3:7" s="107" customFormat="1" ht="12.75">
      <c r="C2640" s="266"/>
      <c r="D2640" s="266"/>
      <c r="E2640" s="266"/>
      <c r="F2640" s="266"/>
      <c r="G2640" s="266"/>
    </row>
    <row r="2641" spans="3:7" s="107" customFormat="1" ht="12.75">
      <c r="C2641" s="266"/>
      <c r="D2641" s="266"/>
      <c r="E2641" s="266"/>
      <c r="F2641" s="266"/>
      <c r="G2641" s="266"/>
    </row>
    <row r="2642" spans="3:7" s="107" customFormat="1" ht="12.75">
      <c r="C2642" s="266"/>
      <c r="D2642" s="266"/>
      <c r="E2642" s="266"/>
      <c r="F2642" s="266"/>
      <c r="G2642" s="266"/>
    </row>
    <row r="2643" spans="3:7" s="107" customFormat="1" ht="12.75">
      <c r="C2643" s="266"/>
      <c r="D2643" s="266"/>
      <c r="E2643" s="266"/>
      <c r="F2643" s="266"/>
      <c r="G2643" s="266"/>
    </row>
    <row r="2644" spans="3:7" s="107" customFormat="1" ht="12.75">
      <c r="C2644" s="266"/>
      <c r="D2644" s="266"/>
      <c r="E2644" s="266"/>
      <c r="F2644" s="266"/>
      <c r="G2644" s="266"/>
    </row>
    <row r="2645" spans="3:7" s="107" customFormat="1" ht="12.75">
      <c r="C2645" s="266"/>
      <c r="D2645" s="266"/>
      <c r="E2645" s="266"/>
      <c r="F2645" s="266"/>
      <c r="G2645" s="266"/>
    </row>
    <row r="2646" spans="3:7" s="107" customFormat="1" ht="12.75">
      <c r="C2646" s="266"/>
      <c r="D2646" s="266"/>
      <c r="E2646" s="266"/>
      <c r="F2646" s="266"/>
      <c r="G2646" s="266"/>
    </row>
    <row r="2647" spans="3:7" s="107" customFormat="1" ht="12.75">
      <c r="C2647" s="266"/>
      <c r="D2647" s="266"/>
      <c r="E2647" s="266"/>
      <c r="F2647" s="266"/>
      <c r="G2647" s="266"/>
    </row>
    <row r="2648" spans="3:7" s="107" customFormat="1" ht="12.75">
      <c r="C2648" s="266"/>
      <c r="D2648" s="266"/>
      <c r="E2648" s="266"/>
      <c r="F2648" s="266"/>
      <c r="G2648" s="266"/>
    </row>
    <row r="2649" spans="3:7" s="107" customFormat="1" ht="12.75">
      <c r="C2649" s="266"/>
      <c r="D2649" s="266"/>
      <c r="E2649" s="266"/>
      <c r="F2649" s="266"/>
      <c r="G2649" s="266"/>
    </row>
    <row r="2650" spans="3:7" s="107" customFormat="1" ht="12.75">
      <c r="C2650" s="266"/>
      <c r="D2650" s="266"/>
      <c r="E2650" s="266"/>
      <c r="F2650" s="266"/>
      <c r="G2650" s="266"/>
    </row>
    <row r="2651" spans="3:7" s="107" customFormat="1" ht="12.75">
      <c r="C2651" s="266"/>
      <c r="D2651" s="266"/>
      <c r="E2651" s="266"/>
      <c r="F2651" s="266"/>
      <c r="G2651" s="266"/>
    </row>
    <row r="2652" spans="3:7" s="107" customFormat="1" ht="12.75">
      <c r="C2652" s="266"/>
      <c r="D2652" s="266"/>
      <c r="E2652" s="266"/>
      <c r="F2652" s="266"/>
      <c r="G2652" s="266"/>
    </row>
    <row r="2653" spans="3:7" s="107" customFormat="1" ht="12.75">
      <c r="C2653" s="266"/>
      <c r="D2653" s="266"/>
      <c r="E2653" s="266"/>
      <c r="F2653" s="266"/>
      <c r="G2653" s="266"/>
    </row>
    <row r="2654" spans="3:7" s="107" customFormat="1" ht="12.75">
      <c r="C2654" s="266"/>
      <c r="D2654" s="266"/>
      <c r="E2654" s="266"/>
      <c r="F2654" s="266"/>
      <c r="G2654" s="266"/>
    </row>
    <row r="2655" spans="3:7" s="107" customFormat="1" ht="12.75">
      <c r="C2655" s="266"/>
      <c r="D2655" s="266"/>
      <c r="E2655" s="266"/>
      <c r="F2655" s="266"/>
      <c r="G2655" s="266"/>
    </row>
    <row r="2656" spans="3:7" s="107" customFormat="1" ht="12.75">
      <c r="C2656" s="266"/>
      <c r="D2656" s="266"/>
      <c r="E2656" s="266"/>
      <c r="F2656" s="266"/>
      <c r="G2656" s="266"/>
    </row>
    <row r="2657" spans="3:7" s="107" customFormat="1" ht="12.75">
      <c r="C2657" s="266"/>
      <c r="D2657" s="266"/>
      <c r="E2657" s="266"/>
      <c r="F2657" s="266"/>
      <c r="G2657" s="266"/>
    </row>
    <row r="2658" spans="3:7" s="107" customFormat="1" ht="12.75">
      <c r="C2658" s="266"/>
      <c r="D2658" s="266"/>
      <c r="E2658" s="266"/>
      <c r="F2658" s="266"/>
      <c r="G2658" s="266"/>
    </row>
    <row r="2659" spans="3:7" s="107" customFormat="1" ht="12.75">
      <c r="C2659" s="266"/>
      <c r="D2659" s="266"/>
      <c r="E2659" s="266"/>
      <c r="F2659" s="266"/>
      <c r="G2659" s="266"/>
    </row>
    <row r="2660" spans="3:7" s="107" customFormat="1" ht="12.75">
      <c r="C2660" s="266"/>
      <c r="D2660" s="266"/>
      <c r="E2660" s="266"/>
      <c r="F2660" s="266"/>
      <c r="G2660" s="266"/>
    </row>
    <row r="2661" spans="3:7" s="107" customFormat="1" ht="12.75">
      <c r="C2661" s="266"/>
      <c r="D2661" s="266"/>
      <c r="E2661" s="266"/>
      <c r="F2661" s="266"/>
      <c r="G2661" s="266"/>
    </row>
    <row r="2662" spans="3:7" s="107" customFormat="1" ht="12.75">
      <c r="C2662" s="266"/>
      <c r="D2662" s="266"/>
      <c r="E2662" s="266"/>
      <c r="F2662" s="266"/>
      <c r="G2662" s="266"/>
    </row>
    <row r="2663" spans="3:7" s="107" customFormat="1" ht="12.75">
      <c r="C2663" s="266"/>
      <c r="D2663" s="266"/>
      <c r="E2663" s="266"/>
      <c r="F2663" s="266"/>
      <c r="G2663" s="266"/>
    </row>
    <row r="2664" spans="3:7" s="107" customFormat="1" ht="12.75">
      <c r="C2664" s="266"/>
      <c r="D2664" s="266"/>
      <c r="E2664" s="266"/>
      <c r="F2664" s="266"/>
      <c r="G2664" s="266"/>
    </row>
    <row r="2665" spans="3:7" s="107" customFormat="1" ht="12.75">
      <c r="C2665" s="266"/>
      <c r="D2665" s="266"/>
      <c r="E2665" s="266"/>
      <c r="F2665" s="266"/>
      <c r="G2665" s="266"/>
    </row>
    <row r="2666" spans="3:7" s="107" customFormat="1" ht="12.75">
      <c r="C2666" s="266"/>
      <c r="D2666" s="266"/>
      <c r="E2666" s="266"/>
      <c r="F2666" s="266"/>
      <c r="G2666" s="266"/>
    </row>
    <row r="2667" spans="3:7" s="107" customFormat="1" ht="12.75">
      <c r="C2667" s="266"/>
      <c r="D2667" s="266"/>
      <c r="E2667" s="266"/>
      <c r="F2667" s="266"/>
      <c r="G2667" s="266"/>
    </row>
    <row r="2668" spans="3:7" s="107" customFormat="1" ht="12.75">
      <c r="C2668" s="266"/>
      <c r="D2668" s="266"/>
      <c r="E2668" s="266"/>
      <c r="F2668" s="266"/>
      <c r="G2668" s="266"/>
    </row>
    <row r="2669" spans="3:7" s="107" customFormat="1" ht="12.75">
      <c r="C2669" s="266"/>
      <c r="D2669" s="266"/>
      <c r="E2669" s="266"/>
      <c r="F2669" s="266"/>
      <c r="G2669" s="266"/>
    </row>
    <row r="2670" spans="3:7" s="107" customFormat="1" ht="12.75">
      <c r="C2670" s="266"/>
      <c r="D2670" s="266"/>
      <c r="E2670" s="266"/>
      <c r="F2670" s="266"/>
      <c r="G2670" s="266"/>
    </row>
    <row r="2671" spans="3:7" s="107" customFormat="1" ht="12.75">
      <c r="C2671" s="266"/>
      <c r="D2671" s="266"/>
      <c r="E2671" s="266"/>
      <c r="F2671" s="266"/>
      <c r="G2671" s="266"/>
    </row>
    <row r="2672" spans="3:7" s="107" customFormat="1" ht="12.75">
      <c r="C2672" s="266"/>
      <c r="D2672" s="266"/>
      <c r="E2672" s="266"/>
      <c r="F2672" s="266"/>
      <c r="G2672" s="266"/>
    </row>
    <row r="2673" spans="3:7" s="107" customFormat="1" ht="12.75">
      <c r="C2673" s="266"/>
      <c r="D2673" s="266"/>
      <c r="E2673" s="266"/>
      <c r="F2673" s="266"/>
      <c r="G2673" s="266"/>
    </row>
    <row r="2674" spans="3:7" s="107" customFormat="1" ht="12.75">
      <c r="C2674" s="266"/>
      <c r="D2674" s="266"/>
      <c r="E2674" s="266"/>
      <c r="F2674" s="266"/>
      <c r="G2674" s="266"/>
    </row>
    <row r="2675" spans="3:7" s="107" customFormat="1" ht="12.75">
      <c r="C2675" s="266"/>
      <c r="D2675" s="266"/>
      <c r="E2675" s="266"/>
      <c r="F2675" s="266"/>
      <c r="G2675" s="266"/>
    </row>
    <row r="2676" spans="3:7" s="107" customFormat="1" ht="12.75">
      <c r="C2676" s="266"/>
      <c r="D2676" s="266"/>
      <c r="E2676" s="266"/>
      <c r="F2676" s="266"/>
      <c r="G2676" s="266"/>
    </row>
    <row r="2677" spans="3:7" s="107" customFormat="1" ht="12.75">
      <c r="C2677" s="266"/>
      <c r="D2677" s="266"/>
      <c r="E2677" s="266"/>
      <c r="F2677" s="266"/>
      <c r="G2677" s="266"/>
    </row>
    <row r="2678" spans="3:7" s="107" customFormat="1" ht="12.75">
      <c r="C2678" s="266"/>
      <c r="D2678" s="266"/>
      <c r="E2678" s="266"/>
      <c r="F2678" s="266"/>
      <c r="G2678" s="266"/>
    </row>
    <row r="2679" spans="3:7" s="107" customFormat="1" ht="12.75">
      <c r="C2679" s="266"/>
      <c r="D2679" s="266"/>
      <c r="E2679" s="266"/>
      <c r="F2679" s="266"/>
      <c r="G2679" s="266"/>
    </row>
    <row r="2680" spans="3:7" s="107" customFormat="1" ht="12.75">
      <c r="C2680" s="266"/>
      <c r="D2680" s="266"/>
      <c r="E2680" s="266"/>
      <c r="F2680" s="266"/>
      <c r="G2680" s="266"/>
    </row>
    <row r="2681" spans="3:7" s="107" customFormat="1" ht="12.75">
      <c r="C2681" s="266"/>
      <c r="D2681" s="266"/>
      <c r="E2681" s="266"/>
      <c r="F2681" s="266"/>
      <c r="G2681" s="266"/>
    </row>
    <row r="2682" spans="3:7" s="107" customFormat="1" ht="12.75">
      <c r="C2682" s="266"/>
      <c r="D2682" s="266"/>
      <c r="E2682" s="266"/>
      <c r="F2682" s="266"/>
      <c r="G2682" s="266"/>
    </row>
    <row r="2683" spans="3:7" s="107" customFormat="1" ht="12.75">
      <c r="C2683" s="266"/>
      <c r="D2683" s="266"/>
      <c r="E2683" s="266"/>
      <c r="F2683" s="266"/>
      <c r="G2683" s="266"/>
    </row>
    <row r="2684" spans="3:7" s="107" customFormat="1" ht="12.75">
      <c r="C2684" s="266"/>
      <c r="D2684" s="266"/>
      <c r="E2684" s="266"/>
      <c r="F2684" s="266"/>
      <c r="G2684" s="266"/>
    </row>
    <row r="2685" spans="3:7" s="107" customFormat="1" ht="12.75">
      <c r="C2685" s="266"/>
      <c r="D2685" s="266"/>
      <c r="E2685" s="266"/>
      <c r="F2685" s="266"/>
      <c r="G2685" s="266"/>
    </row>
    <row r="2686" spans="3:7" s="107" customFormat="1" ht="12.75">
      <c r="C2686" s="266"/>
      <c r="D2686" s="266"/>
      <c r="E2686" s="266"/>
      <c r="F2686" s="266"/>
      <c r="G2686" s="266"/>
    </row>
    <row r="2687" spans="3:7" s="107" customFormat="1" ht="12.75">
      <c r="C2687" s="266"/>
      <c r="D2687" s="266"/>
      <c r="E2687" s="266"/>
      <c r="F2687" s="266"/>
      <c r="G2687" s="266"/>
    </row>
    <row r="2688" spans="3:7" s="107" customFormat="1" ht="12.75">
      <c r="C2688" s="266"/>
      <c r="D2688" s="266"/>
      <c r="E2688" s="266"/>
      <c r="F2688" s="266"/>
      <c r="G2688" s="266"/>
    </row>
    <row r="2689" spans="3:7" s="107" customFormat="1" ht="12.75">
      <c r="C2689" s="266"/>
      <c r="D2689" s="266"/>
      <c r="E2689" s="266"/>
      <c r="F2689" s="266"/>
      <c r="G2689" s="266"/>
    </row>
    <row r="2690" spans="3:7" s="107" customFormat="1" ht="12.75">
      <c r="C2690" s="266"/>
      <c r="D2690" s="266"/>
      <c r="E2690" s="266"/>
      <c r="F2690" s="266"/>
      <c r="G2690" s="266"/>
    </row>
    <row r="2691" spans="3:7" s="107" customFormat="1" ht="12.75">
      <c r="C2691" s="266"/>
      <c r="D2691" s="266"/>
      <c r="E2691" s="266"/>
      <c r="F2691" s="266"/>
      <c r="G2691" s="266"/>
    </row>
    <row r="2692" spans="3:7" s="107" customFormat="1" ht="12.75">
      <c r="C2692" s="266"/>
      <c r="D2692" s="266"/>
      <c r="E2692" s="266"/>
      <c r="F2692" s="266"/>
      <c r="G2692" s="266"/>
    </row>
    <row r="2693" spans="3:7" s="107" customFormat="1" ht="12.75">
      <c r="C2693" s="266"/>
      <c r="D2693" s="266"/>
      <c r="E2693" s="266"/>
      <c r="F2693" s="266"/>
      <c r="G2693" s="266"/>
    </row>
    <row r="2694" spans="3:7" s="107" customFormat="1" ht="12.75">
      <c r="C2694" s="266"/>
      <c r="D2694" s="266"/>
      <c r="E2694" s="266"/>
      <c r="F2694" s="266"/>
      <c r="G2694" s="266"/>
    </row>
    <row r="2695" spans="3:7" s="107" customFormat="1" ht="12.75">
      <c r="C2695" s="266"/>
      <c r="D2695" s="266"/>
      <c r="E2695" s="266"/>
      <c r="F2695" s="266"/>
      <c r="G2695" s="266"/>
    </row>
    <row r="2696" spans="3:7" s="107" customFormat="1" ht="12.75">
      <c r="C2696" s="266"/>
      <c r="D2696" s="266"/>
      <c r="E2696" s="266"/>
      <c r="F2696" s="266"/>
      <c r="G2696" s="266"/>
    </row>
    <row r="2697" spans="3:7" s="107" customFormat="1" ht="12.75">
      <c r="C2697" s="266"/>
      <c r="D2697" s="266"/>
      <c r="E2697" s="266"/>
      <c r="F2697" s="266"/>
      <c r="G2697" s="266"/>
    </row>
    <row r="2698" spans="3:7" s="107" customFormat="1" ht="12.75">
      <c r="C2698" s="266"/>
      <c r="D2698" s="266"/>
      <c r="E2698" s="266"/>
      <c r="F2698" s="266"/>
      <c r="G2698" s="266"/>
    </row>
    <row r="2699" spans="3:7" s="107" customFormat="1" ht="12.75">
      <c r="C2699" s="266"/>
      <c r="D2699" s="266"/>
      <c r="E2699" s="266"/>
      <c r="F2699" s="266"/>
      <c r="G2699" s="266"/>
    </row>
    <row r="2700" spans="3:7" s="107" customFormat="1" ht="12.75">
      <c r="C2700" s="266"/>
      <c r="D2700" s="266"/>
      <c r="E2700" s="266"/>
      <c r="F2700" s="266"/>
      <c r="G2700" s="266"/>
    </row>
    <row r="2701" spans="3:7" s="107" customFormat="1" ht="12.75">
      <c r="C2701" s="266"/>
      <c r="D2701" s="266"/>
      <c r="E2701" s="266"/>
      <c r="F2701" s="266"/>
      <c r="G2701" s="266"/>
    </row>
    <row r="2702" spans="3:7" s="107" customFormat="1" ht="12.75">
      <c r="C2702" s="266"/>
      <c r="D2702" s="266"/>
      <c r="E2702" s="266"/>
      <c r="F2702" s="266"/>
      <c r="G2702" s="266"/>
    </row>
    <row r="2703" spans="3:7" s="107" customFormat="1" ht="12.75">
      <c r="C2703" s="266"/>
      <c r="D2703" s="266"/>
      <c r="E2703" s="266"/>
      <c r="F2703" s="266"/>
      <c r="G2703" s="266"/>
    </row>
    <row r="2704" spans="3:7" s="107" customFormat="1" ht="12.75">
      <c r="C2704" s="266"/>
      <c r="D2704" s="266"/>
      <c r="E2704" s="266"/>
      <c r="F2704" s="266"/>
      <c r="G2704" s="266"/>
    </row>
    <row r="2705" spans="3:7" s="107" customFormat="1" ht="12.75">
      <c r="C2705" s="266"/>
      <c r="D2705" s="266"/>
      <c r="E2705" s="266"/>
      <c r="F2705" s="266"/>
      <c r="G2705" s="266"/>
    </row>
    <row r="2706" spans="3:7" s="107" customFormat="1" ht="12.75">
      <c r="C2706" s="266"/>
      <c r="D2706" s="266"/>
      <c r="E2706" s="266"/>
      <c r="F2706" s="266"/>
      <c r="G2706" s="266"/>
    </row>
    <row r="2707" spans="3:7" s="107" customFormat="1" ht="12.75">
      <c r="C2707" s="266"/>
      <c r="D2707" s="266"/>
      <c r="E2707" s="266"/>
      <c r="F2707" s="266"/>
      <c r="G2707" s="266"/>
    </row>
    <row r="2708" spans="3:7" s="107" customFormat="1" ht="12.75">
      <c r="C2708" s="266"/>
      <c r="D2708" s="266"/>
      <c r="E2708" s="266"/>
      <c r="F2708" s="266"/>
      <c r="G2708" s="266"/>
    </row>
    <row r="2709" spans="3:7" s="107" customFormat="1" ht="12.75">
      <c r="C2709" s="266"/>
      <c r="D2709" s="266"/>
      <c r="E2709" s="266"/>
      <c r="F2709" s="266"/>
      <c r="G2709" s="266"/>
    </row>
    <row r="2710" spans="3:7" s="107" customFormat="1" ht="12.75">
      <c r="C2710" s="266"/>
      <c r="D2710" s="266"/>
      <c r="E2710" s="266"/>
      <c r="F2710" s="266"/>
      <c r="G2710" s="266"/>
    </row>
    <row r="2711" spans="3:7" s="107" customFormat="1" ht="12.75">
      <c r="C2711" s="266"/>
      <c r="D2711" s="266"/>
      <c r="E2711" s="266"/>
      <c r="F2711" s="266"/>
      <c r="G2711" s="266"/>
    </row>
    <row r="2712" spans="3:7" s="107" customFormat="1" ht="12.75">
      <c r="C2712" s="266"/>
      <c r="D2712" s="266"/>
      <c r="E2712" s="266"/>
      <c r="F2712" s="266"/>
      <c r="G2712" s="266"/>
    </row>
    <row r="2713" spans="3:7" s="107" customFormat="1" ht="12.75">
      <c r="C2713" s="266"/>
      <c r="D2713" s="266"/>
      <c r="E2713" s="266"/>
      <c r="F2713" s="266"/>
      <c r="G2713" s="266"/>
    </row>
    <row r="2714" spans="3:7" s="107" customFormat="1" ht="12.75">
      <c r="C2714" s="266"/>
      <c r="D2714" s="266"/>
      <c r="E2714" s="266"/>
      <c r="F2714" s="266"/>
      <c r="G2714" s="266"/>
    </row>
    <row r="2715" spans="3:7" s="107" customFormat="1" ht="12.75">
      <c r="C2715" s="266"/>
      <c r="D2715" s="266"/>
      <c r="E2715" s="266"/>
      <c r="F2715" s="266"/>
      <c r="G2715" s="266"/>
    </row>
    <row r="2716" spans="3:7" s="107" customFormat="1" ht="12.75">
      <c r="C2716" s="266"/>
      <c r="D2716" s="266"/>
      <c r="E2716" s="266"/>
      <c r="F2716" s="266"/>
      <c r="G2716" s="266"/>
    </row>
    <row r="2717" spans="3:7" s="107" customFormat="1" ht="12.75">
      <c r="C2717" s="266"/>
      <c r="D2717" s="266"/>
      <c r="E2717" s="266"/>
      <c r="F2717" s="266"/>
      <c r="G2717" s="266"/>
    </row>
    <row r="2718" spans="3:7" s="107" customFormat="1" ht="12.75">
      <c r="C2718" s="266"/>
      <c r="D2718" s="266"/>
      <c r="E2718" s="266"/>
      <c r="F2718" s="266"/>
      <c r="G2718" s="266"/>
    </row>
    <row r="2719" spans="3:7" s="107" customFormat="1" ht="12.75">
      <c r="C2719" s="266"/>
      <c r="D2719" s="266"/>
      <c r="E2719" s="266"/>
      <c r="F2719" s="266"/>
      <c r="G2719" s="266"/>
    </row>
    <row r="2720" spans="3:7" s="107" customFormat="1" ht="12.75">
      <c r="C2720" s="266"/>
      <c r="D2720" s="266"/>
      <c r="E2720" s="266"/>
      <c r="F2720" s="266"/>
      <c r="G2720" s="266"/>
    </row>
    <row r="2721" spans="3:7" s="107" customFormat="1" ht="12.75">
      <c r="C2721" s="266"/>
      <c r="D2721" s="266"/>
      <c r="E2721" s="266"/>
      <c r="F2721" s="266"/>
      <c r="G2721" s="266"/>
    </row>
    <row r="2722" spans="3:7" s="107" customFormat="1" ht="12.75">
      <c r="C2722" s="266"/>
      <c r="D2722" s="266"/>
      <c r="E2722" s="266"/>
      <c r="F2722" s="266"/>
      <c r="G2722" s="266"/>
    </row>
    <row r="2723" spans="3:7" s="107" customFormat="1" ht="12.75">
      <c r="C2723" s="266"/>
      <c r="D2723" s="266"/>
      <c r="E2723" s="266"/>
      <c r="F2723" s="266"/>
      <c r="G2723" s="266"/>
    </row>
    <row r="2724" spans="3:7" s="107" customFormat="1" ht="12.75">
      <c r="C2724" s="266"/>
      <c r="D2724" s="266"/>
      <c r="E2724" s="266"/>
      <c r="F2724" s="266"/>
      <c r="G2724" s="266"/>
    </row>
    <row r="2725" spans="3:7" s="107" customFormat="1" ht="12.75">
      <c r="C2725" s="266"/>
      <c r="D2725" s="266"/>
      <c r="E2725" s="266"/>
      <c r="F2725" s="266"/>
      <c r="G2725" s="266"/>
    </row>
    <row r="2726" spans="3:7" s="107" customFormat="1" ht="12.75">
      <c r="C2726" s="266"/>
      <c r="D2726" s="266"/>
      <c r="E2726" s="266"/>
      <c r="F2726" s="266"/>
      <c r="G2726" s="266"/>
    </row>
    <row r="2727" spans="3:7" s="107" customFormat="1" ht="12.75">
      <c r="C2727" s="266"/>
      <c r="D2727" s="266"/>
      <c r="E2727" s="266"/>
      <c r="F2727" s="266"/>
      <c r="G2727" s="266"/>
    </row>
    <row r="2728" spans="3:7" s="107" customFormat="1" ht="12.75">
      <c r="C2728" s="266"/>
      <c r="D2728" s="266"/>
      <c r="E2728" s="266"/>
      <c r="F2728" s="266"/>
      <c r="G2728" s="266"/>
    </row>
    <row r="2729" spans="3:7" s="107" customFormat="1" ht="12.75">
      <c r="C2729" s="266"/>
      <c r="D2729" s="266"/>
      <c r="E2729" s="266"/>
      <c r="F2729" s="266"/>
      <c r="G2729" s="266"/>
    </row>
    <row r="2730" spans="3:7" s="107" customFormat="1" ht="12.75">
      <c r="C2730" s="266"/>
      <c r="D2730" s="266"/>
      <c r="E2730" s="266"/>
      <c r="F2730" s="266"/>
      <c r="G2730" s="266"/>
    </row>
    <row r="2731" spans="3:7" s="107" customFormat="1" ht="12.75">
      <c r="C2731" s="266"/>
      <c r="D2731" s="266"/>
      <c r="E2731" s="266"/>
      <c r="F2731" s="266"/>
      <c r="G2731" s="266"/>
    </row>
    <row r="2732" spans="3:7" s="107" customFormat="1" ht="12.75">
      <c r="C2732" s="266"/>
      <c r="D2732" s="266"/>
      <c r="E2732" s="266"/>
      <c r="F2732" s="266"/>
      <c r="G2732" s="266"/>
    </row>
    <row r="2733" spans="3:7" s="107" customFormat="1" ht="12.75">
      <c r="C2733" s="266"/>
      <c r="D2733" s="266"/>
      <c r="E2733" s="266"/>
      <c r="F2733" s="266"/>
      <c r="G2733" s="266"/>
    </row>
    <row r="2734" spans="3:7" s="107" customFormat="1" ht="12.75">
      <c r="C2734" s="266"/>
      <c r="D2734" s="266"/>
      <c r="E2734" s="266"/>
      <c r="F2734" s="266"/>
      <c r="G2734" s="266"/>
    </row>
    <row r="2735" spans="3:7" s="107" customFormat="1" ht="12.75">
      <c r="C2735" s="266"/>
      <c r="D2735" s="266"/>
      <c r="E2735" s="266"/>
      <c r="F2735" s="266"/>
      <c r="G2735" s="266"/>
    </row>
    <row r="2736" spans="3:7" s="107" customFormat="1" ht="12.75">
      <c r="C2736" s="266"/>
      <c r="D2736" s="266"/>
      <c r="E2736" s="266"/>
      <c r="F2736" s="266"/>
      <c r="G2736" s="266"/>
    </row>
    <row r="2737" spans="3:7" s="107" customFormat="1" ht="12.75">
      <c r="C2737" s="266"/>
      <c r="D2737" s="266"/>
      <c r="E2737" s="266"/>
      <c r="F2737" s="266"/>
      <c r="G2737" s="266"/>
    </row>
    <row r="2738" spans="3:7" s="107" customFormat="1" ht="12.75">
      <c r="C2738" s="266"/>
      <c r="D2738" s="266"/>
      <c r="E2738" s="266"/>
      <c r="F2738" s="266"/>
      <c r="G2738" s="266"/>
    </row>
    <row r="2739" spans="3:7" s="107" customFormat="1" ht="12.75">
      <c r="C2739" s="266"/>
      <c r="D2739" s="266"/>
      <c r="E2739" s="266"/>
      <c r="F2739" s="266"/>
      <c r="G2739" s="266"/>
    </row>
    <row r="2740" spans="3:7" s="107" customFormat="1" ht="12.75">
      <c r="C2740" s="266"/>
      <c r="D2740" s="266"/>
      <c r="E2740" s="266"/>
      <c r="F2740" s="266"/>
      <c r="G2740" s="266"/>
    </row>
    <row r="2741" spans="3:7" s="107" customFormat="1" ht="12.75">
      <c r="C2741" s="266"/>
      <c r="D2741" s="266"/>
      <c r="E2741" s="266"/>
      <c r="F2741" s="266"/>
      <c r="G2741" s="266"/>
    </row>
    <row r="2742" spans="3:7" s="107" customFormat="1" ht="12.75">
      <c r="C2742" s="266"/>
      <c r="D2742" s="266"/>
      <c r="E2742" s="266"/>
      <c r="F2742" s="266"/>
      <c r="G2742" s="266"/>
    </row>
    <row r="2743" spans="3:7" s="107" customFormat="1" ht="12.75">
      <c r="C2743" s="266"/>
      <c r="D2743" s="266"/>
      <c r="E2743" s="266"/>
      <c r="F2743" s="266"/>
      <c r="G2743" s="266"/>
    </row>
    <row r="2744" spans="3:7" s="107" customFormat="1" ht="12.75">
      <c r="C2744" s="266"/>
      <c r="D2744" s="266"/>
      <c r="E2744" s="266"/>
      <c r="F2744" s="266"/>
      <c r="G2744" s="266"/>
    </row>
    <row r="2745" spans="3:7" s="107" customFormat="1" ht="12.75">
      <c r="C2745" s="266"/>
      <c r="D2745" s="266"/>
      <c r="E2745" s="266"/>
      <c r="F2745" s="266"/>
      <c r="G2745" s="266"/>
    </row>
    <row r="2746" spans="3:7" s="107" customFormat="1" ht="12.75">
      <c r="C2746" s="266"/>
      <c r="D2746" s="266"/>
      <c r="E2746" s="266"/>
      <c r="F2746" s="266"/>
      <c r="G2746" s="266"/>
    </row>
    <row r="2747" spans="3:7" s="107" customFormat="1" ht="12.75">
      <c r="C2747" s="266"/>
      <c r="D2747" s="266"/>
      <c r="E2747" s="266"/>
      <c r="F2747" s="266"/>
      <c r="G2747" s="266"/>
    </row>
    <row r="2748" spans="3:7" s="107" customFormat="1" ht="12.75">
      <c r="C2748" s="266"/>
      <c r="D2748" s="266"/>
      <c r="E2748" s="266"/>
      <c r="F2748" s="266"/>
      <c r="G2748" s="266"/>
    </row>
    <row r="2749" spans="3:7" s="107" customFormat="1" ht="12.75">
      <c r="C2749" s="266"/>
      <c r="D2749" s="266"/>
      <c r="E2749" s="266"/>
      <c r="F2749" s="266"/>
      <c r="G2749" s="266"/>
    </row>
    <row r="2750" spans="3:7" s="107" customFormat="1" ht="12.75">
      <c r="C2750" s="266"/>
      <c r="D2750" s="266"/>
      <c r="E2750" s="266"/>
      <c r="F2750" s="266"/>
      <c r="G2750" s="266"/>
    </row>
    <row r="2751" spans="3:7" s="107" customFormat="1" ht="12.75">
      <c r="C2751" s="266"/>
      <c r="D2751" s="266"/>
      <c r="E2751" s="266"/>
      <c r="F2751" s="266"/>
      <c r="G2751" s="266"/>
    </row>
    <row r="2752" spans="3:7" s="107" customFormat="1" ht="12.75">
      <c r="C2752" s="266"/>
      <c r="D2752" s="266"/>
      <c r="E2752" s="266"/>
      <c r="F2752" s="266"/>
      <c r="G2752" s="266"/>
    </row>
    <row r="2753" spans="3:7" s="107" customFormat="1" ht="12.75">
      <c r="C2753" s="266"/>
      <c r="D2753" s="266"/>
      <c r="E2753" s="266"/>
      <c r="F2753" s="266"/>
      <c r="G2753" s="266"/>
    </row>
    <row r="2754" spans="3:7" s="107" customFormat="1" ht="12.75">
      <c r="C2754" s="266"/>
      <c r="D2754" s="266"/>
      <c r="E2754" s="266"/>
      <c r="F2754" s="266"/>
      <c r="G2754" s="266"/>
    </row>
    <row r="2755" spans="3:7" s="107" customFormat="1" ht="12.75">
      <c r="C2755" s="266"/>
      <c r="D2755" s="266"/>
      <c r="E2755" s="266"/>
      <c r="F2755" s="266"/>
      <c r="G2755" s="266"/>
    </row>
    <row r="2756" spans="3:7" s="107" customFormat="1" ht="12.75">
      <c r="C2756" s="266"/>
      <c r="D2756" s="266"/>
      <c r="E2756" s="266"/>
      <c r="F2756" s="266"/>
      <c r="G2756" s="266"/>
    </row>
    <row r="2757" spans="3:7" s="107" customFormat="1" ht="12.75">
      <c r="C2757" s="266"/>
      <c r="D2757" s="266"/>
      <c r="E2757" s="266"/>
      <c r="F2757" s="266"/>
      <c r="G2757" s="266"/>
    </row>
    <row r="2758" spans="3:7" s="107" customFormat="1" ht="12.75">
      <c r="C2758" s="266"/>
      <c r="D2758" s="266"/>
      <c r="E2758" s="266"/>
      <c r="F2758" s="266"/>
      <c r="G2758" s="266"/>
    </row>
    <row r="2759" spans="3:7" s="107" customFormat="1" ht="12.75">
      <c r="C2759" s="266"/>
      <c r="D2759" s="266"/>
      <c r="E2759" s="266"/>
      <c r="F2759" s="266"/>
      <c r="G2759" s="266"/>
    </row>
    <row r="2760" spans="3:7" s="107" customFormat="1" ht="12.75">
      <c r="C2760" s="266"/>
      <c r="D2760" s="266"/>
      <c r="E2760" s="266"/>
      <c r="F2760" s="266"/>
      <c r="G2760" s="266"/>
    </row>
    <row r="2761" spans="3:7" s="107" customFormat="1" ht="12.75">
      <c r="C2761" s="266"/>
      <c r="D2761" s="266"/>
      <c r="E2761" s="266"/>
      <c r="F2761" s="266"/>
      <c r="G2761" s="266"/>
    </row>
    <row r="2762" spans="3:7" s="107" customFormat="1" ht="12.75">
      <c r="C2762" s="266"/>
      <c r="D2762" s="266"/>
      <c r="E2762" s="266"/>
      <c r="F2762" s="266"/>
      <c r="G2762" s="266"/>
    </row>
    <row r="2763" spans="3:7" s="107" customFormat="1" ht="12.75">
      <c r="C2763" s="266"/>
      <c r="D2763" s="266"/>
      <c r="E2763" s="266"/>
      <c r="F2763" s="266"/>
      <c r="G2763" s="266"/>
    </row>
    <row r="2764" spans="3:7" s="107" customFormat="1" ht="12.75">
      <c r="C2764" s="266"/>
      <c r="D2764" s="266"/>
      <c r="E2764" s="266"/>
      <c r="F2764" s="266"/>
      <c r="G2764" s="266"/>
    </row>
    <row r="2765" spans="3:7" s="107" customFormat="1" ht="12.75">
      <c r="C2765" s="266"/>
      <c r="D2765" s="266"/>
      <c r="E2765" s="266"/>
      <c r="F2765" s="266"/>
      <c r="G2765" s="266"/>
    </row>
    <row r="2766" spans="3:7" s="107" customFormat="1" ht="12.75">
      <c r="C2766" s="266"/>
      <c r="D2766" s="266"/>
      <c r="E2766" s="266"/>
      <c r="F2766" s="266"/>
      <c r="G2766" s="266"/>
    </row>
    <row r="2767" spans="3:7" s="107" customFormat="1" ht="12.75">
      <c r="C2767" s="266"/>
      <c r="D2767" s="266"/>
      <c r="E2767" s="266"/>
      <c r="F2767" s="266"/>
      <c r="G2767" s="266"/>
    </row>
    <row r="2768" spans="3:7" s="107" customFormat="1" ht="12.75">
      <c r="C2768" s="266"/>
      <c r="D2768" s="266"/>
      <c r="E2768" s="266"/>
      <c r="F2768" s="266"/>
      <c r="G2768" s="266"/>
    </row>
    <row r="2769" spans="3:7" s="107" customFormat="1" ht="12.75">
      <c r="C2769" s="266"/>
      <c r="D2769" s="266"/>
      <c r="E2769" s="266"/>
      <c r="F2769" s="266"/>
      <c r="G2769" s="266"/>
    </row>
    <row r="2770" spans="3:7" s="107" customFormat="1" ht="12.75">
      <c r="C2770" s="266"/>
      <c r="D2770" s="266"/>
      <c r="E2770" s="266"/>
      <c r="F2770" s="266"/>
      <c r="G2770" s="266"/>
    </row>
    <row r="2771" spans="3:7" s="107" customFormat="1" ht="12.75">
      <c r="C2771" s="266"/>
      <c r="D2771" s="266"/>
      <c r="E2771" s="266"/>
      <c r="F2771" s="266"/>
      <c r="G2771" s="266"/>
    </row>
    <row r="2772" spans="3:7" s="107" customFormat="1" ht="12.75">
      <c r="C2772" s="266"/>
      <c r="D2772" s="266"/>
      <c r="E2772" s="266"/>
      <c r="F2772" s="266"/>
      <c r="G2772" s="266"/>
    </row>
    <row r="2773" spans="3:7" s="107" customFormat="1" ht="12.75">
      <c r="C2773" s="266"/>
      <c r="D2773" s="266"/>
      <c r="E2773" s="266"/>
      <c r="F2773" s="266"/>
      <c r="G2773" s="266"/>
    </row>
    <row r="2774" spans="3:7" s="107" customFormat="1" ht="12.75">
      <c r="C2774" s="266"/>
      <c r="D2774" s="266"/>
      <c r="E2774" s="266"/>
      <c r="F2774" s="266"/>
      <c r="G2774" s="266"/>
    </row>
    <row r="2775" spans="3:7" s="107" customFormat="1" ht="12.75">
      <c r="C2775" s="266"/>
      <c r="D2775" s="266"/>
      <c r="E2775" s="266"/>
      <c r="F2775" s="266"/>
      <c r="G2775" s="266"/>
    </row>
    <row r="2776" spans="3:7" s="107" customFormat="1" ht="12.75">
      <c r="C2776" s="266"/>
      <c r="D2776" s="266"/>
      <c r="E2776" s="266"/>
      <c r="F2776" s="266"/>
      <c r="G2776" s="266"/>
    </row>
    <row r="2777" spans="3:7" s="107" customFormat="1" ht="12.75">
      <c r="C2777" s="266"/>
      <c r="D2777" s="266"/>
      <c r="E2777" s="266"/>
      <c r="F2777" s="266"/>
      <c r="G2777" s="266"/>
    </row>
    <row r="2778" spans="3:7" s="107" customFormat="1" ht="12.75">
      <c r="C2778" s="266"/>
      <c r="D2778" s="266"/>
      <c r="E2778" s="266"/>
      <c r="F2778" s="266"/>
      <c r="G2778" s="266"/>
    </row>
    <row r="2779" spans="3:7" s="107" customFormat="1" ht="12.75">
      <c r="C2779" s="266"/>
      <c r="D2779" s="266"/>
      <c r="E2779" s="266"/>
      <c r="F2779" s="266"/>
      <c r="G2779" s="266"/>
    </row>
    <row r="2780" spans="3:7" s="107" customFormat="1" ht="12.75">
      <c r="C2780" s="266"/>
      <c r="D2780" s="266"/>
      <c r="E2780" s="266"/>
      <c r="F2780" s="266"/>
      <c r="G2780" s="266"/>
    </row>
    <row r="2781" spans="3:7" s="107" customFormat="1" ht="12.75">
      <c r="C2781" s="266"/>
      <c r="D2781" s="266"/>
      <c r="E2781" s="266"/>
      <c r="F2781" s="266"/>
      <c r="G2781" s="266"/>
    </row>
    <row r="2782" spans="3:7" s="107" customFormat="1" ht="12.75">
      <c r="C2782" s="266"/>
      <c r="D2782" s="266"/>
      <c r="E2782" s="266"/>
      <c r="F2782" s="266"/>
      <c r="G2782" s="266"/>
    </row>
    <row r="2783" spans="3:7" s="107" customFormat="1" ht="12.75">
      <c r="C2783" s="266"/>
      <c r="D2783" s="266"/>
      <c r="E2783" s="266"/>
      <c r="F2783" s="266"/>
      <c r="G2783" s="266"/>
    </row>
    <row r="2784" spans="3:7" s="107" customFormat="1" ht="12.75">
      <c r="C2784" s="266"/>
      <c r="D2784" s="266"/>
      <c r="E2784" s="266"/>
      <c r="F2784" s="266"/>
      <c r="G2784" s="266"/>
    </row>
    <row r="2785" spans="3:7" s="107" customFormat="1" ht="12.75">
      <c r="C2785" s="266"/>
      <c r="D2785" s="266"/>
      <c r="E2785" s="266"/>
      <c r="F2785" s="266"/>
      <c r="G2785" s="266"/>
    </row>
    <row r="2786" spans="3:7" s="107" customFormat="1" ht="12.75">
      <c r="C2786" s="266"/>
      <c r="D2786" s="266"/>
      <c r="E2786" s="266"/>
      <c r="F2786" s="266"/>
      <c r="G2786" s="266"/>
    </row>
    <row r="2787" spans="3:7" s="107" customFormat="1" ht="12.75">
      <c r="C2787" s="266"/>
      <c r="D2787" s="266"/>
      <c r="E2787" s="266"/>
      <c r="F2787" s="266"/>
      <c r="G2787" s="266"/>
    </row>
    <row r="2788" spans="3:7" s="107" customFormat="1" ht="12.75">
      <c r="C2788" s="266"/>
      <c r="D2788" s="266"/>
      <c r="E2788" s="266"/>
      <c r="F2788" s="266"/>
      <c r="G2788" s="266"/>
    </row>
    <row r="2789" spans="3:7" s="107" customFormat="1" ht="12.75">
      <c r="C2789" s="266"/>
      <c r="D2789" s="266"/>
      <c r="E2789" s="266"/>
      <c r="F2789" s="266"/>
      <c r="G2789" s="266"/>
    </row>
    <row r="2790" spans="3:7" s="107" customFormat="1" ht="12.75">
      <c r="C2790" s="266"/>
      <c r="D2790" s="266"/>
      <c r="E2790" s="266"/>
      <c r="F2790" s="266"/>
      <c r="G2790" s="266"/>
    </row>
    <row r="2791" spans="3:7" s="107" customFormat="1" ht="12.75">
      <c r="C2791" s="266"/>
      <c r="D2791" s="266"/>
      <c r="E2791" s="266"/>
      <c r="F2791" s="266"/>
      <c r="G2791" s="266"/>
    </row>
    <row r="2792" spans="3:7" s="107" customFormat="1" ht="12.75">
      <c r="C2792" s="266"/>
      <c r="D2792" s="266"/>
      <c r="E2792" s="266"/>
      <c r="F2792" s="266"/>
      <c r="G2792" s="266"/>
    </row>
    <row r="2793" spans="3:7" s="107" customFormat="1" ht="12.75">
      <c r="C2793" s="266"/>
      <c r="D2793" s="266"/>
      <c r="E2793" s="266"/>
      <c r="F2793" s="266"/>
      <c r="G2793" s="266"/>
    </row>
    <row r="2794" spans="3:7" s="107" customFormat="1" ht="12.75">
      <c r="C2794" s="266"/>
      <c r="D2794" s="266"/>
      <c r="E2794" s="266"/>
      <c r="F2794" s="266"/>
      <c r="G2794" s="266"/>
    </row>
    <row r="2795" spans="3:7" s="107" customFormat="1" ht="12.75">
      <c r="C2795" s="266"/>
      <c r="D2795" s="266"/>
      <c r="E2795" s="266"/>
      <c r="F2795" s="266"/>
      <c r="G2795" s="266"/>
    </row>
    <row r="2796" spans="3:7" s="107" customFormat="1" ht="12.75">
      <c r="C2796" s="266"/>
      <c r="D2796" s="266"/>
      <c r="E2796" s="266"/>
      <c r="F2796" s="266"/>
      <c r="G2796" s="266"/>
    </row>
    <row r="2797" spans="3:7" s="107" customFormat="1" ht="12.75">
      <c r="C2797" s="266"/>
      <c r="D2797" s="266"/>
      <c r="E2797" s="266"/>
      <c r="F2797" s="266"/>
      <c r="G2797" s="266"/>
    </row>
    <row r="2798" spans="3:7" s="107" customFormat="1" ht="12.75">
      <c r="C2798" s="266"/>
      <c r="D2798" s="266"/>
      <c r="E2798" s="266"/>
      <c r="F2798" s="266"/>
      <c r="G2798" s="266"/>
    </row>
    <row r="2799" spans="3:7" s="107" customFormat="1" ht="12.75">
      <c r="C2799" s="266"/>
      <c r="D2799" s="266"/>
      <c r="E2799" s="266"/>
      <c r="F2799" s="266"/>
      <c r="G2799" s="266"/>
    </row>
    <row r="2800" spans="3:7" s="107" customFormat="1" ht="12.75">
      <c r="C2800" s="266"/>
      <c r="D2800" s="266"/>
      <c r="E2800" s="266"/>
      <c r="F2800" s="266"/>
      <c r="G2800" s="266"/>
    </row>
    <row r="2801" spans="3:7" s="107" customFormat="1" ht="12.75">
      <c r="C2801" s="266"/>
      <c r="D2801" s="266"/>
      <c r="E2801" s="266"/>
      <c r="F2801" s="266"/>
      <c r="G2801" s="266"/>
    </row>
    <row r="2802" spans="3:7" s="107" customFormat="1" ht="12.75">
      <c r="C2802" s="266"/>
      <c r="D2802" s="266"/>
      <c r="E2802" s="266"/>
      <c r="F2802" s="266"/>
      <c r="G2802" s="266"/>
    </row>
    <row r="2803" spans="3:7" s="107" customFormat="1" ht="12.75">
      <c r="C2803" s="266"/>
      <c r="D2803" s="266"/>
      <c r="E2803" s="266"/>
      <c r="F2803" s="266"/>
      <c r="G2803" s="266"/>
    </row>
    <row r="2804" spans="3:7" s="107" customFormat="1" ht="12.75">
      <c r="C2804" s="266"/>
      <c r="D2804" s="266"/>
      <c r="E2804" s="266"/>
      <c r="F2804" s="266"/>
      <c r="G2804" s="266"/>
    </row>
    <row r="2805" spans="3:7" s="107" customFormat="1" ht="12.75">
      <c r="C2805" s="266"/>
      <c r="D2805" s="266"/>
      <c r="E2805" s="266"/>
      <c r="F2805" s="266"/>
      <c r="G2805" s="266"/>
    </row>
    <row r="2806" spans="3:7" s="107" customFormat="1" ht="12.75">
      <c r="C2806" s="266"/>
      <c r="D2806" s="266"/>
      <c r="E2806" s="266"/>
      <c r="F2806" s="266"/>
      <c r="G2806" s="266"/>
    </row>
    <row r="2807" spans="3:7" s="107" customFormat="1" ht="12.75">
      <c r="C2807" s="266"/>
      <c r="D2807" s="266"/>
      <c r="E2807" s="266"/>
      <c r="F2807" s="266"/>
      <c r="G2807" s="266"/>
    </row>
    <row r="2808" spans="3:7" s="107" customFormat="1" ht="12.75">
      <c r="C2808" s="266"/>
      <c r="D2808" s="266"/>
      <c r="E2808" s="266"/>
      <c r="F2808" s="266"/>
      <c r="G2808" s="266"/>
    </row>
    <row r="2809" spans="3:7" s="107" customFormat="1" ht="12.75">
      <c r="C2809" s="266"/>
      <c r="D2809" s="266"/>
      <c r="E2809" s="266"/>
      <c r="F2809" s="266"/>
      <c r="G2809" s="266"/>
    </row>
    <row r="2810" spans="3:7" s="107" customFormat="1" ht="12.75">
      <c r="C2810" s="266"/>
      <c r="D2810" s="266"/>
      <c r="E2810" s="266"/>
      <c r="F2810" s="266"/>
      <c r="G2810" s="266"/>
    </row>
    <row r="2811" spans="3:7" s="107" customFormat="1" ht="12.75">
      <c r="C2811" s="266"/>
      <c r="D2811" s="266"/>
      <c r="E2811" s="266"/>
      <c r="F2811" s="266"/>
      <c r="G2811" s="266"/>
    </row>
    <row r="2812" spans="3:7" s="107" customFormat="1" ht="12.75">
      <c r="C2812" s="266"/>
      <c r="D2812" s="266"/>
      <c r="E2812" s="266"/>
      <c r="F2812" s="266"/>
      <c r="G2812" s="266"/>
    </row>
    <row r="2813" spans="3:7" s="107" customFormat="1" ht="12.75">
      <c r="C2813" s="266"/>
      <c r="D2813" s="266"/>
      <c r="E2813" s="266"/>
      <c r="F2813" s="266"/>
      <c r="G2813" s="266"/>
    </row>
    <row r="2814" spans="3:7" s="107" customFormat="1" ht="12.75">
      <c r="C2814" s="266"/>
      <c r="D2814" s="266"/>
      <c r="E2814" s="266"/>
      <c r="F2814" s="266"/>
      <c r="G2814" s="266"/>
    </row>
    <row r="2815" spans="3:7" s="107" customFormat="1" ht="12.75">
      <c r="C2815" s="266"/>
      <c r="D2815" s="266"/>
      <c r="E2815" s="266"/>
      <c r="F2815" s="266"/>
      <c r="G2815" s="266"/>
    </row>
    <row r="2816" spans="3:7" s="107" customFormat="1" ht="12.75">
      <c r="C2816" s="266"/>
      <c r="D2816" s="266"/>
      <c r="E2816" s="266"/>
      <c r="F2816" s="266"/>
      <c r="G2816" s="266"/>
    </row>
    <row r="2817" spans="3:7" s="107" customFormat="1" ht="12.75">
      <c r="C2817" s="266"/>
      <c r="D2817" s="266"/>
      <c r="E2817" s="266"/>
      <c r="F2817" s="266"/>
      <c r="G2817" s="266"/>
    </row>
    <row r="2818" spans="3:7" s="107" customFormat="1" ht="12.75">
      <c r="C2818" s="266"/>
      <c r="D2818" s="266"/>
      <c r="E2818" s="266"/>
      <c r="F2818" s="266"/>
      <c r="G2818" s="266"/>
    </row>
    <row r="2819" spans="3:7" s="107" customFormat="1" ht="12.75">
      <c r="C2819" s="266"/>
      <c r="D2819" s="266"/>
      <c r="E2819" s="266"/>
      <c r="F2819" s="266"/>
      <c r="G2819" s="266"/>
    </row>
    <row r="2820" spans="3:7" s="107" customFormat="1" ht="12.75">
      <c r="C2820" s="266"/>
      <c r="D2820" s="266"/>
      <c r="E2820" s="266"/>
      <c r="F2820" s="266"/>
      <c r="G2820" s="266"/>
    </row>
    <row r="2821" spans="3:7" s="107" customFormat="1" ht="12.75">
      <c r="C2821" s="266"/>
      <c r="D2821" s="266"/>
      <c r="E2821" s="266"/>
      <c r="F2821" s="266"/>
      <c r="G2821" s="266"/>
    </row>
    <row r="2822" spans="3:7" s="107" customFormat="1" ht="12.75">
      <c r="C2822" s="266"/>
      <c r="D2822" s="266"/>
      <c r="E2822" s="266"/>
      <c r="F2822" s="266"/>
      <c r="G2822" s="266"/>
    </row>
    <row r="2823" spans="3:7" s="107" customFormat="1" ht="12.75">
      <c r="C2823" s="266"/>
      <c r="D2823" s="266"/>
      <c r="E2823" s="266"/>
      <c r="F2823" s="266"/>
      <c r="G2823" s="266"/>
    </row>
    <row r="2824" spans="3:7" s="107" customFormat="1" ht="12.75">
      <c r="C2824" s="266"/>
      <c r="D2824" s="266"/>
      <c r="E2824" s="266"/>
      <c r="F2824" s="266"/>
      <c r="G2824" s="266"/>
    </row>
    <row r="2825" spans="3:7" s="107" customFormat="1" ht="12.75">
      <c r="C2825" s="266"/>
      <c r="D2825" s="266"/>
      <c r="E2825" s="266"/>
      <c r="F2825" s="266"/>
      <c r="G2825" s="266"/>
    </row>
    <row r="2826" spans="3:7" s="107" customFormat="1" ht="12.75">
      <c r="C2826" s="266"/>
      <c r="D2826" s="266"/>
      <c r="E2826" s="266"/>
      <c r="F2826" s="266"/>
      <c r="G2826" s="266"/>
    </row>
    <row r="2827" spans="3:7" s="107" customFormat="1" ht="12.75">
      <c r="C2827" s="266"/>
      <c r="D2827" s="266"/>
      <c r="E2827" s="266"/>
      <c r="F2827" s="266"/>
      <c r="G2827" s="266"/>
    </row>
    <row r="2828" spans="3:7" s="107" customFormat="1" ht="12.75">
      <c r="C2828" s="266"/>
      <c r="D2828" s="266"/>
      <c r="E2828" s="266"/>
      <c r="F2828" s="266"/>
      <c r="G2828" s="266"/>
    </row>
    <row r="2829" spans="3:7" s="107" customFormat="1" ht="12.75">
      <c r="C2829" s="266"/>
      <c r="D2829" s="266"/>
      <c r="E2829" s="266"/>
      <c r="F2829" s="266"/>
      <c r="G2829" s="266"/>
    </row>
    <row r="2830" spans="3:7" s="107" customFormat="1" ht="12.75">
      <c r="C2830" s="266"/>
      <c r="D2830" s="266"/>
      <c r="E2830" s="266"/>
      <c r="F2830" s="266"/>
      <c r="G2830" s="266"/>
    </row>
    <row r="2831" spans="3:7" s="107" customFormat="1" ht="12.75">
      <c r="C2831" s="266"/>
      <c r="D2831" s="266"/>
      <c r="E2831" s="266"/>
      <c r="F2831" s="266"/>
      <c r="G2831" s="266"/>
    </row>
    <row r="2832" spans="3:7" s="107" customFormat="1" ht="12.75">
      <c r="C2832" s="266"/>
      <c r="D2832" s="266"/>
      <c r="E2832" s="266"/>
      <c r="F2832" s="266"/>
      <c r="G2832" s="266"/>
    </row>
    <row r="2833" spans="3:7" s="107" customFormat="1" ht="12.75">
      <c r="C2833" s="266"/>
      <c r="D2833" s="266"/>
      <c r="E2833" s="266"/>
      <c r="F2833" s="266"/>
      <c r="G2833" s="266"/>
    </row>
    <row r="2834" spans="3:7" s="107" customFormat="1" ht="12.75">
      <c r="C2834" s="266"/>
      <c r="D2834" s="266"/>
      <c r="E2834" s="266"/>
      <c r="F2834" s="266"/>
      <c r="G2834" s="266"/>
    </row>
    <row r="2835" spans="3:7" s="107" customFormat="1" ht="12.75">
      <c r="C2835" s="266"/>
      <c r="D2835" s="266"/>
      <c r="E2835" s="266"/>
      <c r="F2835" s="266"/>
      <c r="G2835" s="266"/>
    </row>
    <row r="2836" spans="3:7" s="107" customFormat="1" ht="12.75">
      <c r="C2836" s="266"/>
      <c r="D2836" s="266"/>
      <c r="E2836" s="266"/>
      <c r="F2836" s="266"/>
      <c r="G2836" s="266"/>
    </row>
    <row r="2837" spans="3:7" s="107" customFormat="1" ht="12.75">
      <c r="C2837" s="266"/>
      <c r="D2837" s="266"/>
      <c r="E2837" s="266"/>
      <c r="F2837" s="266"/>
      <c r="G2837" s="266"/>
    </row>
    <row r="2838" spans="3:7" s="107" customFormat="1" ht="12.75">
      <c r="C2838" s="266"/>
      <c r="D2838" s="266"/>
      <c r="E2838" s="266"/>
      <c r="F2838" s="266"/>
      <c r="G2838" s="266"/>
    </row>
    <row r="2839" spans="3:7" s="107" customFormat="1" ht="12.75">
      <c r="C2839" s="266"/>
      <c r="D2839" s="266"/>
      <c r="E2839" s="266"/>
      <c r="F2839" s="266"/>
      <c r="G2839" s="266"/>
    </row>
    <row r="2840" spans="3:7" s="107" customFormat="1" ht="12.75">
      <c r="C2840" s="266"/>
      <c r="D2840" s="266"/>
      <c r="E2840" s="266"/>
      <c r="F2840" s="266"/>
      <c r="G2840" s="266"/>
    </row>
    <row r="2841" spans="3:7" s="107" customFormat="1" ht="12.75">
      <c r="C2841" s="266"/>
      <c r="D2841" s="266"/>
      <c r="E2841" s="266"/>
      <c r="F2841" s="266"/>
      <c r="G2841" s="266"/>
    </row>
    <row r="2842" spans="3:7" s="107" customFormat="1" ht="12.75">
      <c r="C2842" s="266"/>
      <c r="D2842" s="266"/>
      <c r="E2842" s="266"/>
      <c r="F2842" s="266"/>
      <c r="G2842" s="266"/>
    </row>
    <row r="2843" spans="3:7" s="107" customFormat="1" ht="12.75">
      <c r="C2843" s="266"/>
      <c r="D2843" s="266"/>
      <c r="E2843" s="266"/>
      <c r="F2843" s="266"/>
      <c r="G2843" s="266"/>
    </row>
    <row r="2844" spans="3:7" s="107" customFormat="1" ht="12.75">
      <c r="C2844" s="266"/>
      <c r="D2844" s="266"/>
      <c r="E2844" s="266"/>
      <c r="F2844" s="266"/>
      <c r="G2844" s="266"/>
    </row>
    <row r="2845" spans="3:7" s="107" customFormat="1" ht="12.75">
      <c r="C2845" s="266"/>
      <c r="D2845" s="266"/>
      <c r="E2845" s="266"/>
      <c r="F2845" s="266"/>
      <c r="G2845" s="266"/>
    </row>
    <row r="2846" spans="3:7" s="107" customFormat="1" ht="12.75">
      <c r="C2846" s="266"/>
      <c r="D2846" s="266"/>
      <c r="E2846" s="266"/>
      <c r="F2846" s="266"/>
      <c r="G2846" s="266"/>
    </row>
    <row r="2847" spans="3:7" s="107" customFormat="1" ht="12.75">
      <c r="C2847" s="266"/>
      <c r="D2847" s="266"/>
      <c r="E2847" s="266"/>
      <c r="F2847" s="266"/>
      <c r="G2847" s="266"/>
    </row>
    <row r="2848" spans="3:7" s="107" customFormat="1" ht="12.75">
      <c r="C2848" s="266"/>
      <c r="D2848" s="266"/>
      <c r="E2848" s="266"/>
      <c r="F2848" s="266"/>
      <c r="G2848" s="266"/>
    </row>
    <row r="2849" spans="3:7" s="107" customFormat="1" ht="12.75">
      <c r="C2849" s="266"/>
      <c r="D2849" s="266"/>
      <c r="E2849" s="266"/>
      <c r="F2849" s="266"/>
      <c r="G2849" s="266"/>
    </row>
    <row r="2850" spans="3:7" s="107" customFormat="1" ht="12.75">
      <c r="C2850" s="266"/>
      <c r="D2850" s="266"/>
      <c r="E2850" s="266"/>
      <c r="F2850" s="266"/>
      <c r="G2850" s="266"/>
    </row>
    <row r="2851" spans="3:7" s="107" customFormat="1" ht="12.75">
      <c r="C2851" s="266"/>
      <c r="D2851" s="266"/>
      <c r="E2851" s="266"/>
      <c r="F2851" s="266"/>
      <c r="G2851" s="266"/>
    </row>
    <row r="2852" spans="3:7" s="107" customFormat="1" ht="12.75">
      <c r="C2852" s="266"/>
      <c r="D2852" s="266"/>
      <c r="E2852" s="266"/>
      <c r="F2852" s="266"/>
      <c r="G2852" s="266"/>
    </row>
    <row r="2853" spans="3:7" s="107" customFormat="1" ht="12.75">
      <c r="C2853" s="266"/>
      <c r="D2853" s="266"/>
      <c r="E2853" s="266"/>
      <c r="F2853" s="266"/>
      <c r="G2853" s="266"/>
    </row>
    <row r="2854" spans="3:7" s="107" customFormat="1" ht="12.75">
      <c r="C2854" s="266"/>
      <c r="D2854" s="266"/>
      <c r="E2854" s="266"/>
      <c r="F2854" s="266"/>
      <c r="G2854" s="266"/>
    </row>
    <row r="2855" spans="3:7" s="107" customFormat="1" ht="12.75">
      <c r="C2855" s="266"/>
      <c r="D2855" s="266"/>
      <c r="E2855" s="266"/>
      <c r="F2855" s="266"/>
      <c r="G2855" s="266"/>
    </row>
    <row r="2856" spans="3:7" s="107" customFormat="1" ht="12.75">
      <c r="C2856" s="266"/>
      <c r="D2856" s="266"/>
      <c r="E2856" s="266"/>
      <c r="F2856" s="266"/>
      <c r="G2856" s="266"/>
    </row>
    <row r="2857" spans="3:7" s="107" customFormat="1" ht="12.75">
      <c r="C2857" s="266"/>
      <c r="D2857" s="266"/>
      <c r="E2857" s="266"/>
      <c r="F2857" s="266"/>
      <c r="G2857" s="266"/>
    </row>
    <row r="2858" spans="3:7" s="107" customFormat="1" ht="12.75">
      <c r="C2858" s="266"/>
      <c r="D2858" s="266"/>
      <c r="E2858" s="266"/>
      <c r="F2858" s="266"/>
      <c r="G2858" s="266"/>
    </row>
    <row r="2859" spans="3:7" s="107" customFormat="1" ht="12.75">
      <c r="C2859" s="266"/>
      <c r="D2859" s="266"/>
      <c r="E2859" s="266"/>
      <c r="F2859" s="266"/>
      <c r="G2859" s="266"/>
    </row>
    <row r="2860" spans="3:7" s="107" customFormat="1" ht="12.75">
      <c r="C2860" s="266"/>
      <c r="D2860" s="266"/>
      <c r="E2860" s="266"/>
      <c r="F2860" s="266"/>
      <c r="G2860" s="266"/>
    </row>
    <row r="2861" spans="3:7" s="107" customFormat="1" ht="12.75">
      <c r="C2861" s="266"/>
      <c r="D2861" s="266"/>
      <c r="E2861" s="266"/>
      <c r="F2861" s="266"/>
      <c r="G2861" s="266"/>
    </row>
    <row r="2862" spans="3:7" s="107" customFormat="1" ht="12.75">
      <c r="C2862" s="266"/>
      <c r="D2862" s="266"/>
      <c r="E2862" s="266"/>
      <c r="F2862" s="266"/>
      <c r="G2862" s="266"/>
    </row>
    <row r="2863" spans="3:7" s="107" customFormat="1" ht="12.75">
      <c r="C2863" s="266"/>
      <c r="D2863" s="266"/>
      <c r="E2863" s="266"/>
      <c r="F2863" s="266"/>
      <c r="G2863" s="266"/>
    </row>
    <row r="2864" spans="3:7" s="107" customFormat="1" ht="12.75">
      <c r="C2864" s="266"/>
      <c r="D2864" s="266"/>
      <c r="E2864" s="266"/>
      <c r="F2864" s="266"/>
      <c r="G2864" s="266"/>
    </row>
    <row r="2865" spans="3:7" s="107" customFormat="1" ht="12.75">
      <c r="C2865" s="266"/>
      <c r="D2865" s="266"/>
      <c r="E2865" s="266"/>
      <c r="F2865" s="266"/>
      <c r="G2865" s="266"/>
    </row>
    <row r="2866" spans="3:7" s="107" customFormat="1" ht="12.75">
      <c r="C2866" s="266"/>
      <c r="D2866" s="266"/>
      <c r="E2866" s="266"/>
      <c r="F2866" s="266"/>
      <c r="G2866" s="266"/>
    </row>
    <row r="2867" spans="3:7" s="107" customFormat="1" ht="12.75">
      <c r="C2867" s="266"/>
      <c r="D2867" s="266"/>
      <c r="E2867" s="266"/>
      <c r="F2867" s="266"/>
      <c r="G2867" s="266"/>
    </row>
    <row r="2868" spans="3:7" s="107" customFormat="1" ht="12.75">
      <c r="C2868" s="266"/>
      <c r="D2868" s="266"/>
      <c r="E2868" s="266"/>
      <c r="F2868" s="266"/>
      <c r="G2868" s="266"/>
    </row>
    <row r="2869" spans="3:7" s="107" customFormat="1" ht="12.75">
      <c r="C2869" s="266"/>
      <c r="D2869" s="266"/>
      <c r="E2869" s="266"/>
      <c r="F2869" s="266"/>
      <c r="G2869" s="266"/>
    </row>
    <row r="2870" spans="3:7" s="107" customFormat="1" ht="12.75">
      <c r="C2870" s="266"/>
      <c r="D2870" s="266"/>
      <c r="E2870" s="266"/>
      <c r="F2870" s="266"/>
      <c r="G2870" s="266"/>
    </row>
    <row r="2871" spans="3:7" s="107" customFormat="1" ht="12.75">
      <c r="C2871" s="266"/>
      <c r="D2871" s="266"/>
      <c r="E2871" s="266"/>
      <c r="F2871" s="266"/>
      <c r="G2871" s="266"/>
    </row>
    <row r="2872" spans="3:7" s="107" customFormat="1" ht="12.75">
      <c r="C2872" s="266"/>
      <c r="D2872" s="266"/>
      <c r="E2872" s="266"/>
      <c r="F2872" s="266"/>
      <c r="G2872" s="266"/>
    </row>
    <row r="2873" spans="3:7" s="107" customFormat="1" ht="12.75">
      <c r="C2873" s="266"/>
      <c r="D2873" s="266"/>
      <c r="E2873" s="266"/>
      <c r="F2873" s="266"/>
      <c r="G2873" s="266"/>
    </row>
    <row r="2874" spans="3:7" s="107" customFormat="1" ht="12.75">
      <c r="C2874" s="266"/>
      <c r="D2874" s="266"/>
      <c r="E2874" s="266"/>
      <c r="F2874" s="266"/>
      <c r="G2874" s="266"/>
    </row>
    <row r="2875" spans="3:7" s="107" customFormat="1" ht="12.75">
      <c r="C2875" s="266"/>
      <c r="D2875" s="266"/>
      <c r="E2875" s="266"/>
      <c r="F2875" s="266"/>
      <c r="G2875" s="266"/>
    </row>
    <row r="2876" spans="3:7" s="107" customFormat="1" ht="12.75">
      <c r="C2876" s="266"/>
      <c r="D2876" s="266"/>
      <c r="E2876" s="266"/>
      <c r="F2876" s="266"/>
      <c r="G2876" s="266"/>
    </row>
    <row r="2877" spans="3:7" s="107" customFormat="1" ht="12.75">
      <c r="C2877" s="266"/>
      <c r="D2877" s="266"/>
      <c r="E2877" s="266"/>
      <c r="F2877" s="266"/>
      <c r="G2877" s="266"/>
    </row>
    <row r="2878" spans="3:7" s="107" customFormat="1" ht="12.75">
      <c r="C2878" s="266"/>
      <c r="D2878" s="266"/>
      <c r="E2878" s="266"/>
      <c r="F2878" s="266"/>
      <c r="G2878" s="266"/>
    </row>
    <row r="2879" spans="3:7" s="107" customFormat="1" ht="12.75">
      <c r="C2879" s="266"/>
      <c r="D2879" s="266"/>
      <c r="E2879" s="266"/>
      <c r="F2879" s="266"/>
      <c r="G2879" s="266"/>
    </row>
    <row r="2880" spans="3:7" s="107" customFormat="1" ht="12.75">
      <c r="C2880" s="266"/>
      <c r="D2880" s="266"/>
      <c r="E2880" s="266"/>
      <c r="F2880" s="266"/>
      <c r="G2880" s="266"/>
    </row>
    <row r="2881" spans="3:7" s="107" customFormat="1" ht="12.75">
      <c r="C2881" s="266"/>
      <c r="D2881" s="266"/>
      <c r="E2881" s="266"/>
      <c r="F2881" s="266"/>
      <c r="G2881" s="266"/>
    </row>
    <row r="2882" spans="3:7" s="107" customFormat="1" ht="12.75">
      <c r="C2882" s="266"/>
      <c r="D2882" s="266"/>
      <c r="E2882" s="266"/>
      <c r="F2882" s="266"/>
      <c r="G2882" s="266"/>
    </row>
    <row r="2883" spans="3:7" s="107" customFormat="1" ht="12.75">
      <c r="C2883" s="266"/>
      <c r="D2883" s="266"/>
      <c r="E2883" s="266"/>
      <c r="F2883" s="266"/>
      <c r="G2883" s="266"/>
    </row>
    <row r="2884" spans="3:7" s="107" customFormat="1" ht="12.75">
      <c r="C2884" s="266"/>
      <c r="D2884" s="266"/>
      <c r="E2884" s="266"/>
      <c r="F2884" s="266"/>
      <c r="G2884" s="266"/>
    </row>
    <row r="2885" spans="3:7" s="107" customFormat="1" ht="12.75">
      <c r="C2885" s="266"/>
      <c r="D2885" s="266"/>
      <c r="E2885" s="266"/>
      <c r="F2885" s="266"/>
      <c r="G2885" s="266"/>
    </row>
    <row r="2886" spans="3:7" s="107" customFormat="1" ht="12.75">
      <c r="C2886" s="266"/>
      <c r="D2886" s="266"/>
      <c r="E2886" s="266"/>
      <c r="F2886" s="266"/>
      <c r="G2886" s="266"/>
    </row>
    <row r="2887" spans="3:7" s="107" customFormat="1" ht="12.75">
      <c r="C2887" s="266"/>
      <c r="D2887" s="266"/>
      <c r="E2887" s="266"/>
      <c r="F2887" s="266"/>
      <c r="G2887" s="266"/>
    </row>
    <row r="2888" spans="3:7" s="107" customFormat="1" ht="12.75">
      <c r="C2888" s="266"/>
      <c r="D2888" s="266"/>
      <c r="E2888" s="266"/>
      <c r="F2888" s="266"/>
      <c r="G2888" s="266"/>
    </row>
    <row r="2889" spans="3:7" s="107" customFormat="1" ht="12.75">
      <c r="C2889" s="266"/>
      <c r="D2889" s="266"/>
      <c r="E2889" s="266"/>
      <c r="F2889" s="266"/>
      <c r="G2889" s="266"/>
    </row>
    <row r="2890" spans="3:7" s="107" customFormat="1" ht="12.75">
      <c r="C2890" s="266"/>
      <c r="D2890" s="266"/>
      <c r="E2890" s="266"/>
      <c r="F2890" s="266"/>
      <c r="G2890" s="266"/>
    </row>
    <row r="2891" spans="3:7" s="107" customFormat="1" ht="12.75">
      <c r="C2891" s="266"/>
      <c r="D2891" s="266"/>
      <c r="E2891" s="266"/>
      <c r="F2891" s="266"/>
      <c r="G2891" s="266"/>
    </row>
    <row r="2892" spans="3:7" s="107" customFormat="1" ht="12.75">
      <c r="C2892" s="266"/>
      <c r="D2892" s="266"/>
      <c r="E2892" s="266"/>
      <c r="F2892" s="266"/>
      <c r="G2892" s="266"/>
    </row>
    <row r="2893" spans="3:7" s="107" customFormat="1" ht="12.75">
      <c r="C2893" s="266"/>
      <c r="D2893" s="266"/>
      <c r="E2893" s="266"/>
      <c r="F2893" s="266"/>
      <c r="G2893" s="266"/>
    </row>
    <row r="2894" spans="3:7" s="107" customFormat="1" ht="12.75">
      <c r="C2894" s="266"/>
      <c r="D2894" s="266"/>
      <c r="E2894" s="266"/>
      <c r="F2894" s="266"/>
      <c r="G2894" s="266"/>
    </row>
    <row r="2895" spans="3:7" s="107" customFormat="1" ht="12.75">
      <c r="C2895" s="266"/>
      <c r="D2895" s="266"/>
      <c r="E2895" s="266"/>
      <c r="F2895" s="266"/>
      <c r="G2895" s="266"/>
    </row>
    <row r="2896" spans="3:7" s="107" customFormat="1" ht="12.75">
      <c r="C2896" s="266"/>
      <c r="D2896" s="266"/>
      <c r="E2896" s="266"/>
      <c r="F2896" s="266"/>
      <c r="G2896" s="266"/>
    </row>
    <row r="2897" spans="3:7" s="107" customFormat="1" ht="12.75">
      <c r="C2897" s="266"/>
      <c r="D2897" s="266"/>
      <c r="E2897" s="266"/>
      <c r="F2897" s="266"/>
      <c r="G2897" s="266"/>
    </row>
    <row r="2898" spans="3:7" s="107" customFormat="1" ht="12.75">
      <c r="C2898" s="266"/>
      <c r="D2898" s="266"/>
      <c r="E2898" s="266"/>
      <c r="F2898" s="266"/>
      <c r="G2898" s="266"/>
    </row>
    <row r="2899" spans="3:7" s="107" customFormat="1" ht="12.75">
      <c r="C2899" s="266"/>
      <c r="D2899" s="266"/>
      <c r="E2899" s="266"/>
      <c r="F2899" s="266"/>
      <c r="G2899" s="266"/>
    </row>
    <row r="2900" spans="3:7" s="107" customFormat="1" ht="12.75">
      <c r="C2900" s="266"/>
      <c r="D2900" s="266"/>
      <c r="E2900" s="266"/>
      <c r="F2900" s="266"/>
      <c r="G2900" s="266"/>
    </row>
    <row r="2901" spans="3:7" s="107" customFormat="1" ht="12.75">
      <c r="C2901" s="266"/>
      <c r="D2901" s="266"/>
      <c r="E2901" s="266"/>
      <c r="F2901" s="266"/>
      <c r="G2901" s="266"/>
    </row>
    <row r="2902" spans="3:7" s="107" customFormat="1" ht="12.75">
      <c r="C2902" s="266"/>
      <c r="D2902" s="266"/>
      <c r="E2902" s="266"/>
      <c r="F2902" s="266"/>
      <c r="G2902" s="266"/>
    </row>
    <row r="2903" spans="3:7" s="107" customFormat="1" ht="12.75">
      <c r="C2903" s="266"/>
      <c r="D2903" s="266"/>
      <c r="E2903" s="266"/>
      <c r="F2903" s="266"/>
      <c r="G2903" s="266"/>
    </row>
    <row r="2904" spans="3:7" s="107" customFormat="1" ht="12.75">
      <c r="C2904" s="266"/>
      <c r="D2904" s="266"/>
      <c r="E2904" s="266"/>
      <c r="F2904" s="266"/>
      <c r="G2904" s="266"/>
    </row>
    <row r="2905" spans="3:7" s="107" customFormat="1" ht="12.75">
      <c r="C2905" s="266"/>
      <c r="D2905" s="266"/>
      <c r="E2905" s="266"/>
      <c r="F2905" s="266"/>
      <c r="G2905" s="266"/>
    </row>
    <row r="2906" spans="3:7" s="107" customFormat="1" ht="12.75">
      <c r="C2906" s="266"/>
      <c r="D2906" s="266"/>
      <c r="E2906" s="266"/>
      <c r="F2906" s="266"/>
      <c r="G2906" s="266"/>
    </row>
    <row r="2907" spans="3:7" s="107" customFormat="1" ht="12.75">
      <c r="C2907" s="266"/>
      <c r="D2907" s="266"/>
      <c r="E2907" s="266"/>
      <c r="F2907" s="266"/>
      <c r="G2907" s="266"/>
    </row>
    <row r="2908" spans="3:7" s="107" customFormat="1" ht="12.75">
      <c r="C2908" s="266"/>
      <c r="D2908" s="266"/>
      <c r="E2908" s="266"/>
      <c r="F2908" s="266"/>
      <c r="G2908" s="266"/>
    </row>
    <row r="2909" spans="3:7" s="107" customFormat="1" ht="12.75">
      <c r="C2909" s="266"/>
      <c r="D2909" s="266"/>
      <c r="E2909" s="266"/>
      <c r="F2909" s="266"/>
      <c r="G2909" s="266"/>
    </row>
    <row r="2910" spans="3:7" s="107" customFormat="1" ht="12.75">
      <c r="C2910" s="266"/>
      <c r="D2910" s="266"/>
      <c r="E2910" s="266"/>
      <c r="F2910" s="266"/>
      <c r="G2910" s="266"/>
    </row>
    <row r="2911" spans="3:7" s="107" customFormat="1" ht="12.75">
      <c r="C2911" s="266"/>
      <c r="D2911" s="266"/>
      <c r="E2911" s="266"/>
      <c r="F2911" s="266"/>
      <c r="G2911" s="266"/>
    </row>
    <row r="2912" spans="3:7" s="107" customFormat="1" ht="12.75">
      <c r="C2912" s="266"/>
      <c r="D2912" s="266"/>
      <c r="E2912" s="266"/>
      <c r="F2912" s="266"/>
      <c r="G2912" s="266"/>
    </row>
    <row r="2913" spans="3:7" s="107" customFormat="1" ht="12.75">
      <c r="C2913" s="266"/>
      <c r="D2913" s="266"/>
      <c r="E2913" s="266"/>
      <c r="F2913" s="266"/>
      <c r="G2913" s="266"/>
    </row>
    <row r="2914" spans="3:7" s="107" customFormat="1" ht="12.75">
      <c r="C2914" s="266"/>
      <c r="D2914" s="266"/>
      <c r="E2914" s="266"/>
      <c r="F2914" s="266"/>
      <c r="G2914" s="266"/>
    </row>
    <row r="2915" spans="3:7" s="107" customFormat="1" ht="12.75">
      <c r="C2915" s="266"/>
      <c r="D2915" s="266"/>
      <c r="E2915" s="266"/>
      <c r="F2915" s="266"/>
      <c r="G2915" s="266"/>
    </row>
    <row r="2916" spans="3:7" s="107" customFormat="1" ht="12.75">
      <c r="C2916" s="266"/>
      <c r="D2916" s="266"/>
      <c r="E2916" s="266"/>
      <c r="F2916" s="266"/>
      <c r="G2916" s="266"/>
    </row>
    <row r="2917" spans="3:7" s="107" customFormat="1" ht="12.75">
      <c r="C2917" s="266"/>
      <c r="D2917" s="266"/>
      <c r="E2917" s="266"/>
      <c r="F2917" s="266"/>
      <c r="G2917" s="266"/>
    </row>
    <row r="2918" spans="3:7" s="107" customFormat="1" ht="12.75">
      <c r="C2918" s="266"/>
      <c r="D2918" s="266"/>
      <c r="E2918" s="266"/>
      <c r="F2918" s="266"/>
      <c r="G2918" s="266"/>
    </row>
    <row r="2919" spans="3:7" s="107" customFormat="1" ht="12.75">
      <c r="C2919" s="266"/>
      <c r="D2919" s="266"/>
      <c r="E2919" s="266"/>
      <c r="F2919" s="266"/>
      <c r="G2919" s="266"/>
    </row>
    <row r="2920" spans="3:7" s="107" customFormat="1" ht="12.75">
      <c r="C2920" s="266"/>
      <c r="D2920" s="266"/>
      <c r="E2920" s="266"/>
      <c r="F2920" s="266"/>
      <c r="G2920" s="266"/>
    </row>
    <row r="2921" spans="3:7" s="107" customFormat="1" ht="12.75">
      <c r="C2921" s="266"/>
      <c r="D2921" s="266"/>
      <c r="E2921" s="266"/>
      <c r="F2921" s="266"/>
      <c r="G2921" s="266"/>
    </row>
    <row r="2922" spans="3:7" s="107" customFormat="1" ht="12.75">
      <c r="C2922" s="266"/>
      <c r="D2922" s="266"/>
      <c r="E2922" s="266"/>
      <c r="F2922" s="266"/>
      <c r="G2922" s="266"/>
    </row>
    <row r="2923" spans="3:7" s="107" customFormat="1" ht="12.75">
      <c r="C2923" s="266"/>
      <c r="D2923" s="266"/>
      <c r="E2923" s="266"/>
      <c r="F2923" s="266"/>
      <c r="G2923" s="266"/>
    </row>
    <row r="2924" spans="3:7" s="107" customFormat="1" ht="12.75">
      <c r="C2924" s="266"/>
      <c r="D2924" s="266"/>
      <c r="E2924" s="266"/>
      <c r="F2924" s="266"/>
      <c r="G2924" s="266"/>
    </row>
    <row r="2925" spans="3:7" s="107" customFormat="1" ht="12.75">
      <c r="C2925" s="266"/>
      <c r="D2925" s="266"/>
      <c r="E2925" s="266"/>
      <c r="F2925" s="266"/>
      <c r="G2925" s="266"/>
    </row>
    <row r="2926" spans="3:7" s="107" customFormat="1" ht="12.75">
      <c r="C2926" s="266"/>
      <c r="D2926" s="266"/>
      <c r="E2926" s="266"/>
      <c r="F2926" s="266"/>
      <c r="G2926" s="266"/>
    </row>
    <row r="2927" spans="3:7" s="107" customFormat="1" ht="12.75">
      <c r="C2927" s="266"/>
      <c r="D2927" s="266"/>
      <c r="E2927" s="266"/>
      <c r="F2927" s="266"/>
      <c r="G2927" s="266"/>
    </row>
    <row r="2928" spans="3:7" s="107" customFormat="1" ht="12.75">
      <c r="C2928" s="266"/>
      <c r="D2928" s="266"/>
      <c r="E2928" s="266"/>
      <c r="F2928" s="266"/>
      <c r="G2928" s="266"/>
    </row>
    <row r="2929" spans="3:7" s="107" customFormat="1" ht="12.75">
      <c r="C2929" s="266"/>
      <c r="D2929" s="266"/>
      <c r="E2929" s="266"/>
      <c r="F2929" s="266"/>
      <c r="G2929" s="266"/>
    </row>
    <row r="2930" spans="3:7" s="107" customFormat="1" ht="12.75">
      <c r="C2930" s="266"/>
      <c r="D2930" s="266"/>
      <c r="E2930" s="266"/>
      <c r="F2930" s="266"/>
      <c r="G2930" s="266"/>
    </row>
    <row r="2931" spans="3:7" s="107" customFormat="1" ht="12.75">
      <c r="C2931" s="266"/>
      <c r="D2931" s="266"/>
      <c r="E2931" s="266"/>
      <c r="F2931" s="266"/>
      <c r="G2931" s="266"/>
    </row>
    <row r="2932" spans="3:7" s="107" customFormat="1" ht="12.75">
      <c r="C2932" s="266"/>
      <c r="D2932" s="266"/>
      <c r="E2932" s="266"/>
      <c r="F2932" s="266"/>
      <c r="G2932" s="266"/>
    </row>
    <row r="2933" spans="3:7" s="107" customFormat="1" ht="12.75">
      <c r="C2933" s="266"/>
      <c r="D2933" s="266"/>
      <c r="E2933" s="266"/>
      <c r="F2933" s="266"/>
      <c r="G2933" s="266"/>
    </row>
    <row r="2934" spans="3:7" s="107" customFormat="1" ht="12.75">
      <c r="C2934" s="266"/>
      <c r="D2934" s="266"/>
      <c r="E2934" s="266"/>
      <c r="F2934" s="266"/>
      <c r="G2934" s="266"/>
    </row>
    <row r="2935" spans="3:7" s="107" customFormat="1" ht="12.75">
      <c r="C2935" s="266"/>
      <c r="D2935" s="266"/>
      <c r="E2935" s="266"/>
      <c r="F2935" s="266"/>
      <c r="G2935" s="266"/>
    </row>
    <row r="2936" spans="3:7" s="107" customFormat="1" ht="12.75">
      <c r="C2936" s="266"/>
      <c r="D2936" s="266"/>
      <c r="E2936" s="266"/>
      <c r="F2936" s="266"/>
      <c r="G2936" s="266"/>
    </row>
    <row r="2937" spans="3:7" s="107" customFormat="1" ht="12.75">
      <c r="C2937" s="266"/>
      <c r="D2937" s="266"/>
      <c r="E2937" s="266"/>
      <c r="F2937" s="266"/>
      <c r="G2937" s="266"/>
    </row>
    <row r="2938" spans="3:7" s="107" customFormat="1" ht="12.75">
      <c r="C2938" s="266"/>
      <c r="D2938" s="266"/>
      <c r="E2938" s="266"/>
      <c r="F2938" s="266"/>
      <c r="G2938" s="266"/>
    </row>
    <row r="2939" spans="3:7" s="107" customFormat="1" ht="12.75">
      <c r="C2939" s="266"/>
      <c r="D2939" s="266"/>
      <c r="E2939" s="266"/>
      <c r="F2939" s="266"/>
      <c r="G2939" s="266"/>
    </row>
    <row r="2940" spans="3:7" s="107" customFormat="1" ht="12.75">
      <c r="C2940" s="266"/>
      <c r="D2940" s="266"/>
      <c r="E2940" s="266"/>
      <c r="F2940" s="266"/>
      <c r="G2940" s="266"/>
    </row>
    <row r="2941" spans="3:7" s="107" customFormat="1" ht="12.75">
      <c r="C2941" s="266"/>
      <c r="D2941" s="266"/>
      <c r="E2941" s="266"/>
      <c r="F2941" s="266"/>
      <c r="G2941" s="266"/>
    </row>
    <row r="2942" spans="3:7" s="107" customFormat="1" ht="12.75">
      <c r="C2942" s="266"/>
      <c r="D2942" s="266"/>
      <c r="E2942" s="266"/>
      <c r="F2942" s="266"/>
      <c r="G2942" s="266"/>
    </row>
    <row r="2943" spans="3:7" s="107" customFormat="1" ht="12.75">
      <c r="C2943" s="266"/>
      <c r="D2943" s="266"/>
      <c r="E2943" s="266"/>
      <c r="F2943" s="266"/>
      <c r="G2943" s="266"/>
    </row>
    <row r="2944" spans="3:7" s="107" customFormat="1" ht="12.75">
      <c r="C2944" s="266"/>
      <c r="D2944" s="266"/>
      <c r="E2944" s="266"/>
      <c r="F2944" s="266"/>
      <c r="G2944" s="266"/>
    </row>
    <row r="2945" spans="3:7" s="107" customFormat="1" ht="12.75">
      <c r="C2945" s="266"/>
      <c r="D2945" s="266"/>
      <c r="E2945" s="266"/>
      <c r="F2945" s="266"/>
      <c r="G2945" s="266"/>
    </row>
    <row r="2946" spans="3:7" s="107" customFormat="1" ht="12.75">
      <c r="C2946" s="266"/>
      <c r="D2946" s="266"/>
      <c r="E2946" s="266"/>
      <c r="F2946" s="266"/>
      <c r="G2946" s="266"/>
    </row>
    <row r="2947" spans="3:7" s="107" customFormat="1" ht="12.75">
      <c r="C2947" s="266"/>
      <c r="D2947" s="266"/>
      <c r="E2947" s="266"/>
      <c r="F2947" s="266"/>
      <c r="G2947" s="266"/>
    </row>
    <row r="2948" spans="3:7" s="107" customFormat="1" ht="12.75">
      <c r="C2948" s="266"/>
      <c r="D2948" s="266"/>
      <c r="E2948" s="266"/>
      <c r="F2948" s="266"/>
      <c r="G2948" s="266"/>
    </row>
    <row r="2949" spans="3:7" s="107" customFormat="1" ht="12.75">
      <c r="C2949" s="266"/>
      <c r="D2949" s="266"/>
      <c r="E2949" s="266"/>
      <c r="F2949" s="266"/>
      <c r="G2949" s="266"/>
    </row>
    <row r="2950" spans="3:7" s="107" customFormat="1" ht="12.75">
      <c r="C2950" s="266"/>
      <c r="D2950" s="266"/>
      <c r="E2950" s="266"/>
      <c r="F2950" s="266"/>
      <c r="G2950" s="266"/>
    </row>
    <row r="2951" spans="3:7" s="107" customFormat="1" ht="12.75">
      <c r="C2951" s="266"/>
      <c r="D2951" s="266"/>
      <c r="E2951" s="266"/>
      <c r="F2951" s="266"/>
      <c r="G2951" s="266"/>
    </row>
    <row r="2952" spans="3:7" s="107" customFormat="1" ht="12.75">
      <c r="C2952" s="266"/>
      <c r="D2952" s="266"/>
      <c r="E2952" s="266"/>
      <c r="F2952" s="266"/>
      <c r="G2952" s="266"/>
    </row>
    <row r="2953" spans="3:7" s="107" customFormat="1" ht="12.75">
      <c r="C2953" s="266"/>
      <c r="D2953" s="266"/>
      <c r="E2953" s="266"/>
      <c r="F2953" s="266"/>
      <c r="G2953" s="266"/>
    </row>
    <row r="2954" spans="3:7" s="107" customFormat="1" ht="12.75">
      <c r="C2954" s="266"/>
      <c r="D2954" s="266"/>
      <c r="E2954" s="266"/>
      <c r="F2954" s="266"/>
      <c r="G2954" s="266"/>
    </row>
    <row r="2955" spans="3:7" s="107" customFormat="1" ht="12.75">
      <c r="C2955" s="266"/>
      <c r="D2955" s="266"/>
      <c r="E2955" s="266"/>
      <c r="F2955" s="266"/>
      <c r="G2955" s="266"/>
    </row>
  </sheetData>
  <sheetProtection/>
  <mergeCells count="16">
    <mergeCell ref="A58:B58"/>
    <mergeCell ref="A62:B62"/>
    <mergeCell ref="A67:B67"/>
    <mergeCell ref="A63:B63"/>
    <mergeCell ref="A65:C65"/>
    <mergeCell ref="A60:B60"/>
    <mergeCell ref="D65:G65"/>
    <mergeCell ref="A20:G20"/>
    <mergeCell ref="A1:G1"/>
    <mergeCell ref="A3:G3"/>
    <mergeCell ref="A61:B61"/>
    <mergeCell ref="A33:G33"/>
    <mergeCell ref="A48:B48"/>
    <mergeCell ref="A50:G50"/>
    <mergeCell ref="A57:B57"/>
    <mergeCell ref="A59:B59"/>
  </mergeCells>
  <printOptions horizontalCentered="1"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63" r:id="rId1"/>
  <headerFooter alignWithMargins="0">
    <oddFooter>&amp;C&amp;P</oddFooter>
  </headerFooter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.25390625" style="0" customWidth="1"/>
    <col min="2" max="2" width="51.00390625" style="0" customWidth="1"/>
    <col min="3" max="3" width="10.625" style="0" bestFit="1" customWidth="1"/>
    <col min="4" max="4" width="10.25390625" style="0" bestFit="1" customWidth="1"/>
    <col min="5" max="5" width="19.875" style="0" bestFit="1" customWidth="1"/>
    <col min="6" max="6" width="8.875" style="0" bestFit="1" customWidth="1"/>
    <col min="7" max="7" width="14.00390625" style="0" customWidth="1"/>
    <col min="8" max="8" width="13.875" style="0" customWidth="1"/>
  </cols>
  <sheetData>
    <row r="1" spans="1:9" s="505" customFormat="1" ht="18.75">
      <c r="A1" s="661" t="s">
        <v>534</v>
      </c>
      <c r="B1" s="659"/>
      <c r="C1" s="659"/>
      <c r="D1" s="659"/>
      <c r="E1" s="659"/>
      <c r="F1" s="659"/>
      <c r="I1" s="506"/>
    </row>
    <row r="2" spans="2:9" ht="15" customHeight="1">
      <c r="B2" s="122"/>
      <c r="C2" s="122"/>
      <c r="D2" s="122"/>
      <c r="E2" s="122"/>
      <c r="F2" s="122"/>
      <c r="I2" s="2"/>
    </row>
    <row r="3" spans="2:9" ht="15" customHeight="1">
      <c r="B3" s="122"/>
      <c r="C3" s="122"/>
      <c r="D3" s="122"/>
      <c r="E3" s="122"/>
      <c r="F3" s="122"/>
      <c r="I3" s="2"/>
    </row>
    <row r="4" spans="2:9" ht="15" customHeight="1">
      <c r="B4" s="122"/>
      <c r="C4" s="122"/>
      <c r="D4" s="122"/>
      <c r="E4" s="46"/>
      <c r="F4" s="122"/>
      <c r="I4" s="2"/>
    </row>
    <row r="5" spans="1:8" ht="16.5" customHeight="1">
      <c r="A5" s="689" t="s">
        <v>286</v>
      </c>
      <c r="B5" s="123"/>
      <c r="E5" s="366">
        <v>277772437.72</v>
      </c>
      <c r="F5" s="1" t="s">
        <v>287</v>
      </c>
      <c r="H5" s="99"/>
    </row>
    <row r="6" spans="2:8" ht="15" customHeight="1">
      <c r="B6" s="1"/>
      <c r="E6" s="367"/>
      <c r="H6" s="99"/>
    </row>
    <row r="7" spans="2:8" ht="15" customHeight="1">
      <c r="B7" s="1"/>
      <c r="E7" s="99"/>
      <c r="H7" s="99"/>
    </row>
    <row r="8" spans="1:7" ht="15.75">
      <c r="A8" s="1" t="s">
        <v>301</v>
      </c>
      <c r="C8" s="1"/>
      <c r="F8" s="281" t="s">
        <v>289</v>
      </c>
      <c r="G8" s="393"/>
    </row>
    <row r="9" spans="1:8" ht="25.5">
      <c r="A9" s="967"/>
      <c r="B9" s="968"/>
      <c r="C9" s="520" t="s">
        <v>777</v>
      </c>
      <c r="D9" s="520" t="s">
        <v>778</v>
      </c>
      <c r="E9" s="5" t="s">
        <v>715</v>
      </c>
      <c r="F9" s="35" t="s">
        <v>716</v>
      </c>
      <c r="G9" s="410"/>
      <c r="H9" s="23"/>
    </row>
    <row r="10" spans="1:8" ht="25.5" customHeight="1">
      <c r="A10" s="969" t="s">
        <v>369</v>
      </c>
      <c r="B10" s="968"/>
      <c r="C10" s="224">
        <v>0</v>
      </c>
      <c r="D10" s="224">
        <v>0</v>
      </c>
      <c r="E10" s="769">
        <v>391937816.42</v>
      </c>
      <c r="F10" s="109" t="s">
        <v>742</v>
      </c>
      <c r="G10" s="410"/>
      <c r="H10" s="411"/>
    </row>
    <row r="11" spans="1:8" ht="15.75" customHeight="1">
      <c r="A11" s="969" t="s">
        <v>302</v>
      </c>
      <c r="B11" s="968"/>
      <c r="C11" s="224">
        <v>0</v>
      </c>
      <c r="D11" s="224">
        <v>0</v>
      </c>
      <c r="E11" s="769">
        <v>438845.12</v>
      </c>
      <c r="F11" s="109" t="s">
        <v>742</v>
      </c>
      <c r="G11" s="410"/>
      <c r="H11" s="411"/>
    </row>
    <row r="12" spans="1:8" ht="25.5" customHeight="1">
      <c r="A12" s="972" t="s">
        <v>1086</v>
      </c>
      <c r="B12" s="968"/>
      <c r="C12" s="224">
        <v>0</v>
      </c>
      <c r="D12" s="224">
        <v>0</v>
      </c>
      <c r="E12" s="769">
        <v>9301511.17</v>
      </c>
      <c r="F12" s="109" t="s">
        <v>742</v>
      </c>
      <c r="G12" s="410"/>
      <c r="H12" s="411"/>
    </row>
    <row r="13" spans="1:8" ht="15.75" customHeight="1">
      <c r="A13" s="970" t="s">
        <v>1010</v>
      </c>
      <c r="B13" s="971"/>
      <c r="C13" s="224">
        <v>0</v>
      </c>
      <c r="D13" s="224">
        <v>0</v>
      </c>
      <c r="E13" s="769">
        <v>201380000</v>
      </c>
      <c r="F13" s="109" t="s">
        <v>742</v>
      </c>
      <c r="G13" s="410"/>
      <c r="H13" s="411"/>
    </row>
    <row r="14" spans="1:8" ht="15" customHeight="1">
      <c r="A14" s="973" t="s">
        <v>292</v>
      </c>
      <c r="B14" s="968"/>
      <c r="C14" s="6">
        <f>SUM(C10:C11)</f>
        <v>0</v>
      </c>
      <c r="D14" s="6">
        <f>SUM(D10:D11)</f>
        <v>0</v>
      </c>
      <c r="E14" s="770">
        <f>SUM(E10:E13)</f>
        <v>603058172.71</v>
      </c>
      <c r="F14" s="412" t="s">
        <v>742</v>
      </c>
      <c r="G14" s="410"/>
      <c r="H14" s="23"/>
    </row>
    <row r="15" spans="1:7" ht="12.75" customHeight="1">
      <c r="A15" s="368"/>
      <c r="B15" s="191"/>
      <c r="C15" s="15"/>
      <c r="D15" s="15"/>
      <c r="E15" s="15"/>
      <c r="F15" s="369"/>
      <c r="G15" s="79"/>
    </row>
    <row r="16" spans="1:7" ht="12.75" customHeight="1">
      <c r="A16" s="368"/>
      <c r="B16" s="191"/>
      <c r="C16" s="15"/>
      <c r="D16" s="15"/>
      <c r="E16" s="15"/>
      <c r="F16" s="369"/>
      <c r="G16" s="79"/>
    </row>
    <row r="17" spans="1:7" ht="12.75" customHeight="1">
      <c r="A17" s="23"/>
      <c r="B17" s="8"/>
      <c r="C17" s="15"/>
      <c r="D17" s="15"/>
      <c r="E17" s="15"/>
      <c r="F17" s="76"/>
      <c r="G17" s="23"/>
    </row>
    <row r="18" spans="1:7" ht="15.75" customHeight="1">
      <c r="A18" s="53" t="s">
        <v>370</v>
      </c>
      <c r="B18" s="53"/>
      <c r="C18" s="15"/>
      <c r="D18" s="15"/>
      <c r="E18" s="767">
        <f>E5+E14</f>
        <v>880830610.4300001</v>
      </c>
      <c r="F18" s="522" t="s">
        <v>287</v>
      </c>
      <c r="G18" s="23"/>
    </row>
    <row r="19" spans="1:7" ht="12.75" customHeight="1">
      <c r="A19" s="53"/>
      <c r="B19" s="53"/>
      <c r="C19" s="15"/>
      <c r="D19" s="15"/>
      <c r="E19" s="364"/>
      <c r="F19" s="39"/>
      <c r="G19" s="23"/>
    </row>
    <row r="20" spans="1:7" ht="12.75" customHeight="1">
      <c r="A20" s="53"/>
      <c r="B20" s="53"/>
      <c r="C20" s="15"/>
      <c r="D20" s="15"/>
      <c r="E20" s="364"/>
      <c r="F20" s="39"/>
      <c r="G20" s="23"/>
    </row>
    <row r="21" spans="1:17" ht="12.75" customHeight="1">
      <c r="A21" s="23"/>
      <c r="B21" s="8"/>
      <c r="C21" s="15"/>
      <c r="D21" s="15"/>
      <c r="E21" s="15"/>
      <c r="F21" s="76"/>
      <c r="G21" s="10" t="s">
        <v>372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.75">
      <c r="A22" s="53" t="s">
        <v>373</v>
      </c>
      <c r="B22" s="23"/>
      <c r="C22" s="23"/>
      <c r="D22" s="23"/>
      <c r="E22" s="23"/>
      <c r="F22" s="281" t="s">
        <v>289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8" ht="25.5" customHeight="1">
      <c r="A23" s="973"/>
      <c r="B23" s="974"/>
      <c r="C23" s="520" t="s">
        <v>777</v>
      </c>
      <c r="D23" s="520" t="s">
        <v>778</v>
      </c>
      <c r="E23" s="523" t="s">
        <v>715</v>
      </c>
      <c r="F23" s="413" t="s">
        <v>716</v>
      </c>
      <c r="G23" s="414"/>
      <c r="H23" s="23"/>
    </row>
    <row r="24" spans="1:8" ht="14.25" customHeight="1">
      <c r="A24" s="975" t="s">
        <v>374</v>
      </c>
      <c r="B24" s="968"/>
      <c r="C24" s="184">
        <v>0</v>
      </c>
      <c r="D24" s="184">
        <v>0</v>
      </c>
      <c r="E24" s="769">
        <v>626090501.54</v>
      </c>
      <c r="F24" s="109" t="s">
        <v>742</v>
      </c>
      <c r="G24" s="415"/>
      <c r="H24" s="188"/>
    </row>
    <row r="25" spans="1:8" ht="26.25" customHeight="1">
      <c r="A25" s="965" t="s">
        <v>1136</v>
      </c>
      <c r="B25" s="966"/>
      <c r="C25" s="184">
        <v>0</v>
      </c>
      <c r="D25" s="184">
        <v>0</v>
      </c>
      <c r="E25" s="769">
        <v>66228705</v>
      </c>
      <c r="F25" s="109" t="s">
        <v>742</v>
      </c>
      <c r="G25" s="415"/>
      <c r="H25" s="188"/>
    </row>
    <row r="26" spans="1:8" ht="25.5" customHeight="1">
      <c r="A26" s="965" t="s">
        <v>1135</v>
      </c>
      <c r="B26" s="966"/>
      <c r="C26" s="184">
        <v>0</v>
      </c>
      <c r="D26" s="184">
        <v>0</v>
      </c>
      <c r="E26" s="769">
        <v>1000000</v>
      </c>
      <c r="F26" s="109" t="s">
        <v>742</v>
      </c>
      <c r="G26" s="415"/>
      <c r="H26" s="188"/>
    </row>
    <row r="27" spans="1:7" ht="14.25" customHeight="1">
      <c r="A27" s="973" t="s">
        <v>300</v>
      </c>
      <c r="B27" s="968"/>
      <c r="C27" s="6">
        <v>0</v>
      </c>
      <c r="D27" s="416">
        <v>0</v>
      </c>
      <c r="E27" s="770">
        <f>SUM(E24:E26)</f>
        <v>693319206.54</v>
      </c>
      <c r="F27" s="412" t="s">
        <v>742</v>
      </c>
      <c r="G27" s="417"/>
    </row>
    <row r="28" spans="1:6" ht="12.75" customHeight="1">
      <c r="A28" s="368"/>
      <c r="B28" s="191"/>
      <c r="C28" s="15"/>
      <c r="D28" s="37"/>
      <c r="E28" s="552"/>
      <c r="F28" s="24"/>
    </row>
    <row r="29" spans="1:6" ht="12.75" customHeight="1">
      <c r="A29" s="368"/>
      <c r="B29" s="191"/>
      <c r="C29" s="15"/>
      <c r="D29" s="37"/>
      <c r="E29" s="15"/>
      <c r="F29" s="24"/>
    </row>
    <row r="30" spans="1:6" ht="12.75" customHeight="1">
      <c r="A30" s="368"/>
      <c r="B30" s="191"/>
      <c r="C30" s="15"/>
      <c r="D30" s="37"/>
      <c r="E30" s="15"/>
      <c r="F30" s="24"/>
    </row>
    <row r="31" spans="1:6" ht="15.75" customHeight="1">
      <c r="A31" s="53" t="s">
        <v>698</v>
      </c>
      <c r="B31" s="53"/>
      <c r="C31" s="15"/>
      <c r="D31" s="37"/>
      <c r="E31" s="767">
        <f>E18-E27</f>
        <v>187511403.8900001</v>
      </c>
      <c r="F31" s="522" t="s">
        <v>287</v>
      </c>
    </row>
    <row r="32" spans="1:6" ht="13.5" customHeight="1">
      <c r="A32" s="23"/>
      <c r="B32" s="23"/>
      <c r="C32" s="23"/>
      <c r="D32" s="23"/>
      <c r="E32" s="364"/>
      <c r="F32" s="39"/>
    </row>
    <row r="33" spans="1:6" ht="13.5" customHeight="1">
      <c r="A33" s="23"/>
      <c r="B33" s="23"/>
      <c r="C33" s="23"/>
      <c r="D33" s="23"/>
      <c r="E33" s="364"/>
      <c r="F33" s="39"/>
    </row>
    <row r="34" spans="1:6" ht="12.75">
      <c r="A34" s="107"/>
      <c r="B34" s="107"/>
      <c r="C34" s="107"/>
      <c r="D34" s="107"/>
      <c r="E34" s="107"/>
      <c r="F34" s="107"/>
    </row>
    <row r="35" spans="1:6" ht="18.75">
      <c r="A35" s="976"/>
      <c r="B35" s="976"/>
      <c r="C35" s="976"/>
      <c r="D35" s="976"/>
      <c r="E35" s="107"/>
      <c r="F35" s="107"/>
    </row>
    <row r="36" spans="1:6" ht="12.75">
      <c r="A36" s="107"/>
      <c r="B36" s="107"/>
      <c r="C36" s="107"/>
      <c r="D36" s="107"/>
      <c r="E36" s="107"/>
      <c r="F36" s="107"/>
    </row>
    <row r="37" spans="1:6" ht="15.75">
      <c r="A37" s="107"/>
      <c r="B37" s="107"/>
      <c r="C37" s="107"/>
      <c r="D37" s="899"/>
      <c r="E37" s="899"/>
      <c r="F37" s="107"/>
    </row>
    <row r="38" spans="1:6" ht="21" customHeight="1">
      <c r="A38" s="107"/>
      <c r="B38" s="977"/>
      <c r="C38" s="978"/>
      <c r="D38" s="897"/>
      <c r="E38" s="107"/>
      <c r="F38" s="107"/>
    </row>
    <row r="39" spans="1:6" ht="24" customHeight="1">
      <c r="A39" s="107"/>
      <c r="B39" s="961"/>
      <c r="C39" s="962"/>
      <c r="D39" s="897"/>
      <c r="E39" s="897"/>
      <c r="F39" s="107"/>
    </row>
    <row r="40" spans="1:6" ht="23.25" customHeight="1">
      <c r="A40" s="107"/>
      <c r="B40" s="963"/>
      <c r="C40" s="964"/>
      <c r="D40" s="898"/>
      <c r="E40" s="898"/>
      <c r="F40" s="107"/>
    </row>
    <row r="41" spans="1:6" ht="12.75">
      <c r="A41" s="107"/>
      <c r="B41" s="107"/>
      <c r="C41" s="107"/>
      <c r="D41" s="107"/>
      <c r="E41" s="107"/>
      <c r="F41" s="107"/>
    </row>
    <row r="42" spans="1:6" ht="12.75">
      <c r="A42" s="107"/>
      <c r="B42" s="107"/>
      <c r="C42" s="107"/>
      <c r="D42" s="107"/>
      <c r="E42" s="107"/>
      <c r="F42" s="107"/>
    </row>
    <row r="56" ht="14.25" customHeight="1"/>
    <row r="68" ht="11.25" customHeight="1"/>
    <row r="69" ht="18.75" customHeight="1" hidden="1"/>
  </sheetData>
  <sheetProtection/>
  <mergeCells count="15">
    <mergeCell ref="A23:B23"/>
    <mergeCell ref="A24:B24"/>
    <mergeCell ref="A25:B25"/>
    <mergeCell ref="A35:D35"/>
    <mergeCell ref="B38:C38"/>
    <mergeCell ref="B39:C39"/>
    <mergeCell ref="B40:C40"/>
    <mergeCell ref="A26:B26"/>
    <mergeCell ref="A9:B9"/>
    <mergeCell ref="A10:B10"/>
    <mergeCell ref="A11:B11"/>
    <mergeCell ref="A13:B13"/>
    <mergeCell ref="A12:B12"/>
    <mergeCell ref="A27:B27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1"/>
  <sheetViews>
    <sheetView zoomScalePageLayoutView="0" workbookViewId="0" topLeftCell="A1">
      <pane xSplit="2" ySplit="4" topLeftCell="C5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I184" sqref="I184"/>
    </sheetView>
  </sheetViews>
  <sheetFormatPr defaultColWidth="9.00390625" defaultRowHeight="12.75"/>
  <cols>
    <col min="1" max="1" width="7.625" style="0" customWidth="1"/>
    <col min="2" max="2" width="59.625" style="0" customWidth="1"/>
    <col min="3" max="3" width="10.125" style="0" customWidth="1"/>
    <col min="4" max="4" width="8.00390625" style="0" customWidth="1"/>
    <col min="5" max="5" width="9.375" style="0" customWidth="1"/>
    <col min="6" max="7" width="12.00390625" style="0" customWidth="1"/>
    <col min="8" max="8" width="10.375" style="0" customWidth="1"/>
    <col min="9" max="9" width="8.875" style="0" customWidth="1"/>
    <col min="10" max="10" width="12.375" style="0" customWidth="1"/>
    <col min="11" max="11" width="10.00390625" style="0" customWidth="1"/>
    <col min="12" max="12" width="12.375" style="0" customWidth="1"/>
    <col min="13" max="13" width="10.375" style="0" customWidth="1"/>
  </cols>
  <sheetData>
    <row r="1" spans="1:10" ht="24" customHeight="1">
      <c r="A1" s="993" t="s">
        <v>78</v>
      </c>
      <c r="B1" s="935"/>
      <c r="C1" s="935"/>
      <c r="D1" s="935"/>
      <c r="E1" s="935"/>
      <c r="F1" s="935"/>
      <c r="G1" s="935"/>
      <c r="H1" s="935"/>
      <c r="I1" s="935"/>
      <c r="J1" s="935"/>
    </row>
    <row r="2" spans="2:13" ht="13.5" customHeight="1" hidden="1">
      <c r="B2" s="859"/>
      <c r="F2" s="994" t="s">
        <v>375</v>
      </c>
      <c r="G2" s="995"/>
      <c r="H2" s="995"/>
      <c r="I2" s="996"/>
      <c r="J2" s="997" t="s">
        <v>376</v>
      </c>
      <c r="K2" s="998"/>
      <c r="L2" s="989" t="s">
        <v>377</v>
      </c>
      <c r="M2" s="990"/>
    </row>
    <row r="3" spans="2:13" ht="10.5" customHeight="1">
      <c r="B3" s="859"/>
      <c r="F3" s="376"/>
      <c r="G3" s="634"/>
      <c r="H3" s="634"/>
      <c r="I3" s="377"/>
      <c r="J3" s="989" t="s">
        <v>376</v>
      </c>
      <c r="K3" s="990"/>
      <c r="L3" s="989" t="s">
        <v>377</v>
      </c>
      <c r="M3" s="990"/>
    </row>
    <row r="4" spans="1:13" ht="49.5" customHeight="1">
      <c r="A4" s="860" t="s">
        <v>378</v>
      </c>
      <c r="B4" s="860" t="s">
        <v>379</v>
      </c>
      <c r="C4" s="378" t="s">
        <v>380</v>
      </c>
      <c r="D4" s="379" t="s">
        <v>381</v>
      </c>
      <c r="E4" s="379" t="s">
        <v>382</v>
      </c>
      <c r="F4" s="379" t="s">
        <v>383</v>
      </c>
      <c r="G4" s="379" t="s">
        <v>384</v>
      </c>
      <c r="H4" s="380" t="s">
        <v>79</v>
      </c>
      <c r="I4" s="380" t="s">
        <v>385</v>
      </c>
      <c r="J4" s="379" t="s">
        <v>386</v>
      </c>
      <c r="K4" s="379" t="s">
        <v>80</v>
      </c>
      <c r="L4" s="379" t="s">
        <v>387</v>
      </c>
      <c r="M4" s="379" t="s">
        <v>81</v>
      </c>
    </row>
    <row r="5" spans="1:16" s="280" customFormat="1" ht="12.75" customHeight="1">
      <c r="A5" s="633" t="s">
        <v>392</v>
      </c>
      <c r="B5" s="528" t="s">
        <v>393</v>
      </c>
      <c r="C5" s="177">
        <v>135325</v>
      </c>
      <c r="D5" s="524">
        <v>80</v>
      </c>
      <c r="E5" s="177">
        <v>108640</v>
      </c>
      <c r="F5" s="177">
        <v>66000</v>
      </c>
      <c r="G5" s="220">
        <v>3407</v>
      </c>
      <c r="H5" s="574">
        <v>56906</v>
      </c>
      <c r="I5" s="526">
        <v>5687</v>
      </c>
      <c r="J5" s="526">
        <v>3407</v>
      </c>
      <c r="K5" s="166">
        <v>56918</v>
      </c>
      <c r="L5" s="526">
        <v>185</v>
      </c>
      <c r="M5" s="166">
        <v>0</v>
      </c>
      <c r="P5" s="527"/>
    </row>
    <row r="6" spans="1:13" s="280" customFormat="1" ht="12.75" customHeight="1">
      <c r="A6" s="93" t="s">
        <v>394</v>
      </c>
      <c r="B6" s="528" t="s">
        <v>395</v>
      </c>
      <c r="C6" s="177">
        <v>58671</v>
      </c>
      <c r="D6" s="524">
        <v>20</v>
      </c>
      <c r="E6" s="177">
        <v>11519</v>
      </c>
      <c r="F6" s="991">
        <v>1400000</v>
      </c>
      <c r="G6" s="220">
        <v>58462</v>
      </c>
      <c r="H6" s="574">
        <v>140</v>
      </c>
      <c r="I6" s="992">
        <v>355935</v>
      </c>
      <c r="J6" s="526">
        <v>58531</v>
      </c>
      <c r="K6" s="166">
        <v>141</v>
      </c>
      <c r="L6" s="526">
        <v>47151</v>
      </c>
      <c r="M6" s="166">
        <v>0</v>
      </c>
    </row>
    <row r="7" spans="1:14" s="280" customFormat="1" ht="12.75" customHeight="1">
      <c r="A7" s="381">
        <v>231104</v>
      </c>
      <c r="B7" s="528" t="s">
        <v>396</v>
      </c>
      <c r="C7" s="177">
        <v>170000</v>
      </c>
      <c r="D7" s="524">
        <v>15</v>
      </c>
      <c r="E7" s="177">
        <v>25500</v>
      </c>
      <c r="F7" s="991"/>
      <c r="G7" s="220">
        <v>23937</v>
      </c>
      <c r="H7" s="574">
        <v>0</v>
      </c>
      <c r="I7" s="992"/>
      <c r="J7" s="526">
        <v>23942</v>
      </c>
      <c r="K7" s="166">
        <v>0</v>
      </c>
      <c r="L7" s="526">
        <v>0</v>
      </c>
      <c r="M7" s="166">
        <v>0</v>
      </c>
      <c r="N7" s="527"/>
    </row>
    <row r="8" spans="1:13" s="280" customFormat="1" ht="12.75" customHeight="1">
      <c r="A8" s="381">
        <v>231105</v>
      </c>
      <c r="B8" s="528" t="s">
        <v>397</v>
      </c>
      <c r="C8" s="177">
        <v>148720</v>
      </c>
      <c r="D8" s="524">
        <v>15</v>
      </c>
      <c r="E8" s="177">
        <v>22308</v>
      </c>
      <c r="F8" s="991"/>
      <c r="G8" s="220">
        <v>1281</v>
      </c>
      <c r="H8" s="574">
        <v>0</v>
      </c>
      <c r="I8" s="992"/>
      <c r="J8" s="526">
        <v>1281</v>
      </c>
      <c r="K8" s="166">
        <v>0</v>
      </c>
      <c r="L8" s="526">
        <v>0</v>
      </c>
      <c r="M8" s="166">
        <v>0</v>
      </c>
    </row>
    <row r="9" spans="1:13" s="280" customFormat="1" ht="12.75" customHeight="1">
      <c r="A9" s="381">
        <v>231106</v>
      </c>
      <c r="B9" s="528" t="s">
        <v>398</v>
      </c>
      <c r="C9" s="177">
        <v>108754</v>
      </c>
      <c r="D9" s="524">
        <v>15</v>
      </c>
      <c r="E9" s="177">
        <v>16313</v>
      </c>
      <c r="F9" s="991"/>
      <c r="G9" s="220">
        <v>7715</v>
      </c>
      <c r="H9" s="574">
        <v>584</v>
      </c>
      <c r="I9" s="992"/>
      <c r="J9" s="526">
        <v>7716</v>
      </c>
      <c r="K9" s="166">
        <v>583</v>
      </c>
      <c r="L9" s="526">
        <v>0</v>
      </c>
      <c r="M9" s="166">
        <v>0</v>
      </c>
    </row>
    <row r="10" spans="1:13" s="280" customFormat="1" ht="12.75" customHeight="1">
      <c r="A10" s="381">
        <v>231109</v>
      </c>
      <c r="B10" s="528" t="s">
        <v>399</v>
      </c>
      <c r="C10" s="177">
        <v>50730</v>
      </c>
      <c r="D10" s="524">
        <v>15</v>
      </c>
      <c r="E10" s="177">
        <v>7610</v>
      </c>
      <c r="F10" s="991"/>
      <c r="G10" s="220">
        <v>2722</v>
      </c>
      <c r="H10" s="574">
        <v>0</v>
      </c>
      <c r="I10" s="992"/>
      <c r="J10" s="526">
        <v>2730</v>
      </c>
      <c r="K10" s="166">
        <v>0</v>
      </c>
      <c r="L10" s="526">
        <v>0</v>
      </c>
      <c r="M10" s="166">
        <v>0</v>
      </c>
    </row>
    <row r="11" spans="1:16" s="280" customFormat="1" ht="12.75" customHeight="1">
      <c r="A11" s="381">
        <v>231110</v>
      </c>
      <c r="B11" s="528" t="s">
        <v>400</v>
      </c>
      <c r="C11" s="177">
        <v>69708</v>
      </c>
      <c r="D11" s="524">
        <v>11</v>
      </c>
      <c r="E11" s="177">
        <v>7911</v>
      </c>
      <c r="F11" s="991"/>
      <c r="G11" s="220">
        <v>64086</v>
      </c>
      <c r="H11" s="574">
        <v>5617</v>
      </c>
      <c r="I11" s="992"/>
      <c r="J11" s="526">
        <v>64091</v>
      </c>
      <c r="K11" s="166">
        <v>5617</v>
      </c>
      <c r="L11" s="526">
        <v>0</v>
      </c>
      <c r="M11" s="166">
        <v>61797</v>
      </c>
      <c r="P11" s="527"/>
    </row>
    <row r="12" spans="1:13" s="280" customFormat="1" ht="12.75" customHeight="1">
      <c r="A12" s="381">
        <v>231111</v>
      </c>
      <c r="B12" s="528" t="s">
        <v>401</v>
      </c>
      <c r="C12" s="177">
        <v>150000</v>
      </c>
      <c r="D12" s="524">
        <v>15</v>
      </c>
      <c r="E12" s="177">
        <v>22500</v>
      </c>
      <c r="F12" s="991"/>
      <c r="G12" s="220">
        <v>1111</v>
      </c>
      <c r="H12" s="574">
        <v>0</v>
      </c>
      <c r="I12" s="992"/>
      <c r="J12" s="526">
        <v>1111</v>
      </c>
      <c r="K12" s="166">
        <v>0</v>
      </c>
      <c r="L12" s="526">
        <v>0</v>
      </c>
      <c r="M12" s="166">
        <v>0</v>
      </c>
    </row>
    <row r="13" spans="1:16" s="280" customFormat="1" ht="12.75" customHeight="1">
      <c r="A13" s="381">
        <v>231113</v>
      </c>
      <c r="B13" s="528" t="s">
        <v>402</v>
      </c>
      <c r="C13" s="177">
        <v>39022</v>
      </c>
      <c r="D13" s="524">
        <v>15</v>
      </c>
      <c r="E13" s="177">
        <v>5853</v>
      </c>
      <c r="F13" s="991"/>
      <c r="G13" s="220">
        <v>5178</v>
      </c>
      <c r="H13" s="574">
        <v>0</v>
      </c>
      <c r="I13" s="992"/>
      <c r="J13" s="526">
        <v>5186</v>
      </c>
      <c r="K13" s="166">
        <v>0</v>
      </c>
      <c r="L13" s="526">
        <v>0</v>
      </c>
      <c r="M13" s="166">
        <v>0</v>
      </c>
      <c r="P13" s="527"/>
    </row>
    <row r="14" spans="1:13" s="280" customFormat="1" ht="12.75" customHeight="1">
      <c r="A14" s="381">
        <v>231114</v>
      </c>
      <c r="B14" s="528" t="s">
        <v>403</v>
      </c>
      <c r="C14" s="177">
        <v>89440</v>
      </c>
      <c r="D14" s="524">
        <v>15</v>
      </c>
      <c r="E14" s="177">
        <v>13416</v>
      </c>
      <c r="F14" s="991"/>
      <c r="G14" s="220">
        <v>1441</v>
      </c>
      <c r="H14" s="574">
        <v>0</v>
      </c>
      <c r="I14" s="992"/>
      <c r="J14" s="526">
        <v>1440</v>
      </c>
      <c r="K14" s="166">
        <v>0</v>
      </c>
      <c r="L14" s="526">
        <v>0</v>
      </c>
      <c r="M14" s="166">
        <v>0</v>
      </c>
    </row>
    <row r="15" spans="1:13" s="280" customFormat="1" ht="12.75" customHeight="1">
      <c r="A15" s="381">
        <v>231116</v>
      </c>
      <c r="B15" s="528" t="s">
        <v>404</v>
      </c>
      <c r="C15" s="177">
        <v>97441</v>
      </c>
      <c r="D15" s="524">
        <v>15</v>
      </c>
      <c r="E15" s="177">
        <v>14616</v>
      </c>
      <c r="F15" s="991"/>
      <c r="G15" s="220">
        <v>3000</v>
      </c>
      <c r="H15" s="574">
        <v>518</v>
      </c>
      <c r="I15" s="992"/>
      <c r="J15" s="526">
        <v>2954</v>
      </c>
      <c r="K15" s="166">
        <v>573</v>
      </c>
      <c r="L15" s="526">
        <v>0</v>
      </c>
      <c r="M15" s="166">
        <v>0</v>
      </c>
    </row>
    <row r="16" spans="1:13" s="280" customFormat="1" ht="12.75" customHeight="1">
      <c r="A16" s="381">
        <v>231172</v>
      </c>
      <c r="B16" s="528" t="s">
        <v>405</v>
      </c>
      <c r="C16" s="177">
        <v>220000</v>
      </c>
      <c r="D16" s="524">
        <v>15</v>
      </c>
      <c r="E16" s="177">
        <v>33000</v>
      </c>
      <c r="F16" s="991"/>
      <c r="G16" s="220">
        <v>541</v>
      </c>
      <c r="H16" s="574">
        <v>768</v>
      </c>
      <c r="I16" s="992"/>
      <c r="J16" s="526">
        <v>541</v>
      </c>
      <c r="K16" s="166">
        <v>768</v>
      </c>
      <c r="L16" s="526">
        <v>0</v>
      </c>
      <c r="M16" s="166">
        <v>0</v>
      </c>
    </row>
    <row r="17" spans="1:16" s="280" customFormat="1" ht="12.75" customHeight="1">
      <c r="A17" s="381">
        <v>231108</v>
      </c>
      <c r="B17" s="95" t="s">
        <v>410</v>
      </c>
      <c r="C17" s="177">
        <v>5000</v>
      </c>
      <c r="D17" s="524">
        <v>10</v>
      </c>
      <c r="E17" s="177">
        <v>500</v>
      </c>
      <c r="F17" s="513">
        <v>12000</v>
      </c>
      <c r="G17" s="220">
        <v>3700</v>
      </c>
      <c r="H17" s="574">
        <v>622</v>
      </c>
      <c r="I17" s="526">
        <v>7678</v>
      </c>
      <c r="J17" s="526">
        <v>3701</v>
      </c>
      <c r="K17" s="166">
        <v>622</v>
      </c>
      <c r="L17" s="526">
        <v>0</v>
      </c>
      <c r="M17" s="166">
        <v>0</v>
      </c>
      <c r="P17" s="527"/>
    </row>
    <row r="18" spans="1:13" s="280" customFormat="1" ht="12.75" customHeight="1">
      <c r="A18" s="381">
        <v>231117</v>
      </c>
      <c r="B18" s="528" t="s">
        <v>411</v>
      </c>
      <c r="C18" s="177">
        <v>269611</v>
      </c>
      <c r="D18" s="524">
        <v>15</v>
      </c>
      <c r="E18" s="177">
        <v>40442</v>
      </c>
      <c r="F18" s="979">
        <v>1200000</v>
      </c>
      <c r="G18" s="220">
        <v>500</v>
      </c>
      <c r="H18" s="574">
        <v>0</v>
      </c>
      <c r="I18" s="982">
        <v>1177481</v>
      </c>
      <c r="J18" s="526">
        <v>111</v>
      </c>
      <c r="K18" s="166">
        <v>0</v>
      </c>
      <c r="L18" s="526">
        <v>0</v>
      </c>
      <c r="M18" s="166">
        <v>0</v>
      </c>
    </row>
    <row r="19" spans="1:13" s="280" customFormat="1" ht="12.75" customHeight="1">
      <c r="A19" s="381">
        <v>231118</v>
      </c>
      <c r="B19" s="528" t="s">
        <v>412</v>
      </c>
      <c r="C19" s="177">
        <v>135138</v>
      </c>
      <c r="D19" s="524">
        <v>15</v>
      </c>
      <c r="E19" s="177">
        <v>20271</v>
      </c>
      <c r="F19" s="980"/>
      <c r="G19" s="220">
        <v>3048</v>
      </c>
      <c r="H19" s="574">
        <v>777</v>
      </c>
      <c r="I19" s="983"/>
      <c r="J19" s="526">
        <v>3073</v>
      </c>
      <c r="K19" s="166">
        <v>777</v>
      </c>
      <c r="L19" s="526">
        <v>0</v>
      </c>
      <c r="M19" s="166">
        <v>0</v>
      </c>
    </row>
    <row r="20" spans="1:13" s="280" customFormat="1" ht="12.75" customHeight="1">
      <c r="A20" s="381">
        <v>231120</v>
      </c>
      <c r="B20" s="528" t="s">
        <v>413</v>
      </c>
      <c r="C20" s="177">
        <v>179565</v>
      </c>
      <c r="D20" s="524">
        <v>15</v>
      </c>
      <c r="E20" s="177">
        <v>26935</v>
      </c>
      <c r="F20" s="980"/>
      <c r="G20" s="220">
        <v>734</v>
      </c>
      <c r="H20" s="574">
        <v>5954</v>
      </c>
      <c r="I20" s="983"/>
      <c r="J20" s="526">
        <v>734</v>
      </c>
      <c r="K20" s="166">
        <v>5954</v>
      </c>
      <c r="L20" s="526">
        <v>0</v>
      </c>
      <c r="M20" s="166">
        <v>0</v>
      </c>
    </row>
    <row r="21" spans="1:13" s="280" customFormat="1" ht="12.75" customHeight="1">
      <c r="A21" s="381">
        <v>231126</v>
      </c>
      <c r="B21" s="528" t="s">
        <v>414</v>
      </c>
      <c r="C21" s="177">
        <v>114886</v>
      </c>
      <c r="D21" s="524">
        <v>15</v>
      </c>
      <c r="E21" s="177">
        <v>17233</v>
      </c>
      <c r="F21" s="980"/>
      <c r="G21" s="220">
        <v>385</v>
      </c>
      <c r="H21" s="574">
        <v>0</v>
      </c>
      <c r="I21" s="983"/>
      <c r="J21" s="526">
        <v>386</v>
      </c>
      <c r="K21" s="166">
        <v>0</v>
      </c>
      <c r="L21" s="526">
        <v>0</v>
      </c>
      <c r="M21" s="166">
        <v>0</v>
      </c>
    </row>
    <row r="22" spans="1:13" s="280" customFormat="1" ht="12.75" customHeight="1">
      <c r="A22" s="381">
        <v>231260</v>
      </c>
      <c r="B22" s="528" t="s">
        <v>415</v>
      </c>
      <c r="C22" s="177">
        <v>45000</v>
      </c>
      <c r="D22" s="524">
        <v>15</v>
      </c>
      <c r="E22" s="177">
        <v>6750</v>
      </c>
      <c r="F22" s="980"/>
      <c r="G22" s="220">
        <v>0</v>
      </c>
      <c r="H22" s="574">
        <v>5</v>
      </c>
      <c r="I22" s="983"/>
      <c r="J22" s="526">
        <v>0</v>
      </c>
      <c r="K22" s="166">
        <v>5</v>
      </c>
      <c r="L22" s="526">
        <v>0</v>
      </c>
      <c r="M22" s="166">
        <v>0</v>
      </c>
    </row>
    <row r="23" spans="1:16" s="280" customFormat="1" ht="12.75" customHeight="1">
      <c r="A23" s="381">
        <v>231127</v>
      </c>
      <c r="B23" s="528" t="s">
        <v>416</v>
      </c>
      <c r="C23" s="177">
        <v>150000</v>
      </c>
      <c r="D23" s="524">
        <v>15</v>
      </c>
      <c r="E23" s="177">
        <v>22500</v>
      </c>
      <c r="F23" s="980"/>
      <c r="G23" s="220">
        <v>4039</v>
      </c>
      <c r="H23" s="574">
        <v>759</v>
      </c>
      <c r="I23" s="983"/>
      <c r="J23" s="526">
        <v>4042</v>
      </c>
      <c r="K23" s="166">
        <v>759</v>
      </c>
      <c r="L23" s="526">
        <v>0</v>
      </c>
      <c r="M23" s="166">
        <v>0</v>
      </c>
      <c r="P23" s="527"/>
    </row>
    <row r="24" spans="1:13" s="280" customFormat="1" ht="12.75" customHeight="1">
      <c r="A24" s="381">
        <v>231128</v>
      </c>
      <c r="B24" s="528" t="s">
        <v>417</v>
      </c>
      <c r="C24" s="177">
        <v>105611</v>
      </c>
      <c r="D24" s="524">
        <v>15</v>
      </c>
      <c r="E24" s="177">
        <v>15842</v>
      </c>
      <c r="F24" s="980"/>
      <c r="G24" s="220">
        <v>1228</v>
      </c>
      <c r="H24" s="574">
        <v>0</v>
      </c>
      <c r="I24" s="983"/>
      <c r="J24" s="526">
        <v>1228</v>
      </c>
      <c r="K24" s="166">
        <v>0</v>
      </c>
      <c r="L24" s="526">
        <v>0</v>
      </c>
      <c r="M24" s="166">
        <v>0</v>
      </c>
    </row>
    <row r="25" spans="1:13" s="280" customFormat="1" ht="12.75" customHeight="1">
      <c r="A25" s="381">
        <v>231131</v>
      </c>
      <c r="B25" s="528" t="s">
        <v>418</v>
      </c>
      <c r="C25" s="177">
        <v>115000</v>
      </c>
      <c r="D25" s="524">
        <v>15</v>
      </c>
      <c r="E25" s="177">
        <v>17250</v>
      </c>
      <c r="F25" s="980"/>
      <c r="G25" s="220">
        <v>826</v>
      </c>
      <c r="H25" s="574">
        <v>8</v>
      </c>
      <c r="I25" s="983"/>
      <c r="J25" s="525">
        <v>826</v>
      </c>
      <c r="K25" s="166">
        <v>8</v>
      </c>
      <c r="L25" s="526">
        <v>0</v>
      </c>
      <c r="M25" s="166">
        <v>0</v>
      </c>
    </row>
    <row r="26" spans="1:13" s="280" customFormat="1" ht="12.75" customHeight="1">
      <c r="A26" s="381">
        <v>231133</v>
      </c>
      <c r="B26" s="528" t="s">
        <v>419</v>
      </c>
      <c r="C26" s="177">
        <v>85000</v>
      </c>
      <c r="D26" s="524">
        <v>15</v>
      </c>
      <c r="E26" s="177">
        <v>12750</v>
      </c>
      <c r="F26" s="980"/>
      <c r="G26" s="220">
        <v>0</v>
      </c>
      <c r="H26" s="574">
        <v>4</v>
      </c>
      <c r="I26" s="983"/>
      <c r="J26" s="525">
        <v>0</v>
      </c>
      <c r="K26" s="166">
        <v>4</v>
      </c>
      <c r="L26" s="526">
        <v>0</v>
      </c>
      <c r="M26" s="166">
        <v>0</v>
      </c>
    </row>
    <row r="27" spans="1:13" s="280" customFormat="1" ht="14.25" customHeight="1">
      <c r="A27" s="381">
        <v>231134</v>
      </c>
      <c r="B27" s="528" t="s">
        <v>420</v>
      </c>
      <c r="C27" s="177">
        <v>250000</v>
      </c>
      <c r="D27" s="524">
        <v>15</v>
      </c>
      <c r="E27" s="177">
        <v>37500</v>
      </c>
      <c r="F27" s="980"/>
      <c r="G27" s="220">
        <v>36</v>
      </c>
      <c r="H27" s="574">
        <v>0</v>
      </c>
      <c r="I27" s="983"/>
      <c r="J27" s="525">
        <v>36</v>
      </c>
      <c r="K27" s="166">
        <v>0</v>
      </c>
      <c r="L27" s="526">
        <v>0</v>
      </c>
      <c r="M27" s="166">
        <v>0</v>
      </c>
    </row>
    <row r="28" spans="1:13" s="280" customFormat="1" ht="12.75" customHeight="1">
      <c r="A28" s="381">
        <v>231137</v>
      </c>
      <c r="B28" s="528" t="s">
        <v>421</v>
      </c>
      <c r="C28" s="177">
        <v>99504</v>
      </c>
      <c r="D28" s="524">
        <v>15</v>
      </c>
      <c r="E28" s="177">
        <v>14926</v>
      </c>
      <c r="F28" s="981"/>
      <c r="G28" s="220">
        <v>3951</v>
      </c>
      <c r="H28" s="574">
        <v>266</v>
      </c>
      <c r="I28" s="984"/>
      <c r="J28" s="526">
        <v>3957</v>
      </c>
      <c r="K28" s="166">
        <v>266</v>
      </c>
      <c r="L28" s="526">
        <v>0</v>
      </c>
      <c r="M28" s="166">
        <v>0</v>
      </c>
    </row>
    <row r="29" spans="1:16" s="280" customFormat="1" ht="25.5" customHeight="1">
      <c r="A29" s="381">
        <v>231138</v>
      </c>
      <c r="B29" s="528" t="s">
        <v>422</v>
      </c>
      <c r="C29" s="177">
        <v>432423</v>
      </c>
      <c r="D29" s="524">
        <v>71</v>
      </c>
      <c r="E29" s="177">
        <v>305117</v>
      </c>
      <c r="F29" s="177">
        <v>404000</v>
      </c>
      <c r="G29" s="220">
        <v>247001</v>
      </c>
      <c r="H29" s="574">
        <v>142152</v>
      </c>
      <c r="I29" s="526">
        <v>14847</v>
      </c>
      <c r="J29" s="526">
        <v>279141</v>
      </c>
      <c r="K29" s="166">
        <v>153282</v>
      </c>
      <c r="L29" s="526">
        <v>32206</v>
      </c>
      <c r="M29" s="166">
        <v>40768</v>
      </c>
      <c r="P29" s="527"/>
    </row>
    <row r="30" spans="1:16" s="280" customFormat="1" ht="25.5" customHeight="1">
      <c r="A30" s="381">
        <v>231140</v>
      </c>
      <c r="B30" s="528" t="s">
        <v>423</v>
      </c>
      <c r="C30" s="177">
        <v>328289</v>
      </c>
      <c r="D30" s="524">
        <v>67</v>
      </c>
      <c r="E30" s="177">
        <v>220806</v>
      </c>
      <c r="F30" s="177">
        <v>327000</v>
      </c>
      <c r="G30" s="220">
        <v>154134</v>
      </c>
      <c r="H30" s="574"/>
      <c r="I30" s="526">
        <v>47887</v>
      </c>
      <c r="J30" s="526">
        <v>196864</v>
      </c>
      <c r="K30" s="166">
        <v>131425</v>
      </c>
      <c r="L30" s="526">
        <v>48874</v>
      </c>
      <c r="M30" s="166">
        <v>10303</v>
      </c>
      <c r="P30" s="527"/>
    </row>
    <row r="31" spans="1:16" s="280" customFormat="1" ht="25.5" customHeight="1">
      <c r="A31" s="381">
        <v>231142</v>
      </c>
      <c r="B31" s="529" t="s">
        <v>424</v>
      </c>
      <c r="C31" s="177">
        <v>213570</v>
      </c>
      <c r="D31" s="524">
        <v>0</v>
      </c>
      <c r="E31" s="177">
        <v>0</v>
      </c>
      <c r="F31" s="177">
        <v>0</v>
      </c>
      <c r="G31" s="220">
        <v>0</v>
      </c>
      <c r="H31" s="574">
        <v>0</v>
      </c>
      <c r="I31" s="526">
        <v>0</v>
      </c>
      <c r="J31" s="526">
        <v>105100</v>
      </c>
      <c r="K31" s="166">
        <v>48709</v>
      </c>
      <c r="L31" s="526">
        <v>118276</v>
      </c>
      <c r="M31" s="166">
        <v>83275</v>
      </c>
      <c r="P31" s="527"/>
    </row>
    <row r="32" spans="1:16" s="280" customFormat="1" ht="25.5" customHeight="1">
      <c r="A32" s="381">
        <v>231143</v>
      </c>
      <c r="B32" s="529" t="s">
        <v>425</v>
      </c>
      <c r="C32" s="177">
        <v>77662</v>
      </c>
      <c r="D32" s="524">
        <v>0</v>
      </c>
      <c r="E32" s="177">
        <v>0</v>
      </c>
      <c r="F32" s="177">
        <v>0</v>
      </c>
      <c r="G32" s="220">
        <v>0</v>
      </c>
      <c r="H32" s="574">
        <v>0</v>
      </c>
      <c r="I32" s="526">
        <v>0</v>
      </c>
      <c r="J32" s="526">
        <v>26586</v>
      </c>
      <c r="K32" s="166">
        <v>16820</v>
      </c>
      <c r="L32" s="526">
        <v>43054</v>
      </c>
      <c r="M32" s="166">
        <v>18303</v>
      </c>
      <c r="P32" s="527"/>
    </row>
    <row r="33" spans="1:16" s="280" customFormat="1" ht="25.5" customHeight="1">
      <c r="A33" s="381">
        <v>231144</v>
      </c>
      <c r="B33" s="529" t="s">
        <v>426</v>
      </c>
      <c r="C33" s="177">
        <v>97077</v>
      </c>
      <c r="D33" s="524">
        <v>0</v>
      </c>
      <c r="E33" s="177">
        <v>0</v>
      </c>
      <c r="F33" s="177">
        <v>0</v>
      </c>
      <c r="G33" s="220">
        <v>0</v>
      </c>
      <c r="H33" s="574">
        <v>0</v>
      </c>
      <c r="I33" s="526">
        <v>0</v>
      </c>
      <c r="J33" s="526">
        <v>26990</v>
      </c>
      <c r="K33" s="166">
        <v>21293</v>
      </c>
      <c r="L33" s="526">
        <v>50171</v>
      </c>
      <c r="M33" s="166">
        <v>22196</v>
      </c>
      <c r="P33" s="527"/>
    </row>
    <row r="34" spans="1:16" s="280" customFormat="1" ht="25.5" customHeight="1">
      <c r="A34" s="381">
        <v>231145</v>
      </c>
      <c r="B34" s="529" t="s">
        <v>427</v>
      </c>
      <c r="C34" s="177">
        <v>12321</v>
      </c>
      <c r="D34" s="524">
        <v>0</v>
      </c>
      <c r="E34" s="177">
        <v>0</v>
      </c>
      <c r="F34" s="177">
        <v>1500</v>
      </c>
      <c r="G34" s="220">
        <v>420</v>
      </c>
      <c r="H34" s="574">
        <v>0</v>
      </c>
      <c r="I34" s="526">
        <v>1080</v>
      </c>
      <c r="J34" s="526">
        <v>7382</v>
      </c>
      <c r="K34" s="166">
        <v>4536</v>
      </c>
      <c r="L34" s="526">
        <v>8424</v>
      </c>
      <c r="M34" s="166">
        <v>4135</v>
      </c>
      <c r="P34" s="527"/>
    </row>
    <row r="35" spans="1:16" s="280" customFormat="1" ht="25.5" customHeight="1">
      <c r="A35" s="381">
        <v>231146</v>
      </c>
      <c r="B35" s="529" t="s">
        <v>428</v>
      </c>
      <c r="C35" s="177">
        <v>566</v>
      </c>
      <c r="D35" s="524">
        <v>0</v>
      </c>
      <c r="E35" s="177">
        <v>0</v>
      </c>
      <c r="F35" s="177">
        <v>400</v>
      </c>
      <c r="G35" s="220">
        <v>100</v>
      </c>
      <c r="H35" s="574">
        <v>0</v>
      </c>
      <c r="I35" s="526">
        <v>300</v>
      </c>
      <c r="J35" s="526">
        <v>326</v>
      </c>
      <c r="K35" s="166">
        <v>180</v>
      </c>
      <c r="L35" s="526">
        <v>521</v>
      </c>
      <c r="M35" s="166">
        <v>181</v>
      </c>
      <c r="P35" s="527"/>
    </row>
    <row r="36" spans="1:16" s="280" customFormat="1" ht="25.5" customHeight="1">
      <c r="A36" s="381">
        <v>231147</v>
      </c>
      <c r="B36" s="529" t="s">
        <v>429</v>
      </c>
      <c r="C36" s="177">
        <v>141</v>
      </c>
      <c r="D36" s="524">
        <v>0</v>
      </c>
      <c r="E36" s="177">
        <v>0</v>
      </c>
      <c r="F36" s="177">
        <v>0</v>
      </c>
      <c r="G36" s="220">
        <v>0</v>
      </c>
      <c r="H36" s="574">
        <v>0</v>
      </c>
      <c r="I36" s="526">
        <v>0</v>
      </c>
      <c r="J36" s="526">
        <v>58</v>
      </c>
      <c r="K36" s="166">
        <v>83</v>
      </c>
      <c r="L36" s="526">
        <v>274</v>
      </c>
      <c r="M36" s="166">
        <v>11</v>
      </c>
      <c r="P36" s="527"/>
    </row>
    <row r="37" spans="1:16" s="280" customFormat="1" ht="12.75" customHeight="1">
      <c r="A37" s="381">
        <v>231148</v>
      </c>
      <c r="B37" s="529" t="s">
        <v>434</v>
      </c>
      <c r="C37" s="177">
        <v>6952</v>
      </c>
      <c r="D37" s="524">
        <v>10</v>
      </c>
      <c r="E37" s="177">
        <v>696</v>
      </c>
      <c r="F37" s="177">
        <v>1000</v>
      </c>
      <c r="G37" s="220">
        <v>1000</v>
      </c>
      <c r="H37" s="574">
        <v>0</v>
      </c>
      <c r="I37" s="526">
        <v>0</v>
      </c>
      <c r="J37" s="526">
        <v>1305</v>
      </c>
      <c r="K37" s="166">
        <v>474</v>
      </c>
      <c r="L37" s="526">
        <v>470</v>
      </c>
      <c r="M37" s="166">
        <v>754</v>
      </c>
      <c r="P37" s="527"/>
    </row>
    <row r="38" spans="1:16" s="280" customFormat="1" ht="12.75" customHeight="1">
      <c r="A38" s="381">
        <v>231153</v>
      </c>
      <c r="B38" s="529" t="s">
        <v>435</v>
      </c>
      <c r="C38" s="177">
        <v>188099</v>
      </c>
      <c r="D38" s="524">
        <v>12</v>
      </c>
      <c r="E38" s="177">
        <v>22577</v>
      </c>
      <c r="F38" s="177">
        <v>196000</v>
      </c>
      <c r="G38" s="220">
        <v>10000</v>
      </c>
      <c r="H38" s="574">
        <v>15182</v>
      </c>
      <c r="I38" s="526">
        <v>170818</v>
      </c>
      <c r="J38" s="526">
        <v>9972</v>
      </c>
      <c r="K38" s="166">
        <v>15223</v>
      </c>
      <c r="L38" s="526">
        <v>0</v>
      </c>
      <c r="M38" s="166">
        <v>0</v>
      </c>
      <c r="P38" s="527"/>
    </row>
    <row r="39" spans="1:16" s="280" customFormat="1" ht="25.5" customHeight="1">
      <c r="A39" s="381">
        <v>231156</v>
      </c>
      <c r="B39" s="529" t="s">
        <v>436</v>
      </c>
      <c r="C39" s="177">
        <v>2450</v>
      </c>
      <c r="D39" s="524">
        <v>10</v>
      </c>
      <c r="E39" s="177">
        <v>245</v>
      </c>
      <c r="F39" s="177">
        <v>600</v>
      </c>
      <c r="G39" s="220">
        <v>500</v>
      </c>
      <c r="H39" s="574">
        <v>100</v>
      </c>
      <c r="I39" s="526">
        <v>0</v>
      </c>
      <c r="J39" s="526">
        <v>534</v>
      </c>
      <c r="K39" s="166">
        <v>212</v>
      </c>
      <c r="L39" s="526">
        <v>92</v>
      </c>
      <c r="M39" s="166">
        <v>431</v>
      </c>
      <c r="P39" s="527"/>
    </row>
    <row r="40" spans="1:16" s="280" customFormat="1" ht="12.75" customHeight="1">
      <c r="A40" s="381">
        <v>231160</v>
      </c>
      <c r="B40" s="529" t="s">
        <v>437</v>
      </c>
      <c r="C40" s="177">
        <v>3754</v>
      </c>
      <c r="D40" s="524">
        <v>1</v>
      </c>
      <c r="E40" s="177">
        <v>31</v>
      </c>
      <c r="F40" s="177">
        <v>6400</v>
      </c>
      <c r="G40" s="220">
        <v>456</v>
      </c>
      <c r="H40" s="574">
        <v>131</v>
      </c>
      <c r="I40" s="526">
        <v>5813</v>
      </c>
      <c r="J40" s="526">
        <v>456</v>
      </c>
      <c r="K40" s="166">
        <v>617</v>
      </c>
      <c r="L40" s="526">
        <v>0</v>
      </c>
      <c r="M40" s="166">
        <v>1064</v>
      </c>
      <c r="P40" s="527"/>
    </row>
    <row r="41" spans="1:16" s="280" customFormat="1" ht="25.5" customHeight="1">
      <c r="A41" s="381">
        <v>231162</v>
      </c>
      <c r="B41" s="529" t="s">
        <v>438</v>
      </c>
      <c r="C41" s="177">
        <v>290771</v>
      </c>
      <c r="D41" s="524">
        <v>0</v>
      </c>
      <c r="E41" s="177">
        <v>0</v>
      </c>
      <c r="F41" s="177">
        <v>35</v>
      </c>
      <c r="G41" s="220">
        <v>35</v>
      </c>
      <c r="H41" s="574">
        <v>0</v>
      </c>
      <c r="I41" s="526">
        <v>0</v>
      </c>
      <c r="J41" s="526">
        <v>74956</v>
      </c>
      <c r="K41" s="166">
        <v>83372</v>
      </c>
      <c r="L41" s="526">
        <v>99630</v>
      </c>
      <c r="M41" s="166">
        <v>80895</v>
      </c>
      <c r="P41" s="527"/>
    </row>
    <row r="42" spans="1:16" s="280" customFormat="1" ht="25.5" customHeight="1">
      <c r="A42" s="381">
        <v>231164</v>
      </c>
      <c r="B42" s="529" t="s">
        <v>439</v>
      </c>
      <c r="C42" s="177">
        <v>17000</v>
      </c>
      <c r="D42" s="524">
        <v>10</v>
      </c>
      <c r="E42" s="177">
        <v>1700</v>
      </c>
      <c r="F42" s="177">
        <v>3400</v>
      </c>
      <c r="G42" s="220">
        <v>0</v>
      </c>
      <c r="H42" s="574">
        <v>1475</v>
      </c>
      <c r="I42" s="526">
        <v>1925</v>
      </c>
      <c r="J42" s="526">
        <v>0</v>
      </c>
      <c r="K42" s="166">
        <v>1475</v>
      </c>
      <c r="L42" s="526">
        <v>0</v>
      </c>
      <c r="M42" s="166">
        <v>0</v>
      </c>
      <c r="P42" s="527"/>
    </row>
    <row r="43" spans="1:16" s="280" customFormat="1" ht="12.75" customHeight="1">
      <c r="A43" s="381">
        <v>231171</v>
      </c>
      <c r="B43" s="529" t="s">
        <v>440</v>
      </c>
      <c r="C43" s="177">
        <v>25338</v>
      </c>
      <c r="D43" s="524">
        <v>7.5</v>
      </c>
      <c r="E43" s="177">
        <v>1915</v>
      </c>
      <c r="F43" s="177">
        <v>35000</v>
      </c>
      <c r="G43" s="220">
        <v>25301</v>
      </c>
      <c r="H43" s="574">
        <v>1</v>
      </c>
      <c r="I43" s="526">
        <v>9698</v>
      </c>
      <c r="J43" s="526">
        <v>25304</v>
      </c>
      <c r="K43" s="166">
        <v>34</v>
      </c>
      <c r="L43" s="526">
        <v>23423</v>
      </c>
      <c r="M43" s="166">
        <v>0</v>
      </c>
      <c r="P43" s="527"/>
    </row>
    <row r="44" spans="1:16" s="280" customFormat="1" ht="12.75" customHeight="1">
      <c r="A44" s="985">
        <v>231173</v>
      </c>
      <c r="B44" s="528" t="s">
        <v>441</v>
      </c>
      <c r="C44" s="177">
        <v>22689</v>
      </c>
      <c r="D44" s="524">
        <v>34</v>
      </c>
      <c r="E44" s="177">
        <v>7689</v>
      </c>
      <c r="F44" s="177">
        <v>6500</v>
      </c>
      <c r="G44" s="220">
        <v>1905</v>
      </c>
      <c r="H44" s="574">
        <v>40</v>
      </c>
      <c r="I44" s="526">
        <v>4555</v>
      </c>
      <c r="J44" s="526">
        <v>1843</v>
      </c>
      <c r="K44" s="166">
        <v>126</v>
      </c>
      <c r="L44" s="526">
        <v>0</v>
      </c>
      <c r="M44" s="166">
        <v>0</v>
      </c>
      <c r="P44" s="527"/>
    </row>
    <row r="45" spans="1:16" s="280" customFormat="1" ht="12.75" customHeight="1">
      <c r="A45" s="986"/>
      <c r="B45" s="528" t="s">
        <v>442</v>
      </c>
      <c r="C45" s="987">
        <v>13921</v>
      </c>
      <c r="D45" s="987">
        <v>28</v>
      </c>
      <c r="E45" s="987">
        <v>3946</v>
      </c>
      <c r="F45" s="987">
        <v>1471</v>
      </c>
      <c r="G45" s="220">
        <v>720</v>
      </c>
      <c r="H45" s="574">
        <v>0</v>
      </c>
      <c r="I45" s="1005">
        <v>130</v>
      </c>
      <c r="J45" s="526">
        <v>720</v>
      </c>
      <c r="K45" s="166">
        <v>0</v>
      </c>
      <c r="L45" s="526">
        <v>0</v>
      </c>
      <c r="M45" s="166">
        <v>0</v>
      </c>
      <c r="P45" s="527"/>
    </row>
    <row r="46" spans="1:16" s="280" customFormat="1" ht="12.75" customHeight="1">
      <c r="A46" s="633">
        <v>231271</v>
      </c>
      <c r="B46" s="528" t="s">
        <v>442</v>
      </c>
      <c r="C46" s="988"/>
      <c r="D46" s="988"/>
      <c r="E46" s="988"/>
      <c r="F46" s="988"/>
      <c r="G46" s="220">
        <v>0</v>
      </c>
      <c r="H46" s="574">
        <v>621</v>
      </c>
      <c r="I46" s="1006"/>
      <c r="J46" s="526">
        <v>0</v>
      </c>
      <c r="K46" s="166">
        <v>621</v>
      </c>
      <c r="L46" s="526">
        <v>0</v>
      </c>
      <c r="M46" s="166">
        <v>0</v>
      </c>
      <c r="P46" s="527"/>
    </row>
    <row r="47" spans="1:16" s="280" customFormat="1" ht="12.75" customHeight="1">
      <c r="A47" s="381">
        <v>231174</v>
      </c>
      <c r="B47" s="529" t="s">
        <v>443</v>
      </c>
      <c r="C47" s="177">
        <v>155684</v>
      </c>
      <c r="D47" s="524">
        <v>0</v>
      </c>
      <c r="E47" s="177">
        <v>0</v>
      </c>
      <c r="F47" s="177">
        <v>0</v>
      </c>
      <c r="G47" s="220">
        <v>0</v>
      </c>
      <c r="H47" s="574">
        <v>0</v>
      </c>
      <c r="I47" s="526">
        <v>0</v>
      </c>
      <c r="J47" s="526">
        <v>13159</v>
      </c>
      <c r="K47" s="166">
        <v>31773</v>
      </c>
      <c r="L47" s="526">
        <v>31137</v>
      </c>
      <c r="M47" s="166">
        <v>47690</v>
      </c>
      <c r="P47" s="527"/>
    </row>
    <row r="48" spans="1:16" s="280" customFormat="1" ht="12.75" customHeight="1">
      <c r="A48" s="381">
        <v>231175</v>
      </c>
      <c r="B48" s="529" t="s">
        <v>444</v>
      </c>
      <c r="C48" s="177">
        <v>10695</v>
      </c>
      <c r="D48" s="524">
        <v>10</v>
      </c>
      <c r="E48" s="177">
        <v>1070</v>
      </c>
      <c r="F48" s="177">
        <v>10070</v>
      </c>
      <c r="G48" s="220">
        <v>1328</v>
      </c>
      <c r="H48" s="574">
        <v>4181</v>
      </c>
      <c r="I48" s="526">
        <v>4561</v>
      </c>
      <c r="J48" s="526">
        <v>1294</v>
      </c>
      <c r="K48" s="166">
        <v>5874</v>
      </c>
      <c r="L48" s="526">
        <v>0</v>
      </c>
      <c r="M48" s="166">
        <v>2311</v>
      </c>
      <c r="P48" s="527"/>
    </row>
    <row r="49" spans="1:16" s="280" customFormat="1" ht="12.75" customHeight="1">
      <c r="A49" s="381">
        <v>231176</v>
      </c>
      <c r="B49" s="529" t="s">
        <v>445</v>
      </c>
      <c r="C49" s="177">
        <v>74590</v>
      </c>
      <c r="D49" s="524">
        <v>20</v>
      </c>
      <c r="E49" s="177">
        <v>14955</v>
      </c>
      <c r="F49" s="177">
        <v>73000</v>
      </c>
      <c r="G49" s="220">
        <v>1500</v>
      </c>
      <c r="H49" s="574">
        <v>52986</v>
      </c>
      <c r="I49" s="526">
        <v>18514</v>
      </c>
      <c r="J49" s="526">
        <v>1082</v>
      </c>
      <c r="K49" s="166">
        <v>53415</v>
      </c>
      <c r="L49" s="526">
        <v>0</v>
      </c>
      <c r="M49" s="166">
        <v>0</v>
      </c>
      <c r="P49" s="527"/>
    </row>
    <row r="50" spans="1:16" s="280" customFormat="1" ht="12.75" customHeight="1">
      <c r="A50" s="381">
        <v>231194</v>
      </c>
      <c r="B50" s="529" t="s">
        <v>446</v>
      </c>
      <c r="C50" s="177">
        <v>941</v>
      </c>
      <c r="D50" s="524">
        <v>11</v>
      </c>
      <c r="E50" s="177">
        <v>99</v>
      </c>
      <c r="F50" s="177">
        <v>2210</v>
      </c>
      <c r="G50" s="220">
        <v>2210</v>
      </c>
      <c r="H50" s="574">
        <v>0</v>
      </c>
      <c r="I50" s="526">
        <v>0</v>
      </c>
      <c r="J50" s="526">
        <v>613</v>
      </c>
      <c r="K50" s="166">
        <v>328</v>
      </c>
      <c r="L50" s="526">
        <v>0</v>
      </c>
      <c r="M50" s="166">
        <v>207</v>
      </c>
      <c r="P50" s="527"/>
    </row>
    <row r="51" spans="1:16" s="280" customFormat="1" ht="12.75" customHeight="1">
      <c r="A51" s="381">
        <v>231195</v>
      </c>
      <c r="B51" s="529" t="s">
        <v>447</v>
      </c>
      <c r="C51" s="177">
        <v>33532</v>
      </c>
      <c r="D51" s="524">
        <v>24</v>
      </c>
      <c r="E51" s="177">
        <v>8056</v>
      </c>
      <c r="F51" s="177">
        <v>30000</v>
      </c>
      <c r="G51" s="220">
        <v>532</v>
      </c>
      <c r="H51" s="574">
        <v>501</v>
      </c>
      <c r="I51" s="526">
        <v>28967</v>
      </c>
      <c r="J51" s="526">
        <v>532</v>
      </c>
      <c r="K51" s="166">
        <v>501</v>
      </c>
      <c r="L51" s="526">
        <v>0</v>
      </c>
      <c r="M51" s="166">
        <v>0</v>
      </c>
      <c r="P51" s="527"/>
    </row>
    <row r="52" spans="1:16" s="280" customFormat="1" ht="12.75" customHeight="1">
      <c r="A52" s="381">
        <v>231196</v>
      </c>
      <c r="B52" s="529" t="s">
        <v>448</v>
      </c>
      <c r="C52" s="177">
        <v>151000</v>
      </c>
      <c r="D52" s="524">
        <v>15</v>
      </c>
      <c r="E52" s="177">
        <v>22650</v>
      </c>
      <c r="F52" s="177">
        <v>151000</v>
      </c>
      <c r="G52" s="220">
        <v>0</v>
      </c>
      <c r="H52" s="574">
        <v>661</v>
      </c>
      <c r="I52" s="526">
        <v>150339</v>
      </c>
      <c r="J52" s="526">
        <v>0</v>
      </c>
      <c r="K52" s="166">
        <v>661</v>
      </c>
      <c r="L52" s="526">
        <v>0</v>
      </c>
      <c r="M52" s="166">
        <v>0</v>
      </c>
      <c r="P52" s="527"/>
    </row>
    <row r="53" spans="1:16" s="280" customFormat="1" ht="12.75" customHeight="1">
      <c r="A53" s="381">
        <v>231198</v>
      </c>
      <c r="B53" s="528" t="s">
        <v>449</v>
      </c>
      <c r="C53" s="177">
        <v>191000</v>
      </c>
      <c r="D53" s="524">
        <v>15</v>
      </c>
      <c r="E53" s="177">
        <v>28650</v>
      </c>
      <c r="F53" s="177">
        <v>191000</v>
      </c>
      <c r="G53" s="220">
        <v>0</v>
      </c>
      <c r="H53" s="574">
        <v>42</v>
      </c>
      <c r="I53" s="526">
        <v>190958</v>
      </c>
      <c r="J53" s="526">
        <v>0</v>
      </c>
      <c r="K53" s="166">
        <v>42</v>
      </c>
      <c r="L53" s="526">
        <v>0</v>
      </c>
      <c r="M53" s="166">
        <v>0</v>
      </c>
      <c r="P53" s="527"/>
    </row>
    <row r="54" spans="1:16" s="280" customFormat="1" ht="12.75" customHeight="1">
      <c r="A54" s="381">
        <v>231210</v>
      </c>
      <c r="B54" s="529" t="s">
        <v>450</v>
      </c>
      <c r="C54" s="177">
        <v>20068</v>
      </c>
      <c r="D54" s="524">
        <v>18</v>
      </c>
      <c r="E54" s="177">
        <v>3587</v>
      </c>
      <c r="F54" s="177">
        <v>25000</v>
      </c>
      <c r="G54" s="220">
        <v>347</v>
      </c>
      <c r="H54" s="574">
        <v>164</v>
      </c>
      <c r="I54" s="526">
        <v>24489</v>
      </c>
      <c r="J54" s="526">
        <v>347</v>
      </c>
      <c r="K54" s="166">
        <v>164</v>
      </c>
      <c r="L54" s="526">
        <v>0</v>
      </c>
      <c r="M54" s="166">
        <v>0</v>
      </c>
      <c r="P54" s="527"/>
    </row>
    <row r="55" spans="1:16" s="280" customFormat="1" ht="12.75" customHeight="1">
      <c r="A55" s="381">
        <v>231211</v>
      </c>
      <c r="B55" s="529" t="s">
        <v>451</v>
      </c>
      <c r="C55" s="177">
        <v>36000</v>
      </c>
      <c r="D55" s="524">
        <v>15</v>
      </c>
      <c r="E55" s="177">
        <v>5400</v>
      </c>
      <c r="F55" s="177">
        <v>36000</v>
      </c>
      <c r="G55" s="220">
        <v>0</v>
      </c>
      <c r="H55" s="574">
        <v>42</v>
      </c>
      <c r="I55" s="526">
        <v>35958</v>
      </c>
      <c r="J55" s="526">
        <v>0</v>
      </c>
      <c r="K55" s="166">
        <v>42</v>
      </c>
      <c r="L55" s="526">
        <v>0</v>
      </c>
      <c r="M55" s="166">
        <v>0</v>
      </c>
      <c r="P55" s="527"/>
    </row>
    <row r="56" spans="1:16" s="280" customFormat="1" ht="12.75" customHeight="1">
      <c r="A56" s="381">
        <v>231213</v>
      </c>
      <c r="B56" s="529" t="s">
        <v>452</v>
      </c>
      <c r="C56" s="177">
        <v>205000</v>
      </c>
      <c r="D56" s="524">
        <v>15</v>
      </c>
      <c r="E56" s="177">
        <v>30750</v>
      </c>
      <c r="F56" s="177">
        <v>205000</v>
      </c>
      <c r="G56" s="220">
        <v>250</v>
      </c>
      <c r="H56" s="574">
        <v>0</v>
      </c>
      <c r="I56" s="526">
        <v>204750</v>
      </c>
      <c r="J56" s="526">
        <v>250</v>
      </c>
      <c r="K56" s="166">
        <v>0</v>
      </c>
      <c r="L56" s="526">
        <v>0</v>
      </c>
      <c r="M56" s="166">
        <v>0</v>
      </c>
      <c r="P56" s="527"/>
    </row>
    <row r="57" spans="1:16" s="280" customFormat="1" ht="12.75" customHeight="1">
      <c r="A57" s="381">
        <v>231214</v>
      </c>
      <c r="B57" s="529" t="s">
        <v>453</v>
      </c>
      <c r="C57" s="177">
        <v>85000</v>
      </c>
      <c r="D57" s="524">
        <v>15</v>
      </c>
      <c r="E57" s="177">
        <v>12750</v>
      </c>
      <c r="F57" s="177">
        <v>31000</v>
      </c>
      <c r="G57" s="220">
        <v>228</v>
      </c>
      <c r="H57" s="574">
        <v>360</v>
      </c>
      <c r="I57" s="526">
        <v>30412</v>
      </c>
      <c r="J57" s="526">
        <v>228</v>
      </c>
      <c r="K57" s="166">
        <v>360</v>
      </c>
      <c r="L57" s="526">
        <v>0</v>
      </c>
      <c r="M57" s="166">
        <v>0</v>
      </c>
      <c r="P57" s="527"/>
    </row>
    <row r="58" spans="1:16" s="280" customFormat="1" ht="12.75" customHeight="1">
      <c r="A58" s="381">
        <v>231215</v>
      </c>
      <c r="B58" s="529" t="s">
        <v>454</v>
      </c>
      <c r="C58" s="177">
        <v>200000</v>
      </c>
      <c r="D58" s="524">
        <v>15</v>
      </c>
      <c r="E58" s="177">
        <v>30000</v>
      </c>
      <c r="F58" s="177">
        <v>200000</v>
      </c>
      <c r="G58" s="220">
        <v>1</v>
      </c>
      <c r="H58" s="574">
        <v>1648</v>
      </c>
      <c r="I58" s="526">
        <v>198351</v>
      </c>
      <c r="J58" s="526">
        <v>1</v>
      </c>
      <c r="K58" s="166">
        <v>1648</v>
      </c>
      <c r="L58" s="526">
        <v>0</v>
      </c>
      <c r="M58" s="166">
        <v>0</v>
      </c>
      <c r="P58" s="527"/>
    </row>
    <row r="59" spans="1:16" s="280" customFormat="1" ht="12.75" customHeight="1">
      <c r="A59" s="381">
        <v>231216</v>
      </c>
      <c r="B59" s="529" t="s">
        <v>455</v>
      </c>
      <c r="C59" s="177">
        <v>30000</v>
      </c>
      <c r="D59" s="524">
        <v>15</v>
      </c>
      <c r="E59" s="177">
        <v>4500</v>
      </c>
      <c r="F59" s="177">
        <v>30000</v>
      </c>
      <c r="G59" s="220">
        <v>245</v>
      </c>
      <c r="H59" s="574">
        <v>0</v>
      </c>
      <c r="I59" s="526">
        <v>29755</v>
      </c>
      <c r="J59" s="526">
        <v>245</v>
      </c>
      <c r="K59" s="166">
        <v>0</v>
      </c>
      <c r="L59" s="526">
        <v>0</v>
      </c>
      <c r="M59" s="166">
        <v>0</v>
      </c>
      <c r="P59" s="527"/>
    </row>
    <row r="60" spans="1:16" s="280" customFormat="1" ht="12.75" customHeight="1">
      <c r="A60" s="381">
        <v>231217</v>
      </c>
      <c r="B60" s="529" t="s">
        <v>456</v>
      </c>
      <c r="C60" s="177">
        <v>30000</v>
      </c>
      <c r="D60" s="524">
        <v>15</v>
      </c>
      <c r="E60" s="177">
        <v>4500</v>
      </c>
      <c r="F60" s="177">
        <v>30000</v>
      </c>
      <c r="G60" s="220">
        <v>249</v>
      </c>
      <c r="H60" s="574">
        <v>0</v>
      </c>
      <c r="I60" s="526">
        <v>29751</v>
      </c>
      <c r="J60" s="526">
        <v>249</v>
      </c>
      <c r="K60" s="166">
        <v>0</v>
      </c>
      <c r="L60" s="526">
        <v>0</v>
      </c>
      <c r="M60" s="166">
        <v>0</v>
      </c>
      <c r="P60" s="527"/>
    </row>
    <row r="61" spans="1:16" s="280" customFormat="1" ht="12.75" customHeight="1">
      <c r="A61" s="381">
        <v>231218</v>
      </c>
      <c r="B61" s="529" t="s">
        <v>457</v>
      </c>
      <c r="C61" s="177">
        <v>30000</v>
      </c>
      <c r="D61" s="524">
        <v>15</v>
      </c>
      <c r="E61" s="177">
        <v>4500</v>
      </c>
      <c r="F61" s="177">
        <v>30000</v>
      </c>
      <c r="G61" s="220">
        <v>277</v>
      </c>
      <c r="H61" s="574">
        <v>0</v>
      </c>
      <c r="I61" s="526">
        <v>29723</v>
      </c>
      <c r="J61" s="526">
        <v>277</v>
      </c>
      <c r="K61" s="166">
        <v>0</v>
      </c>
      <c r="L61" s="526">
        <v>0</v>
      </c>
      <c r="M61" s="166">
        <v>0</v>
      </c>
      <c r="P61" s="527"/>
    </row>
    <row r="62" spans="1:16" s="280" customFormat="1" ht="12.75" customHeight="1">
      <c r="A62" s="381">
        <v>231219</v>
      </c>
      <c r="B62" s="529" t="s">
        <v>458</v>
      </c>
      <c r="C62" s="177">
        <v>30000</v>
      </c>
      <c r="D62" s="524">
        <v>15</v>
      </c>
      <c r="E62" s="177">
        <v>4500</v>
      </c>
      <c r="F62" s="177">
        <v>30000</v>
      </c>
      <c r="G62" s="220">
        <v>234</v>
      </c>
      <c r="H62" s="574">
        <v>0</v>
      </c>
      <c r="I62" s="526">
        <v>29766</v>
      </c>
      <c r="J62" s="526">
        <v>234</v>
      </c>
      <c r="K62" s="166">
        <v>0</v>
      </c>
      <c r="L62" s="526">
        <v>0</v>
      </c>
      <c r="M62" s="166">
        <v>0</v>
      </c>
      <c r="P62" s="527"/>
    </row>
    <row r="63" spans="1:16" s="280" customFormat="1" ht="12.75" customHeight="1">
      <c r="A63" s="381">
        <v>231222</v>
      </c>
      <c r="B63" s="529" t="s">
        <v>459</v>
      </c>
      <c r="C63" s="177">
        <v>2166</v>
      </c>
      <c r="D63" s="524">
        <v>15</v>
      </c>
      <c r="E63" s="177">
        <v>325</v>
      </c>
      <c r="F63" s="177">
        <v>2894</v>
      </c>
      <c r="G63" s="220">
        <v>434</v>
      </c>
      <c r="H63" s="574">
        <v>300</v>
      </c>
      <c r="I63" s="526">
        <v>2160</v>
      </c>
      <c r="J63" s="526">
        <v>815</v>
      </c>
      <c r="K63" s="166">
        <v>570</v>
      </c>
      <c r="L63" s="526">
        <v>589</v>
      </c>
      <c r="M63" s="166">
        <v>245</v>
      </c>
      <c r="P63" s="527"/>
    </row>
    <row r="64" spans="1:16" s="280" customFormat="1" ht="12.75" customHeight="1">
      <c r="A64" s="381">
        <v>231223</v>
      </c>
      <c r="B64" s="529" t="s">
        <v>460</v>
      </c>
      <c r="C64" s="177">
        <v>9992</v>
      </c>
      <c r="D64" s="524">
        <v>7.5</v>
      </c>
      <c r="E64" s="177">
        <v>749</v>
      </c>
      <c r="F64" s="177">
        <v>10000</v>
      </c>
      <c r="G64" s="220">
        <v>2670</v>
      </c>
      <c r="H64" s="574">
        <v>2265</v>
      </c>
      <c r="I64" s="526">
        <v>5065</v>
      </c>
      <c r="J64" s="526">
        <v>2379</v>
      </c>
      <c r="K64" s="166">
        <v>5060</v>
      </c>
      <c r="L64" s="526">
        <v>0</v>
      </c>
      <c r="M64" s="166">
        <v>2497</v>
      </c>
      <c r="P64" s="527"/>
    </row>
    <row r="65" spans="1:16" s="280" customFormat="1" ht="12.75" customHeight="1">
      <c r="A65" s="381">
        <v>231224</v>
      </c>
      <c r="B65" s="529" t="s">
        <v>461</v>
      </c>
      <c r="C65" s="177">
        <v>9600</v>
      </c>
      <c r="D65" s="524">
        <v>7.5</v>
      </c>
      <c r="E65" s="177">
        <v>720</v>
      </c>
      <c r="F65" s="177">
        <v>9600</v>
      </c>
      <c r="G65" s="220">
        <v>1844</v>
      </c>
      <c r="H65" s="574">
        <v>853</v>
      </c>
      <c r="I65" s="526">
        <v>6903</v>
      </c>
      <c r="J65" s="526">
        <v>1844</v>
      </c>
      <c r="K65" s="166">
        <v>1068</v>
      </c>
      <c r="L65" s="526">
        <v>0</v>
      </c>
      <c r="M65" s="166">
        <v>2174</v>
      </c>
      <c r="P65" s="527"/>
    </row>
    <row r="66" spans="1:16" s="280" customFormat="1" ht="12.75" customHeight="1">
      <c r="A66" s="381">
        <v>231225</v>
      </c>
      <c r="B66" s="529" t="s">
        <v>462</v>
      </c>
      <c r="C66" s="177">
        <v>4354</v>
      </c>
      <c r="D66" s="524">
        <v>8.5</v>
      </c>
      <c r="E66" s="177">
        <v>370</v>
      </c>
      <c r="F66" s="177">
        <v>6900</v>
      </c>
      <c r="G66" s="220">
        <v>1457</v>
      </c>
      <c r="H66" s="574">
        <v>2898</v>
      </c>
      <c r="I66" s="526">
        <v>2545</v>
      </c>
      <c r="J66" s="526">
        <v>1433</v>
      </c>
      <c r="K66" s="166">
        <v>2922</v>
      </c>
      <c r="L66" s="526">
        <v>0</v>
      </c>
      <c r="M66" s="166">
        <v>3984</v>
      </c>
      <c r="P66" s="527"/>
    </row>
    <row r="67" spans="1:16" s="280" customFormat="1" ht="12.75" customHeight="1">
      <c r="A67" s="381">
        <v>231226</v>
      </c>
      <c r="B67" s="529" t="s">
        <v>463</v>
      </c>
      <c r="C67" s="177">
        <v>449</v>
      </c>
      <c r="D67" s="524">
        <v>0</v>
      </c>
      <c r="E67" s="177">
        <v>0</v>
      </c>
      <c r="F67" s="177">
        <v>0</v>
      </c>
      <c r="G67" s="220">
        <v>0</v>
      </c>
      <c r="H67" s="574">
        <v>0</v>
      </c>
      <c r="I67" s="526">
        <v>0</v>
      </c>
      <c r="J67" s="526">
        <v>92</v>
      </c>
      <c r="K67" s="166">
        <v>80</v>
      </c>
      <c r="L67" s="526">
        <v>224</v>
      </c>
      <c r="M67" s="166">
        <v>130</v>
      </c>
      <c r="P67" s="527"/>
    </row>
    <row r="68" spans="1:16" s="280" customFormat="1" ht="12.75" customHeight="1">
      <c r="A68" s="381">
        <v>231228</v>
      </c>
      <c r="B68" s="529" t="s">
        <v>465</v>
      </c>
      <c r="C68" s="177">
        <v>400</v>
      </c>
      <c r="D68" s="524">
        <v>0</v>
      </c>
      <c r="E68" s="177">
        <v>0</v>
      </c>
      <c r="F68" s="177">
        <v>0</v>
      </c>
      <c r="G68" s="220">
        <v>0</v>
      </c>
      <c r="H68" s="574">
        <v>0</v>
      </c>
      <c r="I68" s="526">
        <v>0</v>
      </c>
      <c r="J68" s="526">
        <v>76</v>
      </c>
      <c r="K68" s="166">
        <v>117</v>
      </c>
      <c r="L68" s="526">
        <v>327</v>
      </c>
      <c r="M68" s="166">
        <v>0</v>
      </c>
      <c r="P68" s="527"/>
    </row>
    <row r="69" spans="1:16" s="280" customFormat="1" ht="12.75" customHeight="1">
      <c r="A69" s="381">
        <v>231229</v>
      </c>
      <c r="B69" s="529" t="s">
        <v>466</v>
      </c>
      <c r="C69" s="177">
        <v>3413</v>
      </c>
      <c r="D69" s="524">
        <v>15</v>
      </c>
      <c r="E69" s="177">
        <v>511</v>
      </c>
      <c r="F69" s="177">
        <v>3805</v>
      </c>
      <c r="G69" s="220">
        <v>1500</v>
      </c>
      <c r="H69" s="574">
        <v>450</v>
      </c>
      <c r="I69" s="526">
        <v>1855</v>
      </c>
      <c r="J69" s="526">
        <v>1113</v>
      </c>
      <c r="K69" s="166">
        <v>1074</v>
      </c>
      <c r="L69" s="526">
        <v>4</v>
      </c>
      <c r="M69" s="166">
        <v>864</v>
      </c>
      <c r="P69" s="527"/>
    </row>
    <row r="70" spans="1:16" s="280" customFormat="1" ht="12.75" customHeight="1">
      <c r="A70" s="381">
        <v>231230</v>
      </c>
      <c r="B70" s="529" t="s">
        <v>467</v>
      </c>
      <c r="C70" s="177">
        <v>3021</v>
      </c>
      <c r="D70" s="524">
        <v>15</v>
      </c>
      <c r="E70" s="177">
        <v>453</v>
      </c>
      <c r="F70" s="177">
        <v>3001</v>
      </c>
      <c r="G70" s="220">
        <v>900</v>
      </c>
      <c r="H70" s="574">
        <v>500</v>
      </c>
      <c r="I70" s="526">
        <v>1601</v>
      </c>
      <c r="J70" s="526">
        <v>562</v>
      </c>
      <c r="K70" s="166">
        <v>950</v>
      </c>
      <c r="L70" s="526">
        <v>0</v>
      </c>
      <c r="M70" s="166">
        <v>502</v>
      </c>
      <c r="P70" s="527"/>
    </row>
    <row r="71" spans="1:16" s="280" customFormat="1" ht="12.75" customHeight="1">
      <c r="A71" s="381">
        <v>231231</v>
      </c>
      <c r="B71" s="529" t="s">
        <v>468</v>
      </c>
      <c r="C71" s="177">
        <v>55722</v>
      </c>
      <c r="D71" s="524">
        <v>12</v>
      </c>
      <c r="E71" s="177">
        <v>6549</v>
      </c>
      <c r="F71" s="177">
        <v>60000</v>
      </c>
      <c r="G71" s="220">
        <v>36966</v>
      </c>
      <c r="H71" s="574">
        <v>11535</v>
      </c>
      <c r="I71" s="526">
        <v>11499</v>
      </c>
      <c r="J71" s="526">
        <v>36966</v>
      </c>
      <c r="K71" s="166">
        <v>18757</v>
      </c>
      <c r="L71" s="526">
        <v>0</v>
      </c>
      <c r="M71" s="166">
        <v>49173</v>
      </c>
      <c r="P71" s="527"/>
    </row>
    <row r="72" spans="1:16" s="280" customFormat="1" ht="25.5" customHeight="1">
      <c r="A72" s="381">
        <v>231232</v>
      </c>
      <c r="B72" s="529" t="s">
        <v>469</v>
      </c>
      <c r="C72" s="177">
        <v>401855</v>
      </c>
      <c r="D72" s="524">
        <v>68</v>
      </c>
      <c r="E72" s="177">
        <v>271821</v>
      </c>
      <c r="F72" s="177">
        <v>413000</v>
      </c>
      <c r="G72" s="220">
        <v>10437</v>
      </c>
      <c r="H72" s="574">
        <v>85467</v>
      </c>
      <c r="I72" s="526">
        <v>317096</v>
      </c>
      <c r="J72" s="526">
        <v>10798</v>
      </c>
      <c r="K72" s="166">
        <v>93813</v>
      </c>
      <c r="L72" s="526">
        <v>0</v>
      </c>
      <c r="M72" s="166">
        <v>0</v>
      </c>
      <c r="P72" s="527"/>
    </row>
    <row r="73" spans="1:16" s="280" customFormat="1" ht="12.75" customHeight="1">
      <c r="A73" s="381">
        <v>231233</v>
      </c>
      <c r="B73" s="529" t="s">
        <v>470</v>
      </c>
      <c r="C73" s="177">
        <v>6264</v>
      </c>
      <c r="D73" s="524">
        <v>12</v>
      </c>
      <c r="E73" s="177">
        <v>771</v>
      </c>
      <c r="F73" s="177">
        <v>6461</v>
      </c>
      <c r="G73" s="220">
        <v>900</v>
      </c>
      <c r="H73" s="574">
        <v>700</v>
      </c>
      <c r="I73" s="526">
        <v>4861</v>
      </c>
      <c r="J73" s="526">
        <v>489</v>
      </c>
      <c r="K73" s="166">
        <v>1339</v>
      </c>
      <c r="L73" s="526">
        <v>0</v>
      </c>
      <c r="M73" s="166">
        <v>400</v>
      </c>
      <c r="P73" s="527"/>
    </row>
    <row r="74" spans="1:16" s="280" customFormat="1" ht="12.75" customHeight="1">
      <c r="A74" s="381">
        <v>231234</v>
      </c>
      <c r="B74" s="529" t="s">
        <v>471</v>
      </c>
      <c r="C74" s="177">
        <v>108</v>
      </c>
      <c r="D74" s="524">
        <v>0</v>
      </c>
      <c r="E74" s="177">
        <v>0</v>
      </c>
      <c r="F74" s="177">
        <v>0</v>
      </c>
      <c r="G74" s="220">
        <v>0</v>
      </c>
      <c r="H74" s="574">
        <v>0</v>
      </c>
      <c r="I74" s="526">
        <v>0</v>
      </c>
      <c r="J74" s="526">
        <v>43</v>
      </c>
      <c r="K74" s="166">
        <v>65</v>
      </c>
      <c r="L74" s="526">
        <v>247</v>
      </c>
      <c r="M74" s="166">
        <v>0</v>
      </c>
      <c r="P74" s="527"/>
    </row>
    <row r="75" spans="1:16" s="280" customFormat="1" ht="12.75" customHeight="1">
      <c r="A75" s="381">
        <v>231235</v>
      </c>
      <c r="B75" s="529" t="s">
        <v>472</v>
      </c>
      <c r="C75" s="177">
        <v>12000</v>
      </c>
      <c r="D75" s="524">
        <v>15</v>
      </c>
      <c r="E75" s="177">
        <v>1800</v>
      </c>
      <c r="F75" s="177">
        <v>19986</v>
      </c>
      <c r="G75" s="220">
        <v>100</v>
      </c>
      <c r="H75" s="574">
        <v>1834</v>
      </c>
      <c r="I75" s="526">
        <v>18052</v>
      </c>
      <c r="J75" s="526">
        <v>841</v>
      </c>
      <c r="K75" s="166">
        <v>4427</v>
      </c>
      <c r="L75" s="526">
        <v>3315</v>
      </c>
      <c r="M75" s="166">
        <v>0</v>
      </c>
      <c r="P75" s="527"/>
    </row>
    <row r="76" spans="1:16" s="280" customFormat="1" ht="12.75" customHeight="1">
      <c r="A76" s="381">
        <v>231236</v>
      </c>
      <c r="B76" s="529" t="s">
        <v>473</v>
      </c>
      <c r="C76" s="177">
        <v>19946</v>
      </c>
      <c r="D76" s="524">
        <v>0</v>
      </c>
      <c r="E76" s="177">
        <v>0</v>
      </c>
      <c r="F76" s="177">
        <v>25</v>
      </c>
      <c r="G76" s="220">
        <v>25</v>
      </c>
      <c r="H76" s="574">
        <v>0</v>
      </c>
      <c r="I76" s="526">
        <v>0</v>
      </c>
      <c r="J76" s="526">
        <v>2301</v>
      </c>
      <c r="K76" s="166">
        <v>6254</v>
      </c>
      <c r="L76" s="526">
        <v>7978</v>
      </c>
      <c r="M76" s="166">
        <v>2445</v>
      </c>
      <c r="P76" s="527"/>
    </row>
    <row r="77" spans="1:16" s="280" customFormat="1" ht="12.75" customHeight="1">
      <c r="A77" s="381">
        <v>231237</v>
      </c>
      <c r="B77" s="529" t="s">
        <v>474</v>
      </c>
      <c r="C77" s="177">
        <v>590</v>
      </c>
      <c r="D77" s="524">
        <v>0</v>
      </c>
      <c r="E77" s="177">
        <v>0</v>
      </c>
      <c r="F77" s="177">
        <v>0</v>
      </c>
      <c r="G77" s="220">
        <v>0</v>
      </c>
      <c r="H77" s="574">
        <v>0</v>
      </c>
      <c r="I77" s="526">
        <v>0</v>
      </c>
      <c r="J77" s="526">
        <v>0</v>
      </c>
      <c r="K77" s="166">
        <v>155</v>
      </c>
      <c r="L77" s="526">
        <v>0</v>
      </c>
      <c r="M77" s="166">
        <v>257</v>
      </c>
      <c r="P77" s="527"/>
    </row>
    <row r="78" spans="1:16" s="280" customFormat="1" ht="12.75" customHeight="1">
      <c r="A78" s="381">
        <v>231238</v>
      </c>
      <c r="B78" s="529" t="s">
        <v>475</v>
      </c>
      <c r="C78" s="177">
        <v>7182</v>
      </c>
      <c r="D78" s="524">
        <v>15</v>
      </c>
      <c r="E78" s="177">
        <v>1077</v>
      </c>
      <c r="F78" s="177">
        <v>9866</v>
      </c>
      <c r="G78" s="220">
        <v>215</v>
      </c>
      <c r="H78" s="574">
        <v>852</v>
      </c>
      <c r="I78" s="526">
        <v>8799</v>
      </c>
      <c r="J78" s="526">
        <v>12</v>
      </c>
      <c r="K78" s="166">
        <v>1540</v>
      </c>
      <c r="L78" s="526">
        <v>1221</v>
      </c>
      <c r="M78" s="166">
        <v>1221</v>
      </c>
      <c r="P78" s="527"/>
    </row>
    <row r="79" spans="1:16" s="280" customFormat="1" ht="12.75" customHeight="1">
      <c r="A79" s="381">
        <v>231239</v>
      </c>
      <c r="B79" s="529" t="s">
        <v>476</v>
      </c>
      <c r="C79" s="177">
        <v>24000</v>
      </c>
      <c r="D79" s="524">
        <v>15</v>
      </c>
      <c r="E79" s="177">
        <v>3600</v>
      </c>
      <c r="F79" s="177">
        <v>24000</v>
      </c>
      <c r="G79" s="220">
        <v>0</v>
      </c>
      <c r="H79" s="574">
        <v>1371</v>
      </c>
      <c r="I79" s="526">
        <v>22629</v>
      </c>
      <c r="J79" s="526">
        <v>0</v>
      </c>
      <c r="K79" s="166">
        <v>1371</v>
      </c>
      <c r="L79" s="526">
        <v>0</v>
      </c>
      <c r="M79" s="166">
        <v>0</v>
      </c>
      <c r="P79" s="527"/>
    </row>
    <row r="80" spans="1:16" s="280" customFormat="1" ht="12.75" customHeight="1">
      <c r="A80" s="381">
        <v>231240</v>
      </c>
      <c r="B80" s="529" t="s">
        <v>477</v>
      </c>
      <c r="C80" s="177">
        <v>1062746</v>
      </c>
      <c r="D80" s="524">
        <v>44</v>
      </c>
      <c r="E80" s="177">
        <v>471319</v>
      </c>
      <c r="F80" s="177">
        <v>524000</v>
      </c>
      <c r="G80" s="220">
        <v>4572</v>
      </c>
      <c r="H80" s="574">
        <v>3737</v>
      </c>
      <c r="I80" s="526">
        <v>515691</v>
      </c>
      <c r="J80" s="526">
        <v>4525</v>
      </c>
      <c r="K80" s="166">
        <v>3785</v>
      </c>
      <c r="L80" s="526">
        <v>0</v>
      </c>
      <c r="M80" s="166">
        <v>0</v>
      </c>
      <c r="P80" s="527"/>
    </row>
    <row r="81" spans="1:13" s="280" customFormat="1" ht="12.75" customHeight="1">
      <c r="A81" s="381">
        <v>231241</v>
      </c>
      <c r="B81" s="529" t="s">
        <v>478</v>
      </c>
      <c r="C81" s="177">
        <v>151000</v>
      </c>
      <c r="D81" s="524">
        <v>15</v>
      </c>
      <c r="E81" s="177">
        <v>22650</v>
      </c>
      <c r="F81" s="979">
        <v>430000</v>
      </c>
      <c r="G81" s="220">
        <v>1025</v>
      </c>
      <c r="H81" s="574">
        <v>83</v>
      </c>
      <c r="I81" s="1007">
        <v>359634</v>
      </c>
      <c r="J81" s="526">
        <v>1025</v>
      </c>
      <c r="K81" s="166">
        <v>83</v>
      </c>
      <c r="L81" s="526">
        <v>0</v>
      </c>
      <c r="M81" s="166">
        <v>0</v>
      </c>
    </row>
    <row r="82" spans="1:16" s="280" customFormat="1" ht="12.75" customHeight="1">
      <c r="A82" s="381">
        <v>231242</v>
      </c>
      <c r="B82" s="529" t="s">
        <v>479</v>
      </c>
      <c r="C82" s="177">
        <v>83500</v>
      </c>
      <c r="D82" s="524">
        <v>15</v>
      </c>
      <c r="E82" s="177">
        <v>12525</v>
      </c>
      <c r="F82" s="980"/>
      <c r="G82" s="220">
        <v>22</v>
      </c>
      <c r="H82" s="574">
        <v>45</v>
      </c>
      <c r="I82" s="1008"/>
      <c r="J82" s="526">
        <v>17</v>
      </c>
      <c r="K82" s="166">
        <v>50</v>
      </c>
      <c r="L82" s="526">
        <v>0</v>
      </c>
      <c r="M82" s="166">
        <v>0</v>
      </c>
      <c r="P82" s="527"/>
    </row>
    <row r="83" spans="1:13" s="280" customFormat="1" ht="12.75" customHeight="1">
      <c r="A83" s="381">
        <v>231243</v>
      </c>
      <c r="B83" s="529" t="s">
        <v>82</v>
      </c>
      <c r="C83" s="177">
        <v>44548</v>
      </c>
      <c r="D83" s="524">
        <v>31</v>
      </c>
      <c r="E83" s="177">
        <v>13811</v>
      </c>
      <c r="F83" s="980"/>
      <c r="G83" s="220">
        <v>1750</v>
      </c>
      <c r="H83" s="574">
        <v>42797</v>
      </c>
      <c r="I83" s="1008"/>
      <c r="J83" s="526">
        <v>1750</v>
      </c>
      <c r="K83" s="166">
        <v>42798</v>
      </c>
      <c r="L83" s="526">
        <v>0</v>
      </c>
      <c r="M83" s="166">
        <v>30736</v>
      </c>
    </row>
    <row r="84" spans="1:16" s="280" customFormat="1" ht="12.75" customHeight="1">
      <c r="A84" s="381">
        <v>231245</v>
      </c>
      <c r="B84" s="529" t="s">
        <v>480</v>
      </c>
      <c r="C84" s="177">
        <v>63251</v>
      </c>
      <c r="D84" s="524">
        <v>0</v>
      </c>
      <c r="E84" s="177">
        <v>0</v>
      </c>
      <c r="F84" s="177">
        <v>7000</v>
      </c>
      <c r="G84" s="220">
        <v>6541</v>
      </c>
      <c r="H84" s="574">
        <v>353</v>
      </c>
      <c r="I84" s="526">
        <v>106</v>
      </c>
      <c r="J84" s="526">
        <v>6541</v>
      </c>
      <c r="K84" s="166">
        <v>3726</v>
      </c>
      <c r="L84" s="526">
        <v>0</v>
      </c>
      <c r="M84" s="166">
        <v>4421</v>
      </c>
      <c r="P84" s="527"/>
    </row>
    <row r="85" spans="1:16" s="280" customFormat="1" ht="12.75" customHeight="1">
      <c r="A85" s="381">
        <v>231246</v>
      </c>
      <c r="B85" s="529" t="s">
        <v>83</v>
      </c>
      <c r="C85" s="177">
        <v>17929</v>
      </c>
      <c r="D85" s="524">
        <v>15</v>
      </c>
      <c r="E85" s="177">
        <v>2689</v>
      </c>
      <c r="F85" s="177">
        <v>18000</v>
      </c>
      <c r="G85" s="220">
        <v>0</v>
      </c>
      <c r="H85" s="574">
        <v>672</v>
      </c>
      <c r="I85" s="526">
        <v>17328</v>
      </c>
      <c r="J85" s="526">
        <v>0</v>
      </c>
      <c r="K85" s="166">
        <v>672</v>
      </c>
      <c r="L85" s="526">
        <v>0</v>
      </c>
      <c r="M85" s="166">
        <v>0</v>
      </c>
      <c r="P85" s="527"/>
    </row>
    <row r="86" spans="1:16" s="280" customFormat="1" ht="12.75" customHeight="1">
      <c r="A86" s="381">
        <v>231247</v>
      </c>
      <c r="B86" s="529" t="s">
        <v>84</v>
      </c>
      <c r="C86" s="177">
        <v>28000</v>
      </c>
      <c r="D86" s="524">
        <v>15</v>
      </c>
      <c r="E86" s="177">
        <v>4200</v>
      </c>
      <c r="F86" s="177">
        <v>28000</v>
      </c>
      <c r="G86" s="220">
        <v>0</v>
      </c>
      <c r="H86" s="574">
        <v>6675</v>
      </c>
      <c r="I86" s="526">
        <v>21325</v>
      </c>
      <c r="J86" s="526">
        <v>0</v>
      </c>
      <c r="K86" s="166">
        <v>6621</v>
      </c>
      <c r="L86" s="526">
        <v>0</v>
      </c>
      <c r="M86" s="166">
        <v>0</v>
      </c>
      <c r="P86" s="527"/>
    </row>
    <row r="87" spans="1:16" s="280" customFormat="1" ht="12.75" customHeight="1">
      <c r="A87" s="381">
        <v>231248</v>
      </c>
      <c r="B87" s="529" t="s">
        <v>85</v>
      </c>
      <c r="C87" s="177">
        <v>9716</v>
      </c>
      <c r="D87" s="524">
        <v>15</v>
      </c>
      <c r="E87" s="177">
        <v>1457</v>
      </c>
      <c r="F87" s="177">
        <v>19000</v>
      </c>
      <c r="G87" s="220">
        <v>0</v>
      </c>
      <c r="H87" s="574">
        <v>5560</v>
      </c>
      <c r="I87" s="526">
        <v>13440</v>
      </c>
      <c r="J87" s="526">
        <v>0</v>
      </c>
      <c r="K87" s="166">
        <v>5560</v>
      </c>
      <c r="L87" s="526">
        <v>0</v>
      </c>
      <c r="M87" s="166">
        <v>0</v>
      </c>
      <c r="P87" s="527"/>
    </row>
    <row r="88" spans="1:16" s="280" customFormat="1" ht="12.75" customHeight="1">
      <c r="A88" s="381">
        <v>231249</v>
      </c>
      <c r="B88" s="529" t="s">
        <v>481</v>
      </c>
      <c r="C88" s="177">
        <v>464</v>
      </c>
      <c r="D88" s="524">
        <v>0.4</v>
      </c>
      <c r="E88" s="177">
        <v>2</v>
      </c>
      <c r="F88" s="177">
        <v>0</v>
      </c>
      <c r="G88" s="220">
        <v>0</v>
      </c>
      <c r="H88" s="574">
        <v>0</v>
      </c>
      <c r="I88" s="526">
        <v>0</v>
      </c>
      <c r="J88" s="526">
        <v>0</v>
      </c>
      <c r="K88" s="166">
        <v>46</v>
      </c>
      <c r="L88" s="526">
        <v>0</v>
      </c>
      <c r="M88" s="166">
        <v>100</v>
      </c>
      <c r="P88" s="527"/>
    </row>
    <row r="89" spans="1:16" s="280" customFormat="1" ht="25.5" customHeight="1">
      <c r="A89" s="381">
        <v>231250</v>
      </c>
      <c r="B89" s="529" t="s">
        <v>482</v>
      </c>
      <c r="C89" s="177">
        <v>5300</v>
      </c>
      <c r="D89" s="524">
        <v>10</v>
      </c>
      <c r="E89" s="177">
        <v>530</v>
      </c>
      <c r="F89" s="177">
        <v>5300</v>
      </c>
      <c r="G89" s="220">
        <v>1500</v>
      </c>
      <c r="H89" s="574">
        <v>0</v>
      </c>
      <c r="I89" s="526">
        <v>3800</v>
      </c>
      <c r="J89" s="526">
        <v>198</v>
      </c>
      <c r="K89" s="166">
        <v>1386</v>
      </c>
      <c r="L89" s="526">
        <v>0</v>
      </c>
      <c r="M89" s="166">
        <v>664</v>
      </c>
      <c r="P89" s="527"/>
    </row>
    <row r="90" spans="1:16" s="280" customFormat="1" ht="12.75" customHeight="1">
      <c r="A90" s="381">
        <v>231251</v>
      </c>
      <c r="B90" s="529" t="s">
        <v>483</v>
      </c>
      <c r="C90" s="177">
        <v>5531</v>
      </c>
      <c r="D90" s="524">
        <v>0</v>
      </c>
      <c r="E90" s="177">
        <v>0</v>
      </c>
      <c r="F90" s="177">
        <v>0</v>
      </c>
      <c r="G90" s="220">
        <v>0</v>
      </c>
      <c r="H90" s="574">
        <v>0</v>
      </c>
      <c r="I90" s="526">
        <v>0</v>
      </c>
      <c r="J90" s="526">
        <v>72</v>
      </c>
      <c r="K90" s="166">
        <v>2225</v>
      </c>
      <c r="L90" s="526">
        <v>3030</v>
      </c>
      <c r="M90" s="166">
        <v>0</v>
      </c>
      <c r="P90" s="527"/>
    </row>
    <row r="91" spans="1:16" s="280" customFormat="1" ht="25.5" customHeight="1">
      <c r="A91" s="381">
        <v>231252</v>
      </c>
      <c r="B91" s="529" t="s">
        <v>499</v>
      </c>
      <c r="C91" s="177">
        <v>6335</v>
      </c>
      <c r="D91" s="524">
        <v>20</v>
      </c>
      <c r="E91" s="177">
        <v>1264</v>
      </c>
      <c r="F91" s="177">
        <v>5635</v>
      </c>
      <c r="G91" s="220">
        <v>3</v>
      </c>
      <c r="H91" s="574">
        <v>5609</v>
      </c>
      <c r="I91" s="526">
        <v>23</v>
      </c>
      <c r="J91" s="526">
        <v>3</v>
      </c>
      <c r="K91" s="166">
        <v>6310</v>
      </c>
      <c r="L91" s="526">
        <v>0</v>
      </c>
      <c r="M91" s="166">
        <v>0</v>
      </c>
      <c r="P91" s="527"/>
    </row>
    <row r="92" spans="1:16" s="280" customFormat="1" ht="12.75" customHeight="1">
      <c r="A92" s="381">
        <v>231253</v>
      </c>
      <c r="B92" s="529" t="s">
        <v>500</v>
      </c>
      <c r="C92" s="177">
        <v>2119</v>
      </c>
      <c r="D92" s="524">
        <v>0</v>
      </c>
      <c r="E92" s="177">
        <v>0</v>
      </c>
      <c r="F92" s="177">
        <v>5846</v>
      </c>
      <c r="G92" s="220">
        <v>1</v>
      </c>
      <c r="H92" s="574">
        <v>441</v>
      </c>
      <c r="I92" s="526">
        <v>5404</v>
      </c>
      <c r="J92" s="526">
        <v>1</v>
      </c>
      <c r="K92" s="166">
        <v>441</v>
      </c>
      <c r="L92" s="526">
        <v>0</v>
      </c>
      <c r="M92" s="166">
        <v>441</v>
      </c>
      <c r="P92" s="527"/>
    </row>
    <row r="93" spans="1:16" s="280" customFormat="1" ht="12.75" customHeight="1">
      <c r="A93" s="381">
        <v>231254</v>
      </c>
      <c r="B93" s="529" t="s">
        <v>501</v>
      </c>
      <c r="C93" s="177">
        <v>4689</v>
      </c>
      <c r="D93" s="524">
        <v>15</v>
      </c>
      <c r="E93" s="177">
        <v>703</v>
      </c>
      <c r="F93" s="177">
        <v>10000</v>
      </c>
      <c r="G93" s="220">
        <v>204</v>
      </c>
      <c r="H93" s="574">
        <v>4226</v>
      </c>
      <c r="I93" s="526">
        <v>5570</v>
      </c>
      <c r="J93" s="526">
        <v>204</v>
      </c>
      <c r="K93" s="166">
        <v>4226</v>
      </c>
      <c r="L93" s="526">
        <v>0</v>
      </c>
      <c r="M93" s="166">
        <v>0</v>
      </c>
      <c r="P93" s="527"/>
    </row>
    <row r="94" spans="1:16" s="280" customFormat="1" ht="12.75" customHeight="1">
      <c r="A94" s="381">
        <v>231255</v>
      </c>
      <c r="B94" s="529" t="s">
        <v>502</v>
      </c>
      <c r="C94" s="177">
        <v>11750</v>
      </c>
      <c r="D94" s="524">
        <v>10</v>
      </c>
      <c r="E94" s="177">
        <v>1175</v>
      </c>
      <c r="F94" s="177">
        <v>17100</v>
      </c>
      <c r="G94" s="220">
        <v>1</v>
      </c>
      <c r="H94" s="574">
        <v>51</v>
      </c>
      <c r="I94" s="526">
        <v>17048</v>
      </c>
      <c r="J94" s="526">
        <v>1</v>
      </c>
      <c r="K94" s="166">
        <v>51</v>
      </c>
      <c r="L94" s="526">
        <v>0</v>
      </c>
      <c r="M94" s="166">
        <v>0</v>
      </c>
      <c r="P94" s="527"/>
    </row>
    <row r="95" spans="1:16" s="280" customFormat="1" ht="25.5" customHeight="1">
      <c r="A95" s="381">
        <v>231257</v>
      </c>
      <c r="B95" s="529" t="s">
        <v>503</v>
      </c>
      <c r="C95" s="177">
        <v>116013</v>
      </c>
      <c r="D95" s="524">
        <v>0</v>
      </c>
      <c r="E95" s="177">
        <v>0</v>
      </c>
      <c r="F95" s="177">
        <v>0</v>
      </c>
      <c r="G95" s="220">
        <v>0</v>
      </c>
      <c r="H95" s="574">
        <v>0</v>
      </c>
      <c r="I95" s="526">
        <v>0</v>
      </c>
      <c r="J95" s="526">
        <v>0</v>
      </c>
      <c r="K95" s="166">
        <v>2996</v>
      </c>
      <c r="L95" s="526">
        <v>0</v>
      </c>
      <c r="M95" s="166">
        <v>34804</v>
      </c>
      <c r="N95" s="1001"/>
      <c r="P95" s="527"/>
    </row>
    <row r="96" spans="1:16" s="280" customFormat="1" ht="25.5" customHeight="1">
      <c r="A96" s="381">
        <v>231258</v>
      </c>
      <c r="B96" s="529" t="s">
        <v>504</v>
      </c>
      <c r="C96" s="177">
        <v>42187</v>
      </c>
      <c r="D96" s="524">
        <v>0</v>
      </c>
      <c r="E96" s="177">
        <v>0</v>
      </c>
      <c r="F96" s="177">
        <v>0</v>
      </c>
      <c r="G96" s="220">
        <v>0</v>
      </c>
      <c r="H96" s="574">
        <v>0</v>
      </c>
      <c r="I96" s="526">
        <v>0</v>
      </c>
      <c r="J96" s="526">
        <v>0</v>
      </c>
      <c r="K96" s="166">
        <v>1599</v>
      </c>
      <c r="L96" s="526">
        <v>0</v>
      </c>
      <c r="M96" s="166">
        <v>12656</v>
      </c>
      <c r="N96" s="1001"/>
      <c r="P96" s="527"/>
    </row>
    <row r="97" spans="1:16" s="280" customFormat="1" ht="25.5" customHeight="1">
      <c r="A97" s="381">
        <v>231259</v>
      </c>
      <c r="B97" s="529" t="s">
        <v>505</v>
      </c>
      <c r="C97" s="575">
        <v>52733</v>
      </c>
      <c r="D97" s="576">
        <v>0</v>
      </c>
      <c r="E97" s="575">
        <v>0</v>
      </c>
      <c r="F97" s="575">
        <v>0</v>
      </c>
      <c r="G97" s="220">
        <v>0</v>
      </c>
      <c r="H97" s="577">
        <v>0</v>
      </c>
      <c r="I97" s="525">
        <v>0</v>
      </c>
      <c r="J97" s="525">
        <v>0</v>
      </c>
      <c r="K97" s="166">
        <v>1159</v>
      </c>
      <c r="L97" s="525">
        <v>0</v>
      </c>
      <c r="M97" s="166">
        <v>15820</v>
      </c>
      <c r="N97" s="1001"/>
      <c r="P97" s="527"/>
    </row>
    <row r="98" spans="1:16" s="280" customFormat="1" ht="25.5" customHeight="1">
      <c r="A98" s="578">
        <v>231261</v>
      </c>
      <c r="B98" s="528" t="s">
        <v>506</v>
      </c>
      <c r="C98" s="575">
        <v>1565</v>
      </c>
      <c r="D98" s="576">
        <v>10</v>
      </c>
      <c r="E98" s="575">
        <v>157</v>
      </c>
      <c r="F98" s="575">
        <v>1565</v>
      </c>
      <c r="G98" s="220">
        <v>0</v>
      </c>
      <c r="H98" s="577">
        <v>487</v>
      </c>
      <c r="I98" s="525">
        <v>1078</v>
      </c>
      <c r="J98" s="525">
        <v>0</v>
      </c>
      <c r="K98" s="166">
        <v>486</v>
      </c>
      <c r="L98" s="525">
        <v>0</v>
      </c>
      <c r="M98" s="166">
        <v>1</v>
      </c>
      <c r="P98" s="527"/>
    </row>
    <row r="99" spans="1:16" s="280" customFormat="1" ht="25.5" customHeight="1">
      <c r="A99" s="578">
        <v>231262</v>
      </c>
      <c r="B99" s="528" t="s">
        <v>507</v>
      </c>
      <c r="C99" s="575">
        <v>3349</v>
      </c>
      <c r="D99" s="576">
        <v>10</v>
      </c>
      <c r="E99" s="575">
        <v>335</v>
      </c>
      <c r="F99" s="575">
        <v>3349</v>
      </c>
      <c r="G99" s="220">
        <v>0</v>
      </c>
      <c r="H99" s="577">
        <v>11</v>
      </c>
      <c r="I99" s="525">
        <v>3338</v>
      </c>
      <c r="J99" s="525">
        <v>0</v>
      </c>
      <c r="K99" s="166">
        <v>11</v>
      </c>
      <c r="L99" s="525">
        <v>0</v>
      </c>
      <c r="M99" s="166">
        <v>0</v>
      </c>
      <c r="P99" s="527"/>
    </row>
    <row r="100" spans="1:16" s="280" customFormat="1" ht="12.75" customHeight="1">
      <c r="A100" s="578">
        <v>231264</v>
      </c>
      <c r="B100" s="528" t="s">
        <v>508</v>
      </c>
      <c r="C100" s="575">
        <v>59400</v>
      </c>
      <c r="D100" s="576">
        <v>0</v>
      </c>
      <c r="E100" s="575">
        <v>0</v>
      </c>
      <c r="F100" s="987">
        <v>14500</v>
      </c>
      <c r="G100" s="220">
        <v>0</v>
      </c>
      <c r="H100" s="577">
        <v>152</v>
      </c>
      <c r="I100" s="1002">
        <v>12355</v>
      </c>
      <c r="J100" s="525">
        <v>0</v>
      </c>
      <c r="K100" s="166">
        <v>152</v>
      </c>
      <c r="L100" s="525">
        <v>0</v>
      </c>
      <c r="M100" s="166">
        <v>0</v>
      </c>
      <c r="P100" s="1003"/>
    </row>
    <row r="101" spans="1:16" s="280" customFormat="1" ht="12.75" customHeight="1">
      <c r="A101" s="578">
        <v>231265</v>
      </c>
      <c r="B101" s="528" t="s">
        <v>509</v>
      </c>
      <c r="C101" s="575">
        <v>48620</v>
      </c>
      <c r="D101" s="576">
        <v>0</v>
      </c>
      <c r="E101" s="575">
        <v>0</v>
      </c>
      <c r="F101" s="988"/>
      <c r="G101" s="220">
        <v>0</v>
      </c>
      <c r="H101" s="577">
        <v>1993</v>
      </c>
      <c r="I101" s="1002"/>
      <c r="J101" s="525">
        <v>0</v>
      </c>
      <c r="K101" s="166">
        <v>1993</v>
      </c>
      <c r="L101" s="525">
        <v>0</v>
      </c>
      <c r="M101" s="166">
        <v>0</v>
      </c>
      <c r="P101" s="1004"/>
    </row>
    <row r="102" spans="1:16" s="280" customFormat="1" ht="12.75" customHeight="1">
      <c r="A102" s="578">
        <v>231266</v>
      </c>
      <c r="B102" s="690" t="s">
        <v>86</v>
      </c>
      <c r="C102" s="575">
        <v>47520</v>
      </c>
      <c r="D102" s="576">
        <v>0</v>
      </c>
      <c r="E102" s="575">
        <v>0</v>
      </c>
      <c r="F102" s="987">
        <v>21837</v>
      </c>
      <c r="G102" s="862">
        <v>0</v>
      </c>
      <c r="H102" s="863">
        <v>1943</v>
      </c>
      <c r="I102" s="1002">
        <v>19894</v>
      </c>
      <c r="J102" s="864">
        <v>0</v>
      </c>
      <c r="K102" s="865">
        <v>1943</v>
      </c>
      <c r="L102" s="864">
        <v>0</v>
      </c>
      <c r="M102" s="166">
        <v>0</v>
      </c>
      <c r="P102" s="1003"/>
    </row>
    <row r="103" spans="1:16" s="280" customFormat="1" ht="12.75" customHeight="1">
      <c r="A103" s="578">
        <v>231267</v>
      </c>
      <c r="B103" s="690" t="s">
        <v>87</v>
      </c>
      <c r="C103" s="575">
        <v>85360</v>
      </c>
      <c r="D103" s="576">
        <v>0</v>
      </c>
      <c r="E103" s="575"/>
      <c r="F103" s="988"/>
      <c r="G103" s="862">
        <v>0</v>
      </c>
      <c r="H103" s="863">
        <v>0</v>
      </c>
      <c r="I103" s="1002"/>
      <c r="J103" s="864">
        <v>0</v>
      </c>
      <c r="K103" s="865">
        <v>0</v>
      </c>
      <c r="L103" s="864">
        <v>0</v>
      </c>
      <c r="M103" s="166">
        <v>0</v>
      </c>
      <c r="P103" s="1004"/>
    </row>
    <row r="104" spans="1:16" s="280" customFormat="1" ht="12.75" customHeight="1">
      <c r="A104" s="578">
        <v>231268</v>
      </c>
      <c r="B104" s="690" t="s">
        <v>88</v>
      </c>
      <c r="C104" s="575">
        <v>550</v>
      </c>
      <c r="D104" s="576">
        <v>0</v>
      </c>
      <c r="E104" s="575">
        <v>0</v>
      </c>
      <c r="F104" s="866">
        <v>125</v>
      </c>
      <c r="G104" s="862">
        <v>0</v>
      </c>
      <c r="H104" s="863">
        <v>125</v>
      </c>
      <c r="I104" s="862">
        <v>0</v>
      </c>
      <c r="J104" s="864">
        <v>0</v>
      </c>
      <c r="K104" s="865">
        <v>65</v>
      </c>
      <c r="L104" s="864">
        <v>0</v>
      </c>
      <c r="M104" s="166">
        <v>441</v>
      </c>
      <c r="P104" s="527"/>
    </row>
    <row r="105" spans="1:16" s="280" customFormat="1" ht="12.75" customHeight="1">
      <c r="A105" s="578">
        <v>231269</v>
      </c>
      <c r="B105" s="690" t="s">
        <v>89</v>
      </c>
      <c r="C105" s="575">
        <v>540</v>
      </c>
      <c r="D105" s="576">
        <v>0</v>
      </c>
      <c r="E105" s="575">
        <v>0</v>
      </c>
      <c r="F105" s="866">
        <v>125</v>
      </c>
      <c r="G105" s="862">
        <v>0</v>
      </c>
      <c r="H105" s="863">
        <v>125</v>
      </c>
      <c r="I105" s="862">
        <v>0</v>
      </c>
      <c r="J105" s="864">
        <v>0</v>
      </c>
      <c r="K105" s="865">
        <v>30</v>
      </c>
      <c r="L105" s="864">
        <v>0</v>
      </c>
      <c r="M105" s="166">
        <v>441</v>
      </c>
      <c r="P105" s="527"/>
    </row>
    <row r="106" spans="1:16" s="280" customFormat="1" ht="12.75" customHeight="1">
      <c r="A106" s="578">
        <v>231270</v>
      </c>
      <c r="B106" s="690" t="s">
        <v>90</v>
      </c>
      <c r="C106" s="575">
        <v>1100</v>
      </c>
      <c r="D106" s="576">
        <v>32</v>
      </c>
      <c r="E106" s="575">
        <v>350</v>
      </c>
      <c r="F106" s="866">
        <v>1100</v>
      </c>
      <c r="G106" s="862">
        <v>0</v>
      </c>
      <c r="H106" s="863">
        <v>14</v>
      </c>
      <c r="I106" s="862">
        <v>1086</v>
      </c>
      <c r="J106" s="864">
        <v>0</v>
      </c>
      <c r="K106" s="865">
        <v>14</v>
      </c>
      <c r="L106" s="864">
        <v>0</v>
      </c>
      <c r="M106" s="166">
        <v>379</v>
      </c>
      <c r="P106" s="527"/>
    </row>
    <row r="107" spans="1:16" s="280" customFormat="1" ht="12.75" customHeight="1">
      <c r="A107" s="578">
        <v>231272</v>
      </c>
      <c r="B107" s="690" t="s">
        <v>91</v>
      </c>
      <c r="C107" s="575">
        <v>34666</v>
      </c>
      <c r="D107" s="576">
        <v>15</v>
      </c>
      <c r="E107" s="575">
        <v>5242</v>
      </c>
      <c r="F107" s="866">
        <v>34700</v>
      </c>
      <c r="G107" s="862">
        <v>0</v>
      </c>
      <c r="H107" s="863">
        <v>50</v>
      </c>
      <c r="I107" s="862">
        <v>34650</v>
      </c>
      <c r="J107" s="864">
        <v>0</v>
      </c>
      <c r="K107" s="865">
        <v>50</v>
      </c>
      <c r="L107" s="864">
        <v>0</v>
      </c>
      <c r="M107" s="166">
        <v>0</v>
      </c>
      <c r="P107" s="527"/>
    </row>
    <row r="108" spans="1:16" s="280" customFormat="1" ht="12.75" customHeight="1">
      <c r="A108" s="578">
        <v>231277</v>
      </c>
      <c r="B108" s="690" t="s">
        <v>92</v>
      </c>
      <c r="C108" s="575">
        <v>15481</v>
      </c>
      <c r="D108" s="576">
        <v>0</v>
      </c>
      <c r="E108" s="575">
        <v>0</v>
      </c>
      <c r="F108" s="866">
        <v>1500</v>
      </c>
      <c r="G108" s="862">
        <v>0</v>
      </c>
      <c r="H108" s="863">
        <v>0</v>
      </c>
      <c r="I108" s="862">
        <v>1500</v>
      </c>
      <c r="J108" s="864">
        <v>0</v>
      </c>
      <c r="K108" s="865">
        <v>0</v>
      </c>
      <c r="L108" s="864">
        <v>0</v>
      </c>
      <c r="M108" s="166">
        <v>0</v>
      </c>
      <c r="P108" s="527"/>
    </row>
    <row r="109" spans="1:16" s="280" customFormat="1" ht="12.75" customHeight="1">
      <c r="A109" s="578">
        <v>231278</v>
      </c>
      <c r="B109" s="690" t="s">
        <v>93</v>
      </c>
      <c r="C109" s="575">
        <v>244</v>
      </c>
      <c r="D109" s="576">
        <v>0</v>
      </c>
      <c r="E109" s="575">
        <v>0</v>
      </c>
      <c r="F109" s="866">
        <v>0</v>
      </c>
      <c r="G109" s="862">
        <v>0</v>
      </c>
      <c r="H109" s="863">
        <v>0</v>
      </c>
      <c r="I109" s="862">
        <v>0</v>
      </c>
      <c r="J109" s="864">
        <v>0</v>
      </c>
      <c r="K109" s="865">
        <v>0</v>
      </c>
      <c r="L109" s="864">
        <v>0</v>
      </c>
      <c r="M109" s="166">
        <v>0</v>
      </c>
      <c r="P109" s="527"/>
    </row>
    <row r="110" spans="1:16" s="280" customFormat="1" ht="12.75" customHeight="1">
      <c r="A110" s="578">
        <v>231279</v>
      </c>
      <c r="B110" s="690" t="s">
        <v>94</v>
      </c>
      <c r="C110" s="575">
        <v>553</v>
      </c>
      <c r="D110" s="576">
        <v>0</v>
      </c>
      <c r="E110" s="575">
        <v>0</v>
      </c>
      <c r="F110" s="866">
        <v>50</v>
      </c>
      <c r="G110" s="862">
        <v>0</v>
      </c>
      <c r="H110" s="863">
        <v>0</v>
      </c>
      <c r="I110" s="862">
        <v>50</v>
      </c>
      <c r="J110" s="864">
        <v>0</v>
      </c>
      <c r="K110" s="865">
        <v>0</v>
      </c>
      <c r="L110" s="864">
        <v>0</v>
      </c>
      <c r="M110" s="166">
        <v>0</v>
      </c>
      <c r="P110" s="527"/>
    </row>
    <row r="111" spans="1:13" s="382" customFormat="1" ht="23.25" customHeight="1">
      <c r="A111" s="579" t="s">
        <v>914</v>
      </c>
      <c r="B111" s="579"/>
      <c r="C111" s="580">
        <f>SUM(C5:C110)</f>
        <v>8476480</v>
      </c>
      <c r="D111" s="580" t="s">
        <v>742</v>
      </c>
      <c r="E111" s="580">
        <f aca="true" t="shared" si="0" ref="E111:M111">SUM(E5:E110)</f>
        <v>2089929</v>
      </c>
      <c r="F111" s="580">
        <f t="shared" si="0"/>
        <v>6453856</v>
      </c>
      <c r="G111" s="580">
        <f t="shared" si="0"/>
        <v>713368</v>
      </c>
      <c r="H111" s="580">
        <f t="shared" si="0"/>
        <v>477389</v>
      </c>
      <c r="I111" s="580">
        <f t="shared" si="0"/>
        <v>4246513</v>
      </c>
      <c r="J111" s="580">
        <f t="shared" si="0"/>
        <v>1041173</v>
      </c>
      <c r="K111" s="580">
        <f t="shared" si="0"/>
        <v>874325</v>
      </c>
      <c r="L111" s="580">
        <f t="shared" si="0"/>
        <v>520823</v>
      </c>
      <c r="M111" s="456">
        <f t="shared" si="0"/>
        <v>539117</v>
      </c>
    </row>
    <row r="112" spans="1:13" s="107" customFormat="1" ht="12.75" customHeight="1">
      <c r="A112" s="999"/>
      <c r="B112" s="1000"/>
      <c r="C112" s="383"/>
      <c r="D112" s="384"/>
      <c r="E112" s="383"/>
      <c r="F112" s="383"/>
      <c r="G112" s="383"/>
      <c r="H112" s="19"/>
      <c r="I112" s="19"/>
      <c r="J112" s="19"/>
      <c r="K112" s="15"/>
      <c r="L112" s="19"/>
      <c r="M112" s="15"/>
    </row>
    <row r="113" spans="2:13" ht="12.75">
      <c r="B113" s="1017" t="s">
        <v>510</v>
      </c>
      <c r="C113" s="1017"/>
      <c r="D113" s="1017"/>
      <c r="E113" s="1017"/>
      <c r="F113" s="1017"/>
      <c r="G113" s="1017"/>
      <c r="H113" s="1017"/>
      <c r="I113" s="1017"/>
      <c r="J113" s="1017"/>
      <c r="K113" s="1017"/>
      <c r="L113" s="1017"/>
      <c r="M113" s="1017"/>
    </row>
    <row r="114" ht="12.75" customHeight="1">
      <c r="B114" s="388" t="s">
        <v>511</v>
      </c>
    </row>
    <row r="115" ht="12.75" customHeight="1">
      <c r="B115" s="328" t="s">
        <v>512</v>
      </c>
    </row>
    <row r="116" spans="1:13" s="107" customFormat="1" ht="24" customHeight="1">
      <c r="A116" s="382"/>
      <c r="C116" s="383"/>
      <c r="D116" s="384"/>
      <c r="E116" s="383"/>
      <c r="F116" s="383"/>
      <c r="G116" s="383"/>
      <c r="H116" s="19"/>
      <c r="I116" s="19"/>
      <c r="J116" s="19"/>
      <c r="K116" s="15"/>
      <c r="L116" s="19"/>
      <c r="M116" s="15"/>
    </row>
    <row r="117" spans="1:13" s="107" customFormat="1" ht="24" customHeight="1">
      <c r="A117" s="1018" t="s">
        <v>513</v>
      </c>
      <c r="B117" s="1019"/>
      <c r="C117" s="383"/>
      <c r="D117" s="384"/>
      <c r="E117" s="383"/>
      <c r="F117" s="383"/>
      <c r="G117" s="383"/>
      <c r="H117" s="19"/>
      <c r="I117" s="19"/>
      <c r="J117" s="19"/>
      <c r="K117" s="15"/>
      <c r="L117" s="19"/>
      <c r="M117" s="15"/>
    </row>
    <row r="118" spans="1:13" s="107" customFormat="1" ht="12.75" customHeight="1">
      <c r="A118" s="534"/>
      <c r="B118" s="535"/>
      <c r="C118" s="383"/>
      <c r="D118" s="384"/>
      <c r="E118" s="383"/>
      <c r="F118" s="383"/>
      <c r="G118" s="383"/>
      <c r="H118" s="19"/>
      <c r="I118" s="19"/>
      <c r="J118" s="19"/>
      <c r="K118" s="15"/>
      <c r="L118" s="19"/>
      <c r="M118" s="15"/>
    </row>
    <row r="119" spans="1:14" s="280" customFormat="1" ht="12.75" customHeight="1">
      <c r="A119" s="93" t="s">
        <v>514</v>
      </c>
      <c r="B119" s="95" t="s">
        <v>515</v>
      </c>
      <c r="C119" s="177">
        <v>43986</v>
      </c>
      <c r="D119" s="581">
        <v>0</v>
      </c>
      <c r="E119" s="177">
        <v>0</v>
      </c>
      <c r="F119" s="177">
        <v>60629</v>
      </c>
      <c r="G119" s="220">
        <v>34200</v>
      </c>
      <c r="H119" s="526">
        <v>0</v>
      </c>
      <c r="I119" s="526">
        <v>0</v>
      </c>
      <c r="J119" s="526">
        <v>43986</v>
      </c>
      <c r="K119" s="166">
        <v>0</v>
      </c>
      <c r="L119" s="526">
        <v>43985</v>
      </c>
      <c r="M119" s="166">
        <v>0</v>
      </c>
      <c r="N119" s="527"/>
    </row>
    <row r="120" spans="1:14" s="280" customFormat="1" ht="12.75" customHeight="1">
      <c r="A120" s="93" t="s">
        <v>516</v>
      </c>
      <c r="B120" s="528" t="s">
        <v>517</v>
      </c>
      <c r="C120" s="987">
        <v>1943</v>
      </c>
      <c r="D120" s="987">
        <f aca="true" t="shared" si="1" ref="D120:D148">E120/C120*100</f>
        <v>3.757076685537828</v>
      </c>
      <c r="E120" s="987">
        <v>73</v>
      </c>
      <c r="F120" s="987">
        <v>1939</v>
      </c>
      <c r="G120" s="582">
        <v>1939</v>
      </c>
      <c r="H120" s="1020">
        <v>0</v>
      </c>
      <c r="I120" s="1020">
        <v>0</v>
      </c>
      <c r="J120" s="1009">
        <v>1943</v>
      </c>
      <c r="K120" s="166">
        <v>0</v>
      </c>
      <c r="L120" s="1005">
        <v>1871</v>
      </c>
      <c r="M120" s="1011">
        <v>0</v>
      </c>
      <c r="N120" s="527"/>
    </row>
    <row r="121" spans="1:14" s="280" customFormat="1" ht="12.75" customHeight="1">
      <c r="A121" s="93" t="s">
        <v>516</v>
      </c>
      <c r="B121" s="528" t="s">
        <v>518</v>
      </c>
      <c r="C121" s="988">
        <v>361</v>
      </c>
      <c r="D121" s="988">
        <f t="shared" si="1"/>
        <v>0</v>
      </c>
      <c r="E121" s="988">
        <v>0</v>
      </c>
      <c r="F121" s="988"/>
      <c r="G121" s="583">
        <v>0</v>
      </c>
      <c r="H121" s="1021"/>
      <c r="I121" s="1021"/>
      <c r="J121" s="1010">
        <v>361</v>
      </c>
      <c r="K121" s="166">
        <v>0</v>
      </c>
      <c r="L121" s="1006"/>
      <c r="M121" s="1012"/>
      <c r="N121" s="527"/>
    </row>
    <row r="122" spans="1:14" s="280" customFormat="1" ht="25.5" customHeight="1">
      <c r="A122" s="93" t="s">
        <v>519</v>
      </c>
      <c r="B122" s="528" t="s">
        <v>520</v>
      </c>
      <c r="C122" s="166">
        <v>22455</v>
      </c>
      <c r="D122" s="530">
        <f t="shared" si="1"/>
        <v>16.63326653306613</v>
      </c>
      <c r="E122" s="166">
        <v>3735</v>
      </c>
      <c r="F122" s="166">
        <v>21000</v>
      </c>
      <c r="G122" s="584">
        <v>14000</v>
      </c>
      <c r="H122" s="526">
        <v>0</v>
      </c>
      <c r="I122" s="525">
        <v>0</v>
      </c>
      <c r="J122" s="526">
        <v>22455</v>
      </c>
      <c r="K122" s="166">
        <v>0</v>
      </c>
      <c r="L122" s="526">
        <v>19795</v>
      </c>
      <c r="M122" s="166">
        <v>0</v>
      </c>
      <c r="N122" s="527"/>
    </row>
    <row r="123" spans="1:14" s="280" customFormat="1" ht="25.5" customHeight="1">
      <c r="A123" s="93" t="s">
        <v>521</v>
      </c>
      <c r="B123" s="95" t="s">
        <v>522</v>
      </c>
      <c r="C123" s="177">
        <v>59146</v>
      </c>
      <c r="D123" s="530">
        <f t="shared" si="1"/>
        <v>29.205694383390256</v>
      </c>
      <c r="E123" s="166">
        <f>J123+K123-L123-M123</f>
        <v>17274</v>
      </c>
      <c r="F123" s="177">
        <v>20680</v>
      </c>
      <c r="G123" s="220">
        <v>18541</v>
      </c>
      <c r="H123" s="526">
        <v>0</v>
      </c>
      <c r="I123" s="526">
        <v>0</v>
      </c>
      <c r="J123" s="526">
        <v>57425</v>
      </c>
      <c r="K123" s="166">
        <v>1721</v>
      </c>
      <c r="L123" s="526">
        <v>41872</v>
      </c>
      <c r="M123" s="166">
        <v>0</v>
      </c>
      <c r="N123" s="527"/>
    </row>
    <row r="124" spans="1:14" s="280" customFormat="1" ht="25.5" customHeight="1">
      <c r="A124" s="93" t="s">
        <v>523</v>
      </c>
      <c r="B124" s="95" t="s">
        <v>524</v>
      </c>
      <c r="C124" s="531">
        <v>19308</v>
      </c>
      <c r="D124" s="530">
        <f t="shared" si="1"/>
        <v>23.389268696913195</v>
      </c>
      <c r="E124" s="166">
        <f>J124+K124-L124-M124</f>
        <v>4516</v>
      </c>
      <c r="F124" s="177">
        <v>8103</v>
      </c>
      <c r="G124" s="220">
        <v>6400</v>
      </c>
      <c r="H124" s="526">
        <v>0</v>
      </c>
      <c r="I124" s="526">
        <v>0</v>
      </c>
      <c r="J124" s="526">
        <v>19308</v>
      </c>
      <c r="K124" s="166">
        <v>0</v>
      </c>
      <c r="L124" s="526">
        <v>14792</v>
      </c>
      <c r="M124" s="166">
        <v>0</v>
      </c>
      <c r="N124" s="527"/>
    </row>
    <row r="125" spans="1:14" s="280" customFormat="1" ht="12.75" customHeight="1">
      <c r="A125" s="93" t="s">
        <v>525</v>
      </c>
      <c r="B125" s="95" t="s">
        <v>526</v>
      </c>
      <c r="C125" s="177">
        <v>54693</v>
      </c>
      <c r="D125" s="530">
        <f t="shared" si="1"/>
        <v>27.083904704441153</v>
      </c>
      <c r="E125" s="166">
        <f>J125+K125-L125-M125</f>
        <v>14813</v>
      </c>
      <c r="F125" s="177">
        <v>19515</v>
      </c>
      <c r="G125" s="220">
        <v>18849</v>
      </c>
      <c r="H125" s="526">
        <v>0</v>
      </c>
      <c r="I125" s="526">
        <v>0</v>
      </c>
      <c r="J125" s="526">
        <v>54693</v>
      </c>
      <c r="K125" s="166">
        <v>0</v>
      </c>
      <c r="L125" s="526">
        <v>39880</v>
      </c>
      <c r="M125" s="166">
        <v>0</v>
      </c>
      <c r="N125" s="527"/>
    </row>
    <row r="126" spans="1:14" s="280" customFormat="1" ht="25.5" customHeight="1">
      <c r="A126" s="93" t="s">
        <v>527</v>
      </c>
      <c r="B126" s="95" t="s">
        <v>528</v>
      </c>
      <c r="C126" s="177">
        <v>14207</v>
      </c>
      <c r="D126" s="530">
        <f t="shared" si="1"/>
        <v>17.083128035475468</v>
      </c>
      <c r="E126" s="166">
        <f>J126+K126-L126-M126</f>
        <v>2427</v>
      </c>
      <c r="F126" s="177">
        <v>5800</v>
      </c>
      <c r="G126" s="220">
        <v>5423</v>
      </c>
      <c r="H126" s="526">
        <v>0</v>
      </c>
      <c r="I126" s="526">
        <v>0</v>
      </c>
      <c r="J126" s="526">
        <v>14207</v>
      </c>
      <c r="K126" s="166">
        <v>0</v>
      </c>
      <c r="L126" s="526">
        <v>11780</v>
      </c>
      <c r="M126" s="166">
        <v>0</v>
      </c>
      <c r="N126" s="527"/>
    </row>
    <row r="127" spans="1:14" s="280" customFormat="1" ht="25.5" customHeight="1">
      <c r="A127" s="93" t="s">
        <v>529</v>
      </c>
      <c r="B127" s="95" t="s">
        <v>538</v>
      </c>
      <c r="C127" s="177">
        <v>50953</v>
      </c>
      <c r="D127" s="581">
        <f t="shared" si="1"/>
        <v>0.5946656722862246</v>
      </c>
      <c r="E127" s="177">
        <v>303</v>
      </c>
      <c r="F127" s="177">
        <v>0</v>
      </c>
      <c r="G127" s="220">
        <v>0</v>
      </c>
      <c r="H127" s="526">
        <v>0</v>
      </c>
      <c r="I127" s="526">
        <v>0</v>
      </c>
      <c r="J127" s="526">
        <v>50953</v>
      </c>
      <c r="K127" s="166">
        <v>0</v>
      </c>
      <c r="L127" s="526">
        <v>50649</v>
      </c>
      <c r="M127" s="166">
        <v>0</v>
      </c>
      <c r="N127" s="527"/>
    </row>
    <row r="128" spans="1:14" s="280" customFormat="1" ht="12.75" customHeight="1">
      <c r="A128" s="93" t="s">
        <v>539</v>
      </c>
      <c r="B128" s="95" t="s">
        <v>540</v>
      </c>
      <c r="C128" s="177">
        <v>58622</v>
      </c>
      <c r="D128" s="530">
        <f t="shared" si="1"/>
        <v>9.489611408686159</v>
      </c>
      <c r="E128" s="166">
        <v>5563</v>
      </c>
      <c r="F128" s="177">
        <v>8988</v>
      </c>
      <c r="G128" s="220">
        <v>7006</v>
      </c>
      <c r="H128" s="526">
        <v>0</v>
      </c>
      <c r="I128" s="526">
        <v>0</v>
      </c>
      <c r="J128" s="526">
        <v>58622</v>
      </c>
      <c r="K128" s="166">
        <v>0</v>
      </c>
      <c r="L128" s="526">
        <v>53058</v>
      </c>
      <c r="M128" s="166">
        <v>0</v>
      </c>
      <c r="N128" s="527"/>
    </row>
    <row r="129" spans="1:14" s="280" customFormat="1" ht="12.75" customHeight="1">
      <c r="A129" s="93" t="s">
        <v>541</v>
      </c>
      <c r="B129" s="532" t="s">
        <v>542</v>
      </c>
      <c r="C129" s="166">
        <v>32296</v>
      </c>
      <c r="D129" s="530">
        <f t="shared" si="1"/>
        <v>53.53913797374288</v>
      </c>
      <c r="E129" s="166">
        <v>17291</v>
      </c>
      <c r="F129" s="166">
        <v>34637</v>
      </c>
      <c r="G129" s="584">
        <v>34637</v>
      </c>
      <c r="H129" s="526">
        <v>0</v>
      </c>
      <c r="I129" s="525">
        <v>0</v>
      </c>
      <c r="J129" s="526">
        <v>32296</v>
      </c>
      <c r="K129" s="166">
        <v>0</v>
      </c>
      <c r="L129" s="526">
        <v>16004</v>
      </c>
      <c r="M129" s="166">
        <v>0</v>
      </c>
      <c r="N129" s="527"/>
    </row>
    <row r="130" spans="1:14" s="280" customFormat="1" ht="25.5" customHeight="1">
      <c r="A130" s="93" t="s">
        <v>543</v>
      </c>
      <c r="B130" s="95" t="s">
        <v>544</v>
      </c>
      <c r="C130" s="177">
        <v>191</v>
      </c>
      <c r="D130" s="530">
        <f t="shared" si="1"/>
        <v>25.13089005235602</v>
      </c>
      <c r="E130" s="177">
        <v>48</v>
      </c>
      <c r="F130" s="177">
        <v>190</v>
      </c>
      <c r="G130" s="220">
        <v>190</v>
      </c>
      <c r="H130" s="526">
        <v>0</v>
      </c>
      <c r="I130" s="526">
        <v>0</v>
      </c>
      <c r="J130" s="526">
        <v>191</v>
      </c>
      <c r="K130" s="166">
        <v>0</v>
      </c>
      <c r="L130" s="526">
        <v>142</v>
      </c>
      <c r="M130" s="166">
        <v>0</v>
      </c>
      <c r="N130" s="527"/>
    </row>
    <row r="131" spans="1:14" s="280" customFormat="1" ht="12.75" customHeight="1">
      <c r="A131" s="93" t="s">
        <v>545</v>
      </c>
      <c r="B131" s="532" t="s">
        <v>546</v>
      </c>
      <c r="C131" s="166">
        <v>7312</v>
      </c>
      <c r="D131" s="530">
        <f t="shared" si="1"/>
        <v>14.688183807439826</v>
      </c>
      <c r="E131" s="166">
        <f>J131-L131</f>
        <v>1074</v>
      </c>
      <c r="F131" s="166">
        <v>6600</v>
      </c>
      <c r="G131" s="584">
        <v>6600</v>
      </c>
      <c r="H131" s="526">
        <v>0</v>
      </c>
      <c r="I131" s="525">
        <v>0</v>
      </c>
      <c r="J131" s="526">
        <v>7312</v>
      </c>
      <c r="K131" s="166">
        <v>0</v>
      </c>
      <c r="L131" s="526">
        <v>6238</v>
      </c>
      <c r="M131" s="166">
        <v>0</v>
      </c>
      <c r="N131" s="527"/>
    </row>
    <row r="132" spans="1:14" s="280" customFormat="1" ht="12.75" customHeight="1">
      <c r="A132" s="93" t="s">
        <v>547</v>
      </c>
      <c r="B132" s="95" t="s">
        <v>548</v>
      </c>
      <c r="C132" s="177">
        <v>10372</v>
      </c>
      <c r="D132" s="530">
        <f t="shared" si="1"/>
        <v>24.980717315850367</v>
      </c>
      <c r="E132" s="166">
        <f>J132-L132</f>
        <v>2591</v>
      </c>
      <c r="F132" s="177">
        <v>13000</v>
      </c>
      <c r="G132" s="220">
        <v>13000</v>
      </c>
      <c r="H132" s="526">
        <v>0</v>
      </c>
      <c r="I132" s="526">
        <v>0</v>
      </c>
      <c r="J132" s="526">
        <v>10372</v>
      </c>
      <c r="K132" s="166">
        <v>0</v>
      </c>
      <c r="L132" s="526">
        <v>7781</v>
      </c>
      <c r="M132" s="166">
        <v>0</v>
      </c>
      <c r="N132" s="527"/>
    </row>
    <row r="133" spans="1:14" s="280" customFormat="1" ht="25.5" customHeight="1">
      <c r="A133" s="93" t="s">
        <v>549</v>
      </c>
      <c r="B133" s="95" t="s">
        <v>550</v>
      </c>
      <c r="C133" s="177">
        <v>19816</v>
      </c>
      <c r="D133" s="530">
        <f t="shared" si="1"/>
        <v>25.66612838110618</v>
      </c>
      <c r="E133" s="166">
        <f>J133-L133</f>
        <v>5086</v>
      </c>
      <c r="F133" s="177">
        <v>20000</v>
      </c>
      <c r="G133" s="220">
        <v>20000</v>
      </c>
      <c r="H133" s="526">
        <v>0</v>
      </c>
      <c r="I133" s="526">
        <v>0</v>
      </c>
      <c r="J133" s="526">
        <v>19816</v>
      </c>
      <c r="K133" s="166">
        <v>0</v>
      </c>
      <c r="L133" s="526">
        <v>14730</v>
      </c>
      <c r="M133" s="166">
        <v>0</v>
      </c>
      <c r="N133" s="527"/>
    </row>
    <row r="134" spans="1:14" s="280" customFormat="1" ht="25.5" customHeight="1">
      <c r="A134" s="93" t="s">
        <v>551</v>
      </c>
      <c r="B134" s="95" t="s">
        <v>552</v>
      </c>
      <c r="C134" s="177">
        <v>868</v>
      </c>
      <c r="D134" s="530">
        <f t="shared" si="1"/>
        <v>19.930875576036865</v>
      </c>
      <c r="E134" s="166">
        <f>J134-L134</f>
        <v>173</v>
      </c>
      <c r="F134" s="177">
        <v>946</v>
      </c>
      <c r="G134" s="220">
        <v>946</v>
      </c>
      <c r="H134" s="526">
        <v>0</v>
      </c>
      <c r="I134" s="526">
        <v>0</v>
      </c>
      <c r="J134" s="526">
        <v>868</v>
      </c>
      <c r="K134" s="166">
        <v>0</v>
      </c>
      <c r="L134" s="526">
        <v>695</v>
      </c>
      <c r="M134" s="166">
        <v>0</v>
      </c>
      <c r="N134" s="527"/>
    </row>
    <row r="135" spans="1:14" s="280" customFormat="1" ht="25.5" customHeight="1">
      <c r="A135" s="93" t="s">
        <v>553</v>
      </c>
      <c r="B135" s="533" t="s">
        <v>554</v>
      </c>
      <c r="C135" s="177">
        <v>3676</v>
      </c>
      <c r="D135" s="581">
        <f t="shared" si="1"/>
        <v>3.2100108813928183</v>
      </c>
      <c r="E135" s="177">
        <v>118</v>
      </c>
      <c r="F135" s="177">
        <v>600</v>
      </c>
      <c r="G135" s="220">
        <v>600</v>
      </c>
      <c r="H135" s="526">
        <v>0</v>
      </c>
      <c r="I135" s="526">
        <v>0</v>
      </c>
      <c r="J135" s="526">
        <v>3676</v>
      </c>
      <c r="K135" s="166">
        <v>0</v>
      </c>
      <c r="L135" s="526">
        <v>3559</v>
      </c>
      <c r="M135" s="166">
        <v>0</v>
      </c>
      <c r="N135" s="527"/>
    </row>
    <row r="136" spans="1:14" s="280" customFormat="1" ht="12.75" customHeight="1">
      <c r="A136" s="93" t="s">
        <v>555</v>
      </c>
      <c r="B136" s="95" t="s">
        <v>556</v>
      </c>
      <c r="C136" s="177">
        <v>6467</v>
      </c>
      <c r="D136" s="530">
        <v>0.2</v>
      </c>
      <c r="E136" s="177">
        <v>11</v>
      </c>
      <c r="F136" s="177">
        <v>1000</v>
      </c>
      <c r="G136" s="220">
        <v>658</v>
      </c>
      <c r="H136" s="526">
        <v>0</v>
      </c>
      <c r="I136" s="526">
        <v>0</v>
      </c>
      <c r="J136" s="526">
        <v>6467</v>
      </c>
      <c r="K136" s="166">
        <v>0</v>
      </c>
      <c r="L136" s="526">
        <v>6455</v>
      </c>
      <c r="M136" s="166">
        <v>0</v>
      </c>
      <c r="N136" s="527"/>
    </row>
    <row r="137" spans="1:14" s="280" customFormat="1" ht="12.75" customHeight="1">
      <c r="A137" s="93" t="s">
        <v>557</v>
      </c>
      <c r="B137" s="95" t="s">
        <v>558</v>
      </c>
      <c r="C137" s="177">
        <v>6848</v>
      </c>
      <c r="D137" s="530">
        <v>0.4</v>
      </c>
      <c r="E137" s="177">
        <v>24</v>
      </c>
      <c r="F137" s="177">
        <v>500</v>
      </c>
      <c r="G137" s="220">
        <v>500</v>
      </c>
      <c r="H137" s="526">
        <v>0</v>
      </c>
      <c r="I137" s="526">
        <v>0</v>
      </c>
      <c r="J137" s="526">
        <v>6848</v>
      </c>
      <c r="K137" s="166">
        <v>0</v>
      </c>
      <c r="L137" s="526">
        <v>6823</v>
      </c>
      <c r="M137" s="166">
        <v>0</v>
      </c>
      <c r="N137" s="527"/>
    </row>
    <row r="138" spans="1:14" s="280" customFormat="1" ht="12.75" customHeight="1">
      <c r="A138" s="93" t="s">
        <v>559</v>
      </c>
      <c r="B138" s="95" t="s">
        <v>560</v>
      </c>
      <c r="C138" s="177">
        <v>4377</v>
      </c>
      <c r="D138" s="581">
        <f t="shared" si="1"/>
        <v>100</v>
      </c>
      <c r="E138" s="166">
        <f>J138+K138-L138-M138</f>
        <v>4377</v>
      </c>
      <c r="F138" s="177">
        <v>4616</v>
      </c>
      <c r="G138" s="220">
        <v>4356</v>
      </c>
      <c r="H138" s="526">
        <v>0</v>
      </c>
      <c r="I138" s="526">
        <v>0</v>
      </c>
      <c r="J138" s="526">
        <v>4377</v>
      </c>
      <c r="K138" s="166">
        <v>0</v>
      </c>
      <c r="L138" s="526">
        <v>0</v>
      </c>
      <c r="M138" s="166">
        <v>0</v>
      </c>
      <c r="N138" s="527"/>
    </row>
    <row r="139" spans="1:14" s="280" customFormat="1" ht="12.75" customHeight="1">
      <c r="A139" s="93" t="s">
        <v>561</v>
      </c>
      <c r="B139" s="95" t="s">
        <v>562</v>
      </c>
      <c r="C139" s="177">
        <v>11842</v>
      </c>
      <c r="D139" s="530">
        <f t="shared" si="1"/>
        <v>19.38861678770478</v>
      </c>
      <c r="E139" s="166">
        <f aca="true" t="shared" si="2" ref="E139:E148">J139-L139</f>
        <v>2296</v>
      </c>
      <c r="F139" s="177">
        <v>11850</v>
      </c>
      <c r="G139" s="220">
        <v>11842</v>
      </c>
      <c r="H139" s="526">
        <v>0</v>
      </c>
      <c r="I139" s="526">
        <v>0</v>
      </c>
      <c r="J139" s="526">
        <v>11842</v>
      </c>
      <c r="K139" s="166">
        <v>0</v>
      </c>
      <c r="L139" s="526">
        <v>9546</v>
      </c>
      <c r="M139" s="166">
        <v>0</v>
      </c>
      <c r="N139" s="527"/>
    </row>
    <row r="140" spans="1:14" s="280" customFormat="1" ht="25.5" customHeight="1">
      <c r="A140" s="93" t="s">
        <v>563</v>
      </c>
      <c r="B140" s="95" t="s">
        <v>564</v>
      </c>
      <c r="C140" s="177">
        <v>683</v>
      </c>
      <c r="D140" s="581">
        <f t="shared" si="1"/>
        <v>100</v>
      </c>
      <c r="E140" s="166">
        <f t="shared" si="2"/>
        <v>683</v>
      </c>
      <c r="F140" s="177">
        <v>45000</v>
      </c>
      <c r="G140" s="220">
        <v>758</v>
      </c>
      <c r="H140" s="526">
        <v>0</v>
      </c>
      <c r="I140" s="526">
        <v>0</v>
      </c>
      <c r="J140" s="526">
        <v>683</v>
      </c>
      <c r="K140" s="166">
        <v>0</v>
      </c>
      <c r="L140" s="526">
        <v>0</v>
      </c>
      <c r="M140" s="166">
        <v>0</v>
      </c>
      <c r="N140" s="527"/>
    </row>
    <row r="141" spans="1:14" s="280" customFormat="1" ht="12.75" customHeight="1">
      <c r="A141" s="93" t="s">
        <v>565</v>
      </c>
      <c r="B141" s="95" t="s">
        <v>566</v>
      </c>
      <c r="C141" s="177">
        <v>25725</v>
      </c>
      <c r="D141" s="530">
        <f t="shared" si="1"/>
        <v>25.31000971817298</v>
      </c>
      <c r="E141" s="166">
        <f t="shared" si="2"/>
        <v>6511</v>
      </c>
      <c r="F141" s="177">
        <v>30000</v>
      </c>
      <c r="G141" s="220">
        <v>29000</v>
      </c>
      <c r="H141" s="526">
        <v>0</v>
      </c>
      <c r="I141" s="526">
        <v>0</v>
      </c>
      <c r="J141" s="526">
        <v>25725</v>
      </c>
      <c r="K141" s="166">
        <v>0</v>
      </c>
      <c r="L141" s="526">
        <v>19214</v>
      </c>
      <c r="M141" s="166">
        <v>0</v>
      </c>
      <c r="N141" s="527"/>
    </row>
    <row r="142" spans="1:14" s="280" customFormat="1" ht="12.75" customHeight="1">
      <c r="A142" s="93" t="s">
        <v>567</v>
      </c>
      <c r="B142" s="95" t="s">
        <v>568</v>
      </c>
      <c r="C142" s="177">
        <v>4567</v>
      </c>
      <c r="D142" s="530">
        <f t="shared" si="1"/>
        <v>12.086708999343115</v>
      </c>
      <c r="E142" s="166">
        <f t="shared" si="2"/>
        <v>552</v>
      </c>
      <c r="F142" s="177">
        <v>9131</v>
      </c>
      <c r="G142" s="220">
        <v>7720</v>
      </c>
      <c r="H142" s="526">
        <v>0</v>
      </c>
      <c r="I142" s="526">
        <v>0</v>
      </c>
      <c r="J142" s="526">
        <v>4567</v>
      </c>
      <c r="K142" s="166">
        <v>0</v>
      </c>
      <c r="L142" s="526">
        <v>4015</v>
      </c>
      <c r="M142" s="166">
        <v>0</v>
      </c>
      <c r="N142" s="527"/>
    </row>
    <row r="143" spans="1:14" s="280" customFormat="1" ht="25.5" customHeight="1">
      <c r="A143" s="93" t="s">
        <v>569</v>
      </c>
      <c r="B143" s="528" t="s">
        <v>570</v>
      </c>
      <c r="C143" s="177">
        <v>2521</v>
      </c>
      <c r="D143" s="530">
        <f t="shared" si="1"/>
        <v>12.495041650138834</v>
      </c>
      <c r="E143" s="166">
        <f t="shared" si="2"/>
        <v>315</v>
      </c>
      <c r="F143" s="177">
        <v>4700</v>
      </c>
      <c r="G143" s="220">
        <v>3601</v>
      </c>
      <c r="H143" s="108">
        <v>0</v>
      </c>
      <c r="I143" s="108">
        <v>0</v>
      </c>
      <c r="J143" s="108">
        <v>2521</v>
      </c>
      <c r="K143" s="177">
        <v>0</v>
      </c>
      <c r="L143" s="108">
        <v>2206</v>
      </c>
      <c r="M143" s="177">
        <v>0</v>
      </c>
      <c r="N143" s="527"/>
    </row>
    <row r="144" spans="1:14" s="280" customFormat="1" ht="12.75" customHeight="1">
      <c r="A144" s="93" t="s">
        <v>571</v>
      </c>
      <c r="B144" s="95" t="s">
        <v>572</v>
      </c>
      <c r="C144" s="177">
        <v>188</v>
      </c>
      <c r="D144" s="581">
        <f t="shared" si="1"/>
        <v>0</v>
      </c>
      <c r="E144" s="166">
        <f t="shared" si="2"/>
        <v>0</v>
      </c>
      <c r="F144" s="177">
        <v>1404</v>
      </c>
      <c r="G144" s="220">
        <v>1404</v>
      </c>
      <c r="H144" s="526">
        <v>0</v>
      </c>
      <c r="I144" s="526">
        <v>0</v>
      </c>
      <c r="J144" s="526">
        <v>188</v>
      </c>
      <c r="K144" s="166">
        <v>0</v>
      </c>
      <c r="L144" s="526">
        <v>188</v>
      </c>
      <c r="M144" s="166">
        <v>0</v>
      </c>
      <c r="N144" s="527"/>
    </row>
    <row r="145" spans="1:14" s="280" customFormat="1" ht="12.75" customHeight="1">
      <c r="A145" s="93" t="s">
        <v>573</v>
      </c>
      <c r="B145" s="528" t="s">
        <v>574</v>
      </c>
      <c r="C145" s="177">
        <v>671</v>
      </c>
      <c r="D145" s="530">
        <f t="shared" si="1"/>
        <v>27.57078986587183</v>
      </c>
      <c r="E145" s="166">
        <f t="shared" si="2"/>
        <v>185</v>
      </c>
      <c r="F145" s="177">
        <v>897</v>
      </c>
      <c r="G145" s="220">
        <v>897</v>
      </c>
      <c r="H145" s="526">
        <v>0</v>
      </c>
      <c r="I145" s="526">
        <v>0</v>
      </c>
      <c r="J145" s="526">
        <v>671</v>
      </c>
      <c r="K145" s="166">
        <v>0</v>
      </c>
      <c r="L145" s="526">
        <v>486</v>
      </c>
      <c r="M145" s="166">
        <v>0</v>
      </c>
      <c r="N145" s="527"/>
    </row>
    <row r="146" spans="1:16" s="280" customFormat="1" ht="12.75" customHeight="1">
      <c r="A146" s="93" t="s">
        <v>388</v>
      </c>
      <c r="B146" s="95" t="s">
        <v>389</v>
      </c>
      <c r="C146" s="177">
        <v>776</v>
      </c>
      <c r="D146" s="524">
        <v>13</v>
      </c>
      <c r="E146" s="177">
        <v>102</v>
      </c>
      <c r="F146" s="177">
        <v>795</v>
      </c>
      <c r="G146" s="220">
        <v>557</v>
      </c>
      <c r="H146" s="574">
        <v>0</v>
      </c>
      <c r="I146" s="526">
        <v>0</v>
      </c>
      <c r="J146" s="526">
        <v>776</v>
      </c>
      <c r="K146" s="166">
        <v>0</v>
      </c>
      <c r="L146" s="526">
        <v>506</v>
      </c>
      <c r="M146" s="166">
        <v>169</v>
      </c>
      <c r="P146" s="527"/>
    </row>
    <row r="147" spans="1:16" s="280" customFormat="1" ht="12.75" customHeight="1">
      <c r="A147" s="208" t="s">
        <v>390</v>
      </c>
      <c r="B147" s="95" t="s">
        <v>391</v>
      </c>
      <c r="C147" s="177">
        <v>19034</v>
      </c>
      <c r="D147" s="524">
        <v>21</v>
      </c>
      <c r="E147" s="177">
        <v>4089</v>
      </c>
      <c r="F147" s="177">
        <v>19069</v>
      </c>
      <c r="G147" s="220">
        <v>14684</v>
      </c>
      <c r="H147" s="574">
        <v>0</v>
      </c>
      <c r="I147" s="526">
        <v>0</v>
      </c>
      <c r="J147" s="526">
        <v>19034</v>
      </c>
      <c r="K147" s="166">
        <v>0</v>
      </c>
      <c r="L147" s="526">
        <v>14264</v>
      </c>
      <c r="M147" s="166">
        <v>681</v>
      </c>
      <c r="P147" s="527"/>
    </row>
    <row r="148" spans="1:14" s="280" customFormat="1" ht="12.75" customHeight="1">
      <c r="A148" s="93" t="s">
        <v>575</v>
      </c>
      <c r="B148" s="95" t="s">
        <v>576</v>
      </c>
      <c r="C148" s="177">
        <v>587</v>
      </c>
      <c r="D148" s="530">
        <f t="shared" si="1"/>
        <v>2.0442930153321974</v>
      </c>
      <c r="E148" s="166">
        <f t="shared" si="2"/>
        <v>12</v>
      </c>
      <c r="F148" s="177">
        <v>1050</v>
      </c>
      <c r="G148" s="220">
        <v>1050</v>
      </c>
      <c r="H148" s="526">
        <v>0</v>
      </c>
      <c r="I148" s="526">
        <v>0</v>
      </c>
      <c r="J148" s="526">
        <v>587</v>
      </c>
      <c r="K148" s="166">
        <v>0</v>
      </c>
      <c r="L148" s="526">
        <v>575</v>
      </c>
      <c r="M148" s="166">
        <v>0</v>
      </c>
      <c r="N148" s="527"/>
    </row>
    <row r="149" spans="1:13" s="280" customFormat="1" ht="25.5" customHeight="1">
      <c r="A149" s="93" t="s">
        <v>577</v>
      </c>
      <c r="B149" s="528" t="s">
        <v>578</v>
      </c>
      <c r="C149" s="177">
        <v>431</v>
      </c>
      <c r="D149" s="524">
        <v>100</v>
      </c>
      <c r="E149" s="177">
        <v>431</v>
      </c>
      <c r="F149" s="531" t="s">
        <v>579</v>
      </c>
      <c r="G149" s="220">
        <v>2000</v>
      </c>
      <c r="H149" s="585">
        <v>0</v>
      </c>
      <c r="I149" s="531" t="s">
        <v>579</v>
      </c>
      <c r="J149" s="526">
        <v>431</v>
      </c>
      <c r="K149" s="166">
        <v>0</v>
      </c>
      <c r="L149" s="526">
        <v>0</v>
      </c>
      <c r="M149" s="166">
        <v>0</v>
      </c>
    </row>
    <row r="150" spans="1:16" s="280" customFormat="1" ht="12.75" customHeight="1">
      <c r="A150" s="381" t="s">
        <v>392</v>
      </c>
      <c r="B150" s="528" t="s">
        <v>580</v>
      </c>
      <c r="C150" s="177">
        <v>127267</v>
      </c>
      <c r="D150" s="524">
        <v>35</v>
      </c>
      <c r="E150" s="177">
        <v>44877</v>
      </c>
      <c r="F150" s="177">
        <v>247083</v>
      </c>
      <c r="G150" s="220">
        <v>105195</v>
      </c>
      <c r="H150" s="585">
        <v>0</v>
      </c>
      <c r="I150" s="526">
        <v>0</v>
      </c>
      <c r="J150" s="526">
        <v>127267</v>
      </c>
      <c r="K150" s="166">
        <v>0</v>
      </c>
      <c r="L150" s="526">
        <v>80107</v>
      </c>
      <c r="M150" s="166">
        <v>2283</v>
      </c>
      <c r="P150" s="527"/>
    </row>
    <row r="151" spans="1:14" s="280" customFormat="1" ht="12.75" customHeight="1">
      <c r="A151" s="381">
        <v>231100</v>
      </c>
      <c r="B151" s="95" t="s">
        <v>581</v>
      </c>
      <c r="C151" s="177">
        <v>5770</v>
      </c>
      <c r="D151" s="581">
        <f>E151/C151*100</f>
        <v>29.98266897746967</v>
      </c>
      <c r="E151" s="166">
        <f>J151-L151</f>
        <v>1730</v>
      </c>
      <c r="F151" s="177">
        <v>5919</v>
      </c>
      <c r="G151" s="220">
        <v>5919</v>
      </c>
      <c r="H151" s="526">
        <v>0</v>
      </c>
      <c r="I151" s="526">
        <v>0</v>
      </c>
      <c r="J151" s="526">
        <v>5770</v>
      </c>
      <c r="K151" s="166">
        <v>0</v>
      </c>
      <c r="L151" s="526">
        <v>4040</v>
      </c>
      <c r="M151" s="166">
        <v>0</v>
      </c>
      <c r="N151" s="527"/>
    </row>
    <row r="152" spans="1:14" s="280" customFormat="1" ht="12.75" customHeight="1">
      <c r="A152" s="381">
        <v>231101</v>
      </c>
      <c r="B152" s="528" t="s">
        <v>582</v>
      </c>
      <c r="C152" s="177">
        <v>1214</v>
      </c>
      <c r="D152" s="530">
        <f>E152/C152*100</f>
        <v>11.367380560131796</v>
      </c>
      <c r="E152" s="166">
        <v>138</v>
      </c>
      <c r="F152" s="177">
        <v>570</v>
      </c>
      <c r="G152" s="220">
        <v>570</v>
      </c>
      <c r="H152" s="526">
        <v>0</v>
      </c>
      <c r="I152" s="526">
        <v>0</v>
      </c>
      <c r="J152" s="526">
        <v>1214</v>
      </c>
      <c r="K152" s="166">
        <v>0</v>
      </c>
      <c r="L152" s="526">
        <v>1074</v>
      </c>
      <c r="M152" s="166">
        <v>0</v>
      </c>
      <c r="N152" s="527"/>
    </row>
    <row r="153" spans="1:13" s="280" customFormat="1" ht="12.75" customHeight="1">
      <c r="A153" s="381">
        <v>231107</v>
      </c>
      <c r="B153" s="528" t="s">
        <v>583</v>
      </c>
      <c r="C153" s="177">
        <v>84480</v>
      </c>
      <c r="D153" s="524">
        <v>34.3</v>
      </c>
      <c r="E153" s="177">
        <v>28957</v>
      </c>
      <c r="F153" s="531" t="s">
        <v>579</v>
      </c>
      <c r="G153" s="220">
        <v>84442</v>
      </c>
      <c r="H153" s="585">
        <v>0</v>
      </c>
      <c r="I153" s="531" t="s">
        <v>579</v>
      </c>
      <c r="J153" s="526">
        <v>84480</v>
      </c>
      <c r="K153" s="166">
        <v>0</v>
      </c>
      <c r="L153" s="526">
        <v>55524</v>
      </c>
      <c r="M153" s="166">
        <v>0</v>
      </c>
    </row>
    <row r="154" spans="1:13" s="280" customFormat="1" ht="25.5" customHeight="1">
      <c r="A154" s="381">
        <v>231115</v>
      </c>
      <c r="B154" s="528" t="s">
        <v>584</v>
      </c>
      <c r="C154" s="177">
        <v>1003</v>
      </c>
      <c r="D154" s="524">
        <v>100</v>
      </c>
      <c r="E154" s="177">
        <v>1003</v>
      </c>
      <c r="F154" s="531" t="s">
        <v>579</v>
      </c>
      <c r="G154" s="220">
        <v>1003</v>
      </c>
      <c r="H154" s="585">
        <v>0</v>
      </c>
      <c r="I154" s="531" t="s">
        <v>579</v>
      </c>
      <c r="J154" s="526">
        <v>1003</v>
      </c>
      <c r="K154" s="166">
        <v>0</v>
      </c>
      <c r="L154" s="526">
        <v>0</v>
      </c>
      <c r="M154" s="166">
        <v>0</v>
      </c>
    </row>
    <row r="155" spans="1:16" s="280" customFormat="1" ht="25.5" customHeight="1">
      <c r="A155" s="381">
        <v>231139</v>
      </c>
      <c r="B155" s="528" t="s">
        <v>585</v>
      </c>
      <c r="C155" s="177">
        <v>477938</v>
      </c>
      <c r="D155" s="524">
        <v>70</v>
      </c>
      <c r="E155" s="177">
        <v>336471</v>
      </c>
      <c r="F155" s="177">
        <v>474000</v>
      </c>
      <c r="G155" s="220">
        <v>451086</v>
      </c>
      <c r="H155" s="585">
        <v>0</v>
      </c>
      <c r="I155" s="526">
        <v>0</v>
      </c>
      <c r="J155" s="526">
        <v>477938</v>
      </c>
      <c r="K155" s="166">
        <v>0</v>
      </c>
      <c r="L155" s="526">
        <v>113908</v>
      </c>
      <c r="M155" s="166">
        <v>27559</v>
      </c>
      <c r="P155" s="527"/>
    </row>
    <row r="156" spans="1:14" s="280" customFormat="1" ht="25.5" customHeight="1">
      <c r="A156" s="381">
        <v>231141</v>
      </c>
      <c r="B156" s="528" t="s">
        <v>586</v>
      </c>
      <c r="C156" s="177">
        <v>198664</v>
      </c>
      <c r="D156" s="524">
        <v>68</v>
      </c>
      <c r="E156" s="177">
        <v>134854</v>
      </c>
      <c r="F156" s="177">
        <v>180000</v>
      </c>
      <c r="G156" s="220">
        <v>162375</v>
      </c>
      <c r="H156" s="526">
        <v>0</v>
      </c>
      <c r="I156" s="526">
        <v>0</v>
      </c>
      <c r="J156" s="526">
        <v>198664</v>
      </c>
      <c r="K156" s="166">
        <v>0</v>
      </c>
      <c r="L156" s="526">
        <v>63810</v>
      </c>
      <c r="M156" s="166">
        <v>0</v>
      </c>
      <c r="N156" s="527"/>
    </row>
    <row r="157" spans="1:14" s="280" customFormat="1" ht="35.25" customHeight="1">
      <c r="A157" s="381">
        <v>231149</v>
      </c>
      <c r="B157" s="529" t="s">
        <v>587</v>
      </c>
      <c r="C157" s="177">
        <v>185</v>
      </c>
      <c r="D157" s="524">
        <f aca="true" t="shared" si="3" ref="D157:D164">E157/C157*100</f>
        <v>100</v>
      </c>
      <c r="E157" s="166">
        <f>J157-L157</f>
        <v>185</v>
      </c>
      <c r="F157" s="177">
        <v>0</v>
      </c>
      <c r="G157" s="220">
        <v>0</v>
      </c>
      <c r="H157" s="526">
        <v>0</v>
      </c>
      <c r="I157" s="526">
        <v>0</v>
      </c>
      <c r="J157" s="526">
        <v>185</v>
      </c>
      <c r="K157" s="166">
        <v>0</v>
      </c>
      <c r="L157" s="526">
        <v>0</v>
      </c>
      <c r="M157" s="166">
        <v>0</v>
      </c>
      <c r="N157" s="527"/>
    </row>
    <row r="158" spans="1:14" s="280" customFormat="1" ht="12.75" customHeight="1">
      <c r="A158" s="381">
        <v>231150</v>
      </c>
      <c r="B158" s="529" t="s">
        <v>588</v>
      </c>
      <c r="C158" s="177">
        <v>249</v>
      </c>
      <c r="D158" s="524">
        <f t="shared" si="3"/>
        <v>100</v>
      </c>
      <c r="E158" s="166">
        <f>J158-L158</f>
        <v>249</v>
      </c>
      <c r="F158" s="177">
        <v>10000</v>
      </c>
      <c r="G158" s="220">
        <v>250</v>
      </c>
      <c r="H158" s="526">
        <v>0</v>
      </c>
      <c r="I158" s="526">
        <v>0</v>
      </c>
      <c r="J158" s="526">
        <v>249</v>
      </c>
      <c r="K158" s="166">
        <v>0</v>
      </c>
      <c r="L158" s="526">
        <v>0</v>
      </c>
      <c r="M158" s="166">
        <v>0</v>
      </c>
      <c r="N158" s="527"/>
    </row>
    <row r="159" spans="1:14" s="280" customFormat="1" ht="12.75" customHeight="1">
      <c r="A159" s="381">
        <v>231151</v>
      </c>
      <c r="B159" s="529" t="s">
        <v>589</v>
      </c>
      <c r="C159" s="177">
        <v>683</v>
      </c>
      <c r="D159" s="524">
        <f t="shared" si="3"/>
        <v>100</v>
      </c>
      <c r="E159" s="166">
        <f>J159-L159</f>
        <v>683</v>
      </c>
      <c r="F159" s="177">
        <v>50000</v>
      </c>
      <c r="G159" s="220">
        <v>1225</v>
      </c>
      <c r="H159" s="526">
        <v>0</v>
      </c>
      <c r="I159" s="526">
        <v>0</v>
      </c>
      <c r="J159" s="526">
        <v>683</v>
      </c>
      <c r="K159" s="166">
        <v>0</v>
      </c>
      <c r="L159" s="526">
        <v>0</v>
      </c>
      <c r="M159" s="166">
        <v>0</v>
      </c>
      <c r="N159" s="527"/>
    </row>
    <row r="160" spans="1:14" s="280" customFormat="1" ht="12.75" customHeight="1">
      <c r="A160" s="381">
        <v>231152</v>
      </c>
      <c r="B160" s="529" t="s">
        <v>590</v>
      </c>
      <c r="C160" s="177">
        <v>18399</v>
      </c>
      <c r="D160" s="524">
        <f t="shared" si="3"/>
        <v>100</v>
      </c>
      <c r="E160" s="166">
        <f>J160-L160</f>
        <v>18399</v>
      </c>
      <c r="F160" s="177">
        <v>50000</v>
      </c>
      <c r="G160" s="220">
        <v>20250</v>
      </c>
      <c r="H160" s="526">
        <v>0</v>
      </c>
      <c r="I160" s="526">
        <v>0</v>
      </c>
      <c r="J160" s="526">
        <v>18399</v>
      </c>
      <c r="K160" s="166">
        <v>0</v>
      </c>
      <c r="L160" s="526">
        <v>0</v>
      </c>
      <c r="M160" s="166">
        <v>0</v>
      </c>
      <c r="N160" s="527"/>
    </row>
    <row r="161" spans="1:14" s="280" customFormat="1" ht="12.75" customHeight="1">
      <c r="A161" s="381">
        <v>231154</v>
      </c>
      <c r="B161" s="529" t="s">
        <v>591</v>
      </c>
      <c r="C161" s="177">
        <v>5795</v>
      </c>
      <c r="D161" s="530">
        <f t="shared" si="3"/>
        <v>7.4892148403796375</v>
      </c>
      <c r="E161" s="166">
        <f>J161+K161-L161-M161</f>
        <v>434</v>
      </c>
      <c r="F161" s="177">
        <v>6735</v>
      </c>
      <c r="G161" s="220">
        <v>4300</v>
      </c>
      <c r="H161" s="526">
        <v>0</v>
      </c>
      <c r="I161" s="526">
        <v>0</v>
      </c>
      <c r="J161" s="526">
        <v>5795</v>
      </c>
      <c r="K161" s="166">
        <v>0</v>
      </c>
      <c r="L161" s="526">
        <v>5361</v>
      </c>
      <c r="M161" s="166">
        <v>0</v>
      </c>
      <c r="N161" s="527"/>
    </row>
    <row r="162" spans="1:14" s="280" customFormat="1" ht="25.5" customHeight="1">
      <c r="A162" s="381">
        <v>231155</v>
      </c>
      <c r="B162" s="529" t="s">
        <v>592</v>
      </c>
      <c r="C162" s="177">
        <v>30288</v>
      </c>
      <c r="D162" s="530">
        <f t="shared" si="3"/>
        <v>68.1458003169572</v>
      </c>
      <c r="E162" s="166">
        <f>J162+K162-L162-M162</f>
        <v>20640</v>
      </c>
      <c r="F162" s="177">
        <v>30152</v>
      </c>
      <c r="G162" s="220">
        <v>30168</v>
      </c>
      <c r="H162" s="526">
        <v>0</v>
      </c>
      <c r="I162" s="526">
        <v>0</v>
      </c>
      <c r="J162" s="526">
        <v>30288</v>
      </c>
      <c r="K162" s="166">
        <v>0</v>
      </c>
      <c r="L162" s="526">
        <v>9648</v>
      </c>
      <c r="M162" s="166">
        <v>0</v>
      </c>
      <c r="N162" s="527"/>
    </row>
    <row r="163" spans="1:14" s="280" customFormat="1" ht="12.75" customHeight="1">
      <c r="A163" s="381">
        <v>231157</v>
      </c>
      <c r="B163" s="529" t="s">
        <v>593</v>
      </c>
      <c r="C163" s="177">
        <v>3281</v>
      </c>
      <c r="D163" s="524">
        <v>18</v>
      </c>
      <c r="E163" s="177">
        <v>596</v>
      </c>
      <c r="F163" s="177">
        <v>4703</v>
      </c>
      <c r="G163" s="220">
        <v>3535</v>
      </c>
      <c r="H163" s="526">
        <v>0</v>
      </c>
      <c r="I163" s="526">
        <v>0</v>
      </c>
      <c r="J163" s="526">
        <v>3281</v>
      </c>
      <c r="K163" s="166">
        <v>0</v>
      </c>
      <c r="L163" s="526">
        <v>1518</v>
      </c>
      <c r="M163" s="166">
        <v>1167</v>
      </c>
      <c r="N163" s="527"/>
    </row>
    <row r="164" spans="1:14" s="280" customFormat="1" ht="12.75" customHeight="1">
      <c r="A164" s="381">
        <v>231158</v>
      </c>
      <c r="B164" s="529" t="s">
        <v>594</v>
      </c>
      <c r="C164" s="177">
        <v>89453</v>
      </c>
      <c r="D164" s="530">
        <f t="shared" si="3"/>
        <v>16.2062759214336</v>
      </c>
      <c r="E164" s="177">
        <v>14497</v>
      </c>
      <c r="F164" s="177">
        <v>90000</v>
      </c>
      <c r="G164" s="220">
        <v>89447</v>
      </c>
      <c r="H164" s="526">
        <v>0</v>
      </c>
      <c r="I164" s="526">
        <v>0</v>
      </c>
      <c r="J164" s="526">
        <v>89453</v>
      </c>
      <c r="K164" s="166">
        <v>0</v>
      </c>
      <c r="L164" s="526">
        <v>74956</v>
      </c>
      <c r="M164" s="166">
        <v>0</v>
      </c>
      <c r="N164" s="527"/>
    </row>
    <row r="165" spans="1:14" s="280" customFormat="1" ht="12.75" customHeight="1">
      <c r="A165" s="381">
        <v>231159</v>
      </c>
      <c r="B165" s="529" t="s">
        <v>595</v>
      </c>
      <c r="C165" s="177">
        <v>1444</v>
      </c>
      <c r="D165" s="524">
        <v>0</v>
      </c>
      <c r="E165" s="177">
        <v>0</v>
      </c>
      <c r="F165" s="177">
        <v>1500</v>
      </c>
      <c r="G165" s="220">
        <v>1444</v>
      </c>
      <c r="H165" s="526">
        <v>0</v>
      </c>
      <c r="I165" s="526">
        <v>0</v>
      </c>
      <c r="J165" s="526">
        <v>1444</v>
      </c>
      <c r="K165" s="166">
        <v>0</v>
      </c>
      <c r="L165" s="526">
        <v>1444</v>
      </c>
      <c r="M165" s="166">
        <v>0</v>
      </c>
      <c r="N165" s="527"/>
    </row>
    <row r="166" spans="1:14" s="280" customFormat="1" ht="24" customHeight="1">
      <c r="A166" s="381">
        <v>231163</v>
      </c>
      <c r="B166" s="529" t="s">
        <v>596</v>
      </c>
      <c r="C166" s="177">
        <v>233</v>
      </c>
      <c r="D166" s="524">
        <f>E166/C166*100</f>
        <v>100</v>
      </c>
      <c r="E166" s="166">
        <f>J166+K166-L166-M166</f>
        <v>233</v>
      </c>
      <c r="F166" s="177">
        <v>0</v>
      </c>
      <c r="G166" s="220">
        <v>0</v>
      </c>
      <c r="H166" s="526">
        <v>0</v>
      </c>
      <c r="I166" s="526">
        <v>0</v>
      </c>
      <c r="J166" s="526">
        <v>233</v>
      </c>
      <c r="K166" s="166">
        <v>0</v>
      </c>
      <c r="L166" s="526">
        <v>0</v>
      </c>
      <c r="M166" s="166">
        <v>0</v>
      </c>
      <c r="N166" s="527"/>
    </row>
    <row r="167" spans="1:14" s="280" customFormat="1" ht="12.75" customHeight="1">
      <c r="A167" s="381">
        <v>231167</v>
      </c>
      <c r="B167" s="529" t="s">
        <v>597</v>
      </c>
      <c r="C167" s="177">
        <v>22114</v>
      </c>
      <c r="D167" s="530">
        <f>E167/C167*100</f>
        <v>5.4580808537578</v>
      </c>
      <c r="E167" s="166">
        <v>1207</v>
      </c>
      <c r="F167" s="177">
        <v>30000</v>
      </c>
      <c r="G167" s="220">
        <v>22096</v>
      </c>
      <c r="H167" s="526">
        <v>0</v>
      </c>
      <c r="I167" s="526">
        <v>0</v>
      </c>
      <c r="J167" s="526">
        <v>22114</v>
      </c>
      <c r="K167" s="166">
        <v>0</v>
      </c>
      <c r="L167" s="526">
        <v>20906</v>
      </c>
      <c r="M167" s="166">
        <v>0</v>
      </c>
      <c r="N167" s="527"/>
    </row>
    <row r="168" spans="1:14" s="280" customFormat="1" ht="12.75" customHeight="1">
      <c r="A168" s="381">
        <v>231168</v>
      </c>
      <c r="B168" s="529" t="s">
        <v>598</v>
      </c>
      <c r="C168" s="177">
        <v>12317</v>
      </c>
      <c r="D168" s="530">
        <f>E168/C168*100</f>
        <v>7.501826743525209</v>
      </c>
      <c r="E168" s="166">
        <f>J168+K168-L168-M168</f>
        <v>924</v>
      </c>
      <c r="F168" s="177">
        <v>15000</v>
      </c>
      <c r="G168" s="220">
        <v>12316</v>
      </c>
      <c r="H168" s="526">
        <v>0</v>
      </c>
      <c r="I168" s="526">
        <v>0</v>
      </c>
      <c r="J168" s="526">
        <v>12317</v>
      </c>
      <c r="K168" s="166">
        <v>0</v>
      </c>
      <c r="L168" s="526">
        <v>11393</v>
      </c>
      <c r="M168" s="166">
        <v>0</v>
      </c>
      <c r="N168" s="527"/>
    </row>
    <row r="169" spans="1:14" s="280" customFormat="1" ht="12.75" customHeight="1">
      <c r="A169" s="381">
        <v>231169</v>
      </c>
      <c r="B169" s="529" t="s">
        <v>599</v>
      </c>
      <c r="C169" s="177">
        <v>10340</v>
      </c>
      <c r="D169" s="530">
        <f>E169/C169*100</f>
        <v>15.715667311411993</v>
      </c>
      <c r="E169" s="166">
        <f>J169+K169-L169-M169</f>
        <v>1625</v>
      </c>
      <c r="F169" s="177">
        <v>13000</v>
      </c>
      <c r="G169" s="220">
        <v>10331</v>
      </c>
      <c r="H169" s="526">
        <v>0</v>
      </c>
      <c r="I169" s="526">
        <v>0</v>
      </c>
      <c r="J169" s="526">
        <v>10340</v>
      </c>
      <c r="K169" s="166">
        <v>0</v>
      </c>
      <c r="L169" s="526">
        <v>8715</v>
      </c>
      <c r="M169" s="166">
        <v>0</v>
      </c>
      <c r="N169" s="527"/>
    </row>
    <row r="170" spans="1:14" s="280" customFormat="1" ht="12.75" customHeight="1">
      <c r="A170" s="381">
        <v>231170</v>
      </c>
      <c r="B170" s="529" t="s">
        <v>600</v>
      </c>
      <c r="C170" s="177">
        <v>48252</v>
      </c>
      <c r="D170" s="524">
        <v>16</v>
      </c>
      <c r="E170" s="177">
        <v>7615</v>
      </c>
      <c r="F170" s="177">
        <v>52000</v>
      </c>
      <c r="G170" s="220">
        <v>45929</v>
      </c>
      <c r="H170" s="526">
        <v>0</v>
      </c>
      <c r="I170" s="526">
        <v>0</v>
      </c>
      <c r="J170" s="526">
        <v>48252</v>
      </c>
      <c r="K170" s="166">
        <v>0</v>
      </c>
      <c r="L170" s="526">
        <v>34764</v>
      </c>
      <c r="M170" s="166">
        <v>5873</v>
      </c>
      <c r="N170" s="527"/>
    </row>
    <row r="171" spans="1:14" s="280" customFormat="1" ht="12.75" customHeight="1">
      <c r="A171" s="381">
        <v>231177</v>
      </c>
      <c r="B171" s="529" t="s">
        <v>601</v>
      </c>
      <c r="C171" s="177">
        <v>141312</v>
      </c>
      <c r="D171" s="530">
        <f aca="true" t="shared" si="4" ref="D171:D182">E171/C171*100</f>
        <v>8.842136548913043</v>
      </c>
      <c r="E171" s="166">
        <f aca="true" t="shared" si="5" ref="E171:E182">J171+K171-L171-M171</f>
        <v>12495</v>
      </c>
      <c r="F171" s="177">
        <v>141308</v>
      </c>
      <c r="G171" s="220">
        <v>141308</v>
      </c>
      <c r="H171" s="526">
        <v>0</v>
      </c>
      <c r="I171" s="526">
        <v>0</v>
      </c>
      <c r="J171" s="526">
        <v>141312</v>
      </c>
      <c r="K171" s="166">
        <v>0</v>
      </c>
      <c r="L171" s="526">
        <v>128817</v>
      </c>
      <c r="M171" s="166">
        <v>0</v>
      </c>
      <c r="N171" s="527"/>
    </row>
    <row r="172" spans="1:14" s="280" customFormat="1" ht="12.75" customHeight="1">
      <c r="A172" s="381">
        <v>231178</v>
      </c>
      <c r="B172" s="529" t="s">
        <v>602</v>
      </c>
      <c r="C172" s="177">
        <v>98196</v>
      </c>
      <c r="D172" s="530">
        <f t="shared" si="4"/>
        <v>17.401930832213125</v>
      </c>
      <c r="E172" s="166">
        <f t="shared" si="5"/>
        <v>17088</v>
      </c>
      <c r="F172" s="177">
        <v>98191</v>
      </c>
      <c r="G172" s="220">
        <v>98191</v>
      </c>
      <c r="H172" s="526">
        <v>0</v>
      </c>
      <c r="I172" s="526">
        <v>0</v>
      </c>
      <c r="J172" s="526">
        <v>98196</v>
      </c>
      <c r="K172" s="166">
        <v>0</v>
      </c>
      <c r="L172" s="526">
        <v>81108</v>
      </c>
      <c r="M172" s="166">
        <v>0</v>
      </c>
      <c r="N172" s="527"/>
    </row>
    <row r="173" spans="1:14" s="280" customFormat="1" ht="12.75" customHeight="1">
      <c r="A173" s="381">
        <v>231179</v>
      </c>
      <c r="B173" s="529" t="s">
        <v>603</v>
      </c>
      <c r="C173" s="177">
        <v>78998</v>
      </c>
      <c r="D173" s="530">
        <f t="shared" si="4"/>
        <v>21.737259171118257</v>
      </c>
      <c r="E173" s="166">
        <f t="shared" si="5"/>
        <v>17172</v>
      </c>
      <c r="F173" s="177">
        <v>78993</v>
      </c>
      <c r="G173" s="220">
        <v>78993</v>
      </c>
      <c r="H173" s="526">
        <v>0</v>
      </c>
      <c r="I173" s="526">
        <v>0</v>
      </c>
      <c r="J173" s="526">
        <v>78998</v>
      </c>
      <c r="K173" s="166">
        <v>0</v>
      </c>
      <c r="L173" s="526">
        <v>61826</v>
      </c>
      <c r="M173" s="166">
        <v>0</v>
      </c>
      <c r="N173" s="527"/>
    </row>
    <row r="174" spans="1:14" s="280" customFormat="1" ht="12.75" customHeight="1">
      <c r="A174" s="381">
        <v>231180</v>
      </c>
      <c r="B174" s="529" t="s">
        <v>604</v>
      </c>
      <c r="C174" s="177">
        <v>124739</v>
      </c>
      <c r="D174" s="530">
        <f t="shared" si="4"/>
        <v>15.355261786610441</v>
      </c>
      <c r="E174" s="166">
        <f t="shared" si="5"/>
        <v>19154</v>
      </c>
      <c r="F174" s="177">
        <v>124732</v>
      </c>
      <c r="G174" s="220">
        <v>124732</v>
      </c>
      <c r="H174" s="526">
        <v>0</v>
      </c>
      <c r="I174" s="526">
        <v>0</v>
      </c>
      <c r="J174" s="526">
        <v>124739</v>
      </c>
      <c r="K174" s="166">
        <v>0</v>
      </c>
      <c r="L174" s="526">
        <v>105585</v>
      </c>
      <c r="M174" s="166">
        <v>0</v>
      </c>
      <c r="N174" s="527"/>
    </row>
    <row r="175" spans="1:14" s="280" customFormat="1" ht="12.75" customHeight="1">
      <c r="A175" s="381">
        <v>231181</v>
      </c>
      <c r="B175" s="529" t="s">
        <v>605</v>
      </c>
      <c r="C175" s="177">
        <v>58745</v>
      </c>
      <c r="D175" s="530">
        <f t="shared" si="4"/>
        <v>9.823814792748319</v>
      </c>
      <c r="E175" s="166">
        <f t="shared" si="5"/>
        <v>5771</v>
      </c>
      <c r="F175" s="177">
        <v>58735</v>
      </c>
      <c r="G175" s="220">
        <v>58735</v>
      </c>
      <c r="H175" s="526">
        <v>0</v>
      </c>
      <c r="I175" s="526">
        <v>0</v>
      </c>
      <c r="J175" s="526">
        <v>58745</v>
      </c>
      <c r="K175" s="166">
        <v>0</v>
      </c>
      <c r="L175" s="526">
        <v>52974</v>
      </c>
      <c r="M175" s="166">
        <v>0</v>
      </c>
      <c r="N175" s="527"/>
    </row>
    <row r="176" spans="1:14" s="280" customFormat="1" ht="12.75" customHeight="1">
      <c r="A176" s="381">
        <v>231182</v>
      </c>
      <c r="B176" s="529" t="s">
        <v>606</v>
      </c>
      <c r="C176" s="177">
        <v>139294</v>
      </c>
      <c r="D176" s="530">
        <f t="shared" si="4"/>
        <v>9.190632762358753</v>
      </c>
      <c r="E176" s="166">
        <v>12802</v>
      </c>
      <c r="F176" s="177">
        <v>139305</v>
      </c>
      <c r="G176" s="220">
        <v>139305</v>
      </c>
      <c r="H176" s="526">
        <v>0</v>
      </c>
      <c r="I176" s="526">
        <v>0</v>
      </c>
      <c r="J176" s="526">
        <v>139294</v>
      </c>
      <c r="K176" s="166">
        <v>0</v>
      </c>
      <c r="L176" s="526">
        <v>126491</v>
      </c>
      <c r="M176" s="166">
        <v>0</v>
      </c>
      <c r="N176" s="527"/>
    </row>
    <row r="177" spans="1:14" s="280" customFormat="1" ht="12.75" customHeight="1">
      <c r="A177" s="381">
        <v>231183</v>
      </c>
      <c r="B177" s="529" t="s">
        <v>607</v>
      </c>
      <c r="C177" s="177">
        <v>39927</v>
      </c>
      <c r="D177" s="530">
        <f t="shared" si="4"/>
        <v>13.249179753049315</v>
      </c>
      <c r="E177" s="166">
        <v>5290</v>
      </c>
      <c r="F177" s="177">
        <v>39926</v>
      </c>
      <c r="G177" s="220">
        <v>39926</v>
      </c>
      <c r="H177" s="526">
        <v>0</v>
      </c>
      <c r="I177" s="526">
        <v>0</v>
      </c>
      <c r="J177" s="526">
        <v>39927</v>
      </c>
      <c r="K177" s="166">
        <v>0</v>
      </c>
      <c r="L177" s="526">
        <v>34638</v>
      </c>
      <c r="M177" s="166">
        <v>0</v>
      </c>
      <c r="N177" s="527"/>
    </row>
    <row r="178" spans="1:14" s="280" customFormat="1" ht="12.75" customHeight="1">
      <c r="A178" s="381">
        <v>231184</v>
      </c>
      <c r="B178" s="529" t="s">
        <v>608</v>
      </c>
      <c r="C178" s="177">
        <v>46020</v>
      </c>
      <c r="D178" s="530">
        <f t="shared" si="4"/>
        <v>8.850499782703173</v>
      </c>
      <c r="E178" s="166">
        <v>4073</v>
      </c>
      <c r="F178" s="177">
        <v>46020</v>
      </c>
      <c r="G178" s="220">
        <v>46020</v>
      </c>
      <c r="H178" s="526">
        <v>0</v>
      </c>
      <c r="I178" s="526">
        <v>0</v>
      </c>
      <c r="J178" s="526">
        <v>46020</v>
      </c>
      <c r="K178" s="166">
        <v>0</v>
      </c>
      <c r="L178" s="526">
        <v>41947</v>
      </c>
      <c r="M178" s="166">
        <v>0</v>
      </c>
      <c r="N178" s="527"/>
    </row>
    <row r="179" spans="1:14" s="280" customFormat="1" ht="12.75" customHeight="1">
      <c r="A179" s="381">
        <v>231185</v>
      </c>
      <c r="B179" s="529" t="s">
        <v>609</v>
      </c>
      <c r="C179" s="177">
        <v>93075</v>
      </c>
      <c r="D179" s="530">
        <f t="shared" si="4"/>
        <v>9.651356432984153</v>
      </c>
      <c r="E179" s="166">
        <v>8983</v>
      </c>
      <c r="F179" s="177">
        <v>92951</v>
      </c>
      <c r="G179" s="220">
        <v>92951</v>
      </c>
      <c r="H179" s="526">
        <v>0</v>
      </c>
      <c r="I179" s="526">
        <v>0</v>
      </c>
      <c r="J179" s="526">
        <v>93075</v>
      </c>
      <c r="K179" s="166">
        <v>0</v>
      </c>
      <c r="L179" s="526">
        <v>84091</v>
      </c>
      <c r="M179" s="166">
        <v>0</v>
      </c>
      <c r="N179" s="527"/>
    </row>
    <row r="180" spans="1:14" s="280" customFormat="1" ht="12.75" customHeight="1">
      <c r="A180" s="381">
        <v>231187</v>
      </c>
      <c r="B180" s="529" t="s">
        <v>610</v>
      </c>
      <c r="C180" s="177">
        <v>83796</v>
      </c>
      <c r="D180" s="530">
        <f t="shared" si="4"/>
        <v>14.362260728435725</v>
      </c>
      <c r="E180" s="166">
        <f t="shared" si="5"/>
        <v>12035</v>
      </c>
      <c r="F180" s="177">
        <v>83747</v>
      </c>
      <c r="G180" s="220">
        <v>83747</v>
      </c>
      <c r="H180" s="526">
        <v>0</v>
      </c>
      <c r="I180" s="526">
        <v>0</v>
      </c>
      <c r="J180" s="526">
        <v>83796</v>
      </c>
      <c r="K180" s="166">
        <v>0</v>
      </c>
      <c r="L180" s="526">
        <v>71761</v>
      </c>
      <c r="M180" s="166">
        <v>0</v>
      </c>
      <c r="N180" s="527"/>
    </row>
    <row r="181" spans="1:14" s="280" customFormat="1" ht="12.75" customHeight="1">
      <c r="A181" s="381">
        <v>231188</v>
      </c>
      <c r="B181" s="529" t="s">
        <v>611</v>
      </c>
      <c r="C181" s="177">
        <v>34779</v>
      </c>
      <c r="D181" s="530">
        <f t="shared" si="4"/>
        <v>9.315966531527646</v>
      </c>
      <c r="E181" s="166">
        <v>3240</v>
      </c>
      <c r="F181" s="177">
        <v>34769</v>
      </c>
      <c r="G181" s="220">
        <v>34769</v>
      </c>
      <c r="H181" s="526">
        <v>0</v>
      </c>
      <c r="I181" s="526">
        <v>0</v>
      </c>
      <c r="J181" s="526">
        <v>34779</v>
      </c>
      <c r="K181" s="166">
        <v>0</v>
      </c>
      <c r="L181" s="526">
        <v>31539</v>
      </c>
      <c r="M181" s="166">
        <v>0</v>
      </c>
      <c r="N181" s="527"/>
    </row>
    <row r="182" spans="1:14" s="280" customFormat="1" ht="12.75" customHeight="1">
      <c r="A182" s="381">
        <v>231189</v>
      </c>
      <c r="B182" s="529" t="s">
        <v>612</v>
      </c>
      <c r="C182" s="177">
        <v>79783</v>
      </c>
      <c r="D182" s="530">
        <f t="shared" si="4"/>
        <v>24.18811024905055</v>
      </c>
      <c r="E182" s="166">
        <f t="shared" si="5"/>
        <v>19298</v>
      </c>
      <c r="F182" s="177">
        <v>79744</v>
      </c>
      <c r="G182" s="220">
        <v>79744</v>
      </c>
      <c r="H182" s="526">
        <v>0</v>
      </c>
      <c r="I182" s="526">
        <v>0</v>
      </c>
      <c r="J182" s="526">
        <v>79783</v>
      </c>
      <c r="K182" s="166">
        <v>0</v>
      </c>
      <c r="L182" s="526">
        <v>60485</v>
      </c>
      <c r="M182" s="166">
        <v>0</v>
      </c>
      <c r="N182" s="527"/>
    </row>
    <row r="183" spans="1:16" s="280" customFormat="1" ht="12.75" customHeight="1">
      <c r="A183" s="381">
        <v>231227</v>
      </c>
      <c r="B183" s="529" t="s">
        <v>464</v>
      </c>
      <c r="C183" s="177">
        <v>1105</v>
      </c>
      <c r="D183" s="524">
        <v>12.5</v>
      </c>
      <c r="E183" s="177">
        <v>139</v>
      </c>
      <c r="F183" s="177">
        <v>1560</v>
      </c>
      <c r="G183" s="220">
        <v>440</v>
      </c>
      <c r="H183" s="574">
        <v>0</v>
      </c>
      <c r="I183" s="526">
        <v>0</v>
      </c>
      <c r="J183" s="526">
        <v>1105</v>
      </c>
      <c r="K183" s="166">
        <v>0</v>
      </c>
      <c r="L183" s="526">
        <v>663</v>
      </c>
      <c r="M183" s="166">
        <v>303</v>
      </c>
      <c r="P183" s="527"/>
    </row>
    <row r="184" spans="1:14" s="280" customFormat="1" ht="24" customHeight="1">
      <c r="A184" s="1013" t="s">
        <v>613</v>
      </c>
      <c r="B184" s="1014"/>
      <c r="C184" s="177"/>
      <c r="D184" s="524"/>
      <c r="E184" s="177"/>
      <c r="F184" s="177">
        <v>-388627</v>
      </c>
      <c r="G184" s="220"/>
      <c r="H184" s="526"/>
      <c r="I184" s="526"/>
      <c r="J184" s="526"/>
      <c r="K184" s="166"/>
      <c r="L184" s="526"/>
      <c r="M184" s="166"/>
      <c r="N184" s="527"/>
    </row>
    <row r="185" spans="1:13" ht="23.25" customHeight="1">
      <c r="A185" s="1015" t="s">
        <v>614</v>
      </c>
      <c r="B185" s="1016"/>
      <c r="C185" s="6">
        <f>SUM(C119:C184)</f>
        <v>2644060</v>
      </c>
      <c r="D185" s="385" t="s">
        <v>742</v>
      </c>
      <c r="E185" s="6">
        <f aca="true" t="shared" si="6" ref="E185:M185">SUM(E119:E184)</f>
        <v>847530</v>
      </c>
      <c r="F185" s="6">
        <f t="shared" si="6"/>
        <v>2244655</v>
      </c>
      <c r="G185" s="6">
        <f t="shared" si="6"/>
        <v>2332100</v>
      </c>
      <c r="H185" s="6">
        <f t="shared" si="6"/>
        <v>0</v>
      </c>
      <c r="I185" s="6">
        <f t="shared" si="6"/>
        <v>0</v>
      </c>
      <c r="J185" s="6">
        <f t="shared" si="6"/>
        <v>2642339</v>
      </c>
      <c r="K185" s="6">
        <f t="shared" si="6"/>
        <v>1721</v>
      </c>
      <c r="L185" s="6">
        <f t="shared" si="6"/>
        <v>1760202</v>
      </c>
      <c r="M185" s="6">
        <f t="shared" si="6"/>
        <v>38035</v>
      </c>
    </row>
    <row r="186" spans="1:13" ht="23.25" customHeight="1">
      <c r="A186" s="867"/>
      <c r="B186" s="868"/>
      <c r="C186" s="157"/>
      <c r="D186" s="203"/>
      <c r="E186" s="157"/>
      <c r="F186" s="157"/>
      <c r="G186" s="157"/>
      <c r="H186" s="157"/>
      <c r="I186" s="157"/>
      <c r="J186" s="157"/>
      <c r="K186" s="157"/>
      <c r="L186" s="157"/>
      <c r="M186" s="157"/>
    </row>
    <row r="192" ht="12.75">
      <c r="I192" s="12"/>
    </row>
    <row r="194" ht="12.75">
      <c r="I194" s="12"/>
    </row>
    <row r="195" ht="12.75">
      <c r="I195" s="12"/>
    </row>
    <row r="201" ht="12.75">
      <c r="C201" s="12"/>
    </row>
  </sheetData>
  <sheetProtection/>
  <mergeCells count="39">
    <mergeCell ref="A184:B184"/>
    <mergeCell ref="A185:B185"/>
    <mergeCell ref="B113:M113"/>
    <mergeCell ref="A117:B117"/>
    <mergeCell ref="C120:C121"/>
    <mergeCell ref="D120:D121"/>
    <mergeCell ref="E120:E121"/>
    <mergeCell ref="F120:F121"/>
    <mergeCell ref="H120:H121"/>
    <mergeCell ref="I120:I121"/>
    <mergeCell ref="J120:J121"/>
    <mergeCell ref="L120:L121"/>
    <mergeCell ref="F102:F103"/>
    <mergeCell ref="I102:I103"/>
    <mergeCell ref="P102:P103"/>
    <mergeCell ref="M120:M121"/>
    <mergeCell ref="A112:B112"/>
    <mergeCell ref="N95:N97"/>
    <mergeCell ref="F100:F101"/>
    <mergeCell ref="I100:I101"/>
    <mergeCell ref="P100:P101"/>
    <mergeCell ref="F45:F46"/>
    <mergeCell ref="I45:I46"/>
    <mergeCell ref="F81:F83"/>
    <mergeCell ref="I81:I83"/>
    <mergeCell ref="L2:M2"/>
    <mergeCell ref="J3:K3"/>
    <mergeCell ref="L3:M3"/>
    <mergeCell ref="F6:F16"/>
    <mergeCell ref="I6:I16"/>
    <mergeCell ref="A1:J1"/>
    <mergeCell ref="F2:I2"/>
    <mergeCell ref="J2:K2"/>
    <mergeCell ref="F18:F28"/>
    <mergeCell ref="I18:I28"/>
    <mergeCell ref="A44:A45"/>
    <mergeCell ref="C45:C46"/>
    <mergeCell ref="D45:D46"/>
    <mergeCell ref="E45:E46"/>
  </mergeCells>
  <printOptions/>
  <pageMargins left="0.7874015748031497" right="0.7874015748031497" top="0.7874015748031497" bottom="0.7874015748031497" header="0.5118110236220472" footer="0.5118110236220472"/>
  <pageSetup firstPageNumber="31" useFirstPageNumber="1" fitToHeight="5" fitToWidth="1" horizontalDpi="600" verticalDpi="600" orientation="landscape" paperSize="9" scale="71" r:id="rId1"/>
  <headerFooter alignWithMargins="0">
    <oddFooter>&amp;C&amp;P</oddFooter>
  </headerFooter>
  <rowBreaks count="2" manualBreakCount="2">
    <brk id="62" max="65535" man="1"/>
    <brk id="10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xSplit="2" ySplit="3" topLeftCell="C4" activePane="bottomRight" state="frozen"/>
      <selection pane="topLeft" activeCell="I184" sqref="I184"/>
      <selection pane="topRight" activeCell="I184" sqref="I184"/>
      <selection pane="bottomLeft" activeCell="I184" sqref="I184"/>
      <selection pane="bottomRight" activeCell="I184" sqref="I184"/>
    </sheetView>
  </sheetViews>
  <sheetFormatPr defaultColWidth="9.00390625" defaultRowHeight="12.75"/>
  <cols>
    <col min="1" max="1" width="7.375" style="0" customWidth="1"/>
    <col min="2" max="2" width="33.875" style="0" customWidth="1"/>
    <col min="3" max="3" width="8.875" style="0" customWidth="1"/>
    <col min="4" max="4" width="5.00390625" style="0" customWidth="1"/>
    <col min="5" max="5" width="7.875" style="0" customWidth="1"/>
    <col min="7" max="7" width="9.375" style="0" customWidth="1"/>
    <col min="8" max="8" width="8.00390625" style="0" customWidth="1"/>
    <col min="9" max="9" width="7.00390625" style="0" customWidth="1"/>
    <col min="10" max="10" width="12.75390625" style="0" bestFit="1" customWidth="1"/>
    <col min="11" max="11" width="9.00390625" style="0" customWidth="1"/>
    <col min="12" max="12" width="12.25390625" style="0" customWidth="1"/>
    <col min="13" max="13" width="12.875" style="0" customWidth="1"/>
    <col min="14" max="14" width="12.125" style="0" customWidth="1"/>
    <col min="15" max="15" width="9.00390625" style="0" customWidth="1"/>
    <col min="16" max="16" width="10.875" style="0" customWidth="1"/>
    <col min="17" max="17" width="9.375" style="0" customWidth="1"/>
  </cols>
  <sheetData>
    <row r="1" spans="1:17" ht="36" customHeight="1">
      <c r="A1" s="993" t="s">
        <v>886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</row>
    <row r="2" spans="2:17" ht="25.5" customHeight="1">
      <c r="B2" s="859"/>
      <c r="C2" s="12"/>
      <c r="E2" s="12"/>
      <c r="F2" s="1025"/>
      <c r="G2" s="1025"/>
      <c r="H2" s="1025"/>
      <c r="I2" s="1026"/>
      <c r="J2" s="989" t="s">
        <v>615</v>
      </c>
      <c r="K2" s="1027"/>
      <c r="L2" s="997" t="s">
        <v>616</v>
      </c>
      <c r="M2" s="1028"/>
      <c r="N2" s="1028"/>
      <c r="O2" s="1029"/>
      <c r="P2" s="997" t="s">
        <v>377</v>
      </c>
      <c r="Q2" s="1029"/>
    </row>
    <row r="3" spans="1:17" ht="57" customHeight="1">
      <c r="A3" s="860" t="s">
        <v>378</v>
      </c>
      <c r="B3" s="860" t="s">
        <v>617</v>
      </c>
      <c r="C3" s="379" t="s">
        <v>618</v>
      </c>
      <c r="D3" s="379" t="s">
        <v>381</v>
      </c>
      <c r="E3" s="379" t="s">
        <v>382</v>
      </c>
      <c r="F3" s="379" t="s">
        <v>620</v>
      </c>
      <c r="G3" s="379" t="s">
        <v>621</v>
      </c>
      <c r="H3" s="380" t="s">
        <v>72</v>
      </c>
      <c r="I3" s="380" t="s">
        <v>385</v>
      </c>
      <c r="J3" s="380" t="s">
        <v>622</v>
      </c>
      <c r="K3" s="386" t="s">
        <v>73</v>
      </c>
      <c r="L3" s="386" t="s">
        <v>623</v>
      </c>
      <c r="M3" s="386" t="s">
        <v>624</v>
      </c>
      <c r="N3" s="386" t="s">
        <v>74</v>
      </c>
      <c r="O3" s="386" t="s">
        <v>75</v>
      </c>
      <c r="P3" s="386" t="s">
        <v>625</v>
      </c>
      <c r="Q3" s="379" t="s">
        <v>76</v>
      </c>
    </row>
    <row r="4" spans="1:18" s="280" customFormat="1" ht="38.25" customHeight="1">
      <c r="A4" s="1022" t="s">
        <v>626</v>
      </c>
      <c r="B4" s="95" t="s">
        <v>627</v>
      </c>
      <c r="C4" s="177">
        <v>170267</v>
      </c>
      <c r="D4" s="536">
        <v>28</v>
      </c>
      <c r="E4" s="177">
        <v>47525</v>
      </c>
      <c r="F4" s="177">
        <v>120000</v>
      </c>
      <c r="G4" s="525">
        <v>117700</v>
      </c>
      <c r="H4" s="574">
        <v>0</v>
      </c>
      <c r="I4" s="526">
        <v>0</v>
      </c>
      <c r="J4" s="526">
        <v>112109</v>
      </c>
      <c r="K4" s="166">
        <v>0</v>
      </c>
      <c r="L4" s="526">
        <v>62985</v>
      </c>
      <c r="M4" s="526">
        <v>62985</v>
      </c>
      <c r="N4" s="526">
        <v>0</v>
      </c>
      <c r="O4" s="537">
        <v>0</v>
      </c>
      <c r="P4" s="525">
        <v>122741</v>
      </c>
      <c r="Q4" s="166">
        <v>0</v>
      </c>
      <c r="R4" s="527"/>
    </row>
    <row r="5" spans="1:18" s="280" customFormat="1" ht="51" customHeight="1">
      <c r="A5" s="1023"/>
      <c r="B5" s="95" t="s">
        <v>628</v>
      </c>
      <c r="C5" s="177"/>
      <c r="D5" s="536"/>
      <c r="E5" s="177"/>
      <c r="F5" s="177">
        <v>-2300</v>
      </c>
      <c r="G5" s="525"/>
      <c r="H5" s="574"/>
      <c r="I5" s="526"/>
      <c r="J5" s="526"/>
      <c r="K5" s="166"/>
      <c r="L5" s="526"/>
      <c r="M5" s="526"/>
      <c r="N5" s="526"/>
      <c r="O5" s="537"/>
      <c r="P5" s="525"/>
      <c r="Q5" s="166"/>
      <c r="R5" s="527"/>
    </row>
    <row r="6" spans="1:18" s="280" customFormat="1" ht="38.25" customHeight="1">
      <c r="A6" s="1022" t="s">
        <v>629</v>
      </c>
      <c r="B6" s="95" t="s">
        <v>630</v>
      </c>
      <c r="C6" s="177">
        <v>15739</v>
      </c>
      <c r="D6" s="536">
        <v>25</v>
      </c>
      <c r="E6" s="177">
        <v>3955</v>
      </c>
      <c r="F6" s="177">
        <v>25000</v>
      </c>
      <c r="G6" s="525">
        <v>12000</v>
      </c>
      <c r="H6" s="574">
        <v>0</v>
      </c>
      <c r="I6" s="526">
        <v>0</v>
      </c>
      <c r="J6" s="526">
        <v>4628</v>
      </c>
      <c r="K6" s="166">
        <v>0</v>
      </c>
      <c r="L6" s="526">
        <v>11112</v>
      </c>
      <c r="M6" s="526">
        <v>11112</v>
      </c>
      <c r="N6" s="526">
        <v>0</v>
      </c>
      <c r="O6" s="537">
        <v>0</v>
      </c>
      <c r="P6" s="525">
        <v>11785</v>
      </c>
      <c r="Q6" s="166">
        <v>0</v>
      </c>
      <c r="R6" s="527"/>
    </row>
    <row r="7" spans="1:18" s="280" customFormat="1" ht="51" customHeight="1">
      <c r="A7" s="1023"/>
      <c r="B7" s="95" t="s">
        <v>628</v>
      </c>
      <c r="C7" s="177"/>
      <c r="D7" s="536"/>
      <c r="E7" s="177"/>
      <c r="F7" s="177">
        <v>-13000</v>
      </c>
      <c r="G7" s="525"/>
      <c r="H7" s="574"/>
      <c r="I7" s="526"/>
      <c r="J7" s="526"/>
      <c r="K7" s="166"/>
      <c r="L7" s="526"/>
      <c r="M7" s="526"/>
      <c r="N7" s="526"/>
      <c r="O7" s="537"/>
      <c r="P7" s="525"/>
      <c r="Q7" s="166"/>
      <c r="R7" s="527"/>
    </row>
    <row r="8" spans="1:18" s="280" customFormat="1" ht="25.5" customHeight="1">
      <c r="A8" s="93" t="s">
        <v>631</v>
      </c>
      <c r="B8" s="95" t="s">
        <v>632</v>
      </c>
      <c r="C8" s="177">
        <v>28184</v>
      </c>
      <c r="D8" s="536">
        <v>29</v>
      </c>
      <c r="E8" s="177">
        <v>8286</v>
      </c>
      <c r="F8" s="177">
        <v>43000</v>
      </c>
      <c r="G8" s="525">
        <v>15573</v>
      </c>
      <c r="H8" s="574">
        <v>0</v>
      </c>
      <c r="I8" s="526">
        <v>0</v>
      </c>
      <c r="J8" s="526">
        <v>13503</v>
      </c>
      <c r="K8" s="166">
        <v>0</v>
      </c>
      <c r="L8" s="526">
        <v>14681</v>
      </c>
      <c r="M8" s="526">
        <v>14681</v>
      </c>
      <c r="N8" s="526">
        <v>0</v>
      </c>
      <c r="O8" s="537">
        <v>0</v>
      </c>
      <c r="P8" s="525">
        <v>19898</v>
      </c>
      <c r="Q8" s="166">
        <v>0</v>
      </c>
      <c r="R8" s="527"/>
    </row>
    <row r="9" spans="1:18" s="280" customFormat="1" ht="51" customHeight="1">
      <c r="A9" s="93"/>
      <c r="B9" s="95" t="s">
        <v>628</v>
      </c>
      <c r="C9" s="177"/>
      <c r="D9" s="536"/>
      <c r="E9" s="177"/>
      <c r="F9" s="177">
        <v>-27427</v>
      </c>
      <c r="G9" s="525"/>
      <c r="H9" s="574"/>
      <c r="I9" s="526"/>
      <c r="J9" s="526"/>
      <c r="K9" s="166"/>
      <c r="L9" s="526"/>
      <c r="M9" s="526"/>
      <c r="N9" s="526"/>
      <c r="O9" s="537"/>
      <c r="P9" s="525"/>
      <c r="Q9" s="166"/>
      <c r="R9" s="527"/>
    </row>
    <row r="10" spans="1:18" s="280" customFormat="1" ht="25.5" customHeight="1">
      <c r="A10" s="93" t="s">
        <v>633</v>
      </c>
      <c r="B10" s="95" t="s">
        <v>634</v>
      </c>
      <c r="C10" s="177">
        <v>225470</v>
      </c>
      <c r="D10" s="536">
        <v>9</v>
      </c>
      <c r="E10" s="177">
        <v>19722</v>
      </c>
      <c r="F10" s="177">
        <v>30000</v>
      </c>
      <c r="G10" s="525">
        <v>133712</v>
      </c>
      <c r="H10" s="574">
        <v>16</v>
      </c>
      <c r="I10" s="531" t="s">
        <v>579</v>
      </c>
      <c r="J10" s="526">
        <v>144879</v>
      </c>
      <c r="K10" s="166">
        <v>591</v>
      </c>
      <c r="L10" s="526">
        <v>80000</v>
      </c>
      <c r="M10" s="526">
        <v>80000</v>
      </c>
      <c r="N10" s="526">
        <v>0</v>
      </c>
      <c r="O10" s="537">
        <v>0</v>
      </c>
      <c r="P10" s="525">
        <v>184664</v>
      </c>
      <c r="Q10" s="166">
        <v>21084</v>
      </c>
      <c r="R10" s="527"/>
    </row>
    <row r="11" spans="1:18" s="280" customFormat="1" ht="12.75" customHeight="1">
      <c r="A11" s="93" t="s">
        <v>635</v>
      </c>
      <c r="B11" s="95" t="s">
        <v>636</v>
      </c>
      <c r="C11" s="177">
        <v>102105</v>
      </c>
      <c r="D11" s="536">
        <v>8</v>
      </c>
      <c r="E11" s="177">
        <v>8620</v>
      </c>
      <c r="F11" s="531" t="s">
        <v>579</v>
      </c>
      <c r="G11" s="525">
        <v>29929</v>
      </c>
      <c r="H11" s="574">
        <v>103</v>
      </c>
      <c r="I11" s="531" t="s">
        <v>579</v>
      </c>
      <c r="J11" s="526">
        <v>29588</v>
      </c>
      <c r="K11" s="166">
        <v>106</v>
      </c>
      <c r="L11" s="526">
        <v>72411</v>
      </c>
      <c r="M11" s="526">
        <v>72411</v>
      </c>
      <c r="N11" s="526">
        <v>0</v>
      </c>
      <c r="O11" s="537">
        <v>0</v>
      </c>
      <c r="P11" s="525">
        <v>93484</v>
      </c>
      <c r="Q11" s="166">
        <v>0</v>
      </c>
      <c r="R11" s="527"/>
    </row>
    <row r="12" spans="1:18" s="280" customFormat="1" ht="12.75" customHeight="1">
      <c r="A12" s="93" t="s">
        <v>637</v>
      </c>
      <c r="B12" s="95" t="s">
        <v>638</v>
      </c>
      <c r="C12" s="177">
        <v>111616</v>
      </c>
      <c r="D12" s="536">
        <v>19</v>
      </c>
      <c r="E12" s="177">
        <v>21017</v>
      </c>
      <c r="F12" s="531" t="s">
        <v>579</v>
      </c>
      <c r="G12" s="525">
        <v>69196</v>
      </c>
      <c r="H12" s="574">
        <v>1298</v>
      </c>
      <c r="I12" s="531" t="s">
        <v>579</v>
      </c>
      <c r="J12" s="526">
        <v>40190</v>
      </c>
      <c r="K12" s="166">
        <v>1298</v>
      </c>
      <c r="L12" s="526">
        <v>70125</v>
      </c>
      <c r="M12" s="526">
        <v>70125</v>
      </c>
      <c r="N12" s="526">
        <v>0</v>
      </c>
      <c r="O12" s="537">
        <v>0</v>
      </c>
      <c r="P12" s="525">
        <v>90598</v>
      </c>
      <c r="Q12" s="166">
        <v>0</v>
      </c>
      <c r="R12" s="527"/>
    </row>
    <row r="13" spans="1:18" s="280" customFormat="1" ht="12.75" customHeight="1">
      <c r="A13" s="93" t="s">
        <v>639</v>
      </c>
      <c r="B13" s="95" t="s">
        <v>640</v>
      </c>
      <c r="C13" s="177">
        <v>208638</v>
      </c>
      <c r="D13" s="524">
        <v>8</v>
      </c>
      <c r="E13" s="177">
        <v>16278</v>
      </c>
      <c r="F13" s="531" t="s">
        <v>579</v>
      </c>
      <c r="G13" s="525">
        <v>75500</v>
      </c>
      <c r="H13" s="574">
        <v>287</v>
      </c>
      <c r="I13" s="531" t="s">
        <v>579</v>
      </c>
      <c r="J13" s="526">
        <v>85078</v>
      </c>
      <c r="K13" s="166">
        <v>310</v>
      </c>
      <c r="L13" s="526">
        <v>123250</v>
      </c>
      <c r="M13" s="526">
        <v>123250</v>
      </c>
      <c r="N13" s="526">
        <v>0</v>
      </c>
      <c r="O13" s="537">
        <v>0</v>
      </c>
      <c r="P13" s="525">
        <v>192360</v>
      </c>
      <c r="Q13" s="166">
        <v>0</v>
      </c>
      <c r="R13" s="527"/>
    </row>
    <row r="14" spans="1:18" s="280" customFormat="1" ht="25.5" customHeight="1">
      <c r="A14" s="93" t="s">
        <v>641</v>
      </c>
      <c r="B14" s="528" t="s">
        <v>642</v>
      </c>
      <c r="C14" s="177">
        <v>85874</v>
      </c>
      <c r="D14" s="524">
        <v>12</v>
      </c>
      <c r="E14" s="177">
        <v>10267</v>
      </c>
      <c r="F14" s="531" t="s">
        <v>579</v>
      </c>
      <c r="G14" s="525">
        <v>57322</v>
      </c>
      <c r="H14" s="574">
        <v>0</v>
      </c>
      <c r="I14" s="531" t="s">
        <v>579</v>
      </c>
      <c r="J14" s="526">
        <v>46175</v>
      </c>
      <c r="K14" s="166">
        <v>0</v>
      </c>
      <c r="L14" s="526">
        <v>39698</v>
      </c>
      <c r="M14" s="526">
        <v>39698</v>
      </c>
      <c r="N14" s="526">
        <v>0</v>
      </c>
      <c r="O14" s="537">
        <v>0</v>
      </c>
      <c r="P14" s="525">
        <v>75605</v>
      </c>
      <c r="Q14" s="166">
        <v>0</v>
      </c>
      <c r="R14" s="527"/>
    </row>
    <row r="15" spans="1:18" s="280" customFormat="1" ht="25.5" customHeight="1">
      <c r="A15" s="93" t="s">
        <v>643</v>
      </c>
      <c r="B15" s="528" t="s">
        <v>644</v>
      </c>
      <c r="C15" s="177">
        <v>208206</v>
      </c>
      <c r="D15" s="524">
        <v>23</v>
      </c>
      <c r="E15" s="177">
        <v>48648</v>
      </c>
      <c r="F15" s="531" t="s">
        <v>579</v>
      </c>
      <c r="G15" s="525">
        <v>17251</v>
      </c>
      <c r="H15" s="574">
        <v>71920</v>
      </c>
      <c r="I15" s="531" t="s">
        <v>579</v>
      </c>
      <c r="J15" s="526">
        <v>17286</v>
      </c>
      <c r="K15" s="166">
        <v>71921</v>
      </c>
      <c r="L15" s="526">
        <v>0</v>
      </c>
      <c r="M15" s="526">
        <v>0</v>
      </c>
      <c r="N15" s="526">
        <v>119000</v>
      </c>
      <c r="O15" s="537">
        <v>119000</v>
      </c>
      <c r="P15" s="525">
        <v>0</v>
      </c>
      <c r="Q15" s="166">
        <v>42656</v>
      </c>
      <c r="R15" s="527"/>
    </row>
    <row r="16" spans="1:18" s="280" customFormat="1" ht="25.5" customHeight="1">
      <c r="A16" s="93">
        <v>231102</v>
      </c>
      <c r="B16" s="528" t="s">
        <v>645</v>
      </c>
      <c r="C16" s="177">
        <v>173260</v>
      </c>
      <c r="D16" s="524">
        <v>12</v>
      </c>
      <c r="E16" s="177">
        <v>20923</v>
      </c>
      <c r="F16" s="531" t="s">
        <v>579</v>
      </c>
      <c r="G16" s="525">
        <v>119389</v>
      </c>
      <c r="H16" s="574">
        <v>0</v>
      </c>
      <c r="I16" s="531" t="s">
        <v>579</v>
      </c>
      <c r="J16" s="526">
        <v>68575</v>
      </c>
      <c r="K16" s="166">
        <v>0</v>
      </c>
      <c r="L16" s="526">
        <v>104685</v>
      </c>
      <c r="M16" s="526">
        <v>104685</v>
      </c>
      <c r="N16" s="526">
        <v>0</v>
      </c>
      <c r="O16" s="537">
        <v>0</v>
      </c>
      <c r="P16" s="525">
        <v>152337</v>
      </c>
      <c r="Q16" s="166">
        <v>0</v>
      </c>
      <c r="R16" s="527"/>
    </row>
    <row r="17" spans="1:18" s="280" customFormat="1" ht="12.75" customHeight="1">
      <c r="A17" s="93">
        <v>231103</v>
      </c>
      <c r="B17" s="528" t="s">
        <v>646</v>
      </c>
      <c r="C17" s="177">
        <v>179264</v>
      </c>
      <c r="D17" s="524">
        <v>14</v>
      </c>
      <c r="E17" s="177">
        <v>25372</v>
      </c>
      <c r="F17" s="531" t="s">
        <v>579</v>
      </c>
      <c r="G17" s="525">
        <v>58037</v>
      </c>
      <c r="H17" s="574">
        <v>58343</v>
      </c>
      <c r="I17" s="531" t="s">
        <v>579</v>
      </c>
      <c r="J17" s="526">
        <v>58084</v>
      </c>
      <c r="K17" s="166">
        <v>6180</v>
      </c>
      <c r="L17" s="526">
        <v>115000</v>
      </c>
      <c r="M17" s="526">
        <v>115000</v>
      </c>
      <c r="N17" s="526">
        <v>0</v>
      </c>
      <c r="O17" s="537">
        <v>0</v>
      </c>
      <c r="P17" s="525">
        <v>72400</v>
      </c>
      <c r="Q17" s="166">
        <v>81492</v>
      </c>
      <c r="R17" s="527"/>
    </row>
    <row r="18" spans="1:18" s="280" customFormat="1" ht="25.5" customHeight="1">
      <c r="A18" s="381">
        <v>231112</v>
      </c>
      <c r="B18" s="528" t="s">
        <v>647</v>
      </c>
      <c r="C18" s="177">
        <v>194511</v>
      </c>
      <c r="D18" s="524">
        <v>14</v>
      </c>
      <c r="E18" s="177">
        <v>27850</v>
      </c>
      <c r="F18" s="531" t="s">
        <v>579</v>
      </c>
      <c r="G18" s="525">
        <v>51113</v>
      </c>
      <c r="H18" s="574">
        <v>24519</v>
      </c>
      <c r="I18" s="531" t="s">
        <v>579</v>
      </c>
      <c r="J18" s="526">
        <v>51123</v>
      </c>
      <c r="K18" s="166">
        <v>39741</v>
      </c>
      <c r="L18" s="526">
        <v>79924</v>
      </c>
      <c r="M18" s="526">
        <v>95683</v>
      </c>
      <c r="N18" s="526">
        <v>23723</v>
      </c>
      <c r="O18" s="537">
        <v>23723</v>
      </c>
      <c r="P18" s="525">
        <v>71471</v>
      </c>
      <c r="Q18" s="166">
        <v>81209</v>
      </c>
      <c r="R18" s="527"/>
    </row>
    <row r="19" spans="1:18" s="280" customFormat="1" ht="12.75" customHeight="1">
      <c r="A19" s="381">
        <v>231192</v>
      </c>
      <c r="B19" s="528" t="s">
        <v>648</v>
      </c>
      <c r="C19" s="177">
        <v>70259</v>
      </c>
      <c r="D19" s="524">
        <v>17</v>
      </c>
      <c r="E19" s="177">
        <v>12224</v>
      </c>
      <c r="F19" s="531" t="s">
        <v>579</v>
      </c>
      <c r="G19" s="525">
        <v>33162</v>
      </c>
      <c r="H19" s="574">
        <v>8422</v>
      </c>
      <c r="I19" s="531" t="s">
        <v>579</v>
      </c>
      <c r="J19" s="526">
        <v>33331</v>
      </c>
      <c r="K19" s="166">
        <v>9428</v>
      </c>
      <c r="L19" s="526">
        <v>27500</v>
      </c>
      <c r="M19" s="526">
        <v>27500</v>
      </c>
      <c r="N19" s="526">
        <v>0</v>
      </c>
      <c r="O19" s="537">
        <v>0</v>
      </c>
      <c r="P19" s="525">
        <v>17904</v>
      </c>
      <c r="Q19" s="166">
        <v>40131</v>
      </c>
      <c r="R19" s="527"/>
    </row>
    <row r="20" spans="1:18" s="280" customFormat="1" ht="25.5" customHeight="1">
      <c r="A20" s="381">
        <v>231244</v>
      </c>
      <c r="B20" s="528" t="s">
        <v>649</v>
      </c>
      <c r="C20" s="177">
        <v>137798</v>
      </c>
      <c r="D20" s="524">
        <v>16</v>
      </c>
      <c r="E20" s="177">
        <v>22382</v>
      </c>
      <c r="F20" s="531" t="s">
        <v>650</v>
      </c>
      <c r="G20" s="525">
        <v>25</v>
      </c>
      <c r="H20" s="574">
        <v>24619</v>
      </c>
      <c r="I20" s="531" t="s">
        <v>650</v>
      </c>
      <c r="J20" s="526">
        <v>25</v>
      </c>
      <c r="K20" s="166">
        <v>56773</v>
      </c>
      <c r="L20" s="526">
        <v>0</v>
      </c>
      <c r="M20" s="526">
        <v>71559</v>
      </c>
      <c r="N20" s="526">
        <v>81000</v>
      </c>
      <c r="O20" s="537">
        <v>81000</v>
      </c>
      <c r="P20" s="525">
        <v>0</v>
      </c>
      <c r="Q20" s="166">
        <v>103706</v>
      </c>
      <c r="R20" s="527"/>
    </row>
    <row r="21" spans="1:18" s="280" customFormat="1" ht="25.5" customHeight="1">
      <c r="A21" s="381">
        <v>231256</v>
      </c>
      <c r="B21" s="528" t="s">
        <v>77</v>
      </c>
      <c r="C21" s="177">
        <v>80000</v>
      </c>
      <c r="D21" s="524">
        <v>15</v>
      </c>
      <c r="E21" s="177">
        <v>12000</v>
      </c>
      <c r="F21" s="531">
        <v>95000</v>
      </c>
      <c r="G21" s="525">
        <v>0</v>
      </c>
      <c r="H21" s="574">
        <v>16555</v>
      </c>
      <c r="I21" s="531">
        <v>78445</v>
      </c>
      <c r="J21" s="526">
        <v>0</v>
      </c>
      <c r="K21" s="166">
        <v>16555</v>
      </c>
      <c r="L21" s="526">
        <v>0</v>
      </c>
      <c r="M21" s="526">
        <v>0</v>
      </c>
      <c r="N21" s="526">
        <v>29550</v>
      </c>
      <c r="O21" s="537">
        <v>29550</v>
      </c>
      <c r="P21" s="525">
        <v>0</v>
      </c>
      <c r="Q21" s="166">
        <v>0</v>
      </c>
      <c r="R21" s="527"/>
    </row>
    <row r="22" spans="1:18" ht="27" customHeight="1">
      <c r="A22" s="861"/>
      <c r="B22" s="861" t="s">
        <v>914</v>
      </c>
      <c r="C22" s="6">
        <f>SUM(C4:C21)</f>
        <v>1991191</v>
      </c>
      <c r="D22" s="385" t="s">
        <v>742</v>
      </c>
      <c r="E22" s="6">
        <f aca="true" t="shared" si="0" ref="E22:Q22">SUM(E4:E21)</f>
        <v>305069</v>
      </c>
      <c r="F22" s="6">
        <f t="shared" si="0"/>
        <v>270273</v>
      </c>
      <c r="G22" s="6">
        <f t="shared" si="0"/>
        <v>789909</v>
      </c>
      <c r="H22" s="6">
        <f t="shared" si="0"/>
        <v>206082</v>
      </c>
      <c r="I22" s="6">
        <f t="shared" si="0"/>
        <v>78445</v>
      </c>
      <c r="J22" s="6">
        <f t="shared" si="0"/>
        <v>704574</v>
      </c>
      <c r="K22" s="6">
        <f t="shared" si="0"/>
        <v>202903</v>
      </c>
      <c r="L22" s="6">
        <f t="shared" si="0"/>
        <v>801371</v>
      </c>
      <c r="M22" s="6">
        <f t="shared" si="0"/>
        <v>888689</v>
      </c>
      <c r="N22" s="6">
        <f t="shared" si="0"/>
        <v>253273</v>
      </c>
      <c r="O22" s="6">
        <f t="shared" si="0"/>
        <v>253273</v>
      </c>
      <c r="P22" s="6">
        <f t="shared" si="0"/>
        <v>1105247</v>
      </c>
      <c r="Q22" s="6">
        <f t="shared" si="0"/>
        <v>370278</v>
      </c>
      <c r="R22" s="12"/>
    </row>
    <row r="23" ht="15.75" customHeight="1"/>
    <row r="24" ht="25.5" customHeight="1">
      <c r="B24" t="s">
        <v>510</v>
      </c>
    </row>
    <row r="25" spans="2:7" ht="12.75">
      <c r="B25" t="s">
        <v>512</v>
      </c>
      <c r="G25" s="12"/>
    </row>
    <row r="26" ht="12.75">
      <c r="G26" s="12"/>
    </row>
    <row r="27" ht="14.25" customHeight="1"/>
    <row r="32" spans="14:17" ht="20.25">
      <c r="N32" s="1024"/>
      <c r="O32" s="1024"/>
      <c r="P32" s="1024"/>
      <c r="Q32" s="1024"/>
    </row>
  </sheetData>
  <sheetProtection/>
  <mergeCells count="8">
    <mergeCell ref="A4:A5"/>
    <mergeCell ref="A6:A7"/>
    <mergeCell ref="N32:Q32"/>
    <mergeCell ref="A1:Q1"/>
    <mergeCell ref="F2:I2"/>
    <mergeCell ref="J2:K2"/>
    <mergeCell ref="L2:O2"/>
    <mergeCell ref="P2:Q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landscape" paperSize="9" scale="6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.125" style="0" customWidth="1"/>
    <col min="2" max="2" width="7.75390625" style="0" customWidth="1"/>
    <col min="3" max="3" width="57.625" style="0" customWidth="1"/>
    <col min="4" max="4" width="11.625" style="0" bestFit="1" customWidth="1"/>
    <col min="5" max="5" width="16.00390625" style="0" customWidth="1"/>
    <col min="7" max="7" width="14.00390625" style="0" customWidth="1"/>
    <col min="8" max="8" width="13.875" style="0" bestFit="1" customWidth="1"/>
    <col min="9" max="9" width="10.75390625" style="0" bestFit="1" customWidth="1"/>
  </cols>
  <sheetData>
    <row r="1" spans="1:18" ht="36" customHeight="1">
      <c r="A1" s="993" t="s">
        <v>887</v>
      </c>
      <c r="B1" s="993"/>
      <c r="C1" s="993"/>
      <c r="D1" s="99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3:4" ht="18.75" thickBot="1">
      <c r="C2" s="122"/>
      <c r="D2" s="855" t="s">
        <v>711</v>
      </c>
    </row>
    <row r="3" spans="2:4" ht="27" customHeight="1">
      <c r="B3" s="1030" t="s">
        <v>69</v>
      </c>
      <c r="C3" s="1031"/>
      <c r="D3" s="856">
        <v>0</v>
      </c>
    </row>
    <row r="4" spans="2:4" ht="27" customHeight="1">
      <c r="B4" s="1032" t="s">
        <v>70</v>
      </c>
      <c r="C4" s="1033"/>
      <c r="D4" s="857">
        <v>-182366</v>
      </c>
    </row>
    <row r="5" spans="2:4" ht="27" customHeight="1" thickBot="1">
      <c r="B5" s="1034" t="s">
        <v>71</v>
      </c>
      <c r="C5" s="1035"/>
      <c r="D5" s="858">
        <f>SUM(D3:D4)</f>
        <v>-182366</v>
      </c>
    </row>
    <row r="9" spans="2:4" ht="15">
      <c r="B9" s="908" t="s">
        <v>1121</v>
      </c>
      <c r="C9" s="908"/>
      <c r="D9" s="908"/>
    </row>
    <row r="10" spans="2:4" ht="15">
      <c r="B10" s="908" t="s">
        <v>1137</v>
      </c>
      <c r="C10" s="908"/>
      <c r="D10" s="908"/>
    </row>
    <row r="11" spans="2:4" ht="15">
      <c r="B11" s="908" t="s">
        <v>1122</v>
      </c>
      <c r="C11" s="908"/>
      <c r="D11" s="909"/>
    </row>
    <row r="12" spans="2:4" ht="15">
      <c r="B12" s="908" t="s">
        <v>1123</v>
      </c>
      <c r="C12" s="908"/>
      <c r="D12" s="908"/>
    </row>
    <row r="15" ht="12.75">
      <c r="D15" s="12"/>
    </row>
    <row r="17" ht="12.75">
      <c r="D17" s="12"/>
    </row>
    <row r="27" ht="14.25" customHeight="1"/>
  </sheetData>
  <sheetProtection/>
  <mergeCells count="4">
    <mergeCell ref="A1:D1"/>
    <mergeCell ref="B3:C3"/>
    <mergeCell ref="B4:C4"/>
    <mergeCell ref="B5:C5"/>
  </mergeCells>
  <printOptions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11.125" style="587" customWidth="1"/>
    <col min="2" max="2" width="80.00390625" style="587" customWidth="1"/>
    <col min="3" max="3" width="8.75390625" style="587" customWidth="1"/>
    <col min="4" max="5" width="12.125" style="586" customWidth="1"/>
    <col min="6" max="16384" width="9.125" style="587" customWidth="1"/>
  </cols>
  <sheetData>
    <row r="1" spans="1:5" ht="18.75" customHeight="1">
      <c r="A1" s="1036" t="s">
        <v>537</v>
      </c>
      <c r="B1" s="935"/>
      <c r="C1" s="935"/>
      <c r="D1" s="935"/>
      <c r="E1" s="935"/>
    </row>
    <row r="2" spans="1:4" ht="12.75" customHeight="1">
      <c r="A2" s="612"/>
      <c r="B2" s="612"/>
      <c r="C2" s="612"/>
      <c r="D2" s="613"/>
    </row>
    <row r="3" spans="1:11" ht="14.25" customHeight="1">
      <c r="A3" s="693" t="s">
        <v>651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</row>
    <row r="4" ht="12" customHeight="1" thickBot="1">
      <c r="E4" s="588" t="s">
        <v>711</v>
      </c>
    </row>
    <row r="5" spans="1:6" ht="25.5">
      <c r="A5" s="589" t="s">
        <v>652</v>
      </c>
      <c r="B5" s="590" t="s">
        <v>653</v>
      </c>
      <c r="C5" s="590" t="s">
        <v>654</v>
      </c>
      <c r="D5" s="589" t="s">
        <v>655</v>
      </c>
      <c r="E5" s="621" t="s">
        <v>656</v>
      </c>
      <c r="F5" s="591" t="s">
        <v>805</v>
      </c>
    </row>
    <row r="6" spans="1:6" ht="12.75">
      <c r="A6" s="614"/>
      <c r="B6" s="60" t="s">
        <v>657</v>
      </c>
      <c r="C6" s="234">
        <v>1700</v>
      </c>
      <c r="D6" s="616">
        <v>45000</v>
      </c>
      <c r="E6" s="616"/>
      <c r="F6" s="591"/>
    </row>
    <row r="7" spans="1:5" ht="12.75" customHeight="1">
      <c r="A7" s="618">
        <v>40582</v>
      </c>
      <c r="B7" s="592" t="s">
        <v>658</v>
      </c>
      <c r="C7" s="593">
        <v>1000</v>
      </c>
      <c r="D7" s="594">
        <v>-2000</v>
      </c>
      <c r="E7" s="595">
        <v>43000</v>
      </c>
    </row>
    <row r="8" spans="1:5" ht="39" customHeight="1">
      <c r="A8" s="618">
        <v>40589</v>
      </c>
      <c r="B8" s="592" t="s">
        <v>659</v>
      </c>
      <c r="C8" s="593">
        <v>1800</v>
      </c>
      <c r="D8" s="596">
        <v>-100</v>
      </c>
      <c r="E8" s="597">
        <v>42900</v>
      </c>
    </row>
    <row r="9" spans="1:5" ht="12.75" customHeight="1">
      <c r="A9" s="618">
        <v>40610</v>
      </c>
      <c r="B9" s="592" t="s">
        <v>660</v>
      </c>
      <c r="C9" s="593">
        <v>1600</v>
      </c>
      <c r="D9" s="596">
        <v>-1950</v>
      </c>
      <c r="E9" s="597">
        <v>40950</v>
      </c>
    </row>
    <row r="10" spans="1:5" ht="12.75" customHeight="1">
      <c r="A10" s="618">
        <v>40617</v>
      </c>
      <c r="B10" s="592" t="s">
        <v>661</v>
      </c>
      <c r="C10" s="593">
        <v>1800</v>
      </c>
      <c r="D10" s="596">
        <v>-20</v>
      </c>
      <c r="E10" s="597">
        <v>40930</v>
      </c>
    </row>
    <row r="11" spans="1:5" ht="12.75" customHeight="1">
      <c r="A11" s="618">
        <v>40617</v>
      </c>
      <c r="B11" s="592" t="s">
        <v>662</v>
      </c>
      <c r="C11" s="593">
        <v>1800</v>
      </c>
      <c r="D11" s="596">
        <v>-15</v>
      </c>
      <c r="E11" s="597">
        <v>40915</v>
      </c>
    </row>
    <row r="12" spans="1:5" ht="12.75" customHeight="1">
      <c r="A12" s="618">
        <v>40624</v>
      </c>
      <c r="B12" s="592" t="s">
        <v>663</v>
      </c>
      <c r="C12" s="593">
        <v>9000</v>
      </c>
      <c r="D12" s="596">
        <v>-4800</v>
      </c>
      <c r="E12" s="597">
        <v>36115</v>
      </c>
    </row>
    <row r="13" spans="1:5" ht="25.5" customHeight="1">
      <c r="A13" s="618">
        <v>40624</v>
      </c>
      <c r="B13" s="592" t="s">
        <v>664</v>
      </c>
      <c r="C13" s="593">
        <v>3000</v>
      </c>
      <c r="D13" s="596">
        <v>-405</v>
      </c>
      <c r="E13" s="597">
        <v>35710</v>
      </c>
    </row>
    <row r="14" spans="1:5" ht="12.75">
      <c r="A14" s="618">
        <v>40624</v>
      </c>
      <c r="B14" s="592" t="s">
        <v>665</v>
      </c>
      <c r="C14" s="593">
        <v>1600</v>
      </c>
      <c r="D14" s="596">
        <v>-1998</v>
      </c>
      <c r="E14" s="597">
        <v>33712</v>
      </c>
    </row>
    <row r="15" spans="1:5" ht="12.75" customHeight="1">
      <c r="A15" s="618">
        <v>40631</v>
      </c>
      <c r="B15" s="592" t="s">
        <v>666</v>
      </c>
      <c r="C15" s="593">
        <v>1800</v>
      </c>
      <c r="D15" s="596">
        <v>-199.24</v>
      </c>
      <c r="E15" s="597">
        <v>33512.8</v>
      </c>
    </row>
    <row r="16" spans="1:5" ht="25.5">
      <c r="A16" s="618">
        <v>40631</v>
      </c>
      <c r="B16" s="592" t="s">
        <v>667</v>
      </c>
      <c r="C16" s="593">
        <v>3000</v>
      </c>
      <c r="D16" s="596">
        <v>-300</v>
      </c>
      <c r="E16" s="597">
        <v>33212.8</v>
      </c>
    </row>
    <row r="17" spans="1:5" ht="12.75" customHeight="1">
      <c r="A17" s="618">
        <v>40645</v>
      </c>
      <c r="B17" s="598" t="s">
        <v>668</v>
      </c>
      <c r="C17" s="593">
        <v>2000</v>
      </c>
      <c r="D17" s="596">
        <v>-50</v>
      </c>
      <c r="E17" s="597">
        <v>33162.8</v>
      </c>
    </row>
    <row r="18" spans="1:5" ht="25.5">
      <c r="A18" s="618">
        <v>40645</v>
      </c>
      <c r="B18" s="592" t="s">
        <v>669</v>
      </c>
      <c r="C18" s="593">
        <v>1800</v>
      </c>
      <c r="D18" s="596">
        <v>-30</v>
      </c>
      <c r="E18" s="597">
        <v>33132.8</v>
      </c>
    </row>
    <row r="19" spans="1:5" ht="25.5" customHeight="1">
      <c r="A19" s="618">
        <v>40680</v>
      </c>
      <c r="B19" s="592" t="s">
        <v>670</v>
      </c>
      <c r="C19" s="593">
        <v>1000</v>
      </c>
      <c r="D19" s="596">
        <v>-1800</v>
      </c>
      <c r="E19" s="597">
        <v>31332.8</v>
      </c>
    </row>
    <row r="20" spans="1:5" ht="12.75" customHeight="1">
      <c r="A20" s="618">
        <v>40687</v>
      </c>
      <c r="B20" s="592" t="s">
        <v>671</v>
      </c>
      <c r="C20" s="593">
        <v>3000</v>
      </c>
      <c r="D20" s="596">
        <v>-150</v>
      </c>
      <c r="E20" s="597">
        <v>31182.8</v>
      </c>
    </row>
    <row r="21" spans="1:5" ht="12.75" customHeight="1">
      <c r="A21" s="618">
        <v>40694</v>
      </c>
      <c r="B21" s="592" t="s">
        <v>672</v>
      </c>
      <c r="C21" s="593">
        <v>1800</v>
      </c>
      <c r="D21" s="596">
        <v>-20</v>
      </c>
      <c r="E21" s="597">
        <v>31162.8</v>
      </c>
    </row>
    <row r="22" spans="1:5" ht="12.75" customHeight="1">
      <c r="A22" s="618">
        <v>40722</v>
      </c>
      <c r="B22" s="592" t="s">
        <v>673</v>
      </c>
      <c r="C22" s="593">
        <v>3000</v>
      </c>
      <c r="D22" s="596">
        <v>-224</v>
      </c>
      <c r="E22" s="597">
        <v>30938.8</v>
      </c>
    </row>
    <row r="23" spans="1:5" ht="12.75">
      <c r="A23" s="618">
        <v>40722</v>
      </c>
      <c r="B23" s="592" t="s">
        <v>674</v>
      </c>
      <c r="C23" s="593">
        <v>3000</v>
      </c>
      <c r="D23" s="596">
        <v>-300</v>
      </c>
      <c r="E23" s="638">
        <v>30638.8</v>
      </c>
    </row>
    <row r="24" spans="1:5" ht="25.5">
      <c r="A24" s="635">
        <v>40743</v>
      </c>
      <c r="B24" s="227" t="s">
        <v>1034</v>
      </c>
      <c r="C24" s="34">
        <v>3000</v>
      </c>
      <c r="D24" s="636">
        <v>-200</v>
      </c>
      <c r="E24" s="637">
        <v>30438.8</v>
      </c>
    </row>
    <row r="25" spans="1:5" ht="12.75">
      <c r="A25" s="635">
        <v>40743</v>
      </c>
      <c r="B25" s="227" t="s">
        <v>675</v>
      </c>
      <c r="C25" s="34">
        <v>1800</v>
      </c>
      <c r="D25" s="636">
        <v>-50</v>
      </c>
      <c r="E25" s="637">
        <v>30388.8</v>
      </c>
    </row>
    <row r="26" spans="1:5" ht="25.5">
      <c r="A26" s="635">
        <v>40743</v>
      </c>
      <c r="B26" s="227" t="s">
        <v>676</v>
      </c>
      <c r="C26" s="34">
        <v>3000</v>
      </c>
      <c r="D26" s="636">
        <v>-495</v>
      </c>
      <c r="E26" s="637">
        <v>29893.8</v>
      </c>
    </row>
    <row r="27" spans="1:5" ht="14.25" customHeight="1">
      <c r="A27" s="635">
        <v>40764</v>
      </c>
      <c r="B27" s="227" t="s">
        <v>677</v>
      </c>
      <c r="C27" s="34">
        <v>4000</v>
      </c>
      <c r="D27" s="636">
        <v>-608.08</v>
      </c>
      <c r="E27" s="637">
        <v>29285.7</v>
      </c>
    </row>
    <row r="28" spans="1:5" ht="12.75">
      <c r="A28" s="635">
        <v>40799</v>
      </c>
      <c r="B28" s="227" t="s">
        <v>678</v>
      </c>
      <c r="C28" s="34">
        <v>2000</v>
      </c>
      <c r="D28" s="636">
        <v>-15</v>
      </c>
      <c r="E28" s="640">
        <v>29270.7</v>
      </c>
    </row>
    <row r="29" spans="1:5" ht="12.75">
      <c r="A29" s="635">
        <v>40813</v>
      </c>
      <c r="B29" s="227" t="s">
        <v>679</v>
      </c>
      <c r="C29" s="34">
        <v>9000</v>
      </c>
      <c r="D29" s="636">
        <v>-150</v>
      </c>
      <c r="E29" s="640">
        <v>29120.7</v>
      </c>
    </row>
    <row r="30" spans="1:5" ht="25.5">
      <c r="A30" s="635">
        <v>40820</v>
      </c>
      <c r="B30" s="227" t="s">
        <v>781</v>
      </c>
      <c r="C30" s="34">
        <v>5000</v>
      </c>
      <c r="D30" s="636">
        <v>-1500</v>
      </c>
      <c r="E30" s="637">
        <v>27620.7</v>
      </c>
    </row>
    <row r="31" spans="1:5" ht="38.25">
      <c r="A31" s="635">
        <v>40827</v>
      </c>
      <c r="B31" s="227" t="s">
        <v>782</v>
      </c>
      <c r="C31" s="34">
        <v>5000</v>
      </c>
      <c r="D31" s="636">
        <v>-1092</v>
      </c>
      <c r="E31" s="637">
        <v>26528.7</v>
      </c>
    </row>
    <row r="32" spans="1:5" ht="12.75">
      <c r="A32" s="635">
        <v>40834</v>
      </c>
      <c r="B32" s="227" t="s">
        <v>783</v>
      </c>
      <c r="C32" s="34">
        <v>1800</v>
      </c>
      <c r="D32" s="636">
        <v>-30</v>
      </c>
      <c r="E32" s="637">
        <v>26498.7</v>
      </c>
    </row>
    <row r="33" spans="1:5" ht="25.5">
      <c r="A33" s="635">
        <v>40848</v>
      </c>
      <c r="B33" s="227" t="s">
        <v>784</v>
      </c>
      <c r="C33" s="34">
        <v>1600</v>
      </c>
      <c r="D33" s="636">
        <v>-360</v>
      </c>
      <c r="E33" s="637">
        <v>26138.7</v>
      </c>
    </row>
    <row r="34" spans="1:5" ht="38.25">
      <c r="A34" s="635">
        <v>40855</v>
      </c>
      <c r="B34" s="227" t="s">
        <v>785</v>
      </c>
      <c r="C34" s="34">
        <v>4000</v>
      </c>
      <c r="D34" s="636">
        <v>-150</v>
      </c>
      <c r="E34" s="637">
        <v>25988.7</v>
      </c>
    </row>
    <row r="35" spans="1:5" ht="12.75">
      <c r="A35" s="635">
        <v>40862</v>
      </c>
      <c r="B35" s="771" t="s">
        <v>786</v>
      </c>
      <c r="C35" s="34">
        <v>5100</v>
      </c>
      <c r="D35" s="636">
        <v>-2000</v>
      </c>
      <c r="E35" s="637">
        <v>23988.7</v>
      </c>
    </row>
    <row r="36" spans="1:5" ht="12.75">
      <c r="A36" s="635">
        <v>40883</v>
      </c>
      <c r="B36" s="227" t="s">
        <v>787</v>
      </c>
      <c r="C36" s="34">
        <v>1700</v>
      </c>
      <c r="D36" s="636">
        <v>168.7</v>
      </c>
      <c r="E36" s="637">
        <v>24157.4</v>
      </c>
    </row>
    <row r="37" spans="1:5" ht="12.75">
      <c r="A37" s="635">
        <v>40897</v>
      </c>
      <c r="B37" s="227" t="s">
        <v>788</v>
      </c>
      <c r="C37" s="34">
        <v>3000</v>
      </c>
      <c r="D37" s="636">
        <v>-33</v>
      </c>
      <c r="E37" s="637">
        <v>24124.4</v>
      </c>
    </row>
    <row r="38" spans="1:5" ht="12.75">
      <c r="A38" s="635">
        <v>40897</v>
      </c>
      <c r="B38" s="227" t="s">
        <v>789</v>
      </c>
      <c r="C38" s="34">
        <v>1700</v>
      </c>
      <c r="D38" s="636">
        <v>1573.98</v>
      </c>
      <c r="E38" s="637">
        <v>25698.4</v>
      </c>
    </row>
    <row r="39" spans="1:5" ht="31.5" customHeight="1">
      <c r="A39" s="635">
        <v>40918</v>
      </c>
      <c r="B39" s="227" t="s">
        <v>790</v>
      </c>
      <c r="C39" s="34">
        <v>1700</v>
      </c>
      <c r="D39" s="636">
        <v>1837.8</v>
      </c>
      <c r="E39" s="639">
        <v>27536.2</v>
      </c>
    </row>
    <row r="40" spans="1:5" ht="12.75">
      <c r="A40" s="698"/>
      <c r="B40" s="699"/>
      <c r="C40" s="79"/>
      <c r="D40" s="700"/>
      <c r="E40" s="701"/>
    </row>
    <row r="41" spans="1:5" ht="12.75">
      <c r="A41" s="698"/>
      <c r="B41" s="699"/>
      <c r="C41" s="79"/>
      <c r="D41" s="700"/>
      <c r="E41" s="701"/>
    </row>
    <row r="42" spans="1:5" ht="12.75">
      <c r="A42" s="45" t="s">
        <v>680</v>
      </c>
      <c r="B42" s="23"/>
      <c r="C42" s="23"/>
      <c r="D42" s="23"/>
      <c r="E42" s="45"/>
    </row>
    <row r="43" spans="1:5" ht="13.5" thickBot="1">
      <c r="A43"/>
      <c r="B43"/>
      <c r="C43"/>
      <c r="D43"/>
      <c r="E43" s="588" t="s">
        <v>711</v>
      </c>
    </row>
    <row r="44" spans="1:5" ht="25.5">
      <c r="A44" s="589" t="s">
        <v>652</v>
      </c>
      <c r="B44" s="589" t="s">
        <v>681</v>
      </c>
      <c r="C44" s="589" t="s">
        <v>917</v>
      </c>
      <c r="D44" s="589" t="s">
        <v>655</v>
      </c>
      <c r="E44" s="621" t="s">
        <v>656</v>
      </c>
    </row>
    <row r="45" spans="1:5" ht="12.75">
      <c r="A45" s="59"/>
      <c r="B45" s="60" t="s">
        <v>657</v>
      </c>
      <c r="C45" s="234">
        <v>1700</v>
      </c>
      <c r="D45" s="615">
        <v>5000</v>
      </c>
      <c r="E45" s="615">
        <v>5000</v>
      </c>
    </row>
    <row r="46" spans="1:5" ht="12.75">
      <c r="A46" s="599"/>
      <c r="B46" s="600"/>
      <c r="C46" s="601"/>
      <c r="D46" s="602"/>
      <c r="E46" s="602"/>
    </row>
    <row r="47" spans="1:5" ht="12.75">
      <c r="A47" s="599"/>
      <c r="B47" s="600"/>
      <c r="C47" s="601"/>
      <c r="D47" s="602"/>
      <c r="E47" s="602"/>
    </row>
    <row r="48" spans="1:11" ht="12.75">
      <c r="A48" s="693" t="s">
        <v>682</v>
      </c>
      <c r="B48" s="693"/>
      <c r="C48" s="693"/>
      <c r="D48" s="693"/>
      <c r="E48" s="693"/>
      <c r="F48" s="693"/>
      <c r="G48" s="693"/>
      <c r="H48" s="693"/>
      <c r="I48" s="693"/>
      <c r="J48" s="693"/>
      <c r="K48" s="693"/>
    </row>
    <row r="49" spans="1:11" ht="13.5" customHeight="1" thickBot="1">
      <c r="A49" s="603"/>
      <c r="B49" s="603" t="s">
        <v>805</v>
      </c>
      <c r="C49" s="603"/>
      <c r="D49" s="604"/>
      <c r="E49" s="588" t="s">
        <v>711</v>
      </c>
      <c r="F49" s="605"/>
      <c r="G49" s="605"/>
      <c r="H49" s="605"/>
      <c r="I49" s="605"/>
      <c r="J49" s="605"/>
      <c r="K49" s="605"/>
    </row>
    <row r="50" spans="1:7" ht="25.5">
      <c r="A50" s="589" t="s">
        <v>652</v>
      </c>
      <c r="B50" s="590" t="s">
        <v>653</v>
      </c>
      <c r="C50" s="590" t="s">
        <v>654</v>
      </c>
      <c r="D50" s="589" t="s">
        <v>655</v>
      </c>
      <c r="E50" s="621" t="s">
        <v>656</v>
      </c>
      <c r="F50" s="606" t="s">
        <v>805</v>
      </c>
      <c r="G50" s="606" t="s">
        <v>805</v>
      </c>
    </row>
    <row r="51" spans="1:7" ht="12.75">
      <c r="A51" s="614"/>
      <c r="B51" s="60" t="s">
        <v>657</v>
      </c>
      <c r="C51" s="234">
        <v>1700</v>
      </c>
      <c r="D51" s="615">
        <v>205000</v>
      </c>
      <c r="E51" s="615"/>
      <c r="F51" s="606"/>
      <c r="G51" s="606"/>
    </row>
    <row r="52" spans="1:6" ht="12.75" customHeight="1">
      <c r="A52" s="617">
        <v>40624</v>
      </c>
      <c r="B52" s="592" t="s">
        <v>683</v>
      </c>
      <c r="C52" s="607">
        <v>1002</v>
      </c>
      <c r="D52" s="608">
        <v>-9500</v>
      </c>
      <c r="E52" s="609">
        <v>195500</v>
      </c>
      <c r="F52" s="610"/>
    </row>
    <row r="53" spans="1:5" ht="25.5" customHeight="1">
      <c r="A53" s="618">
        <v>40624</v>
      </c>
      <c r="B53" s="592" t="s">
        <v>684</v>
      </c>
      <c r="C53" s="611">
        <v>3000</v>
      </c>
      <c r="D53" s="594">
        <v>-40000</v>
      </c>
      <c r="E53" s="595">
        <v>155500</v>
      </c>
    </row>
    <row r="54" spans="1:5" ht="12.75" customHeight="1">
      <c r="A54" s="618">
        <v>40624</v>
      </c>
      <c r="B54" s="592" t="s">
        <v>685</v>
      </c>
      <c r="C54" s="611">
        <v>1800</v>
      </c>
      <c r="D54" s="594">
        <v>-300</v>
      </c>
      <c r="E54" s="595">
        <v>155200</v>
      </c>
    </row>
    <row r="55" spans="1:5" ht="12.75" customHeight="1">
      <c r="A55" s="618">
        <v>40673</v>
      </c>
      <c r="B55" s="592" t="s">
        <v>686</v>
      </c>
      <c r="C55" s="611">
        <v>1000</v>
      </c>
      <c r="D55" s="594">
        <v>-14400</v>
      </c>
      <c r="E55" s="595">
        <v>140800</v>
      </c>
    </row>
    <row r="56" spans="1:5" ht="25.5" customHeight="1">
      <c r="A56" s="618">
        <v>40673</v>
      </c>
      <c r="B56" s="592" t="s">
        <v>687</v>
      </c>
      <c r="C56" s="611">
        <v>1700</v>
      </c>
      <c r="D56" s="594">
        <v>5389</v>
      </c>
      <c r="E56" s="595">
        <v>146189</v>
      </c>
    </row>
    <row r="57" spans="1:5" ht="12.75" customHeight="1">
      <c r="A57" s="618">
        <v>40673</v>
      </c>
      <c r="B57" s="592" t="s">
        <v>688</v>
      </c>
      <c r="C57" s="611">
        <v>8004</v>
      </c>
      <c r="D57" s="594">
        <v>-22000</v>
      </c>
      <c r="E57" s="595">
        <v>124189</v>
      </c>
    </row>
    <row r="58" spans="1:5" ht="12.75" customHeight="1">
      <c r="A58" s="618">
        <v>40673</v>
      </c>
      <c r="B58" s="592" t="s">
        <v>689</v>
      </c>
      <c r="C58" s="611">
        <v>8000</v>
      </c>
      <c r="D58" s="594">
        <v>-3000</v>
      </c>
      <c r="E58" s="595">
        <v>121189</v>
      </c>
    </row>
    <row r="59" spans="1:5" ht="25.5" customHeight="1">
      <c r="A59" s="618">
        <v>40673</v>
      </c>
      <c r="B59" s="592" t="s">
        <v>690</v>
      </c>
      <c r="C59" s="611">
        <v>9000</v>
      </c>
      <c r="D59" s="594">
        <v>-500</v>
      </c>
      <c r="E59" s="595">
        <v>120689</v>
      </c>
    </row>
    <row r="60" spans="1:5" ht="25.5" customHeight="1">
      <c r="A60" s="618">
        <v>40673</v>
      </c>
      <c r="B60" s="592" t="s">
        <v>691</v>
      </c>
      <c r="C60" s="611">
        <v>5100</v>
      </c>
      <c r="D60" s="594">
        <v>-5500</v>
      </c>
      <c r="E60" s="595">
        <v>115189</v>
      </c>
    </row>
    <row r="61" spans="1:5" ht="25.5" customHeight="1">
      <c r="A61" s="618">
        <v>40673</v>
      </c>
      <c r="B61" s="592" t="s">
        <v>692</v>
      </c>
      <c r="C61" s="611">
        <v>9000</v>
      </c>
      <c r="D61" s="594">
        <v>-3000</v>
      </c>
      <c r="E61" s="595">
        <v>112189</v>
      </c>
    </row>
    <row r="62" spans="1:5" ht="12.75" customHeight="1">
      <c r="A62" s="618">
        <v>40715</v>
      </c>
      <c r="B62" s="592" t="s">
        <v>693</v>
      </c>
      <c r="C62" s="611">
        <v>5000</v>
      </c>
      <c r="D62" s="594">
        <v>-17049</v>
      </c>
      <c r="E62" s="595">
        <v>95140</v>
      </c>
    </row>
    <row r="63" spans="1:5" ht="12.75" customHeight="1">
      <c r="A63" s="618">
        <v>40715</v>
      </c>
      <c r="B63" s="592" t="s">
        <v>695</v>
      </c>
      <c r="C63" s="611" t="s">
        <v>696</v>
      </c>
      <c r="D63" s="594">
        <v>-26800</v>
      </c>
      <c r="E63" s="595">
        <v>68340</v>
      </c>
    </row>
    <row r="64" spans="1:5" ht="24.75" customHeight="1">
      <c r="A64" s="691">
        <v>40715</v>
      </c>
      <c r="B64" s="592" t="s">
        <v>699</v>
      </c>
      <c r="C64" s="611">
        <v>5000</v>
      </c>
      <c r="D64" s="594">
        <v>-6000</v>
      </c>
      <c r="E64" s="595">
        <v>62340</v>
      </c>
    </row>
    <row r="65" spans="1:5" ht="25.5" customHeight="1">
      <c r="A65" s="692"/>
      <c r="B65" s="592" t="s">
        <v>700</v>
      </c>
      <c r="C65" s="611">
        <v>8004</v>
      </c>
      <c r="D65" s="594">
        <v>-14000</v>
      </c>
      <c r="E65" s="595">
        <v>48340</v>
      </c>
    </row>
    <row r="66" spans="1:5" ht="25.5" customHeight="1">
      <c r="A66" s="618">
        <v>40715</v>
      </c>
      <c r="B66" s="592" t="s">
        <v>701</v>
      </c>
      <c r="C66" s="611">
        <v>8001</v>
      </c>
      <c r="D66" s="594">
        <v>-5100</v>
      </c>
      <c r="E66" s="595">
        <v>43240</v>
      </c>
    </row>
    <row r="67" spans="1:5" ht="25.5" customHeight="1">
      <c r="A67" s="618">
        <v>40715</v>
      </c>
      <c r="B67" s="592" t="s">
        <v>702</v>
      </c>
      <c r="C67" s="611">
        <v>8001</v>
      </c>
      <c r="D67" s="594">
        <v>-2400</v>
      </c>
      <c r="E67" s="595">
        <v>40840</v>
      </c>
    </row>
    <row r="68" spans="1:5" ht="12.75" customHeight="1">
      <c r="A68" s="618">
        <v>40715</v>
      </c>
      <c r="B68" s="592" t="s">
        <v>703</v>
      </c>
      <c r="C68" s="611">
        <v>5100</v>
      </c>
      <c r="D68" s="594">
        <v>-1648</v>
      </c>
      <c r="E68" s="595">
        <v>39192</v>
      </c>
    </row>
    <row r="69" spans="1:5" ht="12.75" customHeight="1">
      <c r="A69" s="618">
        <v>40715</v>
      </c>
      <c r="B69" s="592" t="s">
        <v>704</v>
      </c>
      <c r="C69" s="592">
        <v>5100</v>
      </c>
      <c r="D69" s="620">
        <v>-4529.5</v>
      </c>
      <c r="E69" s="645">
        <v>34662.5</v>
      </c>
    </row>
    <row r="70" spans="1:5" ht="12.75">
      <c r="A70" s="641">
        <v>40806</v>
      </c>
      <c r="B70" s="227" t="s">
        <v>705</v>
      </c>
      <c r="C70" s="642">
        <v>5100</v>
      </c>
      <c r="D70" s="643">
        <v>-10000</v>
      </c>
      <c r="E70" s="644">
        <v>24662.5</v>
      </c>
    </row>
    <row r="71" spans="1:5" ht="25.5">
      <c r="A71" s="635">
        <v>40806</v>
      </c>
      <c r="B71" s="227" t="s">
        <v>709</v>
      </c>
      <c r="C71" s="646">
        <v>1800</v>
      </c>
      <c r="D71" s="647">
        <v>-130</v>
      </c>
      <c r="E71" s="773">
        <v>24532.5</v>
      </c>
    </row>
    <row r="72" spans="1:5" ht="25.5">
      <c r="A72" s="641">
        <v>40855</v>
      </c>
      <c r="B72" s="227" t="s">
        <v>791</v>
      </c>
      <c r="C72" s="642">
        <v>1500</v>
      </c>
      <c r="D72" s="643">
        <v>-1500</v>
      </c>
      <c r="E72" s="644">
        <v>23032.5</v>
      </c>
    </row>
    <row r="73" spans="1:5" ht="25.5">
      <c r="A73" s="641">
        <v>40855</v>
      </c>
      <c r="B73" s="227" t="s">
        <v>792</v>
      </c>
      <c r="C73" s="642">
        <v>4000</v>
      </c>
      <c r="D73" s="643">
        <v>-780</v>
      </c>
      <c r="E73" s="644">
        <v>22252.5</v>
      </c>
    </row>
    <row r="74" spans="1:5" ht="12.75">
      <c r="A74" s="641">
        <v>40855</v>
      </c>
      <c r="B74" s="227" t="s">
        <v>793</v>
      </c>
      <c r="C74" s="642">
        <v>5100</v>
      </c>
      <c r="D74" s="643">
        <v>-3657.1</v>
      </c>
      <c r="E74" s="644">
        <v>18595.4</v>
      </c>
    </row>
    <row r="75" spans="1:5" ht="12.75">
      <c r="A75" s="641">
        <v>40890</v>
      </c>
      <c r="B75" s="772" t="s">
        <v>794</v>
      </c>
      <c r="C75" s="642">
        <v>2000</v>
      </c>
      <c r="D75" s="643">
        <v>-2000</v>
      </c>
      <c r="E75" s="644">
        <v>16595.4</v>
      </c>
    </row>
    <row r="76" spans="1:5" ht="25.5">
      <c r="A76" s="641">
        <v>40890</v>
      </c>
      <c r="B76" s="227" t="s">
        <v>795</v>
      </c>
      <c r="C76" s="642">
        <v>5000</v>
      </c>
      <c r="D76" s="643">
        <v>-10000</v>
      </c>
      <c r="E76" s="644">
        <v>6595.4</v>
      </c>
    </row>
    <row r="77" spans="1:5" ht="25.5">
      <c r="A77" s="635">
        <v>40890</v>
      </c>
      <c r="B77" s="227" t="s">
        <v>796</v>
      </c>
      <c r="C77" s="646">
        <v>5100</v>
      </c>
      <c r="D77" s="647">
        <v>-2870</v>
      </c>
      <c r="E77" s="648">
        <v>3725.4</v>
      </c>
    </row>
  </sheetData>
  <sheetProtection/>
  <mergeCells count="1">
    <mergeCell ref="A1:E1"/>
  </mergeCells>
  <printOptions/>
  <pageMargins left="0.7874015748031497" right="0.3937007874015748" top="0.7874015748031497" bottom="0.984251968503937" header="0.5118110236220472" footer="0.5118110236220472"/>
  <pageSetup firstPageNumber="38" useFirstPageNumber="1" horizontalDpi="600" verticalDpi="600" orientation="portrait" paperSize="9" scale="70" r:id="rId1"/>
  <headerFooter alignWithMargins="0">
    <oddFooter>&amp;C&amp;P</oddFooter>
  </headerFooter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48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29.625" style="0" customWidth="1"/>
    <col min="2" max="4" width="15.00390625" style="0" customWidth="1"/>
    <col min="5" max="5" width="12.625" style="0" customWidth="1"/>
    <col min="10" max="10" width="15.375" style="0" bestFit="1" customWidth="1"/>
  </cols>
  <sheetData>
    <row r="2" spans="1:5" s="505" customFormat="1" ht="21.75" customHeight="1">
      <c r="A2" s="912" t="s">
        <v>530</v>
      </c>
      <c r="B2" s="913"/>
      <c r="C2" s="913"/>
      <c r="D2" s="913"/>
      <c r="E2" s="913"/>
    </row>
    <row r="3" spans="1:5" ht="16.5">
      <c r="A3" s="658" t="s">
        <v>752</v>
      </c>
      <c r="B3" s="375"/>
      <c r="C3" s="375"/>
      <c r="D3" s="375"/>
      <c r="E3" s="375"/>
    </row>
    <row r="4" spans="1:4" ht="18">
      <c r="A4" s="331"/>
      <c r="B4" s="331"/>
      <c r="C4" s="331"/>
      <c r="D4" s="331"/>
    </row>
    <row r="5" ht="13.5" thickBot="1">
      <c r="E5" s="281" t="s">
        <v>711</v>
      </c>
    </row>
    <row r="6" spans="1:5" ht="29.25" customHeight="1" thickBot="1">
      <c r="A6" s="297" t="s">
        <v>712</v>
      </c>
      <c r="B6" s="418" t="s">
        <v>713</v>
      </c>
      <c r="C6" s="418" t="s">
        <v>753</v>
      </c>
      <c r="D6" s="418" t="s">
        <v>754</v>
      </c>
      <c r="E6" s="419" t="s">
        <v>716</v>
      </c>
    </row>
    <row r="7" spans="1:10" ht="18" customHeight="1">
      <c r="A7" s="286" t="s">
        <v>717</v>
      </c>
      <c r="B7" s="287">
        <v>0</v>
      </c>
      <c r="C7" s="287">
        <v>0</v>
      </c>
      <c r="D7" s="287">
        <v>0</v>
      </c>
      <c r="E7" s="420" t="s">
        <v>742</v>
      </c>
      <c r="J7" s="276"/>
    </row>
    <row r="8" spans="1:5" ht="18" customHeight="1">
      <c r="A8" s="289" t="s">
        <v>718</v>
      </c>
      <c r="B8" s="290">
        <v>6000</v>
      </c>
      <c r="C8" s="290">
        <v>7368</v>
      </c>
      <c r="D8" s="290">
        <v>3138</v>
      </c>
      <c r="E8" s="291">
        <f>D8/C8*100</f>
        <v>42.589576547231275</v>
      </c>
    </row>
    <row r="9" spans="1:10" ht="18" customHeight="1">
      <c r="A9" s="289" t="s">
        <v>719</v>
      </c>
      <c r="B9" s="290">
        <v>0</v>
      </c>
      <c r="C9" s="290">
        <v>0</v>
      </c>
      <c r="D9" s="290">
        <v>0</v>
      </c>
      <c r="E9" s="332" t="s">
        <v>742</v>
      </c>
      <c r="J9" s="276"/>
    </row>
    <row r="10" spans="1:10" ht="18" customHeight="1" thickBot="1">
      <c r="A10" s="293" t="s">
        <v>720</v>
      </c>
      <c r="B10" s="294">
        <v>0</v>
      </c>
      <c r="C10" s="294">
        <v>945861</v>
      </c>
      <c r="D10" s="294">
        <v>945860</v>
      </c>
      <c r="E10" s="333">
        <f>D10/C10*100</f>
        <v>99.99989427622029</v>
      </c>
      <c r="J10" s="276"/>
    </row>
    <row r="11" spans="1:5" ht="20.25" customHeight="1" thickBot="1">
      <c r="A11" s="421" t="s">
        <v>721</v>
      </c>
      <c r="B11" s="422">
        <f>SUM(B7:B10)</f>
        <v>6000</v>
      </c>
      <c r="C11" s="422">
        <f>SUM(C7:C10)</f>
        <v>953229</v>
      </c>
      <c r="D11" s="422">
        <f>SUM(D7:D10)</f>
        <v>948998</v>
      </c>
      <c r="E11" s="423">
        <f>D11/C11*100</f>
        <v>99.55614023492781</v>
      </c>
    </row>
    <row r="12" spans="1:5" ht="12.75" customHeight="1" thickBot="1">
      <c r="A12" s="295"/>
      <c r="B12" s="296"/>
      <c r="C12" s="296"/>
      <c r="D12" s="296"/>
      <c r="E12" s="129"/>
    </row>
    <row r="13" spans="1:5" ht="20.25" customHeight="1" thickBot="1">
      <c r="A13" s="424" t="s">
        <v>722</v>
      </c>
      <c r="B13" s="425">
        <v>1204327</v>
      </c>
      <c r="C13" s="426">
        <f>4!C20</f>
        <v>1472383</v>
      </c>
      <c r="D13" s="426">
        <f>4!D20</f>
        <v>1246261</v>
      </c>
      <c r="E13" s="423">
        <f>D13/C13*100</f>
        <v>84.64244697201747</v>
      </c>
    </row>
    <row r="14" spans="1:5" ht="12.75" customHeight="1" thickBot="1">
      <c r="A14" s="295"/>
      <c r="B14" s="296"/>
      <c r="C14" s="296"/>
      <c r="D14" s="296"/>
      <c r="E14" s="129"/>
    </row>
    <row r="15" spans="1:5" ht="20.25" customHeight="1" thickBot="1">
      <c r="A15" s="297" t="s">
        <v>723</v>
      </c>
      <c r="B15" s="298">
        <f>SUM(B13+B11)</f>
        <v>1210327</v>
      </c>
      <c r="C15" s="298">
        <f>SUM(C13+C11)</f>
        <v>2425612</v>
      </c>
      <c r="D15" s="298">
        <f>SUM(D13+D11)</f>
        <v>2195259</v>
      </c>
      <c r="E15" s="299">
        <f>D15/C15*100</f>
        <v>90.50330390845693</v>
      </c>
    </row>
    <row r="16" spans="1:10" ht="24.75" customHeight="1" thickBot="1">
      <c r="A16" s="334"/>
      <c r="B16" s="335"/>
      <c r="C16" s="335"/>
      <c r="D16" s="335"/>
      <c r="E16" s="335"/>
      <c r="J16" s="276"/>
    </row>
    <row r="17" spans="1:5" ht="17.25" customHeight="1" thickBot="1">
      <c r="A17" s="336" t="s">
        <v>755</v>
      </c>
      <c r="B17" s="300"/>
      <c r="C17" s="300"/>
      <c r="D17" s="301"/>
      <c r="E17" s="302"/>
    </row>
    <row r="18" spans="1:5" ht="18" customHeight="1">
      <c r="A18" s="337" t="s">
        <v>756</v>
      </c>
      <c r="B18" s="338">
        <v>29466</v>
      </c>
      <c r="C18" s="338">
        <v>492059</v>
      </c>
      <c r="D18" s="338">
        <v>270123</v>
      </c>
      <c r="E18" s="339">
        <f>D18/C18*100</f>
        <v>54.89646566773496</v>
      </c>
    </row>
    <row r="19" spans="1:10" ht="18" customHeight="1" thickBot="1">
      <c r="A19" s="340" t="s">
        <v>757</v>
      </c>
      <c r="B19" s="341">
        <v>1180861</v>
      </c>
      <c r="C19" s="341">
        <v>1289234</v>
      </c>
      <c r="D19" s="341">
        <v>1062100</v>
      </c>
      <c r="E19" s="342">
        <f>D19/C19*100</f>
        <v>82.38225178671986</v>
      </c>
      <c r="J19" s="276"/>
    </row>
    <row r="20" spans="1:10" ht="20.25" customHeight="1" thickBot="1">
      <c r="A20" s="427" t="s">
        <v>758</v>
      </c>
      <c r="B20" s="428">
        <f>'VÝDAJE - kapitoly'!D637</f>
        <v>1210327</v>
      </c>
      <c r="C20" s="428">
        <f>SUM(C18:C19)</f>
        <v>1781293</v>
      </c>
      <c r="D20" s="428">
        <f>SUM(D18:D19)</f>
        <v>1332223</v>
      </c>
      <c r="E20" s="430">
        <f>D20/C20*100</f>
        <v>74.78966121800288</v>
      </c>
      <c r="J20" s="276"/>
    </row>
    <row r="21" spans="1:5" ht="12.75" customHeight="1" thickBot="1">
      <c r="A21" s="278"/>
      <c r="B21" s="314"/>
      <c r="C21" s="314"/>
      <c r="D21" s="314"/>
      <c r="E21" s="129"/>
    </row>
    <row r="22" spans="1:10" ht="20.25" customHeight="1" thickBot="1">
      <c r="A22" s="431" t="s">
        <v>748</v>
      </c>
      <c r="B22" s="428">
        <v>0</v>
      </c>
      <c r="C22" s="428">
        <f>4!C36</f>
        <v>644319</v>
      </c>
      <c r="D22" s="428">
        <f>4!D36</f>
        <v>616519</v>
      </c>
      <c r="E22" s="432">
        <f>D22/C22*100</f>
        <v>95.68536703092722</v>
      </c>
      <c r="J22" s="276"/>
    </row>
    <row r="23" spans="1:5" ht="12.75" customHeight="1" thickBot="1">
      <c r="A23" s="278"/>
      <c r="B23" s="314"/>
      <c r="C23" s="314"/>
      <c r="D23" s="314"/>
      <c r="E23" s="343"/>
    </row>
    <row r="24" spans="1:5" ht="20.25" customHeight="1" thickBot="1">
      <c r="A24" s="318" t="s">
        <v>749</v>
      </c>
      <c r="B24" s="319">
        <f>SUM(B22+B20)</f>
        <v>1210327</v>
      </c>
      <c r="C24" s="319">
        <f>SUM(C22+C20)</f>
        <v>2425612</v>
      </c>
      <c r="D24" s="319">
        <f>SUM(D22+D20)</f>
        <v>1948742</v>
      </c>
      <c r="E24" s="320">
        <f>D24/C24*100</f>
        <v>80.34021929311037</v>
      </c>
    </row>
    <row r="25" spans="2:4" ht="20.25" customHeight="1" thickBot="1">
      <c r="B25" s="276"/>
      <c r="C25" s="276"/>
      <c r="D25" s="276"/>
    </row>
    <row r="26" spans="1:5" ht="22.5" customHeight="1" thickBot="1">
      <c r="A26" s="297" t="s">
        <v>750</v>
      </c>
      <c r="B26" s="319">
        <f>B15-B24</f>
        <v>0</v>
      </c>
      <c r="C26" s="319">
        <f>C15-C24</f>
        <v>0</v>
      </c>
      <c r="D26" s="319">
        <f>D15-D24</f>
        <v>246517</v>
      </c>
      <c r="E26" s="344" t="s">
        <v>742</v>
      </c>
    </row>
    <row r="27" ht="14.25" customHeight="1"/>
    <row r="30" ht="12.75">
      <c r="A30" t="s">
        <v>751</v>
      </c>
    </row>
    <row r="42" spans="1:5" ht="12.75">
      <c r="A42" s="10"/>
      <c r="B42" s="10"/>
      <c r="C42" s="10"/>
      <c r="D42" s="10"/>
      <c r="E42" s="10"/>
    </row>
    <row r="43" spans="1:5" ht="12.75" customHeight="1">
      <c r="A43" s="327"/>
      <c r="B43" s="328"/>
      <c r="C43" s="328"/>
      <c r="D43" s="329"/>
      <c r="E43" s="10"/>
    </row>
    <row r="44" spans="1:5" ht="12" customHeight="1">
      <c r="A44" s="327"/>
      <c r="B44" s="328"/>
      <c r="C44" s="328"/>
      <c r="D44" s="329"/>
      <c r="E44" s="10"/>
    </row>
    <row r="45" spans="1:5" ht="12.75" customHeight="1">
      <c r="A45" s="278"/>
      <c r="B45" s="278"/>
      <c r="C45" s="278"/>
      <c r="D45" s="329"/>
      <c r="E45" s="10"/>
    </row>
    <row r="46" spans="1:5" ht="12.75">
      <c r="A46" s="10"/>
      <c r="B46" s="10"/>
      <c r="C46" s="10"/>
      <c r="D46" s="10"/>
      <c r="E46" s="10"/>
    </row>
    <row r="47" spans="1:5" ht="12.75">
      <c r="A47" s="10"/>
      <c r="B47" s="10"/>
      <c r="C47" s="10"/>
      <c r="D47" s="10"/>
      <c r="E47" s="10"/>
    </row>
    <row r="48" spans="1:5" ht="12.75">
      <c r="A48" s="10"/>
      <c r="B48" s="10"/>
      <c r="C48" s="10"/>
      <c r="D48" s="10"/>
      <c r="E48" s="10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7" max="7" width="12.875" style="0" customWidth="1"/>
    <col min="8" max="8" width="12.625" style="0" customWidth="1"/>
    <col min="9" max="9" width="12.75390625" style="0" customWidth="1"/>
  </cols>
  <sheetData>
    <row r="2" spans="1:5" ht="21.75" customHeight="1">
      <c r="A2" s="912" t="s">
        <v>531</v>
      </c>
      <c r="B2" s="913"/>
      <c r="C2" s="913"/>
      <c r="D2" s="913"/>
      <c r="E2" s="913"/>
    </row>
    <row r="3" spans="1:5" ht="20.25" customHeight="1">
      <c r="A3" s="660" t="s">
        <v>760</v>
      </c>
      <c r="B3" s="345"/>
      <c r="C3" s="345"/>
      <c r="D3" s="345"/>
      <c r="E3" s="345"/>
    </row>
    <row r="4" spans="1:5" ht="20.25" customHeight="1">
      <c r="A4" s="279"/>
      <c r="B4" s="345"/>
      <c r="C4" s="345"/>
      <c r="D4" s="345"/>
      <c r="E4" s="345"/>
    </row>
    <row r="5" ht="13.5" thickBot="1">
      <c r="E5" s="281" t="s">
        <v>711</v>
      </c>
    </row>
    <row r="6" spans="1:5" ht="26.25" customHeight="1">
      <c r="A6" s="346" t="s">
        <v>712</v>
      </c>
      <c r="B6" s="283" t="s">
        <v>713</v>
      </c>
      <c r="C6" s="283" t="s">
        <v>714</v>
      </c>
      <c r="D6" s="284" t="s">
        <v>715</v>
      </c>
      <c r="E6" s="285" t="s">
        <v>716</v>
      </c>
    </row>
    <row r="7" spans="1:9" ht="15" customHeight="1">
      <c r="A7" s="286" t="s">
        <v>717</v>
      </c>
      <c r="B7" s="287">
        <f>'PLNĚNÍ PŘÍJMŮ '!B15</f>
        <v>3220486</v>
      </c>
      <c r="C7" s="371">
        <v>3220486</v>
      </c>
      <c r="D7" s="372">
        <f>1!D9</f>
        <v>3435530</v>
      </c>
      <c r="E7" s="288">
        <f>D7/C7*100</f>
        <v>106.67737726541895</v>
      </c>
      <c r="G7" s="107"/>
      <c r="H7" s="107"/>
      <c r="I7" s="107"/>
    </row>
    <row r="8" spans="1:9" ht="15" customHeight="1">
      <c r="A8" s="289" t="s">
        <v>718</v>
      </c>
      <c r="B8" s="290">
        <f>1!B10-'2 '!B8</f>
        <v>245719</v>
      </c>
      <c r="C8" s="290">
        <f>1!C10-'2 '!C8</f>
        <v>317079</v>
      </c>
      <c r="D8" s="290">
        <f>1!D10-'2 '!D8</f>
        <v>330263</v>
      </c>
      <c r="E8" s="291">
        <f>D8/C8*100</f>
        <v>104.15795432683967</v>
      </c>
      <c r="G8" s="322"/>
      <c r="H8" s="322"/>
      <c r="I8" s="322"/>
    </row>
    <row r="9" spans="1:9" ht="15" customHeight="1">
      <c r="A9" s="289" t="s">
        <v>719</v>
      </c>
      <c r="B9" s="290">
        <f>'PLNĚNÍ PŘÍJMŮ '!B49</f>
        <v>20200</v>
      </c>
      <c r="C9" s="292">
        <v>24594</v>
      </c>
      <c r="D9" s="373">
        <v>28690</v>
      </c>
      <c r="E9" s="291">
        <f>D9/C9*100</f>
        <v>116.65446856956983</v>
      </c>
      <c r="G9" s="322"/>
      <c r="H9" s="322"/>
      <c r="I9" s="322"/>
    </row>
    <row r="10" spans="1:9" ht="15" customHeight="1" thickBot="1">
      <c r="A10" s="293" t="s">
        <v>720</v>
      </c>
      <c r="B10" s="290">
        <f>'PLNĚNÍ PŘÍJMŮ '!B72-'VÝDAJE - kapitoly'!D92</f>
        <v>104263</v>
      </c>
      <c r="C10" s="290">
        <f>1!C12-'PLNĚNÍ PŘÍJMŮ '!C58-'2 '!C10</f>
        <v>609402</v>
      </c>
      <c r="D10" s="290">
        <f>1!D12-'PLNĚNÍ PŘÍJMŮ '!D58-'2 '!D10</f>
        <v>605126</v>
      </c>
      <c r="E10" s="291">
        <f>D10/C10*100</f>
        <v>99.29832852534123</v>
      </c>
      <c r="G10" s="323"/>
      <c r="H10" s="323"/>
      <c r="I10" s="323"/>
    </row>
    <row r="11" spans="1:9" ht="20.25" customHeight="1" thickBot="1">
      <c r="A11" s="469" t="s">
        <v>721</v>
      </c>
      <c r="B11" s="422">
        <f>SUM(B7:B10)</f>
        <v>3590668</v>
      </c>
      <c r="C11" s="422">
        <f>SUM(C7:C10)</f>
        <v>4171561</v>
      </c>
      <c r="D11" s="422">
        <f>SUM(D7:D10)</f>
        <v>4399609</v>
      </c>
      <c r="E11" s="423">
        <f>D11/C11*100</f>
        <v>105.46673055961546</v>
      </c>
      <c r="G11" s="107"/>
      <c r="H11" s="107"/>
      <c r="I11" s="107"/>
    </row>
    <row r="12" spans="2:9" ht="13.5" thickBot="1">
      <c r="B12" s="276"/>
      <c r="C12" s="370"/>
      <c r="D12" s="370"/>
      <c r="G12" s="322"/>
      <c r="H12" s="322"/>
      <c r="I12" s="322"/>
    </row>
    <row r="13" spans="1:9" ht="20.25" customHeight="1" thickBot="1">
      <c r="A13" s="424" t="s">
        <v>722</v>
      </c>
      <c r="B13" s="425">
        <v>103000</v>
      </c>
      <c r="C13" s="425">
        <f>4!C11</f>
        <v>279892</v>
      </c>
      <c r="D13" s="466">
        <f>4!D11</f>
        <v>256393</v>
      </c>
      <c r="E13" s="468">
        <f>D13/C13*100</f>
        <v>91.60426164377688</v>
      </c>
      <c r="G13" s="322"/>
      <c r="H13" s="322"/>
      <c r="I13" s="322"/>
    </row>
    <row r="14" spans="2:9" ht="13.5" thickBot="1">
      <c r="B14" s="276"/>
      <c r="C14" s="276"/>
      <c r="D14" s="276"/>
      <c r="G14" s="322"/>
      <c r="H14" s="322"/>
      <c r="I14" s="322"/>
    </row>
    <row r="15" spans="1:9" ht="20.25" customHeight="1" thickBot="1">
      <c r="A15" s="347" t="s">
        <v>723</v>
      </c>
      <c r="B15" s="298">
        <f>SUM(B13+B11)</f>
        <v>3693668</v>
      </c>
      <c r="C15" s="298">
        <f>SUM(C13+C11)</f>
        <v>4451453</v>
      </c>
      <c r="D15" s="298">
        <f>SUM(D13+D11)</f>
        <v>4656002</v>
      </c>
      <c r="E15" s="299">
        <f>D15/C15*100</f>
        <v>104.59510636190026</v>
      </c>
      <c r="G15" s="322"/>
      <c r="H15" s="322"/>
      <c r="I15" s="322"/>
    </row>
    <row r="16" spans="2:9" ht="20.25" customHeight="1" thickBot="1">
      <c r="B16" s="276"/>
      <c r="C16" s="276"/>
      <c r="D16" s="276"/>
      <c r="G16" s="322"/>
      <c r="H16" s="322"/>
      <c r="I16" s="322"/>
    </row>
    <row r="17" spans="1:9" ht="18.75" customHeight="1" thickBot="1">
      <c r="A17" s="336" t="s">
        <v>724</v>
      </c>
      <c r="B17" s="300"/>
      <c r="C17" s="300"/>
      <c r="D17" s="301"/>
      <c r="E17" s="302"/>
      <c r="G17" s="322"/>
      <c r="H17" s="322"/>
      <c r="I17" s="322"/>
    </row>
    <row r="18" spans="1:9" ht="15" customHeight="1">
      <c r="A18" s="303" t="s">
        <v>725</v>
      </c>
      <c r="B18" s="304">
        <f>'VÝDAJE - kapitoly'!D4</f>
        <v>73215</v>
      </c>
      <c r="C18" s="371">
        <f>'VÝDAJE - kapitoly'!E4</f>
        <v>76125</v>
      </c>
      <c r="D18" s="371">
        <f>'VÝDAJE - kapitoly'!F4</f>
        <v>75927</v>
      </c>
      <c r="E18" s="288">
        <f aca="true" t="shared" si="0" ref="E18:E31">D18/C18*100</f>
        <v>99.73990147783252</v>
      </c>
      <c r="G18" s="322"/>
      <c r="H18" s="322"/>
      <c r="I18" s="322"/>
    </row>
    <row r="19" spans="1:9" ht="15" customHeight="1">
      <c r="A19" s="305" t="s">
        <v>726</v>
      </c>
      <c r="B19" s="168">
        <f>'VÝDAJE - kapitoly'!D5-'VÝDAJE - kapitoly'!D89</f>
        <v>367474</v>
      </c>
      <c r="C19" s="168">
        <f>'VÝDAJE - kapitoly'!E5-'VÝDAJE - kapitoly'!E92</f>
        <v>743776</v>
      </c>
      <c r="D19" s="168">
        <f>'VÝDAJE - kapitoly'!F5-'VÝDAJE - kapitoly'!F92</f>
        <v>736325</v>
      </c>
      <c r="E19" s="291">
        <f t="shared" si="0"/>
        <v>98.99821989416169</v>
      </c>
      <c r="G19" s="322"/>
      <c r="H19" s="322"/>
      <c r="I19" s="322"/>
    </row>
    <row r="20" spans="1:9" ht="15" customHeight="1">
      <c r="A20" s="306" t="s">
        <v>727</v>
      </c>
      <c r="B20" s="307">
        <f>'VÝDAJE - kapitoly'!D6</f>
        <v>154367</v>
      </c>
      <c r="C20" s="292">
        <f>'VÝDAJE - kapitoly'!E6</f>
        <v>178686</v>
      </c>
      <c r="D20" s="292">
        <f>'VÝDAJE - kapitoly'!F6</f>
        <v>158934</v>
      </c>
      <c r="E20" s="291">
        <f t="shared" si="0"/>
        <v>88.94597226419529</v>
      </c>
      <c r="G20" s="322"/>
      <c r="H20" s="322"/>
      <c r="I20" s="322"/>
    </row>
    <row r="21" spans="1:9" ht="15" customHeight="1">
      <c r="A21" s="306" t="s">
        <v>728</v>
      </c>
      <c r="B21" s="307">
        <f>'VÝDAJE - kapitoly'!D7</f>
        <v>329652</v>
      </c>
      <c r="C21" s="292">
        <f>'VÝDAJE - kapitoly'!E7</f>
        <v>392648</v>
      </c>
      <c r="D21" s="292">
        <f>'VÝDAJE - kapitoly'!F7</f>
        <v>384597</v>
      </c>
      <c r="E21" s="291">
        <f t="shared" si="0"/>
        <v>97.9495629673397</v>
      </c>
      <c r="G21" s="322"/>
      <c r="H21" s="322"/>
      <c r="I21" s="322"/>
    </row>
    <row r="22" spans="1:9" ht="15" customHeight="1">
      <c r="A22" s="306" t="s">
        <v>729</v>
      </c>
      <c r="B22" s="307">
        <f>'VÝDAJE - kapitoly'!D8</f>
        <v>8710</v>
      </c>
      <c r="C22" s="292">
        <f>'VÝDAJE - kapitoly'!E8</f>
        <v>17061</v>
      </c>
      <c r="D22" s="292">
        <f>'VÝDAJE - kapitoly'!F8</f>
        <v>12353</v>
      </c>
      <c r="E22" s="291">
        <f t="shared" si="0"/>
        <v>72.40490006447453</v>
      </c>
      <c r="G22" s="322"/>
      <c r="H22" s="322"/>
      <c r="I22" s="322"/>
    </row>
    <row r="23" spans="1:9" ht="15" customHeight="1">
      <c r="A23" s="306" t="s">
        <v>730</v>
      </c>
      <c r="B23" s="307">
        <f>'VÝDAJE - kapitoly'!D9</f>
        <v>4990</v>
      </c>
      <c r="C23" s="292">
        <f>'VÝDAJE - kapitoly'!E9</f>
        <v>3763</v>
      </c>
      <c r="D23" s="292">
        <f>'VÝDAJE - kapitoly'!F9</f>
        <v>3691</v>
      </c>
      <c r="E23" s="291">
        <f t="shared" si="0"/>
        <v>98.08663300558067</v>
      </c>
      <c r="G23" s="322"/>
      <c r="H23" s="322"/>
      <c r="I23" s="322"/>
    </row>
    <row r="24" spans="1:9" ht="15" customHeight="1">
      <c r="A24" s="306" t="s">
        <v>731</v>
      </c>
      <c r="B24" s="307">
        <f>'VÝDAJE - kapitoly'!D10</f>
        <v>1468647</v>
      </c>
      <c r="C24" s="292">
        <f>'VÝDAJE - kapitoly'!E10</f>
        <v>1705928</v>
      </c>
      <c r="D24" s="292">
        <f>'VÝDAJE - kapitoly'!F10</f>
        <v>1651012</v>
      </c>
      <c r="E24" s="291">
        <f t="shared" si="0"/>
        <v>96.78087234631238</v>
      </c>
      <c r="G24" s="322"/>
      <c r="H24" s="322"/>
      <c r="I24" s="322"/>
    </row>
    <row r="25" spans="1:9" ht="15" customHeight="1">
      <c r="A25" s="306" t="s">
        <v>732</v>
      </c>
      <c r="B25" s="307">
        <f>'VÝDAJE - kapitoly'!D11</f>
        <v>98205</v>
      </c>
      <c r="C25" s="292">
        <f>'VÝDAJE - kapitoly'!E11</f>
        <v>136236</v>
      </c>
      <c r="D25" s="292">
        <f>'VÝDAJE - kapitoly'!F11</f>
        <v>134876</v>
      </c>
      <c r="E25" s="291">
        <f t="shared" si="0"/>
        <v>99.00173228808832</v>
      </c>
      <c r="G25" s="322"/>
      <c r="H25" s="322"/>
      <c r="I25" s="322"/>
    </row>
    <row r="26" spans="1:9" ht="15" customHeight="1">
      <c r="A26" s="306" t="s">
        <v>733</v>
      </c>
      <c r="B26" s="307">
        <f>'VÝDAJE - kapitoly'!D12</f>
        <v>12230</v>
      </c>
      <c r="C26" s="292">
        <f>'VÝDAJE - kapitoly'!E12</f>
        <v>18468</v>
      </c>
      <c r="D26" s="292">
        <f>'VÝDAJE - kapitoly'!F12</f>
        <v>18035</v>
      </c>
      <c r="E26" s="291">
        <f t="shared" si="0"/>
        <v>97.65540394195365</v>
      </c>
      <c r="G26" s="322"/>
      <c r="H26" s="322"/>
      <c r="I26" s="322"/>
    </row>
    <row r="27" spans="1:9" ht="14.25" customHeight="1">
      <c r="A27" s="306" t="s">
        <v>735</v>
      </c>
      <c r="B27" s="307">
        <f>'VÝDAJE - kapitoly'!D13</f>
        <v>52174</v>
      </c>
      <c r="C27" s="292">
        <f>'VÝDAJE - kapitoly'!E13</f>
        <v>55798</v>
      </c>
      <c r="D27" s="292">
        <f>'VÝDAJE - kapitoly'!F13</f>
        <v>46634</v>
      </c>
      <c r="E27" s="291">
        <f t="shared" si="0"/>
        <v>83.57647227499193</v>
      </c>
      <c r="G27" s="322"/>
      <c r="H27" s="322"/>
      <c r="I27" s="322"/>
    </row>
    <row r="28" spans="1:9" ht="15" customHeight="1">
      <c r="A28" s="306" t="s">
        <v>736</v>
      </c>
      <c r="B28" s="307">
        <f>'VÝDAJE - kapitoly'!D14</f>
        <v>260512</v>
      </c>
      <c r="C28" s="292">
        <f>'VÝDAJE - kapitoly'!E14</f>
        <v>260340</v>
      </c>
      <c r="D28" s="292">
        <f>'VÝDAJE - kapitoly'!F14</f>
        <v>250107</v>
      </c>
      <c r="E28" s="291">
        <f t="shared" si="0"/>
        <v>96.06937082277022</v>
      </c>
      <c r="G28" s="322"/>
      <c r="H28" s="322"/>
      <c r="I28" s="322"/>
    </row>
    <row r="29" spans="1:9" ht="15" customHeight="1">
      <c r="A29" s="306" t="s">
        <v>737</v>
      </c>
      <c r="B29" s="307">
        <f>'VÝDAJE - kapitoly'!D15</f>
        <v>94855</v>
      </c>
      <c r="C29" s="292">
        <f>'VÝDAJE - kapitoly'!E15</f>
        <v>86971</v>
      </c>
      <c r="D29" s="292">
        <f>'VÝDAJE - kapitoly'!F15</f>
        <v>82557</v>
      </c>
      <c r="E29" s="291">
        <f t="shared" si="0"/>
        <v>94.92474502995252</v>
      </c>
      <c r="G29" s="322"/>
      <c r="H29" s="322"/>
      <c r="I29" s="322"/>
    </row>
    <row r="30" spans="1:9" ht="15" customHeight="1">
      <c r="A30" s="305" t="s">
        <v>738</v>
      </c>
      <c r="B30" s="168">
        <f>'VÝDAJE - kapitoly'!D16</f>
        <v>386650</v>
      </c>
      <c r="C30" s="181">
        <f>'VÝDAJE - kapitoly'!E16</f>
        <v>430329</v>
      </c>
      <c r="D30" s="292">
        <f>'VÝDAJE - kapitoly'!F16</f>
        <v>319009</v>
      </c>
      <c r="E30" s="291">
        <f t="shared" si="0"/>
        <v>74.13142037836167</v>
      </c>
      <c r="G30" s="322"/>
      <c r="H30" s="322"/>
      <c r="I30" s="322"/>
    </row>
    <row r="31" spans="1:9" ht="15" customHeight="1">
      <c r="A31" s="306" t="s">
        <v>739</v>
      </c>
      <c r="B31" s="290">
        <f>'VÝDAJE - kapitoly'!D612</f>
        <v>35576</v>
      </c>
      <c r="C31" s="292">
        <f>'VÝDAJE - kapitoly'!E17</f>
        <v>40193</v>
      </c>
      <c r="D31" s="292">
        <f>'VÝDAJE - kapitoly'!F17</f>
        <v>37202</v>
      </c>
      <c r="E31" s="291">
        <f t="shared" si="0"/>
        <v>92.55840569253353</v>
      </c>
      <c r="G31" s="322"/>
      <c r="H31" s="322"/>
      <c r="I31" s="322"/>
    </row>
    <row r="32" spans="1:9" ht="15" customHeight="1">
      <c r="A32" s="306" t="s">
        <v>740</v>
      </c>
      <c r="B32" s="307">
        <f>'VÝDAJE - kapitoly'!D18</f>
        <v>67011</v>
      </c>
      <c r="C32" s="292">
        <f>'VÝDAJE - kapitoly'!E18</f>
        <v>33088</v>
      </c>
      <c r="D32" s="292">
        <f>'VÝDAJE - kapitoly'!F18</f>
        <v>-2675</v>
      </c>
      <c r="E32" s="291" t="s">
        <v>742</v>
      </c>
      <c r="G32" s="322"/>
      <c r="H32" s="322"/>
      <c r="I32" s="322"/>
    </row>
    <row r="33" spans="1:9" ht="15" customHeight="1">
      <c r="A33" s="306" t="s">
        <v>741</v>
      </c>
      <c r="B33" s="307">
        <f>'VÝDAJE - kapitoly'!D19</f>
        <v>255000</v>
      </c>
      <c r="C33" s="292">
        <f>'VÝDAJE - kapitoly'!E19</f>
        <v>36261</v>
      </c>
      <c r="D33" s="292" t="s">
        <v>742</v>
      </c>
      <c r="E33" s="291" t="s">
        <v>742</v>
      </c>
      <c r="G33" s="322"/>
      <c r="H33" s="322"/>
      <c r="I33" s="322"/>
    </row>
    <row r="34" spans="1:9" ht="12.75">
      <c r="A34" s="308" t="s">
        <v>743</v>
      </c>
      <c r="B34" s="309">
        <f>'VÝDAJE - kapitoly'!D20</f>
        <v>205000</v>
      </c>
      <c r="C34" s="310">
        <f>'VÝDAJE - kapitoly'!E20</f>
        <v>3725</v>
      </c>
      <c r="D34" s="292" t="s">
        <v>742</v>
      </c>
      <c r="E34" s="291" t="s">
        <v>742</v>
      </c>
      <c r="G34" s="322"/>
      <c r="H34" s="322"/>
      <c r="I34" s="322"/>
    </row>
    <row r="35" spans="1:9" ht="12.75">
      <c r="A35" s="308" t="s">
        <v>744</v>
      </c>
      <c r="B35" s="309">
        <f>'VÝDAJE - kapitoly'!D21</f>
        <v>45000</v>
      </c>
      <c r="C35" s="310">
        <f>'VÝDAJE - kapitoly'!E21</f>
        <v>27536</v>
      </c>
      <c r="D35" s="292" t="s">
        <v>742</v>
      </c>
      <c r="E35" s="291" t="s">
        <v>742</v>
      </c>
      <c r="G35" s="322"/>
      <c r="H35" s="322"/>
      <c r="I35" s="322"/>
    </row>
    <row r="36" spans="1:9" ht="13.5" thickBot="1">
      <c r="A36" s="308" t="s">
        <v>745</v>
      </c>
      <c r="B36" s="309">
        <f>'VÝDAJE - kapitoly'!D22</f>
        <v>5000</v>
      </c>
      <c r="C36" s="310">
        <f>'VÝDAJE - kapitoly'!E22</f>
        <v>5000</v>
      </c>
      <c r="D36" s="292" t="s">
        <v>742</v>
      </c>
      <c r="E36" s="291" t="s">
        <v>742</v>
      </c>
      <c r="G36" s="322"/>
      <c r="H36" s="322"/>
      <c r="I36" s="322"/>
    </row>
    <row r="37" spans="1:9" ht="23.25" customHeight="1" thickBot="1">
      <c r="A37" s="431" t="s">
        <v>747</v>
      </c>
      <c r="B37" s="428">
        <f>SUM(B18+B19+B20+B21+B22+B23+B24+B25+B26+B27+B28+B29+B30+B31+B32+B33)</f>
        <v>3669268</v>
      </c>
      <c r="C37" s="428">
        <f>SUM(C18+C19+C20+C21+C22+C23+C24+C25+C26+C27+C28+C29+C30+C31+C32+C33)</f>
        <v>4215671</v>
      </c>
      <c r="D37" s="428">
        <f>SUM(D18+D19+D20+D21+D22+D23+D24+D25+D26+D27+D28+D29+D30+D31+D32)</f>
        <v>3908584</v>
      </c>
      <c r="E37" s="467">
        <f>D37/C37*100</f>
        <v>92.7155843043729</v>
      </c>
      <c r="G37" s="322"/>
      <c r="H37" s="322"/>
      <c r="I37" s="322"/>
    </row>
    <row r="38" spans="2:9" ht="13.5" thickBot="1">
      <c r="B38" s="276"/>
      <c r="C38" s="276"/>
      <c r="D38" s="370"/>
      <c r="G38" s="322"/>
      <c r="H38" s="322"/>
      <c r="I38" s="322"/>
    </row>
    <row r="39" spans="1:9" ht="20.25" customHeight="1" thickBot="1">
      <c r="A39" s="424" t="s">
        <v>748</v>
      </c>
      <c r="B39" s="425">
        <v>24400</v>
      </c>
      <c r="C39" s="425">
        <f>4!C31</f>
        <v>235782</v>
      </c>
      <c r="D39" s="466">
        <f>4!D31</f>
        <v>235772</v>
      </c>
      <c r="E39" s="468">
        <f>D39/C39*100</f>
        <v>99.99575879414036</v>
      </c>
      <c r="G39" s="324"/>
      <c r="H39" s="324"/>
      <c r="I39" s="324"/>
    </row>
    <row r="40" spans="1:9" ht="12.75" customHeight="1" thickBot="1">
      <c r="A40" s="325"/>
      <c r="B40" s="348"/>
      <c r="C40" s="348"/>
      <c r="D40" s="348"/>
      <c r="E40" s="349"/>
      <c r="G40" s="324"/>
      <c r="H40" s="324"/>
      <c r="I40" s="324"/>
    </row>
    <row r="41" spans="1:9" ht="20.25" customHeight="1" thickBot="1">
      <c r="A41" s="350" t="s">
        <v>749</v>
      </c>
      <c r="B41" s="319">
        <f>SUM(B39+B37)</f>
        <v>3693668</v>
      </c>
      <c r="C41" s="319">
        <f>SUM(C39+C37)</f>
        <v>4451453</v>
      </c>
      <c r="D41" s="319">
        <f>SUM(D39+D37)</f>
        <v>4144356</v>
      </c>
      <c r="E41" s="320">
        <f>D41/C41*100</f>
        <v>93.10119639587344</v>
      </c>
      <c r="G41" s="324"/>
      <c r="H41" s="324"/>
      <c r="I41" s="324"/>
    </row>
    <row r="42" spans="7:9" ht="20.25" customHeight="1" thickBot="1">
      <c r="G42" s="107"/>
      <c r="H42" s="107"/>
      <c r="I42" s="107"/>
    </row>
    <row r="43" spans="1:9" ht="19.5" customHeight="1" thickBot="1">
      <c r="A43" s="350" t="s">
        <v>750</v>
      </c>
      <c r="B43" s="319">
        <f>B15-B41</f>
        <v>0</v>
      </c>
      <c r="C43" s="319">
        <v>0</v>
      </c>
      <c r="D43" s="319">
        <f>D15-D41</f>
        <v>511646</v>
      </c>
      <c r="E43" s="320" t="s">
        <v>742</v>
      </c>
      <c r="G43" s="324"/>
      <c r="H43" s="324"/>
      <c r="I43" s="324"/>
    </row>
    <row r="44" spans="1:9" ht="12.75" customHeight="1">
      <c r="A44" s="278"/>
      <c r="B44" s="314"/>
      <c r="C44" s="314"/>
      <c r="D44" s="314"/>
      <c r="E44" s="296"/>
      <c r="G44" s="324"/>
      <c r="H44" s="324"/>
      <c r="I44" s="324"/>
    </row>
    <row r="45" spans="1:9" ht="12.75">
      <c r="A45" t="s">
        <v>751</v>
      </c>
      <c r="B45" s="276"/>
      <c r="C45" s="276"/>
      <c r="G45" s="324"/>
      <c r="H45" s="322"/>
      <c r="I45" s="324"/>
    </row>
    <row r="46" spans="7:9" ht="12.75">
      <c r="G46" s="324"/>
      <c r="H46" s="322"/>
      <c r="I46" s="324"/>
    </row>
    <row r="47" spans="7:9" ht="12.75">
      <c r="G47" s="324"/>
      <c r="H47" s="322"/>
      <c r="I47" s="324"/>
    </row>
    <row r="48" spans="7:9" ht="12.75">
      <c r="G48" s="324"/>
      <c r="H48" s="322"/>
      <c r="I48" s="324"/>
    </row>
    <row r="49" spans="1:9" ht="12.75" customHeight="1">
      <c r="A49" s="327"/>
      <c r="B49" s="328"/>
      <c r="C49" s="328"/>
      <c r="D49" s="329"/>
      <c r="G49" s="323"/>
      <c r="H49" s="323"/>
      <c r="I49" s="323"/>
    </row>
    <row r="50" spans="1:9" ht="12.75" customHeight="1">
      <c r="A50" s="278"/>
      <c r="B50" s="278"/>
      <c r="C50" s="278"/>
      <c r="D50" s="329"/>
      <c r="G50" s="107"/>
      <c r="H50" s="107"/>
      <c r="I50" s="107"/>
    </row>
    <row r="51" spans="1:9" ht="12.75">
      <c r="A51" s="191"/>
      <c r="B51" s="191"/>
      <c r="C51" s="191"/>
      <c r="D51" s="191"/>
      <c r="G51" s="324"/>
      <c r="H51" s="324"/>
      <c r="I51" s="324"/>
    </row>
    <row r="52" spans="1:9" ht="12.75">
      <c r="A52" s="191"/>
      <c r="B52" s="191"/>
      <c r="C52" s="191"/>
      <c r="D52" s="330"/>
      <c r="E52" s="107"/>
      <c r="G52" s="324"/>
      <c r="H52" s="322"/>
      <c r="I52" s="324"/>
    </row>
    <row r="53" spans="1:9" ht="12.75">
      <c r="A53" s="191"/>
      <c r="B53" s="191"/>
      <c r="C53" s="191"/>
      <c r="D53" s="351"/>
      <c r="G53" s="323"/>
      <c r="H53" s="323"/>
      <c r="I53" s="323"/>
    </row>
    <row r="54" spans="1:9" ht="12.75">
      <c r="A54" s="191"/>
      <c r="B54" s="191"/>
      <c r="C54" s="191"/>
      <c r="D54" s="352"/>
      <c r="G54" s="107"/>
      <c r="H54" s="107"/>
      <c r="I54" s="107"/>
    </row>
    <row r="55" spans="1:9" ht="12.75">
      <c r="A55" s="191"/>
      <c r="B55" s="191"/>
      <c r="C55" s="191"/>
      <c r="D55" s="191"/>
      <c r="G55" s="107"/>
      <c r="H55" s="107"/>
      <c r="I55" s="107"/>
    </row>
    <row r="56" spans="7:9" ht="12.75">
      <c r="G56" s="107"/>
      <c r="H56" s="107"/>
      <c r="I56" s="107"/>
    </row>
    <row r="57" spans="7:9" ht="12.75">
      <c r="G57" s="107"/>
      <c r="H57" s="107"/>
      <c r="I57" s="107"/>
    </row>
    <row r="58" spans="7:9" ht="12.75">
      <c r="G58" s="107"/>
      <c r="H58" s="107"/>
      <c r="I58" s="107"/>
    </row>
    <row r="59" spans="7:9" ht="12.75">
      <c r="G59" s="107"/>
      <c r="H59" s="107"/>
      <c r="I59" s="107"/>
    </row>
  </sheetData>
  <sheetProtection/>
  <mergeCells count="1">
    <mergeCell ref="A2:E2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43.125" style="0" customWidth="1"/>
    <col min="2" max="2" width="10.375" style="0" customWidth="1"/>
    <col min="3" max="3" width="10.625" style="0" customWidth="1"/>
    <col min="4" max="4" width="11.25390625" style="0" customWidth="1"/>
    <col min="5" max="5" width="9.375" style="0" customWidth="1"/>
  </cols>
  <sheetData>
    <row r="1" spans="1:5" s="393" customFormat="1" ht="24.75" customHeight="1">
      <c r="A1" s="661" t="s">
        <v>532</v>
      </c>
      <c r="B1" s="659"/>
      <c r="C1" s="659"/>
      <c r="D1" s="659"/>
      <c r="E1" s="659"/>
    </row>
    <row r="2" spans="1:5" ht="15">
      <c r="A2" s="173" t="s">
        <v>722</v>
      </c>
      <c r="E2" s="281" t="s">
        <v>711</v>
      </c>
    </row>
    <row r="3" spans="1:5" ht="25.5">
      <c r="A3" s="387" t="s">
        <v>761</v>
      </c>
      <c r="B3" s="68" t="s">
        <v>762</v>
      </c>
      <c r="C3" s="68" t="s">
        <v>714</v>
      </c>
      <c r="D3" s="68" t="s">
        <v>715</v>
      </c>
      <c r="E3" s="68" t="s">
        <v>716</v>
      </c>
    </row>
    <row r="4" spans="1:5" ht="38.25">
      <c r="A4" s="489" t="s">
        <v>763</v>
      </c>
      <c r="B4" s="290">
        <v>18000</v>
      </c>
      <c r="C4" s="290">
        <v>1000</v>
      </c>
      <c r="D4" s="290">
        <v>1000</v>
      </c>
      <c r="E4" s="290">
        <f aca="true" t="shared" si="0" ref="E4:E11">D4*100/C4</f>
        <v>100</v>
      </c>
    </row>
    <row r="5" spans="1:7" ht="25.5" customHeight="1">
      <c r="A5" s="489" t="s">
        <v>764</v>
      </c>
      <c r="B5" s="290">
        <v>0</v>
      </c>
      <c r="C5" s="290">
        <v>92175</v>
      </c>
      <c r="D5" s="290">
        <v>80497</v>
      </c>
      <c r="E5" s="290">
        <f t="shared" si="0"/>
        <v>87.33062110116626</v>
      </c>
      <c r="G5" s="776"/>
    </row>
    <row r="6" spans="1:5" ht="38.25">
      <c r="A6" s="489" t="s">
        <v>765</v>
      </c>
      <c r="B6" s="290">
        <v>0</v>
      </c>
      <c r="C6" s="290">
        <v>13000</v>
      </c>
      <c r="D6" s="290">
        <v>13000</v>
      </c>
      <c r="E6" s="290">
        <f t="shared" si="0"/>
        <v>100</v>
      </c>
    </row>
    <row r="7" spans="1:7" ht="25.5" customHeight="1">
      <c r="A7" s="489" t="s">
        <v>766</v>
      </c>
      <c r="B7" s="290">
        <v>0</v>
      </c>
      <c r="C7" s="290">
        <v>108667</v>
      </c>
      <c r="D7" s="290">
        <v>108667</v>
      </c>
      <c r="E7" s="290">
        <f t="shared" si="0"/>
        <v>100</v>
      </c>
      <c r="G7" s="776"/>
    </row>
    <row r="8" spans="1:5" ht="51">
      <c r="A8" s="489" t="s">
        <v>1087</v>
      </c>
      <c r="B8" s="290">
        <v>0</v>
      </c>
      <c r="C8" s="290">
        <v>51000</v>
      </c>
      <c r="D8" s="290">
        <v>50879</v>
      </c>
      <c r="E8" s="290">
        <f t="shared" si="0"/>
        <v>99.76274509803922</v>
      </c>
    </row>
    <row r="9" spans="1:5" ht="61.5" customHeight="1">
      <c r="A9" s="489" t="s">
        <v>1085</v>
      </c>
      <c r="B9" s="290">
        <v>0</v>
      </c>
      <c r="C9" s="290">
        <v>2350</v>
      </c>
      <c r="D9" s="290">
        <v>2350</v>
      </c>
      <c r="E9" s="290">
        <f t="shared" si="0"/>
        <v>100</v>
      </c>
    </row>
    <row r="10" spans="1:5" ht="38.25" customHeight="1">
      <c r="A10" s="489" t="s">
        <v>498</v>
      </c>
      <c r="B10" s="290">
        <v>85000</v>
      </c>
      <c r="C10" s="290">
        <v>11700</v>
      </c>
      <c r="D10" s="290">
        <v>0</v>
      </c>
      <c r="E10" s="290">
        <f t="shared" si="0"/>
        <v>0</v>
      </c>
    </row>
    <row r="11" spans="1:5" ht="20.25" customHeight="1">
      <c r="A11" s="490" t="s">
        <v>767</v>
      </c>
      <c r="B11" s="486">
        <f>SUM(B4:B10)</f>
        <v>103000</v>
      </c>
      <c r="C11" s="486">
        <f>SUM(C4:C10)</f>
        <v>279892</v>
      </c>
      <c r="D11" s="486">
        <f>SUM(D4:D10)</f>
        <v>256393</v>
      </c>
      <c r="E11" s="486">
        <f t="shared" si="0"/>
        <v>91.60426164377688</v>
      </c>
    </row>
    <row r="12" ht="15" customHeight="1"/>
    <row r="13" spans="1:5" ht="25.5">
      <c r="A13" s="387" t="s">
        <v>768</v>
      </c>
      <c r="B13" s="68" t="s">
        <v>762</v>
      </c>
      <c r="C13" s="68" t="s">
        <v>714</v>
      </c>
      <c r="D13" s="68" t="s">
        <v>715</v>
      </c>
      <c r="E13" s="68" t="s">
        <v>716</v>
      </c>
    </row>
    <row r="14" spans="1:5" ht="12.75" customHeight="1">
      <c r="A14" s="489" t="s">
        <v>769</v>
      </c>
      <c r="B14" s="290">
        <v>150000</v>
      </c>
      <c r="C14" s="290">
        <v>664349</v>
      </c>
      <c r="D14" s="290">
        <v>626091</v>
      </c>
      <c r="E14" s="290">
        <f aca="true" t="shared" si="1" ref="E14:E20">D14*100/C14</f>
        <v>94.24127980925688</v>
      </c>
    </row>
    <row r="15" spans="1:5" ht="12.75">
      <c r="A15" s="491" t="s">
        <v>770</v>
      </c>
      <c r="B15" s="290">
        <v>20848</v>
      </c>
      <c r="C15" s="290">
        <v>183831</v>
      </c>
      <c r="D15" s="290">
        <v>183831</v>
      </c>
      <c r="E15" s="290">
        <f t="shared" si="1"/>
        <v>100</v>
      </c>
    </row>
    <row r="16" spans="1:7" ht="12.75">
      <c r="A16" s="528" t="s">
        <v>771</v>
      </c>
      <c r="B16" s="307">
        <v>743479</v>
      </c>
      <c r="C16" s="307">
        <v>256930</v>
      </c>
      <c r="D16" s="307">
        <v>182366</v>
      </c>
      <c r="E16" s="307">
        <f t="shared" si="1"/>
        <v>70.97886583894446</v>
      </c>
      <c r="F16" s="775"/>
      <c r="G16" s="776"/>
    </row>
    <row r="17" spans="1:5" ht="12.75" customHeight="1">
      <c r="A17" s="491" t="s">
        <v>772</v>
      </c>
      <c r="B17" s="290">
        <v>0</v>
      </c>
      <c r="C17" s="290">
        <v>253273</v>
      </c>
      <c r="D17" s="290">
        <v>253273</v>
      </c>
      <c r="E17" s="290">
        <f t="shared" si="1"/>
        <v>100</v>
      </c>
    </row>
    <row r="18" spans="1:5" ht="51.75" customHeight="1">
      <c r="A18" s="489" t="s">
        <v>497</v>
      </c>
      <c r="B18" s="290">
        <v>290000</v>
      </c>
      <c r="C18" s="290">
        <v>113300</v>
      </c>
      <c r="D18" s="290">
        <v>0</v>
      </c>
      <c r="E18" s="290">
        <f t="shared" si="1"/>
        <v>0</v>
      </c>
    </row>
    <row r="19" spans="1:5" ht="26.25" customHeight="1">
      <c r="A19" s="489" t="s">
        <v>773</v>
      </c>
      <c r="B19" s="290"/>
      <c r="C19" s="290">
        <v>700</v>
      </c>
      <c r="D19" s="290">
        <v>700</v>
      </c>
      <c r="E19" s="290">
        <f t="shared" si="1"/>
        <v>100</v>
      </c>
    </row>
    <row r="20" spans="1:5" ht="22.5" customHeight="1">
      <c r="A20" s="492" t="s">
        <v>774</v>
      </c>
      <c r="B20" s="486">
        <f>SUM(B14:B18)</f>
        <v>1204327</v>
      </c>
      <c r="C20" s="486">
        <f>SUM(C14:C19)</f>
        <v>1472383</v>
      </c>
      <c r="D20" s="486">
        <f>SUM(D14:D19)</f>
        <v>1246261</v>
      </c>
      <c r="E20" s="486">
        <f t="shared" si="1"/>
        <v>84.64244697201747</v>
      </c>
    </row>
    <row r="21" spans="2:5" ht="13.5" thickBot="1">
      <c r="B21" s="12"/>
      <c r="C21" s="12"/>
      <c r="D21" s="12"/>
      <c r="E21" s="12"/>
    </row>
    <row r="22" spans="1:5" ht="18.75" customHeight="1" thickBot="1">
      <c r="A22" s="336" t="s">
        <v>775</v>
      </c>
      <c r="B22" s="298">
        <f>B11+B20</f>
        <v>1307327</v>
      </c>
      <c r="C22" s="298">
        <f>SUM(C20+C11)</f>
        <v>1752275</v>
      </c>
      <c r="D22" s="298">
        <f>SUM(D20+D11)</f>
        <v>1502654</v>
      </c>
      <c r="E22" s="299">
        <f>D22/C22*100</f>
        <v>85.75446205646945</v>
      </c>
    </row>
    <row r="23" spans="1:5" ht="12.75">
      <c r="A23" s="295"/>
      <c r="B23" s="493"/>
      <c r="C23" s="493"/>
      <c r="D23" s="493"/>
      <c r="E23" s="494"/>
    </row>
    <row r="24" spans="1:5" ht="15">
      <c r="A24" s="173" t="s">
        <v>748</v>
      </c>
      <c r="E24" s="281" t="s">
        <v>711</v>
      </c>
    </row>
    <row r="25" spans="1:6" ht="12.75" customHeight="1">
      <c r="A25" s="495" t="s">
        <v>776</v>
      </c>
      <c r="B25" s="496" t="s">
        <v>777</v>
      </c>
      <c r="C25" s="496" t="s">
        <v>778</v>
      </c>
      <c r="D25" s="497" t="s">
        <v>715</v>
      </c>
      <c r="E25" s="496" t="s">
        <v>716</v>
      </c>
      <c r="F25" s="504"/>
    </row>
    <row r="26" spans="1:5" ht="9.75" customHeight="1">
      <c r="A26" s="498"/>
      <c r="B26" s="488"/>
      <c r="C26" s="488"/>
      <c r="D26" s="487"/>
      <c r="E26" s="488"/>
    </row>
    <row r="27" spans="1:5" ht="14.25" customHeight="1">
      <c r="A27" s="491" t="s">
        <v>780</v>
      </c>
      <c r="B27" s="499">
        <v>24400</v>
      </c>
      <c r="C27" s="499">
        <v>24400</v>
      </c>
      <c r="D27" s="500">
        <v>24390</v>
      </c>
      <c r="E27" s="499">
        <f>D27*100/C27</f>
        <v>99.95901639344262</v>
      </c>
    </row>
    <row r="28" spans="1:5" ht="27" customHeight="1">
      <c r="A28" s="491" t="s">
        <v>1086</v>
      </c>
      <c r="B28" s="499">
        <v>0</v>
      </c>
      <c r="C28" s="499">
        <v>9302</v>
      </c>
      <c r="D28" s="500">
        <v>9302</v>
      </c>
      <c r="E28" s="499">
        <f>D28*100/C28</f>
        <v>100</v>
      </c>
    </row>
    <row r="29" spans="1:5" ht="25.5">
      <c r="A29" s="491" t="s">
        <v>1011</v>
      </c>
      <c r="B29" s="499">
        <v>0</v>
      </c>
      <c r="C29" s="499">
        <v>201380</v>
      </c>
      <c r="D29" s="500">
        <v>201380</v>
      </c>
      <c r="E29" s="499">
        <f>D29*100/C29</f>
        <v>100</v>
      </c>
    </row>
    <row r="30" spans="1:5" ht="26.25" customHeight="1">
      <c r="A30" s="489" t="s">
        <v>797</v>
      </c>
      <c r="B30" s="499">
        <v>0</v>
      </c>
      <c r="C30" s="499">
        <v>700</v>
      </c>
      <c r="D30" s="500">
        <v>700</v>
      </c>
      <c r="E30" s="499">
        <f>D30*100/C30</f>
        <v>100</v>
      </c>
    </row>
    <row r="31" spans="1:5" ht="20.25" customHeight="1">
      <c r="A31" s="490" t="s">
        <v>798</v>
      </c>
      <c r="B31" s="486">
        <f>SUM(B27:B27)</f>
        <v>24400</v>
      </c>
      <c r="C31" s="486">
        <f>SUM(C27:C30)</f>
        <v>235782</v>
      </c>
      <c r="D31" s="486">
        <f>SUM(D27:D30)</f>
        <v>235772</v>
      </c>
      <c r="E31" s="486">
        <f>D31*100/C31</f>
        <v>99.99575879414034</v>
      </c>
    </row>
    <row r="32" spans="1:5" ht="12.75">
      <c r="A32" s="501"/>
      <c r="B32" s="502"/>
      <c r="C32" s="502"/>
      <c r="D32" s="502"/>
      <c r="E32" s="502"/>
    </row>
    <row r="33" spans="1:5" ht="25.5">
      <c r="A33" s="387" t="s">
        <v>799</v>
      </c>
      <c r="B33" s="68" t="s">
        <v>762</v>
      </c>
      <c r="C33" s="68" t="s">
        <v>753</v>
      </c>
      <c r="D33" s="68" t="s">
        <v>754</v>
      </c>
      <c r="E33" s="68" t="s">
        <v>716</v>
      </c>
    </row>
    <row r="34" spans="1:7" ht="21" customHeight="1">
      <c r="A34" s="491" t="s">
        <v>800</v>
      </c>
      <c r="B34" s="290">
        <v>0</v>
      </c>
      <c r="C34" s="290">
        <v>419738</v>
      </c>
      <c r="D34" s="312">
        <v>391938</v>
      </c>
      <c r="E34" s="290">
        <f>D34*100/C34</f>
        <v>93.37682077867622</v>
      </c>
      <c r="G34" s="776"/>
    </row>
    <row r="35" spans="1:5" ht="25.5">
      <c r="A35" s="491" t="s">
        <v>801</v>
      </c>
      <c r="B35" s="290">
        <v>0</v>
      </c>
      <c r="C35" s="290">
        <v>224581</v>
      </c>
      <c r="D35" s="290">
        <v>224581</v>
      </c>
      <c r="E35" s="290">
        <f>D35*100/C35</f>
        <v>100</v>
      </c>
    </row>
    <row r="36" spans="1:5" ht="26.25" customHeight="1">
      <c r="A36" s="492" t="s">
        <v>802</v>
      </c>
      <c r="B36" s="486">
        <f>SUM(B34:B35)</f>
        <v>0</v>
      </c>
      <c r="C36" s="486">
        <f>SUM(C34:C35)</f>
        <v>644319</v>
      </c>
      <c r="D36" s="486">
        <f>SUM(D34:D35)</f>
        <v>616519</v>
      </c>
      <c r="E36" s="486">
        <f>D36*100/C36</f>
        <v>95.68536703092722</v>
      </c>
    </row>
    <row r="37" spans="2:5" ht="13.5" thickBot="1">
      <c r="B37" s="12"/>
      <c r="C37" s="12"/>
      <c r="D37" s="12"/>
      <c r="E37" s="12"/>
    </row>
    <row r="38" spans="1:5" ht="21.75" customHeight="1" thickBot="1">
      <c r="A38" s="336" t="s">
        <v>803</v>
      </c>
      <c r="B38" s="298">
        <f>SUM(B36+B31)</f>
        <v>24400</v>
      </c>
      <c r="C38" s="298">
        <f>SUM(C36+C31)</f>
        <v>880101</v>
      </c>
      <c r="D38" s="298">
        <f>SUM(D36+D31)</f>
        <v>852291</v>
      </c>
      <c r="E38" s="299">
        <f>D38/C38*100</f>
        <v>96.84013539355142</v>
      </c>
    </row>
    <row r="39" ht="13.5" thickBot="1"/>
    <row r="40" spans="1:5" ht="22.5" customHeight="1" thickBot="1">
      <c r="A40" s="336" t="s">
        <v>804</v>
      </c>
      <c r="B40" s="298">
        <f>B22-B38</f>
        <v>1282927</v>
      </c>
      <c r="C40" s="298">
        <f>C22-C38</f>
        <v>872174</v>
      </c>
      <c r="D40" s="298">
        <f>D22-D38</f>
        <v>650363</v>
      </c>
      <c r="E40" s="299" t="s">
        <v>742</v>
      </c>
    </row>
  </sheetData>
  <sheetProtection/>
  <printOptions/>
  <pageMargins left="0.787401575" right="0.787401575" top="0.984251969" bottom="0.984251969" header="0.4921259845" footer="0.4921259845"/>
  <pageSetup firstPageNumber="4" useFirstPageNumber="1" horizontalDpi="600" verticalDpi="600" orientation="portrait" paperSize="9" scale="77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63.25390625" style="23" customWidth="1"/>
    <col min="2" max="2" width="11.75390625" style="0" customWidth="1"/>
    <col min="3" max="3" width="11.75390625" style="12" customWidth="1"/>
    <col min="4" max="4" width="11.75390625" style="0" customWidth="1"/>
    <col min="5" max="5" width="10.375" style="0" customWidth="1"/>
    <col min="6" max="6" width="8.375" style="23" customWidth="1"/>
    <col min="7" max="7" width="6.00390625" style="0" customWidth="1"/>
    <col min="8" max="8" width="7.875" style="0" customWidth="1"/>
    <col min="10" max="10" width="7.75390625" style="23" customWidth="1"/>
  </cols>
  <sheetData>
    <row r="1" spans="1:8" ht="18.75">
      <c r="A1" s="654" t="s">
        <v>406</v>
      </c>
      <c r="B1" s="654"/>
      <c r="C1" s="654"/>
      <c r="D1" s="654"/>
      <c r="E1" s="654"/>
      <c r="H1" t="s">
        <v>805</v>
      </c>
    </row>
    <row r="2" ht="12" customHeight="1"/>
    <row r="3" spans="1:4" ht="15.75" customHeight="1">
      <c r="A3" s="53"/>
      <c r="B3" s="23"/>
      <c r="C3" s="56"/>
      <c r="D3" s="23"/>
    </row>
    <row r="4" spans="1:4" ht="12.75">
      <c r="A4" s="45" t="s">
        <v>806</v>
      </c>
      <c r="B4" s="23"/>
      <c r="C4" s="56"/>
      <c r="D4" s="23"/>
    </row>
    <row r="5" spans="1:6" ht="26.25" customHeight="1">
      <c r="A5" s="4" t="s">
        <v>807</v>
      </c>
      <c r="B5" s="412" t="s">
        <v>777</v>
      </c>
      <c r="C5" s="509" t="s">
        <v>778</v>
      </c>
      <c r="D5" s="5" t="s">
        <v>715</v>
      </c>
      <c r="E5" s="35" t="s">
        <v>716</v>
      </c>
      <c r="F5" s="185"/>
    </row>
    <row r="6" spans="1:5" ht="12.75">
      <c r="A6" s="441" t="s">
        <v>808</v>
      </c>
      <c r="B6" s="442">
        <v>655000</v>
      </c>
      <c r="C6" s="442">
        <v>655000</v>
      </c>
      <c r="D6" s="442">
        <v>765891</v>
      </c>
      <c r="E6" s="190">
        <f aca="true" t="shared" si="0" ref="E6:E12">+D6/C6*100</f>
        <v>116.92992366412214</v>
      </c>
    </row>
    <row r="7" spans="1:5" ht="12.75">
      <c r="A7" s="443" t="s">
        <v>809</v>
      </c>
      <c r="B7" s="442">
        <v>35000</v>
      </c>
      <c r="C7" s="442">
        <v>35000</v>
      </c>
      <c r="D7" s="442">
        <v>16810</v>
      </c>
      <c r="E7" s="190">
        <f t="shared" si="0"/>
        <v>48.028571428571425</v>
      </c>
    </row>
    <row r="8" spans="1:5" ht="12.75">
      <c r="A8" s="443" t="s">
        <v>810</v>
      </c>
      <c r="B8" s="442">
        <v>60000</v>
      </c>
      <c r="C8" s="442">
        <v>60000</v>
      </c>
      <c r="D8" s="442">
        <v>72546</v>
      </c>
      <c r="E8" s="190">
        <f t="shared" si="0"/>
        <v>120.91000000000001</v>
      </c>
    </row>
    <row r="9" spans="1:5" ht="12.75">
      <c r="A9" s="443" t="s">
        <v>811</v>
      </c>
      <c r="B9" s="442">
        <v>750000</v>
      </c>
      <c r="C9" s="442">
        <v>750000</v>
      </c>
      <c r="D9" s="442">
        <v>758516</v>
      </c>
      <c r="E9" s="190">
        <f t="shared" si="0"/>
        <v>101.13546666666666</v>
      </c>
    </row>
    <row r="10" spans="1:5" ht="12.75">
      <c r="A10" s="443" t="s">
        <v>812</v>
      </c>
      <c r="B10" s="442">
        <v>1679186</v>
      </c>
      <c r="C10" s="442">
        <v>1679186</v>
      </c>
      <c r="D10" s="442">
        <v>1801220</v>
      </c>
      <c r="E10" s="190">
        <f t="shared" si="0"/>
        <v>107.26744982390277</v>
      </c>
    </row>
    <row r="11" spans="1:5" ht="12.75">
      <c r="A11" s="443" t="s">
        <v>813</v>
      </c>
      <c r="B11" s="442">
        <v>40000</v>
      </c>
      <c r="C11" s="444">
        <v>40000</v>
      </c>
      <c r="D11" s="442">
        <v>18699</v>
      </c>
      <c r="E11" s="190">
        <f t="shared" si="0"/>
        <v>46.747499999999995</v>
      </c>
    </row>
    <row r="12" spans="1:5" ht="12.75">
      <c r="A12" s="445" t="s">
        <v>814</v>
      </c>
      <c r="B12" s="442">
        <v>1300</v>
      </c>
      <c r="C12" s="442">
        <v>1300</v>
      </c>
      <c r="D12" s="442">
        <v>1744</v>
      </c>
      <c r="E12" s="190">
        <f t="shared" si="0"/>
        <v>134.15384615384616</v>
      </c>
    </row>
    <row r="13" spans="1:5" ht="12.75">
      <c r="A13" s="445" t="s">
        <v>815</v>
      </c>
      <c r="B13" s="442">
        <v>0</v>
      </c>
      <c r="C13" s="442">
        <v>0</v>
      </c>
      <c r="D13" s="442">
        <v>68</v>
      </c>
      <c r="E13" s="190" t="s">
        <v>742</v>
      </c>
    </row>
    <row r="14" spans="1:5" ht="12.75" customHeight="1">
      <c r="A14" s="445" t="s">
        <v>816</v>
      </c>
      <c r="B14" s="442">
        <v>0</v>
      </c>
      <c r="C14" s="442">
        <v>0</v>
      </c>
      <c r="D14" s="442">
        <v>36</v>
      </c>
      <c r="E14" s="190" t="s">
        <v>742</v>
      </c>
    </row>
    <row r="15" spans="1:5" ht="15.75" customHeight="1">
      <c r="A15" s="3" t="s">
        <v>817</v>
      </c>
      <c r="B15" s="6">
        <f>SUM(B6:B14)</f>
        <v>3220486</v>
      </c>
      <c r="C15" s="6">
        <f>SUM(C6:C14)</f>
        <v>3220486</v>
      </c>
      <c r="D15" s="6">
        <f>SUM(D6:D14)</f>
        <v>3435530</v>
      </c>
      <c r="E15" s="21">
        <f>+D15/C15*100</f>
        <v>106.67737726541895</v>
      </c>
    </row>
    <row r="16" spans="1:5" ht="12.75">
      <c r="A16" s="470"/>
      <c r="B16" s="245"/>
      <c r="C16" s="245"/>
      <c r="D16" s="245"/>
      <c r="E16" s="471"/>
    </row>
    <row r="17" spans="1:5" ht="12.75">
      <c r="A17" s="8"/>
      <c r="B17" s="15"/>
      <c r="C17" s="15"/>
      <c r="D17" s="15"/>
      <c r="E17" s="76"/>
    </row>
    <row r="18" spans="1:10" ht="13.5" customHeight="1">
      <c r="A18" s="8" t="s">
        <v>818</v>
      </c>
      <c r="B18" s="15"/>
      <c r="C18" s="15"/>
      <c r="D18" s="15"/>
      <c r="E18" s="472"/>
      <c r="J18" s="23" t="s">
        <v>805</v>
      </c>
    </row>
    <row r="19" spans="1:5" ht="26.25" customHeight="1">
      <c r="A19" s="4" t="s">
        <v>807</v>
      </c>
      <c r="B19" s="412" t="s">
        <v>777</v>
      </c>
      <c r="C19" s="509" t="s">
        <v>778</v>
      </c>
      <c r="D19" s="5" t="s">
        <v>715</v>
      </c>
      <c r="E19" s="35" t="s">
        <v>716</v>
      </c>
    </row>
    <row r="20" spans="1:6" ht="12.75">
      <c r="A20" s="26" t="s">
        <v>819</v>
      </c>
      <c r="B20" s="22">
        <v>132</v>
      </c>
      <c r="C20" s="22">
        <v>724</v>
      </c>
      <c r="D20" s="22">
        <v>2381</v>
      </c>
      <c r="E20" s="190">
        <f aca="true" t="shared" si="1" ref="E20:E33">+D20/C20*100</f>
        <v>328.8674033149171</v>
      </c>
      <c r="F20" s="86"/>
    </row>
    <row r="21" spans="1:6" ht="12.75">
      <c r="A21" s="446" t="s">
        <v>820</v>
      </c>
      <c r="B21" s="22">
        <v>1700</v>
      </c>
      <c r="C21" s="22">
        <v>1700</v>
      </c>
      <c r="D21" s="22">
        <v>5140</v>
      </c>
      <c r="E21" s="190">
        <f t="shared" si="1"/>
        <v>302.3529411764706</v>
      </c>
      <c r="F21" s="86"/>
    </row>
    <row r="22" spans="1:6" ht="12.75">
      <c r="A22" s="26" t="s">
        <v>821</v>
      </c>
      <c r="B22" s="22">
        <v>10000</v>
      </c>
      <c r="C22" s="22">
        <v>10000</v>
      </c>
      <c r="D22" s="22">
        <v>10744</v>
      </c>
      <c r="E22" s="190">
        <f t="shared" si="1"/>
        <v>107.44</v>
      </c>
      <c r="F22" s="86"/>
    </row>
    <row r="23" spans="1:6" ht="12.75" customHeight="1">
      <c r="A23" s="18" t="s">
        <v>822</v>
      </c>
      <c r="B23" s="22">
        <v>118569</v>
      </c>
      <c r="C23" s="22">
        <v>151584</v>
      </c>
      <c r="D23" s="22">
        <v>151584</v>
      </c>
      <c r="E23" s="190">
        <f t="shared" si="1"/>
        <v>100</v>
      </c>
      <c r="F23" s="86"/>
    </row>
    <row r="24" spans="1:6" ht="13.5" customHeight="1">
      <c r="A24" s="18" t="s">
        <v>823</v>
      </c>
      <c r="B24" s="22">
        <v>42693</v>
      </c>
      <c r="C24" s="22">
        <v>48529</v>
      </c>
      <c r="D24" s="22">
        <v>48700</v>
      </c>
      <c r="E24" s="190">
        <f t="shared" si="1"/>
        <v>100.35236662614106</v>
      </c>
      <c r="F24" s="86"/>
    </row>
    <row r="25" spans="1:6" ht="12.75">
      <c r="A25" s="18" t="s">
        <v>824</v>
      </c>
      <c r="B25" s="22">
        <v>15000</v>
      </c>
      <c r="C25" s="22">
        <v>15000</v>
      </c>
      <c r="D25" s="22">
        <v>15897</v>
      </c>
      <c r="E25" s="190">
        <f t="shared" si="1"/>
        <v>105.98</v>
      </c>
      <c r="F25" s="86"/>
    </row>
    <row r="26" spans="1:6" ht="12.75">
      <c r="A26" s="18" t="s">
        <v>1088</v>
      </c>
      <c r="B26" s="22">
        <v>55152</v>
      </c>
      <c r="C26" s="22">
        <v>66283</v>
      </c>
      <c r="D26" s="22">
        <v>62985</v>
      </c>
      <c r="E26" s="190">
        <f t="shared" si="1"/>
        <v>95.02436522185175</v>
      </c>
      <c r="F26" s="86"/>
    </row>
    <row r="27" spans="1:6" ht="14.25" customHeight="1">
      <c r="A27" s="18" t="s">
        <v>825</v>
      </c>
      <c r="B27" s="22">
        <v>2400</v>
      </c>
      <c r="C27" s="22">
        <v>8400</v>
      </c>
      <c r="D27" s="22">
        <v>14696</v>
      </c>
      <c r="E27" s="190">
        <f t="shared" si="1"/>
        <v>174.95238095238093</v>
      </c>
      <c r="F27" s="86"/>
    </row>
    <row r="28" spans="1:6" ht="12.75">
      <c r="A28" s="18" t="s">
        <v>826</v>
      </c>
      <c r="B28" s="22">
        <v>73</v>
      </c>
      <c r="C28" s="22">
        <v>73</v>
      </c>
      <c r="D28" s="22">
        <v>73</v>
      </c>
      <c r="E28" s="190">
        <f t="shared" si="1"/>
        <v>100</v>
      </c>
      <c r="F28" s="86"/>
    </row>
    <row r="29" spans="1:6" ht="12.75">
      <c r="A29" s="18" t="s">
        <v>827</v>
      </c>
      <c r="B29" s="22">
        <v>0</v>
      </c>
      <c r="C29" s="22">
        <v>850</v>
      </c>
      <c r="D29" s="22">
        <v>600</v>
      </c>
      <c r="E29" s="190">
        <f t="shared" si="1"/>
        <v>70.58823529411765</v>
      </c>
      <c r="F29" s="86"/>
    </row>
    <row r="30" spans="1:6" ht="12.75">
      <c r="A30" s="18" t="s">
        <v>828</v>
      </c>
      <c r="B30" s="22">
        <v>0</v>
      </c>
      <c r="C30" s="22">
        <v>508</v>
      </c>
      <c r="D30" s="22">
        <v>597</v>
      </c>
      <c r="E30" s="190">
        <f t="shared" si="1"/>
        <v>117.51968503937007</v>
      </c>
      <c r="F30" s="448"/>
    </row>
    <row r="31" spans="1:6" ht="12.75">
      <c r="A31" s="18" t="s">
        <v>999</v>
      </c>
      <c r="B31" s="22"/>
      <c r="C31" s="22">
        <v>1091</v>
      </c>
      <c r="D31" s="22">
        <v>1177</v>
      </c>
      <c r="E31" s="190">
        <f t="shared" si="1"/>
        <v>107.8826764436297</v>
      </c>
      <c r="F31" s="448"/>
    </row>
    <row r="32" spans="1:6" ht="12.75">
      <c r="A32" s="18" t="s">
        <v>1089</v>
      </c>
      <c r="B32" s="22">
        <v>0</v>
      </c>
      <c r="C32" s="22">
        <v>11683</v>
      </c>
      <c r="D32" s="22">
        <v>11684</v>
      </c>
      <c r="E32" s="190">
        <f t="shared" si="1"/>
        <v>100.00855944534794</v>
      </c>
      <c r="F32" s="448"/>
    </row>
    <row r="33" spans="1:6" ht="12.75">
      <c r="A33" s="18" t="s">
        <v>408</v>
      </c>
      <c r="B33" s="22"/>
      <c r="C33" s="22">
        <v>654</v>
      </c>
      <c r="D33" s="22">
        <v>654</v>
      </c>
      <c r="E33" s="190">
        <f t="shared" si="1"/>
        <v>100</v>
      </c>
      <c r="F33" s="448"/>
    </row>
    <row r="34" spans="1:6" ht="13.5" customHeight="1">
      <c r="A34" s="18" t="s">
        <v>829</v>
      </c>
      <c r="B34" s="22">
        <v>0</v>
      </c>
      <c r="C34" s="22">
        <v>0</v>
      </c>
      <c r="D34" s="22">
        <f>SUM(D36+D37+D38+D39)</f>
        <v>3351</v>
      </c>
      <c r="E34" s="263" t="s">
        <v>742</v>
      </c>
      <c r="F34" s="86"/>
    </row>
    <row r="35" spans="1:5" ht="12.75">
      <c r="A35" s="447" t="s">
        <v>830</v>
      </c>
      <c r="B35" s="246"/>
      <c r="C35" s="22"/>
      <c r="D35" s="22"/>
      <c r="E35" s="247"/>
    </row>
    <row r="36" spans="1:6" ht="12.75">
      <c r="A36" s="18" t="s">
        <v>831</v>
      </c>
      <c r="B36" s="22">
        <v>0</v>
      </c>
      <c r="C36" s="22">
        <v>0</v>
      </c>
      <c r="D36" s="22">
        <v>289</v>
      </c>
      <c r="E36" s="25" t="s">
        <v>742</v>
      </c>
      <c r="F36" s="448"/>
    </row>
    <row r="37" spans="1:6" ht="12.75">
      <c r="A37" s="259" t="s">
        <v>832</v>
      </c>
      <c r="B37" s="22">
        <v>0</v>
      </c>
      <c r="C37" s="22">
        <v>0</v>
      </c>
      <c r="D37" s="22">
        <v>35</v>
      </c>
      <c r="E37" s="25" t="s">
        <v>742</v>
      </c>
      <c r="F37" s="448"/>
    </row>
    <row r="38" spans="1:6" ht="12.75">
      <c r="A38" s="18" t="s">
        <v>1126</v>
      </c>
      <c r="B38" s="22">
        <v>0</v>
      </c>
      <c r="C38" s="22">
        <v>0</v>
      </c>
      <c r="D38" s="22">
        <v>578</v>
      </c>
      <c r="E38" s="25" t="s">
        <v>742</v>
      </c>
      <c r="F38" s="448"/>
    </row>
    <row r="39" spans="1:6" ht="12.75">
      <c r="A39" s="18" t="s">
        <v>407</v>
      </c>
      <c r="B39" s="22">
        <v>0</v>
      </c>
      <c r="C39" s="22">
        <v>0</v>
      </c>
      <c r="D39" s="22">
        <v>2449</v>
      </c>
      <c r="E39" s="25" t="s">
        <v>742</v>
      </c>
      <c r="F39" s="448"/>
    </row>
    <row r="40" spans="1:5" ht="15.75" customHeight="1">
      <c r="A40" s="3" t="s">
        <v>833</v>
      </c>
      <c r="B40" s="6">
        <f>SUM(B20+B21+B22+B23+B24+B25+B26+B27+B28)</f>
        <v>245719</v>
      </c>
      <c r="C40" s="6">
        <f>SUM(C20:C34)</f>
        <v>317079</v>
      </c>
      <c r="D40" s="6">
        <f>SUM(D20:D34)</f>
        <v>330263</v>
      </c>
      <c r="E40" s="21">
        <f>+D40/C40*100</f>
        <v>104.15795432683967</v>
      </c>
    </row>
    <row r="41" spans="1:5" ht="12.75">
      <c r="A41" s="8"/>
      <c r="B41" s="15"/>
      <c r="C41" s="15"/>
      <c r="D41" s="15"/>
      <c r="E41" s="24"/>
    </row>
    <row r="42" spans="1:3" s="23" customFormat="1" ht="12.75">
      <c r="A42" s="45"/>
      <c r="C42" s="56"/>
    </row>
    <row r="43" spans="1:5" s="23" customFormat="1" ht="12.75">
      <c r="A43" s="45" t="s">
        <v>834</v>
      </c>
      <c r="C43" s="56"/>
      <c r="E43"/>
    </row>
    <row r="44" spans="1:5" s="23" customFormat="1" ht="27.75" customHeight="1">
      <c r="A44" s="4" t="s">
        <v>807</v>
      </c>
      <c r="B44" s="412" t="s">
        <v>777</v>
      </c>
      <c r="C44" s="509" t="s">
        <v>778</v>
      </c>
      <c r="D44" s="5" t="s">
        <v>715</v>
      </c>
      <c r="E44" s="35" t="s">
        <v>716</v>
      </c>
    </row>
    <row r="45" spans="1:6" s="23" customFormat="1" ht="12.75">
      <c r="A45" s="18" t="s">
        <v>835</v>
      </c>
      <c r="B45" s="141">
        <v>10000</v>
      </c>
      <c r="C45" s="141">
        <v>10000</v>
      </c>
      <c r="D45" s="20">
        <v>17984</v>
      </c>
      <c r="E45" s="190">
        <f>+D45/C45*100</f>
        <v>179.84</v>
      </c>
      <c r="F45" s="448"/>
    </row>
    <row r="46" spans="1:6" s="23" customFormat="1" ht="12.75">
      <c r="A46" s="18" t="s">
        <v>836</v>
      </c>
      <c r="B46" s="141">
        <v>0</v>
      </c>
      <c r="C46" s="141">
        <v>0</v>
      </c>
      <c r="D46" s="20">
        <v>538</v>
      </c>
      <c r="E46" s="190" t="s">
        <v>742</v>
      </c>
      <c r="F46" s="448"/>
    </row>
    <row r="47" spans="1:6" s="23" customFormat="1" ht="12.75">
      <c r="A47" s="18" t="s">
        <v>837</v>
      </c>
      <c r="B47" s="141">
        <v>10000</v>
      </c>
      <c r="C47" s="141">
        <v>10000</v>
      </c>
      <c r="D47" s="20">
        <v>5720</v>
      </c>
      <c r="E47" s="190">
        <f>+D47/C47*100</f>
        <v>57.199999999999996</v>
      </c>
      <c r="F47" s="448"/>
    </row>
    <row r="48" spans="1:6" s="23" customFormat="1" ht="12.75" customHeight="1">
      <c r="A48" s="18" t="s">
        <v>838</v>
      </c>
      <c r="B48" s="141">
        <v>200</v>
      </c>
      <c r="C48" s="141">
        <v>4594</v>
      </c>
      <c r="D48" s="20">
        <v>4448</v>
      </c>
      <c r="E48" s="190">
        <f>+D48/C48*100</f>
        <v>96.82194166303874</v>
      </c>
      <c r="F48" s="448"/>
    </row>
    <row r="49" spans="1:5" ht="15.75" customHeight="1">
      <c r="A49" s="3" t="s">
        <v>839</v>
      </c>
      <c r="B49" s="449">
        <f>SUM(B45:B48)</f>
        <v>20200</v>
      </c>
      <c r="C49" s="449">
        <f>SUM(C45:C48)</f>
        <v>24594</v>
      </c>
      <c r="D49" s="449">
        <f>SUM(D45:D48)</f>
        <v>28690</v>
      </c>
      <c r="E49" s="903">
        <f>+D49/C49*100</f>
        <v>116.65446856956983</v>
      </c>
    </row>
    <row r="50" spans="1:5" ht="12.75" customHeight="1">
      <c r="A50" s="8"/>
      <c r="B50" s="15"/>
      <c r="C50" s="15"/>
      <c r="D50" s="15"/>
      <c r="E50" s="24"/>
    </row>
    <row r="51" spans="1:5" ht="12.75" customHeight="1">
      <c r="A51" s="8"/>
      <c r="B51" s="15"/>
      <c r="C51" s="15"/>
      <c r="D51" s="15"/>
      <c r="E51" s="24"/>
    </row>
    <row r="52" spans="1:5" ht="12.75" customHeight="1">
      <c r="A52" s="8" t="s">
        <v>840</v>
      </c>
      <c r="B52" s="15"/>
      <c r="C52" s="15"/>
      <c r="D52" s="15"/>
      <c r="E52" s="24"/>
    </row>
    <row r="53" spans="1:5" ht="12.75">
      <c r="A53" s="8" t="s">
        <v>841</v>
      </c>
      <c r="B53" s="15"/>
      <c r="C53" s="15"/>
      <c r="D53" s="15"/>
      <c r="E53" s="24"/>
    </row>
    <row r="54" spans="1:5" ht="27" customHeight="1">
      <c r="A54" s="4" t="s">
        <v>807</v>
      </c>
      <c r="B54" s="412" t="s">
        <v>777</v>
      </c>
      <c r="C54" s="509" t="s">
        <v>778</v>
      </c>
      <c r="D54" s="5" t="s">
        <v>715</v>
      </c>
      <c r="E54" s="35" t="s">
        <v>716</v>
      </c>
    </row>
    <row r="55" spans="1:5" ht="12.75" customHeight="1">
      <c r="A55" s="26" t="s">
        <v>842</v>
      </c>
      <c r="B55" s="22">
        <v>0</v>
      </c>
      <c r="C55" s="22">
        <v>6211</v>
      </c>
      <c r="D55" s="22">
        <v>6758</v>
      </c>
      <c r="E55" s="190">
        <f aca="true" t="shared" si="2" ref="E55:E63">+D55/C55*100</f>
        <v>108.80695540170665</v>
      </c>
    </row>
    <row r="56" spans="1:5" ht="12.75">
      <c r="A56" s="18" t="s">
        <v>843</v>
      </c>
      <c r="B56" s="22">
        <v>68363</v>
      </c>
      <c r="C56" s="22">
        <v>68363</v>
      </c>
      <c r="D56" s="141">
        <v>68363</v>
      </c>
      <c r="E56" s="190">
        <f t="shared" si="2"/>
        <v>100</v>
      </c>
    </row>
    <row r="57" spans="1:5" ht="12.75">
      <c r="A57" s="26" t="s">
        <v>1018</v>
      </c>
      <c r="B57" s="22">
        <v>0</v>
      </c>
      <c r="C57" s="22">
        <v>169</v>
      </c>
      <c r="D57" s="141">
        <v>169</v>
      </c>
      <c r="E57" s="190">
        <f t="shared" si="2"/>
        <v>100</v>
      </c>
    </row>
    <row r="58" spans="1:5" ht="12.75">
      <c r="A58" s="26" t="s">
        <v>844</v>
      </c>
      <c r="B58" s="22">
        <v>3686780</v>
      </c>
      <c r="C58" s="22">
        <v>3723410</v>
      </c>
      <c r="D58" s="141">
        <v>3723468</v>
      </c>
      <c r="E58" s="190">
        <f t="shared" si="2"/>
        <v>100.0015577118824</v>
      </c>
    </row>
    <row r="59" spans="1:5" ht="12.75">
      <c r="A59" s="26" t="s">
        <v>845</v>
      </c>
      <c r="B59" s="22">
        <v>0</v>
      </c>
      <c r="C59" s="22">
        <v>464632</v>
      </c>
      <c r="D59" s="141">
        <v>464543</v>
      </c>
      <c r="E59" s="190">
        <f t="shared" si="2"/>
        <v>99.98084505587217</v>
      </c>
    </row>
    <row r="60" spans="1:5" ht="12.75">
      <c r="A60" s="26" t="s">
        <v>846</v>
      </c>
      <c r="B60" s="22">
        <v>7000</v>
      </c>
      <c r="C60" s="22">
        <v>7809</v>
      </c>
      <c r="D60" s="141">
        <v>7809</v>
      </c>
      <c r="E60" s="190">
        <f t="shared" si="2"/>
        <v>100</v>
      </c>
    </row>
    <row r="61" spans="1:5" ht="12.75">
      <c r="A61" s="26" t="s">
        <v>847</v>
      </c>
      <c r="B61" s="22">
        <v>0</v>
      </c>
      <c r="C61" s="22">
        <v>6677</v>
      </c>
      <c r="D61" s="141">
        <v>6677</v>
      </c>
      <c r="E61" s="190">
        <f t="shared" si="2"/>
        <v>100</v>
      </c>
    </row>
    <row r="62" spans="1:5" ht="12.75">
      <c r="A62" s="26" t="s">
        <v>848</v>
      </c>
      <c r="B62" s="22">
        <v>1000</v>
      </c>
      <c r="C62" s="22">
        <v>1000</v>
      </c>
      <c r="D62" s="22">
        <v>0</v>
      </c>
      <c r="E62" s="190">
        <f t="shared" si="2"/>
        <v>0</v>
      </c>
    </row>
    <row r="63" spans="1:5" ht="24" customHeight="1">
      <c r="A63" s="153" t="s">
        <v>849</v>
      </c>
      <c r="B63" s="152">
        <f>SUM(B55:B62)</f>
        <v>3763143</v>
      </c>
      <c r="C63" s="152">
        <f>SUM(C55:C62)</f>
        <v>4278271</v>
      </c>
      <c r="D63" s="152">
        <f>SUM(D55:D62)</f>
        <v>4277787</v>
      </c>
      <c r="E63" s="84">
        <f t="shared" si="2"/>
        <v>99.98868701865777</v>
      </c>
    </row>
    <row r="64" spans="1:5" ht="15" customHeight="1">
      <c r="A64" s="8" t="s">
        <v>850</v>
      </c>
      <c r="B64" s="15"/>
      <c r="C64" s="15"/>
      <c r="D64" s="15"/>
      <c r="E64" s="24"/>
    </row>
    <row r="65" spans="1:5" ht="26.25" customHeight="1">
      <c r="A65" s="4" t="s">
        <v>807</v>
      </c>
      <c r="B65" s="412" t="s">
        <v>777</v>
      </c>
      <c r="C65" s="509" t="s">
        <v>778</v>
      </c>
      <c r="D65" s="5" t="s">
        <v>715</v>
      </c>
      <c r="E65" s="35" t="s">
        <v>716</v>
      </c>
    </row>
    <row r="66" spans="1:5" ht="12.75">
      <c r="A66" s="906" t="s">
        <v>1090</v>
      </c>
      <c r="B66" s="189">
        <v>0</v>
      </c>
      <c r="C66" s="774">
        <v>2621</v>
      </c>
      <c r="D66" s="774">
        <v>2621</v>
      </c>
      <c r="E66" s="43">
        <v>100</v>
      </c>
    </row>
    <row r="67" spans="1:5" ht="12.75">
      <c r="A67" s="906" t="s">
        <v>1091</v>
      </c>
      <c r="B67" s="189">
        <v>0</v>
      </c>
      <c r="C67" s="438">
        <v>10000</v>
      </c>
      <c r="D67" s="774">
        <v>10000</v>
      </c>
      <c r="E67" s="43">
        <v>100</v>
      </c>
    </row>
    <row r="68" spans="1:5" ht="13.5" customHeight="1">
      <c r="A68" s="189" t="s">
        <v>851</v>
      </c>
      <c r="B68" s="438">
        <v>26600</v>
      </c>
      <c r="C68" s="438">
        <v>39457</v>
      </c>
      <c r="D68" s="458">
        <v>35723</v>
      </c>
      <c r="E68" s="43">
        <f>+D68/C68*100</f>
        <v>90.53653344146792</v>
      </c>
    </row>
    <row r="69" spans="1:5" ht="13.5" customHeight="1">
      <c r="A69" s="189" t="s">
        <v>852</v>
      </c>
      <c r="B69" s="622">
        <v>1300</v>
      </c>
      <c r="C69" s="438">
        <v>1300</v>
      </c>
      <c r="D69" s="458">
        <v>1300</v>
      </c>
      <c r="E69" s="190">
        <f>+D69/C69*100</f>
        <v>100</v>
      </c>
    </row>
    <row r="70" spans="1:5" ht="15" customHeight="1">
      <c r="A70" s="189" t="s">
        <v>853</v>
      </c>
      <c r="B70" s="270">
        <v>0</v>
      </c>
      <c r="C70" s="438">
        <v>1163</v>
      </c>
      <c r="D70" s="458">
        <v>1163</v>
      </c>
      <c r="E70" s="190">
        <f>+D70/C70*100</f>
        <v>100</v>
      </c>
    </row>
    <row r="71" spans="1:5" ht="24" customHeight="1">
      <c r="A71" s="153" t="s">
        <v>854</v>
      </c>
      <c r="B71" s="152">
        <f>SUM(B68:B70)</f>
        <v>27900</v>
      </c>
      <c r="C71" s="152">
        <f>SUM(C66:C70)</f>
        <v>54541</v>
      </c>
      <c r="D71" s="152">
        <f>SUM(D66:D70)</f>
        <v>50807</v>
      </c>
      <c r="E71" s="84">
        <f>+D71/C71*100</f>
        <v>93.15377422489503</v>
      </c>
    </row>
    <row r="72" spans="1:5" ht="15.75" customHeight="1">
      <c r="A72" s="3" t="s">
        <v>855</v>
      </c>
      <c r="B72" s="6">
        <f>B63+B71</f>
        <v>3791043</v>
      </c>
      <c r="C72" s="6">
        <f>C63+C71</f>
        <v>4332812</v>
      </c>
      <c r="D72" s="6">
        <f>D63+D71</f>
        <v>4328594</v>
      </c>
      <c r="E72" s="21">
        <f>+D72/C72*100</f>
        <v>99.90264982648682</v>
      </c>
    </row>
    <row r="73" spans="1:5" ht="15.75" customHeight="1">
      <c r="A73" s="8"/>
      <c r="B73" s="15"/>
      <c r="C73" s="15"/>
      <c r="D73" s="15"/>
      <c r="E73" s="76"/>
    </row>
    <row r="74" spans="1:5" ht="16.5" customHeight="1">
      <c r="A74" s="3" t="s">
        <v>721</v>
      </c>
      <c r="B74" s="6">
        <f>B15+B40+B49+B72</f>
        <v>7277448</v>
      </c>
      <c r="C74" s="6">
        <f>C15+C40+C49+C72</f>
        <v>7894971</v>
      </c>
      <c r="D74" s="6">
        <f>D15+D40+D49+D72</f>
        <v>8123077</v>
      </c>
      <c r="E74" s="21">
        <f>+D74/C74*100</f>
        <v>102.88925697130489</v>
      </c>
    </row>
    <row r="75" spans="1:5" ht="17.25" customHeight="1">
      <c r="A75" s="8"/>
      <c r="B75" s="15"/>
      <c r="C75" s="15"/>
      <c r="D75" s="15"/>
      <c r="E75" s="24"/>
    </row>
    <row r="76" spans="1:5" ht="26.25" customHeight="1">
      <c r="A76" s="4" t="s">
        <v>856</v>
      </c>
      <c r="B76" s="412" t="s">
        <v>777</v>
      </c>
      <c r="C76" s="509" t="s">
        <v>778</v>
      </c>
      <c r="D76" s="5" t="s">
        <v>715</v>
      </c>
      <c r="E76" s="35" t="s">
        <v>716</v>
      </c>
    </row>
    <row r="77" spans="1:5" ht="12.75">
      <c r="A77" s="906" t="s">
        <v>1092</v>
      </c>
      <c r="B77" s="438">
        <v>6000</v>
      </c>
      <c r="C77" s="438">
        <v>7368</v>
      </c>
      <c r="D77" s="458">
        <v>3138</v>
      </c>
      <c r="E77" s="190">
        <f>+D77/C77*100</f>
        <v>42.589576547231275</v>
      </c>
    </row>
    <row r="78" spans="1:5" ht="13.5" customHeight="1">
      <c r="A78" s="906" t="s">
        <v>1093</v>
      </c>
      <c r="B78" s="438">
        <v>0</v>
      </c>
      <c r="C78" s="438">
        <f>'2 '!C10</f>
        <v>945861</v>
      </c>
      <c r="D78" s="458">
        <f>'2 '!D10</f>
        <v>945860</v>
      </c>
      <c r="E78" s="190">
        <f>+D78/C78*100</f>
        <v>99.99989427622029</v>
      </c>
    </row>
    <row r="79" spans="1:5" ht="13.5" customHeight="1">
      <c r="A79" s="153" t="s">
        <v>857</v>
      </c>
      <c r="B79" s="905">
        <f>SUM(B77:B78)</f>
        <v>6000</v>
      </c>
      <c r="C79" s="905">
        <f>SUM(C77:C78)</f>
        <v>953229</v>
      </c>
      <c r="D79" s="905">
        <f>SUM(D77:D78)</f>
        <v>948998</v>
      </c>
      <c r="E79" s="904">
        <f>+D79/C79*100</f>
        <v>99.55614023492781</v>
      </c>
    </row>
    <row r="80" spans="1:5" ht="13.5" customHeight="1">
      <c r="A80" s="450"/>
      <c r="B80" s="451"/>
      <c r="C80" s="451"/>
      <c r="D80" s="451"/>
      <c r="E80" s="76"/>
    </row>
    <row r="81" spans="1:5" ht="13.5" customHeight="1">
      <c r="A81" s="8"/>
      <c r="B81" s="15"/>
      <c r="C81" s="15"/>
      <c r="D81" s="15"/>
      <c r="E81" s="24"/>
    </row>
    <row r="82" spans="1:5" ht="16.5" customHeight="1">
      <c r="A82" s="3" t="s">
        <v>858</v>
      </c>
      <c r="B82" s="6">
        <f>B74+B79</f>
        <v>7283448</v>
      </c>
      <c r="C82" s="6">
        <f>C74+C79</f>
        <v>8848200</v>
      </c>
      <c r="D82" s="6">
        <f>D74+D79</f>
        <v>9072075</v>
      </c>
      <c r="E82" s="7">
        <f>+D82/C82*100</f>
        <v>102.53017562894149</v>
      </c>
    </row>
    <row r="83" spans="1:5" ht="12.75" customHeight="1">
      <c r="A83" s="8"/>
      <c r="B83" s="15"/>
      <c r="C83" s="15"/>
      <c r="D83" s="15"/>
      <c r="E83" s="24"/>
    </row>
    <row r="84" spans="1:5" ht="12.75" customHeight="1">
      <c r="A84" s="8"/>
      <c r="B84" s="15"/>
      <c r="C84" s="15"/>
      <c r="D84" s="15"/>
      <c r="E84" s="24"/>
    </row>
    <row r="85" spans="1:9" ht="15.75">
      <c r="A85" s="53" t="s">
        <v>722</v>
      </c>
      <c r="B85" s="45"/>
      <c r="C85" s="45"/>
      <c r="D85" s="23"/>
      <c r="E85" s="23"/>
      <c r="I85" t="s">
        <v>805</v>
      </c>
    </row>
    <row r="86" spans="2:5" ht="12.75" customHeight="1">
      <c r="B86" s="23"/>
      <c r="C86" s="56"/>
      <c r="D86" s="23"/>
      <c r="E86" s="23"/>
    </row>
    <row r="87" spans="1:5" ht="25.5" customHeight="1">
      <c r="A87" s="4" t="s">
        <v>859</v>
      </c>
      <c r="B87" s="514" t="s">
        <v>777</v>
      </c>
      <c r="C87" s="509" t="s">
        <v>778</v>
      </c>
      <c r="D87" s="5" t="s">
        <v>715</v>
      </c>
      <c r="E87" s="35" t="s">
        <v>716</v>
      </c>
    </row>
    <row r="88" spans="1:5" ht="27.75" customHeight="1">
      <c r="A88" s="196" t="s">
        <v>860</v>
      </c>
      <c r="B88" s="452">
        <v>18000</v>
      </c>
      <c r="C88" s="142">
        <v>1000</v>
      </c>
      <c r="D88" s="168">
        <v>1000</v>
      </c>
      <c r="E88" s="179">
        <f aca="true" t="shared" si="3" ref="E88:E93">+D88/C88*100</f>
        <v>100</v>
      </c>
    </row>
    <row r="89" spans="1:5" ht="24.75" customHeight="1">
      <c r="A89" s="489" t="s">
        <v>861</v>
      </c>
      <c r="B89" s="452">
        <v>0</v>
      </c>
      <c r="C89" s="142">
        <v>13000</v>
      </c>
      <c r="D89" s="168">
        <v>13000</v>
      </c>
      <c r="E89" s="179">
        <f t="shared" si="3"/>
        <v>100</v>
      </c>
    </row>
    <row r="90" spans="1:5" ht="15" customHeight="1">
      <c r="A90" s="196" t="s">
        <v>862</v>
      </c>
      <c r="B90" s="452">
        <v>0</v>
      </c>
      <c r="C90" s="142">
        <v>92175</v>
      </c>
      <c r="D90" s="168">
        <v>80497</v>
      </c>
      <c r="E90" s="179">
        <f t="shared" si="3"/>
        <v>87.33062110116626</v>
      </c>
    </row>
    <row r="91" spans="1:5" ht="18" customHeight="1">
      <c r="A91" s="705" t="s">
        <v>766</v>
      </c>
      <c r="B91" s="453">
        <v>0</v>
      </c>
      <c r="C91" s="434">
        <v>108667</v>
      </c>
      <c r="D91" s="168">
        <v>108667</v>
      </c>
      <c r="E91" s="179">
        <f t="shared" si="3"/>
        <v>100</v>
      </c>
    </row>
    <row r="92" spans="1:5" ht="38.25">
      <c r="A92" s="704" t="s">
        <v>863</v>
      </c>
      <c r="B92" s="453">
        <v>0</v>
      </c>
      <c r="C92" s="434">
        <v>51000</v>
      </c>
      <c r="D92" s="168">
        <v>50879</v>
      </c>
      <c r="E92" s="179">
        <f t="shared" si="3"/>
        <v>99.76274509803922</v>
      </c>
    </row>
    <row r="93" spans="1:5" ht="38.25">
      <c r="A93" s="489" t="s">
        <v>1094</v>
      </c>
      <c r="B93" s="453">
        <v>0</v>
      </c>
      <c r="C93" s="434">
        <v>2350</v>
      </c>
      <c r="D93" s="168">
        <v>2350</v>
      </c>
      <c r="E93" s="179">
        <f t="shared" si="3"/>
        <v>100</v>
      </c>
    </row>
    <row r="94" spans="1:5" ht="25.5" customHeight="1">
      <c r="A94" s="489" t="s">
        <v>864</v>
      </c>
      <c r="B94" s="290">
        <v>85000</v>
      </c>
      <c r="C94" s="290">
        <v>11700</v>
      </c>
      <c r="D94" s="290">
        <v>0</v>
      </c>
      <c r="E94" s="503">
        <f>D94*100/C94</f>
        <v>0</v>
      </c>
    </row>
    <row r="95" spans="1:5" ht="17.25" customHeight="1">
      <c r="A95" s="454" t="s">
        <v>865</v>
      </c>
      <c r="B95" s="455">
        <f>SUM(B88:B94)</f>
        <v>103000</v>
      </c>
      <c r="C95" s="455">
        <f>SUM(C88:C94)</f>
        <v>279892</v>
      </c>
      <c r="D95" s="455">
        <f>SUM(D88:D94)</f>
        <v>256393</v>
      </c>
      <c r="E95" s="254">
        <f>+D95/C95*100</f>
        <v>91.60426164377688</v>
      </c>
    </row>
    <row r="96" spans="1:5" ht="12.75" customHeight="1">
      <c r="A96" s="481"/>
      <c r="B96" s="482"/>
      <c r="C96" s="483"/>
      <c r="D96" s="484"/>
      <c r="E96" s="485"/>
    </row>
    <row r="97" spans="1:5" ht="25.5" customHeight="1">
      <c r="A97" s="4" t="s">
        <v>866</v>
      </c>
      <c r="B97" s="545" t="s">
        <v>777</v>
      </c>
      <c r="C97" s="509" t="s">
        <v>778</v>
      </c>
      <c r="D97" s="5" t="s">
        <v>715</v>
      </c>
      <c r="E97" s="35" t="s">
        <v>716</v>
      </c>
    </row>
    <row r="98" spans="1:5" ht="12.75" customHeight="1">
      <c r="A98" s="546" t="s">
        <v>867</v>
      </c>
      <c r="B98" s="228">
        <v>290000</v>
      </c>
      <c r="C98" s="142">
        <v>113300</v>
      </c>
      <c r="D98" s="142">
        <v>0</v>
      </c>
      <c r="E98" s="548">
        <f>+D98/C98*100</f>
        <v>0</v>
      </c>
    </row>
    <row r="99" spans="1:5" ht="25.5" customHeight="1">
      <c r="A99" s="546" t="s">
        <v>868</v>
      </c>
      <c r="B99" s="228">
        <v>914327</v>
      </c>
      <c r="C99" s="142">
        <f>4!C14+4!C15+4!C16+4!C19+4!C17</f>
        <v>1359083</v>
      </c>
      <c r="D99" s="142">
        <f>4!D14+4!D15+4!D16+4!D19+4!D17</f>
        <v>1246261</v>
      </c>
      <c r="E99" s="548">
        <f>+D99/C99*100</f>
        <v>91.69866741030533</v>
      </c>
    </row>
    <row r="100" spans="1:5" ht="12.75" customHeight="1">
      <c r="A100" s="454" t="s">
        <v>869</v>
      </c>
      <c r="B100" s="265">
        <f>SUM(B98:B99)</f>
        <v>1204327</v>
      </c>
      <c r="C100" s="265">
        <f>SUM(C98:C99)</f>
        <v>1472383</v>
      </c>
      <c r="D100" s="265">
        <f>SUM(D98:D99)</f>
        <v>1246261</v>
      </c>
      <c r="E100" s="254">
        <f>+D100/C100*100</f>
        <v>84.64244697201747</v>
      </c>
    </row>
    <row r="101" spans="1:5" ht="12.75" customHeight="1">
      <c r="A101" s="476"/>
      <c r="B101" s="476"/>
      <c r="C101" s="408"/>
      <c r="D101" s="408"/>
      <c r="E101" s="547"/>
    </row>
    <row r="102" spans="1:5" ht="12.75" customHeight="1">
      <c r="A102" s="476"/>
      <c r="B102" s="476"/>
      <c r="C102" s="408"/>
      <c r="D102" s="408"/>
      <c r="E102" s="475"/>
    </row>
    <row r="103" spans="1:5" ht="16.5" customHeight="1">
      <c r="A103" s="3" t="s">
        <v>870</v>
      </c>
      <c r="B103" s="6">
        <f>B95+B100</f>
        <v>1307327</v>
      </c>
      <c r="C103" s="6">
        <f>C95+C100</f>
        <v>1752275</v>
      </c>
      <c r="D103" s="6">
        <f>D95+D100</f>
        <v>1502654</v>
      </c>
      <c r="E103" s="456">
        <f>+D103/C103*100</f>
        <v>85.75446205646945</v>
      </c>
    </row>
    <row r="104" spans="1:5" ht="12.75" customHeight="1">
      <c r="A104" s="8"/>
      <c r="B104" s="15"/>
      <c r="C104" s="15"/>
      <c r="D104" s="15"/>
      <c r="E104" s="475"/>
    </row>
    <row r="105" spans="1:5" ht="12.75" customHeight="1">
      <c r="A105" s="480"/>
      <c r="B105" s="408"/>
      <c r="C105" s="408"/>
      <c r="D105" s="408"/>
      <c r="E105" s="475"/>
    </row>
    <row r="106" spans="1:5" ht="18" customHeight="1">
      <c r="A106" s="3" t="s">
        <v>871</v>
      </c>
      <c r="B106" s="6">
        <f>B82+B95+B100</f>
        <v>8590775</v>
      </c>
      <c r="C106" s="6">
        <f>C82+C95+C100</f>
        <v>10600475</v>
      </c>
      <c r="D106" s="6">
        <f>D82+D95+D100</f>
        <v>10574729</v>
      </c>
      <c r="E106" s="7">
        <f>+D106/C106*100</f>
        <v>99.75712409113743</v>
      </c>
    </row>
    <row r="107" spans="1:5" ht="15" customHeight="1">
      <c r="A107" s="473"/>
      <c r="B107" s="408"/>
      <c r="C107" s="408"/>
      <c r="D107" s="474"/>
      <c r="E107" s="475"/>
    </row>
    <row r="108" spans="1:5" ht="14.25" customHeight="1">
      <c r="A108" s="476"/>
      <c r="B108" s="477"/>
      <c r="C108" s="478"/>
      <c r="D108" s="479"/>
      <c r="E108" s="475"/>
    </row>
    <row r="109" spans="1:5" ht="14.25" customHeight="1">
      <c r="A109" s="476"/>
      <c r="B109" s="477"/>
      <c r="C109" s="478"/>
      <c r="D109" s="479"/>
      <c r="E109" s="475"/>
    </row>
    <row r="110" spans="2:5" ht="12.75">
      <c r="B110" s="23"/>
      <c r="C110" s="56"/>
      <c r="D110" s="23"/>
      <c r="E110" s="23"/>
    </row>
    <row r="111" spans="2:5" ht="12.75">
      <c r="B111" s="23"/>
      <c r="C111" s="56"/>
      <c r="D111" s="23"/>
      <c r="E111" s="23"/>
    </row>
    <row r="112" spans="2:5" ht="12.75">
      <c r="B112" s="23"/>
      <c r="C112" s="56"/>
      <c r="D112" s="23"/>
      <c r="E112" s="23"/>
    </row>
    <row r="113" spans="1:5" ht="12.75">
      <c r="A113" s="61"/>
      <c r="B113" s="61"/>
      <c r="C113" s="56"/>
      <c r="D113" s="23"/>
      <c r="E113" s="23"/>
    </row>
    <row r="114" spans="1:5" ht="12.75">
      <c r="A114" s="61"/>
      <c r="B114" s="61"/>
      <c r="C114" s="56"/>
      <c r="D114" s="23"/>
      <c r="E114" s="23"/>
    </row>
    <row r="115" spans="1:5" ht="12.75">
      <c r="A115" s="61"/>
      <c r="B115" s="61"/>
      <c r="C115" s="56"/>
      <c r="D115" s="23"/>
      <c r="E115" s="23"/>
    </row>
    <row r="116" spans="1:5" ht="12.75">
      <c r="A116" s="61"/>
      <c r="B116" s="61"/>
      <c r="C116" s="56"/>
      <c r="D116" s="23"/>
      <c r="E116" s="23"/>
    </row>
    <row r="117" spans="1:5" ht="12.75">
      <c r="A117" s="61"/>
      <c r="B117" s="61"/>
      <c r="C117" s="56"/>
      <c r="D117" s="23"/>
      <c r="E117" s="23"/>
    </row>
    <row r="118" spans="1:5" ht="12.75">
      <c r="A118" s="653"/>
      <c r="B118" s="653"/>
      <c r="C118" s="653"/>
      <c r="D118" s="653"/>
      <c r="E118" s="653"/>
    </row>
    <row r="119" spans="1:5" ht="12.75">
      <c r="A119" s="61"/>
      <c r="B119" s="150"/>
      <c r="C119" s="151"/>
      <c r="D119" s="150"/>
      <c r="E119" s="150"/>
    </row>
    <row r="120" spans="1:5" ht="12.75">
      <c r="A120" s="61"/>
      <c r="B120" s="150"/>
      <c r="C120" s="151"/>
      <c r="D120" s="150"/>
      <c r="E120" s="150"/>
    </row>
  </sheetData>
  <sheetProtection/>
  <printOptions horizontalCentered="1"/>
  <pageMargins left="0.7874015748031497" right="0.7874015748031497" top="0.7874015748031497" bottom="0.7874015748031497" header="0.5118110236220472" footer="0.6692913385826772"/>
  <pageSetup firstPageNumber="5" useFirstPageNumber="1" fitToHeight="0" horizontalDpi="600" verticalDpi="600" orientation="portrait" paperSize="9" scale="80" r:id="rId1"/>
  <headerFooter alignWithMargins="0">
    <oddFooter>&amp;C&amp;P</oddFooter>
  </headerFooter>
  <rowBreaks count="1" manualBreakCount="1">
    <brk id="63" max="4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C43"/>
  <sheetViews>
    <sheetView showGridLines="0" zoomScalePageLayoutView="0" workbookViewId="0" topLeftCell="A1">
      <selection activeCell="I184" sqref="I184"/>
    </sheetView>
  </sheetViews>
  <sheetFormatPr defaultColWidth="9.00390625" defaultRowHeight="12.75"/>
  <cols>
    <col min="1" max="1" width="2.875" style="557" customWidth="1"/>
    <col min="2" max="2" width="31.375" style="557" bestFit="1" customWidth="1"/>
    <col min="3" max="8" width="8.125" style="557" bestFit="1" customWidth="1"/>
    <col min="9" max="9" width="0.12890625" style="557" customWidth="1"/>
    <col min="10" max="10" width="1.25" style="557" customWidth="1"/>
    <col min="11" max="11" width="6.75390625" style="557" customWidth="1"/>
    <col min="12" max="16" width="8.125" style="557" bestFit="1" customWidth="1"/>
    <col min="17" max="17" width="10.25390625" style="557" customWidth="1"/>
    <col min="18" max="18" width="0.2421875" style="557" customWidth="1"/>
    <col min="19" max="19" width="2.375" style="557" customWidth="1"/>
    <col min="20" max="20" width="6.375" style="557" customWidth="1"/>
    <col min="21" max="21" width="0.2421875" style="557" customWidth="1"/>
    <col min="22" max="22" width="6.375" style="557" customWidth="1"/>
    <col min="23" max="23" width="3.00390625" style="557" customWidth="1"/>
    <col min="24" max="24" width="9.125" style="557" customWidth="1"/>
    <col min="25" max="26" width="0.12890625" style="557" customWidth="1"/>
    <col min="27" max="27" width="0.2421875" style="557" customWidth="1"/>
    <col min="28" max="28" width="0.12890625" style="557" customWidth="1"/>
    <col min="29" max="29" width="1.00390625" style="557" customWidth="1"/>
    <col min="30" max="16384" width="9.125" style="557" customWidth="1"/>
  </cols>
  <sheetData>
    <row r="1" ht="39" customHeight="1"/>
    <row r="2" spans="1:29" ht="18" customHeight="1">
      <c r="A2" s="556"/>
      <c r="B2" s="914" t="s">
        <v>336</v>
      </c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  <c r="R2" s="556"/>
      <c r="S2" s="556"/>
      <c r="T2" s="556"/>
      <c r="U2" s="915" t="s">
        <v>892</v>
      </c>
      <c r="V2" s="915"/>
      <c r="W2" s="915"/>
      <c r="X2" s="915"/>
      <c r="Y2" s="915"/>
      <c r="Z2" s="556"/>
      <c r="AA2" s="556"/>
      <c r="AB2" s="556"/>
      <c r="AC2" s="556"/>
    </row>
    <row r="3" spans="1:29" ht="9.75" customHeight="1">
      <c r="A3" s="556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6"/>
    </row>
    <row r="4" spans="1:29" ht="12.75">
      <c r="A4" s="556"/>
      <c r="B4" s="559" t="s">
        <v>807</v>
      </c>
      <c r="C4" s="555" t="s">
        <v>872</v>
      </c>
      <c r="D4" s="555" t="s">
        <v>873</v>
      </c>
      <c r="E4" s="555" t="s">
        <v>874</v>
      </c>
      <c r="F4" s="555" t="s">
        <v>875</v>
      </c>
      <c r="G4" s="555" t="s">
        <v>876</v>
      </c>
      <c r="H4" s="555" t="s">
        <v>877</v>
      </c>
      <c r="I4" s="916" t="s">
        <v>878</v>
      </c>
      <c r="J4" s="916"/>
      <c r="K4" s="916"/>
      <c r="L4" s="555" t="s">
        <v>879</v>
      </c>
      <c r="M4" s="555" t="s">
        <v>880</v>
      </c>
      <c r="N4" s="555" t="s">
        <v>881</v>
      </c>
      <c r="O4" s="555" t="s">
        <v>882</v>
      </c>
      <c r="P4" s="555" t="s">
        <v>883</v>
      </c>
      <c r="Q4" s="916" t="s">
        <v>884</v>
      </c>
      <c r="R4" s="916"/>
      <c r="S4" s="916" t="s">
        <v>893</v>
      </c>
      <c r="T4" s="916"/>
      <c r="U4" s="916"/>
      <c r="V4" s="916" t="s">
        <v>894</v>
      </c>
      <c r="W4" s="916"/>
      <c r="X4" s="916" t="s">
        <v>888</v>
      </c>
      <c r="Y4" s="916"/>
      <c r="Z4" s="916"/>
      <c r="AA4" s="916"/>
      <c r="AB4" s="560"/>
      <c r="AC4" s="556"/>
    </row>
    <row r="5" spans="1:29" ht="12.75">
      <c r="A5" s="556"/>
      <c r="B5" s="561" t="s">
        <v>895</v>
      </c>
      <c r="C5" s="694">
        <v>107413.818</v>
      </c>
      <c r="D5" s="694">
        <v>51374.118</v>
      </c>
      <c r="E5" s="694">
        <v>52068.291</v>
      </c>
      <c r="F5" s="694">
        <v>44188.908</v>
      </c>
      <c r="G5" s="694">
        <v>50340.452</v>
      </c>
      <c r="H5" s="694">
        <v>63506.675</v>
      </c>
      <c r="I5" s="918">
        <v>74833.411</v>
      </c>
      <c r="J5" s="918"/>
      <c r="K5" s="918"/>
      <c r="L5" s="694">
        <v>64533.127</v>
      </c>
      <c r="M5" s="694">
        <v>68694.919</v>
      </c>
      <c r="N5" s="694">
        <v>57875.666</v>
      </c>
      <c r="O5" s="694">
        <v>70032.597</v>
      </c>
      <c r="P5" s="694">
        <v>61028.73435</v>
      </c>
      <c r="Q5" s="918">
        <v>765890.71635</v>
      </c>
      <c r="R5" s="918"/>
      <c r="S5" s="918">
        <v>655000</v>
      </c>
      <c r="T5" s="918"/>
      <c r="U5" s="918"/>
      <c r="V5" s="918">
        <v>655000</v>
      </c>
      <c r="W5" s="918"/>
      <c r="X5" s="917">
        <v>116.92988035877863</v>
      </c>
      <c r="Y5" s="917"/>
      <c r="Z5" s="917"/>
      <c r="AA5" s="917"/>
      <c r="AB5" s="562"/>
      <c r="AC5" s="556"/>
    </row>
    <row r="6" spans="1:29" ht="12.75">
      <c r="A6" s="556"/>
      <c r="B6" s="561" t="s">
        <v>896</v>
      </c>
      <c r="C6" s="694">
        <v>5563.158</v>
      </c>
      <c r="D6" s="694">
        <v>767.562</v>
      </c>
      <c r="E6" s="694">
        <v>6347.184</v>
      </c>
      <c r="F6" s="694">
        <v>0</v>
      </c>
      <c r="G6" s="694">
        <v>0</v>
      </c>
      <c r="H6" s="694">
        <v>0</v>
      </c>
      <c r="I6" s="918">
        <v>0</v>
      </c>
      <c r="J6" s="918"/>
      <c r="K6" s="918"/>
      <c r="L6" s="694">
        <v>0</v>
      </c>
      <c r="M6" s="694">
        <v>0</v>
      </c>
      <c r="N6" s="694">
        <v>0</v>
      </c>
      <c r="O6" s="694">
        <v>784.922</v>
      </c>
      <c r="P6" s="694">
        <v>3347.72498</v>
      </c>
      <c r="Q6" s="918">
        <v>16810.55098</v>
      </c>
      <c r="R6" s="918"/>
      <c r="S6" s="918">
        <v>35000</v>
      </c>
      <c r="T6" s="918"/>
      <c r="U6" s="918"/>
      <c r="V6" s="918">
        <v>35000</v>
      </c>
      <c r="W6" s="918"/>
      <c r="X6" s="917">
        <v>48.03014565714286</v>
      </c>
      <c r="Y6" s="917"/>
      <c r="Z6" s="917"/>
      <c r="AA6" s="917"/>
      <c r="AB6" s="562"/>
      <c r="AC6" s="556"/>
    </row>
    <row r="7" spans="1:29" ht="12.75">
      <c r="A7" s="556"/>
      <c r="B7" s="561" t="s">
        <v>897</v>
      </c>
      <c r="C7" s="694">
        <v>6618.457</v>
      </c>
      <c r="D7" s="694">
        <v>6507.287</v>
      </c>
      <c r="E7" s="694">
        <v>4346</v>
      </c>
      <c r="F7" s="694">
        <v>4680.661</v>
      </c>
      <c r="G7" s="694">
        <v>5798.796</v>
      </c>
      <c r="H7" s="694">
        <v>5562.98</v>
      </c>
      <c r="I7" s="918">
        <v>6919.217</v>
      </c>
      <c r="J7" s="918"/>
      <c r="K7" s="918"/>
      <c r="L7" s="694">
        <v>7217.454</v>
      </c>
      <c r="M7" s="694">
        <v>7714.671</v>
      </c>
      <c r="N7" s="694">
        <v>5542.402</v>
      </c>
      <c r="O7" s="694">
        <v>6878.602</v>
      </c>
      <c r="P7" s="694">
        <v>4759.79978</v>
      </c>
      <c r="Q7" s="918">
        <v>72546.32678</v>
      </c>
      <c r="R7" s="918"/>
      <c r="S7" s="918">
        <v>60000</v>
      </c>
      <c r="T7" s="918"/>
      <c r="U7" s="918"/>
      <c r="V7" s="918">
        <v>60000</v>
      </c>
      <c r="W7" s="918"/>
      <c r="X7" s="917">
        <v>120.91054463333333</v>
      </c>
      <c r="Y7" s="917"/>
      <c r="Z7" s="917"/>
      <c r="AA7" s="917"/>
      <c r="AB7" s="562"/>
      <c r="AC7" s="556"/>
    </row>
    <row r="8" spans="1:29" ht="12.75">
      <c r="A8" s="556"/>
      <c r="B8" s="561" t="s">
        <v>898</v>
      </c>
      <c r="C8" s="694">
        <v>118370.119</v>
      </c>
      <c r="D8" s="694">
        <v>6244.443</v>
      </c>
      <c r="E8" s="694">
        <v>149991.353</v>
      </c>
      <c r="F8" s="694">
        <v>32300.811</v>
      </c>
      <c r="G8" s="694">
        <v>0</v>
      </c>
      <c r="H8" s="694">
        <v>74360.294</v>
      </c>
      <c r="I8" s="918">
        <v>225543.221</v>
      </c>
      <c r="J8" s="918"/>
      <c r="K8" s="918"/>
      <c r="L8" s="694">
        <v>0</v>
      </c>
      <c r="M8" s="694">
        <v>105227.371</v>
      </c>
      <c r="N8" s="694">
        <v>14110.469</v>
      </c>
      <c r="O8" s="694">
        <v>6970.613</v>
      </c>
      <c r="P8" s="694">
        <v>25397.00228</v>
      </c>
      <c r="Q8" s="918">
        <v>758515.6962799999</v>
      </c>
      <c r="R8" s="918"/>
      <c r="S8" s="918">
        <v>750000</v>
      </c>
      <c r="T8" s="918"/>
      <c r="U8" s="918"/>
      <c r="V8" s="918">
        <v>750000</v>
      </c>
      <c r="W8" s="918"/>
      <c r="X8" s="917">
        <v>101.13542617066666</v>
      </c>
      <c r="Y8" s="917"/>
      <c r="Z8" s="917"/>
      <c r="AA8" s="917"/>
      <c r="AB8" s="562"/>
      <c r="AC8" s="556"/>
    </row>
    <row r="9" spans="1:29" ht="12.75">
      <c r="A9" s="556"/>
      <c r="B9" s="561" t="s">
        <v>899</v>
      </c>
      <c r="C9" s="694">
        <v>149112.113</v>
      </c>
      <c r="D9" s="694">
        <v>293102.049</v>
      </c>
      <c r="E9" s="694">
        <v>0</v>
      </c>
      <c r="F9" s="694">
        <v>77523.568</v>
      </c>
      <c r="G9" s="694">
        <v>258611.916</v>
      </c>
      <c r="H9" s="694">
        <v>101830.26</v>
      </c>
      <c r="I9" s="918">
        <v>156758.772</v>
      </c>
      <c r="J9" s="918"/>
      <c r="K9" s="918"/>
      <c r="L9" s="694">
        <v>261419.169</v>
      </c>
      <c r="M9" s="694">
        <v>28369.872</v>
      </c>
      <c r="N9" s="694">
        <v>138135.677</v>
      </c>
      <c r="O9" s="694">
        <v>274631.867</v>
      </c>
      <c r="P9" s="694">
        <v>61724.655</v>
      </c>
      <c r="Q9" s="918">
        <v>1801219.918</v>
      </c>
      <c r="R9" s="918"/>
      <c r="S9" s="918">
        <v>1679186</v>
      </c>
      <c r="T9" s="918"/>
      <c r="U9" s="918"/>
      <c r="V9" s="918">
        <v>1679186</v>
      </c>
      <c r="W9" s="918"/>
      <c r="X9" s="917">
        <v>107.26744494058431</v>
      </c>
      <c r="Y9" s="917"/>
      <c r="Z9" s="917"/>
      <c r="AA9" s="917"/>
      <c r="AB9" s="562"/>
      <c r="AC9" s="556"/>
    </row>
    <row r="10" spans="1:29" ht="12.75">
      <c r="A10" s="556"/>
      <c r="B10" s="563" t="s">
        <v>889</v>
      </c>
      <c r="C10" s="695">
        <v>387077.665</v>
      </c>
      <c r="D10" s="695">
        <v>357995.459</v>
      </c>
      <c r="E10" s="695">
        <v>212752.828</v>
      </c>
      <c r="F10" s="695">
        <v>158693.948</v>
      </c>
      <c r="G10" s="695">
        <v>314751.164</v>
      </c>
      <c r="H10" s="695">
        <v>245260.209</v>
      </c>
      <c r="I10" s="919">
        <v>464054.621</v>
      </c>
      <c r="J10" s="919"/>
      <c r="K10" s="919"/>
      <c r="L10" s="695">
        <v>333169.75</v>
      </c>
      <c r="M10" s="695">
        <v>210006.833</v>
      </c>
      <c r="N10" s="695">
        <v>215664.214</v>
      </c>
      <c r="O10" s="695">
        <v>359298.601</v>
      </c>
      <c r="P10" s="695">
        <v>156257.91639</v>
      </c>
      <c r="Q10" s="919">
        <v>3414983.2083900003</v>
      </c>
      <c r="R10" s="919"/>
      <c r="S10" s="919">
        <v>3179186</v>
      </c>
      <c r="T10" s="919"/>
      <c r="U10" s="919"/>
      <c r="V10" s="919">
        <v>3179186</v>
      </c>
      <c r="W10" s="919"/>
      <c r="X10" s="920">
        <v>107.41690509425999</v>
      </c>
      <c r="Y10" s="920"/>
      <c r="Z10" s="920"/>
      <c r="AA10" s="920"/>
      <c r="AB10" s="564"/>
      <c r="AC10" s="556"/>
    </row>
    <row r="11" spans="1:29" ht="13.5" customHeight="1">
      <c r="A11" s="556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6"/>
    </row>
    <row r="12" spans="1:29" ht="12.75">
      <c r="A12" s="556"/>
      <c r="B12" s="559" t="s">
        <v>890</v>
      </c>
      <c r="C12" s="555" t="s">
        <v>872</v>
      </c>
      <c r="D12" s="555" t="s">
        <v>873</v>
      </c>
      <c r="E12" s="555" t="s">
        <v>874</v>
      </c>
      <c r="F12" s="555" t="s">
        <v>875</v>
      </c>
      <c r="G12" s="555" t="s">
        <v>876</v>
      </c>
      <c r="H12" s="555" t="s">
        <v>877</v>
      </c>
      <c r="I12" s="916" t="s">
        <v>878</v>
      </c>
      <c r="J12" s="916"/>
      <c r="K12" s="916"/>
      <c r="L12" s="555" t="s">
        <v>879</v>
      </c>
      <c r="M12" s="555" t="s">
        <v>880</v>
      </c>
      <c r="N12" s="555" t="s">
        <v>881</v>
      </c>
      <c r="O12" s="555" t="s">
        <v>882</v>
      </c>
      <c r="P12" s="555" t="s">
        <v>883</v>
      </c>
      <c r="Q12" s="916" t="s">
        <v>900</v>
      </c>
      <c r="R12" s="916"/>
      <c r="S12" s="916" t="s">
        <v>901</v>
      </c>
      <c r="T12" s="916"/>
      <c r="U12" s="916"/>
      <c r="V12" s="916" t="s">
        <v>894</v>
      </c>
      <c r="W12" s="916"/>
      <c r="X12" s="916" t="s">
        <v>902</v>
      </c>
      <c r="Y12" s="916"/>
      <c r="Z12" s="916"/>
      <c r="AA12" s="916"/>
      <c r="AB12" s="560"/>
      <c r="AC12" s="556"/>
    </row>
    <row r="13" spans="1:29" ht="12.75">
      <c r="A13" s="556"/>
      <c r="B13" s="561" t="s">
        <v>891</v>
      </c>
      <c r="C13" s="696">
        <v>0</v>
      </c>
      <c r="D13" s="694">
        <v>0</v>
      </c>
      <c r="E13" s="694">
        <v>0</v>
      </c>
      <c r="F13" s="694">
        <v>0</v>
      </c>
      <c r="G13" s="694">
        <v>0</v>
      </c>
      <c r="H13" s="694">
        <v>18698.66</v>
      </c>
      <c r="I13" s="918">
        <v>0</v>
      </c>
      <c r="J13" s="918"/>
      <c r="K13" s="918"/>
      <c r="L13" s="694">
        <v>0</v>
      </c>
      <c r="M13" s="694">
        <v>0</v>
      </c>
      <c r="N13" s="694">
        <v>0</v>
      </c>
      <c r="O13" s="694">
        <v>0</v>
      </c>
      <c r="P13" s="694">
        <v>0</v>
      </c>
      <c r="Q13" s="918">
        <v>18698.66</v>
      </c>
      <c r="R13" s="918"/>
      <c r="S13" s="917">
        <v>40000</v>
      </c>
      <c r="T13" s="917"/>
      <c r="U13" s="917"/>
      <c r="V13" s="918">
        <v>40000</v>
      </c>
      <c r="W13" s="918"/>
      <c r="X13" s="917">
        <v>46.74665</v>
      </c>
      <c r="Y13" s="917"/>
      <c r="Z13" s="917"/>
      <c r="AA13" s="917"/>
      <c r="AB13" s="564"/>
      <c r="AC13" s="556"/>
    </row>
    <row r="14" spans="1:29" ht="18" customHeight="1">
      <c r="A14" s="556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  <c r="AB14" s="558"/>
      <c r="AC14" s="556"/>
    </row>
    <row r="15" spans="1:29" ht="363" customHeight="1" thickBot="1">
      <c r="A15" s="556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558"/>
      <c r="AA15" s="558"/>
      <c r="AB15" s="558"/>
      <c r="AC15" s="556"/>
    </row>
    <row r="16" spans="1:29" ht="35.25" customHeight="1">
      <c r="A16" s="556"/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6"/>
    </row>
    <row r="17" spans="1:29" ht="35.25" customHeight="1">
      <c r="A17" s="556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6"/>
    </row>
    <row r="18" spans="1:29" ht="20.25" customHeight="1">
      <c r="A18" s="556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6"/>
    </row>
    <row r="19" spans="1:29" ht="24" customHeight="1">
      <c r="A19" s="556"/>
      <c r="B19" s="914" t="s">
        <v>903</v>
      </c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558"/>
      <c r="S19" s="558"/>
      <c r="T19" s="558"/>
      <c r="U19" s="915" t="s">
        <v>892</v>
      </c>
      <c r="V19" s="915"/>
      <c r="W19" s="915"/>
      <c r="X19" s="915"/>
      <c r="Y19" s="915"/>
      <c r="Z19" s="558"/>
      <c r="AA19" s="558"/>
      <c r="AB19" s="558"/>
      <c r="AC19" s="556"/>
    </row>
    <row r="20" spans="1:29" ht="13.5" customHeight="1">
      <c r="A20" s="556"/>
      <c r="B20" s="558"/>
      <c r="C20" s="558"/>
      <c r="D20" s="558"/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6"/>
    </row>
    <row r="21" spans="1:29" ht="13.5" thickBot="1">
      <c r="A21" s="556"/>
      <c r="B21" s="565" t="s">
        <v>904</v>
      </c>
      <c r="C21" s="553"/>
      <c r="D21" s="553"/>
      <c r="E21" s="553"/>
      <c r="F21" s="553"/>
      <c r="G21" s="553"/>
      <c r="H21" s="553"/>
      <c r="I21" s="922"/>
      <c r="J21" s="922"/>
      <c r="K21" s="922"/>
      <c r="L21" s="553"/>
      <c r="M21" s="553"/>
      <c r="N21" s="553"/>
      <c r="O21" s="553"/>
      <c r="P21" s="553"/>
      <c r="Q21" s="922"/>
      <c r="R21" s="922"/>
      <c r="S21" s="922"/>
      <c r="T21" s="922"/>
      <c r="U21" s="922"/>
      <c r="V21" s="922"/>
      <c r="W21" s="922"/>
      <c r="X21" s="922"/>
      <c r="Y21" s="556"/>
      <c r="Z21" s="558"/>
      <c r="AA21" s="558"/>
      <c r="AB21" s="558"/>
      <c r="AC21" s="556"/>
    </row>
    <row r="22" spans="1:29" ht="13.5" thickBot="1">
      <c r="A22" s="556"/>
      <c r="B22" s="566" t="s">
        <v>807</v>
      </c>
      <c r="C22" s="555" t="s">
        <v>872</v>
      </c>
      <c r="D22" s="555" t="s">
        <v>873</v>
      </c>
      <c r="E22" s="555" t="s">
        <v>874</v>
      </c>
      <c r="F22" s="555" t="s">
        <v>875</v>
      </c>
      <c r="G22" s="555" t="s">
        <v>876</v>
      </c>
      <c r="H22" s="555" t="s">
        <v>877</v>
      </c>
      <c r="I22" s="916" t="s">
        <v>878</v>
      </c>
      <c r="J22" s="916"/>
      <c r="K22" s="916"/>
      <c r="L22" s="555" t="s">
        <v>879</v>
      </c>
      <c r="M22" s="555" t="s">
        <v>880</v>
      </c>
      <c r="N22" s="555" t="s">
        <v>881</v>
      </c>
      <c r="O22" s="555" t="s">
        <v>882</v>
      </c>
      <c r="P22" s="555" t="s">
        <v>883</v>
      </c>
      <c r="Q22" s="916" t="s">
        <v>884</v>
      </c>
      <c r="R22" s="916"/>
      <c r="S22" s="916"/>
      <c r="T22" s="916" t="s">
        <v>885</v>
      </c>
      <c r="U22" s="916"/>
      <c r="V22" s="916"/>
      <c r="W22" s="916" t="s">
        <v>888</v>
      </c>
      <c r="X22" s="916"/>
      <c r="Y22" s="556"/>
      <c r="Z22" s="558"/>
      <c r="AA22" s="558"/>
      <c r="AB22" s="558"/>
      <c r="AC22" s="556"/>
    </row>
    <row r="23" spans="1:29" ht="13.5" thickBot="1">
      <c r="A23" s="556"/>
      <c r="B23" s="561" t="s">
        <v>895</v>
      </c>
      <c r="C23" s="694">
        <v>107413.818</v>
      </c>
      <c r="D23" s="694">
        <v>51374.118</v>
      </c>
      <c r="E23" s="694">
        <v>52068.291</v>
      </c>
      <c r="F23" s="694">
        <v>44188.908</v>
      </c>
      <c r="G23" s="694">
        <v>50340.452</v>
      </c>
      <c r="H23" s="694">
        <v>63506.675</v>
      </c>
      <c r="I23" s="918">
        <v>74833.411</v>
      </c>
      <c r="J23" s="918"/>
      <c r="K23" s="918"/>
      <c r="L23" s="694">
        <v>64533.127</v>
      </c>
      <c r="M23" s="694">
        <v>68694.919</v>
      </c>
      <c r="N23" s="694">
        <v>57875.666</v>
      </c>
      <c r="O23" s="694">
        <v>70032.597</v>
      </c>
      <c r="P23" s="694">
        <v>61028.73435</v>
      </c>
      <c r="Q23" s="918">
        <v>765890.71635</v>
      </c>
      <c r="R23" s="918"/>
      <c r="S23" s="918"/>
      <c r="T23" s="918">
        <v>655000</v>
      </c>
      <c r="U23" s="918"/>
      <c r="V23" s="918"/>
      <c r="W23" s="917">
        <v>116.92988035877863</v>
      </c>
      <c r="X23" s="917"/>
      <c r="Y23" s="556"/>
      <c r="Z23" s="558"/>
      <c r="AA23" s="558"/>
      <c r="AB23" s="558"/>
      <c r="AC23" s="556"/>
    </row>
    <row r="24" spans="1:29" ht="13.5" thickBot="1">
      <c r="A24" s="556"/>
      <c r="B24" s="561" t="s">
        <v>896</v>
      </c>
      <c r="C24" s="694">
        <v>5563.158</v>
      </c>
      <c r="D24" s="694">
        <v>767.562</v>
      </c>
      <c r="E24" s="694">
        <v>6347.184</v>
      </c>
      <c r="F24" s="694">
        <v>0</v>
      </c>
      <c r="G24" s="694">
        <v>0</v>
      </c>
      <c r="H24" s="694">
        <v>0</v>
      </c>
      <c r="I24" s="918">
        <v>0</v>
      </c>
      <c r="J24" s="918"/>
      <c r="K24" s="918"/>
      <c r="L24" s="694">
        <v>0</v>
      </c>
      <c r="M24" s="694">
        <v>0</v>
      </c>
      <c r="N24" s="694">
        <v>0</v>
      </c>
      <c r="O24" s="694">
        <v>784.922</v>
      </c>
      <c r="P24" s="694">
        <v>3347.72498</v>
      </c>
      <c r="Q24" s="918">
        <v>16810.55098</v>
      </c>
      <c r="R24" s="918"/>
      <c r="S24" s="918"/>
      <c r="T24" s="918">
        <v>35000</v>
      </c>
      <c r="U24" s="918"/>
      <c r="V24" s="918"/>
      <c r="W24" s="917">
        <v>48.03014565714286</v>
      </c>
      <c r="X24" s="917"/>
      <c r="Y24" s="556"/>
      <c r="Z24" s="558"/>
      <c r="AA24" s="558"/>
      <c r="AB24" s="558"/>
      <c r="AC24" s="556"/>
    </row>
    <row r="25" spans="1:29" ht="13.5" thickBot="1">
      <c r="A25" s="556"/>
      <c r="B25" s="561" t="s">
        <v>897</v>
      </c>
      <c r="C25" s="694">
        <v>6618.457</v>
      </c>
      <c r="D25" s="694">
        <v>6507.287</v>
      </c>
      <c r="E25" s="694">
        <v>4346</v>
      </c>
      <c r="F25" s="694">
        <v>4680.661</v>
      </c>
      <c r="G25" s="694">
        <v>5798.796</v>
      </c>
      <c r="H25" s="694">
        <v>5562.98</v>
      </c>
      <c r="I25" s="918">
        <v>6919.217</v>
      </c>
      <c r="J25" s="918"/>
      <c r="K25" s="918"/>
      <c r="L25" s="694">
        <v>7217.454</v>
      </c>
      <c r="M25" s="694">
        <v>7714.671</v>
      </c>
      <c r="N25" s="694">
        <v>5542.402</v>
      </c>
      <c r="O25" s="694">
        <v>6878.602</v>
      </c>
      <c r="P25" s="694">
        <v>4759.79978</v>
      </c>
      <c r="Q25" s="918">
        <v>72546.32678</v>
      </c>
      <c r="R25" s="918"/>
      <c r="S25" s="918"/>
      <c r="T25" s="918">
        <v>60000</v>
      </c>
      <c r="U25" s="918"/>
      <c r="V25" s="918"/>
      <c r="W25" s="917">
        <v>120.91054463333333</v>
      </c>
      <c r="X25" s="917"/>
      <c r="Y25" s="556"/>
      <c r="Z25" s="558"/>
      <c r="AA25" s="558"/>
      <c r="AB25" s="558"/>
      <c r="AC25" s="556"/>
    </row>
    <row r="26" spans="1:29" ht="13.5" thickBot="1">
      <c r="A26" s="556"/>
      <c r="B26" s="561" t="s">
        <v>898</v>
      </c>
      <c r="C26" s="694">
        <v>118370.119</v>
      </c>
      <c r="D26" s="694">
        <v>6244.443</v>
      </c>
      <c r="E26" s="694">
        <v>149991.353</v>
      </c>
      <c r="F26" s="694">
        <v>32300.811</v>
      </c>
      <c r="G26" s="694">
        <v>0</v>
      </c>
      <c r="H26" s="694">
        <v>74360.294</v>
      </c>
      <c r="I26" s="918">
        <v>225543.221</v>
      </c>
      <c r="J26" s="918"/>
      <c r="K26" s="918"/>
      <c r="L26" s="694">
        <v>0</v>
      </c>
      <c r="M26" s="694">
        <v>105227.371</v>
      </c>
      <c r="N26" s="694">
        <v>14110.469</v>
      </c>
      <c r="O26" s="694">
        <v>6970.613</v>
      </c>
      <c r="P26" s="694">
        <v>25397.00228</v>
      </c>
      <c r="Q26" s="918">
        <v>758515.6962799999</v>
      </c>
      <c r="R26" s="918"/>
      <c r="S26" s="918"/>
      <c r="T26" s="918">
        <v>750000</v>
      </c>
      <c r="U26" s="918"/>
      <c r="V26" s="918"/>
      <c r="W26" s="917">
        <v>101.13542617066666</v>
      </c>
      <c r="X26" s="917"/>
      <c r="Y26" s="556"/>
      <c r="Z26" s="558"/>
      <c r="AA26" s="558"/>
      <c r="AB26" s="558"/>
      <c r="AC26" s="556"/>
    </row>
    <row r="27" spans="1:29" ht="14.25" customHeight="1" thickBot="1">
      <c r="A27" s="556"/>
      <c r="B27" s="561" t="s">
        <v>899</v>
      </c>
      <c r="C27" s="694">
        <v>149112.113</v>
      </c>
      <c r="D27" s="694">
        <v>293102.049</v>
      </c>
      <c r="E27" s="694">
        <v>0</v>
      </c>
      <c r="F27" s="694">
        <v>77523.568</v>
      </c>
      <c r="G27" s="694">
        <v>258611.916</v>
      </c>
      <c r="H27" s="694">
        <v>101830.26</v>
      </c>
      <c r="I27" s="918">
        <v>156758.772</v>
      </c>
      <c r="J27" s="918"/>
      <c r="K27" s="918"/>
      <c r="L27" s="694">
        <v>261419.169</v>
      </c>
      <c r="M27" s="694">
        <v>28369.872</v>
      </c>
      <c r="N27" s="694">
        <v>138135.677</v>
      </c>
      <c r="O27" s="694">
        <v>274631.867</v>
      </c>
      <c r="P27" s="694">
        <v>61724.655</v>
      </c>
      <c r="Q27" s="918">
        <v>1801219.918</v>
      </c>
      <c r="R27" s="918"/>
      <c r="S27" s="918"/>
      <c r="T27" s="918">
        <v>1679186</v>
      </c>
      <c r="U27" s="918"/>
      <c r="V27" s="918"/>
      <c r="W27" s="917">
        <v>107.26744494058431</v>
      </c>
      <c r="X27" s="917"/>
      <c r="Y27" s="556"/>
      <c r="Z27" s="558"/>
      <c r="AA27" s="558"/>
      <c r="AB27" s="558"/>
      <c r="AC27" s="556"/>
    </row>
    <row r="28" spans="1:29" ht="13.5" thickBot="1">
      <c r="A28" s="556"/>
      <c r="B28" s="563" t="s">
        <v>889</v>
      </c>
      <c r="C28" s="695">
        <v>387077.665</v>
      </c>
      <c r="D28" s="695">
        <v>357995.459</v>
      </c>
      <c r="E28" s="695">
        <v>212752.828</v>
      </c>
      <c r="F28" s="695">
        <v>158693.948</v>
      </c>
      <c r="G28" s="695">
        <v>314751.164</v>
      </c>
      <c r="H28" s="695">
        <v>245260.209</v>
      </c>
      <c r="I28" s="919">
        <v>464054.621</v>
      </c>
      <c r="J28" s="919"/>
      <c r="K28" s="919"/>
      <c r="L28" s="695">
        <v>333169.75</v>
      </c>
      <c r="M28" s="695">
        <v>210006.833</v>
      </c>
      <c r="N28" s="695">
        <v>215664.214</v>
      </c>
      <c r="O28" s="695">
        <v>359298.601</v>
      </c>
      <c r="P28" s="695">
        <v>156257.91639</v>
      </c>
      <c r="Q28" s="919">
        <v>3414983.2083900003</v>
      </c>
      <c r="R28" s="919"/>
      <c r="S28" s="919"/>
      <c r="T28" s="919">
        <v>3179186</v>
      </c>
      <c r="U28" s="919"/>
      <c r="V28" s="919"/>
      <c r="W28" s="920">
        <v>107.41690509425999</v>
      </c>
      <c r="X28" s="920"/>
      <c r="Y28" s="556"/>
      <c r="Z28" s="558"/>
      <c r="AA28" s="558"/>
      <c r="AB28" s="558"/>
      <c r="AC28" s="556"/>
    </row>
    <row r="29" spans="1:29" ht="12.75">
      <c r="A29" s="556"/>
      <c r="B29" s="554"/>
      <c r="C29" s="554"/>
      <c r="D29" s="554"/>
      <c r="E29" s="554"/>
      <c r="F29" s="554"/>
      <c r="G29" s="554"/>
      <c r="H29" s="554"/>
      <c r="I29" s="923"/>
      <c r="J29" s="923"/>
      <c r="K29" s="923"/>
      <c r="L29" s="554"/>
      <c r="M29" s="554"/>
      <c r="N29" s="554"/>
      <c r="O29" s="554"/>
      <c r="P29" s="554"/>
      <c r="Q29" s="923"/>
      <c r="R29" s="923"/>
      <c r="S29" s="923"/>
      <c r="T29" s="923"/>
      <c r="U29" s="923"/>
      <c r="V29" s="923"/>
      <c r="W29" s="923"/>
      <c r="X29" s="923"/>
      <c r="Y29" s="556"/>
      <c r="Z29" s="558"/>
      <c r="AA29" s="558"/>
      <c r="AB29" s="558"/>
      <c r="AC29" s="556"/>
    </row>
    <row r="30" spans="1:29" ht="9.75" customHeight="1">
      <c r="A30" s="556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6"/>
    </row>
    <row r="31" spans="1:29" ht="13.5" customHeight="1">
      <c r="A31" s="556"/>
      <c r="B31" s="924" t="s">
        <v>905</v>
      </c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558"/>
      <c r="AA31" s="558"/>
      <c r="AB31" s="558"/>
      <c r="AC31" s="556"/>
    </row>
    <row r="32" spans="1:29" ht="13.5" customHeight="1">
      <c r="A32" s="556"/>
      <c r="B32" s="924" t="s">
        <v>707</v>
      </c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558"/>
      <c r="AA32" s="558"/>
      <c r="AB32" s="558"/>
      <c r="AC32" s="556"/>
    </row>
    <row r="33" spans="1:29" ht="13.5" customHeight="1">
      <c r="A33" s="556"/>
      <c r="B33" s="924" t="s">
        <v>708</v>
      </c>
      <c r="C33" s="924"/>
      <c r="D33" s="924"/>
      <c r="E33" s="924"/>
      <c r="F33" s="924"/>
      <c r="G33" s="924"/>
      <c r="H33" s="924"/>
      <c r="I33" s="924"/>
      <c r="J33" s="924"/>
      <c r="K33" s="924"/>
      <c r="L33" s="924"/>
      <c r="M33" s="924"/>
      <c r="N33" s="924"/>
      <c r="O33" s="924"/>
      <c r="P33" s="924"/>
      <c r="Q33" s="924"/>
      <c r="R33" s="924"/>
      <c r="S33" s="924"/>
      <c r="T33" s="924"/>
      <c r="U33" s="924"/>
      <c r="V33" s="924"/>
      <c r="W33" s="924"/>
      <c r="X33" s="924"/>
      <c r="Y33" s="924"/>
      <c r="Z33" s="558"/>
      <c r="AA33" s="558"/>
      <c r="AB33" s="558"/>
      <c r="AC33" s="556"/>
    </row>
    <row r="34" spans="1:29" ht="21" customHeight="1">
      <c r="A34" s="556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8"/>
      <c r="AC34" s="556"/>
    </row>
    <row r="35" spans="1:29" ht="12.75">
      <c r="A35" s="556"/>
      <c r="B35" s="565" t="s">
        <v>906</v>
      </c>
      <c r="C35" s="553"/>
      <c r="D35" s="553"/>
      <c r="E35" s="553"/>
      <c r="F35" s="553"/>
      <c r="G35" s="553"/>
      <c r="H35" s="553"/>
      <c r="I35" s="922"/>
      <c r="J35" s="922"/>
      <c r="K35" s="922"/>
      <c r="L35" s="553"/>
      <c r="M35" s="553"/>
      <c r="N35" s="553"/>
      <c r="O35" s="553"/>
      <c r="P35" s="553"/>
      <c r="Q35" s="922"/>
      <c r="R35" s="922"/>
      <c r="S35" s="922"/>
      <c r="T35" s="922"/>
      <c r="U35" s="922"/>
      <c r="V35" s="922"/>
      <c r="W35" s="922"/>
      <c r="X35" s="922"/>
      <c r="Y35" s="556"/>
      <c r="Z35" s="558"/>
      <c r="AA35" s="558"/>
      <c r="AB35" s="558"/>
      <c r="AC35" s="556"/>
    </row>
    <row r="36" spans="1:29" ht="12.75">
      <c r="A36" s="556"/>
      <c r="B36" s="566" t="s">
        <v>807</v>
      </c>
      <c r="C36" s="555" t="s">
        <v>872</v>
      </c>
      <c r="D36" s="555" t="s">
        <v>873</v>
      </c>
      <c r="E36" s="555" t="s">
        <v>874</v>
      </c>
      <c r="F36" s="555" t="s">
        <v>875</v>
      </c>
      <c r="G36" s="555" t="s">
        <v>876</v>
      </c>
      <c r="H36" s="555" t="s">
        <v>877</v>
      </c>
      <c r="I36" s="916" t="s">
        <v>878</v>
      </c>
      <c r="J36" s="916"/>
      <c r="K36" s="916"/>
      <c r="L36" s="555" t="s">
        <v>879</v>
      </c>
      <c r="M36" s="555" t="s">
        <v>880</v>
      </c>
      <c r="N36" s="555" t="s">
        <v>881</v>
      </c>
      <c r="O36" s="555" t="s">
        <v>882</v>
      </c>
      <c r="P36" s="555" t="s">
        <v>883</v>
      </c>
      <c r="Q36" s="916" t="s">
        <v>900</v>
      </c>
      <c r="R36" s="916"/>
      <c r="S36" s="916"/>
      <c r="T36" s="916" t="s">
        <v>907</v>
      </c>
      <c r="U36" s="916"/>
      <c r="V36" s="916"/>
      <c r="W36" s="916" t="s">
        <v>888</v>
      </c>
      <c r="X36" s="916"/>
      <c r="Y36" s="556"/>
      <c r="Z36" s="558"/>
      <c r="AA36" s="558"/>
      <c r="AB36" s="558"/>
      <c r="AC36" s="556"/>
    </row>
    <row r="37" spans="1:29" ht="12.75">
      <c r="A37" s="556"/>
      <c r="B37" s="561" t="s">
        <v>895</v>
      </c>
      <c r="C37" s="694">
        <v>97263.956</v>
      </c>
      <c r="D37" s="694">
        <v>57156.679</v>
      </c>
      <c r="E37" s="694">
        <v>47764.191</v>
      </c>
      <c r="F37" s="694">
        <v>40646.164</v>
      </c>
      <c r="G37" s="694">
        <v>47076.338</v>
      </c>
      <c r="H37" s="694">
        <v>61469.048</v>
      </c>
      <c r="I37" s="918">
        <v>63983.664</v>
      </c>
      <c r="J37" s="918"/>
      <c r="K37" s="918"/>
      <c r="L37" s="694">
        <v>60338.485</v>
      </c>
      <c r="M37" s="694">
        <v>64874.283</v>
      </c>
      <c r="N37" s="694">
        <v>61666.204</v>
      </c>
      <c r="O37" s="694">
        <v>61829.557</v>
      </c>
      <c r="P37" s="694">
        <v>64856.93111</v>
      </c>
      <c r="Q37" s="918">
        <f>_562+_563+_564+_565+_566+_567+_568+_569+_570+_571+_572+_573</f>
        <v>728925.50011</v>
      </c>
      <c r="R37" s="918"/>
      <c r="S37" s="918"/>
      <c r="T37" s="918">
        <v>728925.50011</v>
      </c>
      <c r="U37" s="918"/>
      <c r="V37" s="918"/>
      <c r="W37" s="917">
        <f>(_574/_575)*100</f>
        <v>100</v>
      </c>
      <c r="X37" s="917"/>
      <c r="Y37" s="556"/>
      <c r="Z37" s="558"/>
      <c r="AA37" s="558"/>
      <c r="AB37" s="558"/>
      <c r="AC37" s="556"/>
    </row>
    <row r="38" spans="1:29" ht="12.75">
      <c r="A38" s="556"/>
      <c r="B38" s="561" t="s">
        <v>896</v>
      </c>
      <c r="C38" s="694">
        <v>4505.817</v>
      </c>
      <c r="D38" s="694">
        <v>822.916</v>
      </c>
      <c r="E38" s="694">
        <v>7198.058</v>
      </c>
      <c r="F38" s="694">
        <v>0</v>
      </c>
      <c r="G38" s="694">
        <v>0</v>
      </c>
      <c r="H38" s="694">
        <v>0</v>
      </c>
      <c r="I38" s="918">
        <v>14014.798</v>
      </c>
      <c r="J38" s="918"/>
      <c r="K38" s="918"/>
      <c r="L38" s="694">
        <v>0</v>
      </c>
      <c r="M38" s="694">
        <v>3935.941</v>
      </c>
      <c r="N38" s="694">
        <v>1946.027</v>
      </c>
      <c r="O38" s="694">
        <v>1089.912</v>
      </c>
      <c r="P38" s="694">
        <v>4900.56014</v>
      </c>
      <c r="Q38" s="918">
        <f>_580+_581+_582+_583+_584+_585+_586+_587+_588+_589+_590+_591</f>
        <v>38414.02914</v>
      </c>
      <c r="R38" s="918"/>
      <c r="S38" s="918"/>
      <c r="T38" s="918">
        <v>38414.02914</v>
      </c>
      <c r="U38" s="918"/>
      <c r="V38" s="918"/>
      <c r="W38" s="917">
        <f>(_592/_593)*100</f>
        <v>100</v>
      </c>
      <c r="X38" s="917"/>
      <c r="Y38" s="556"/>
      <c r="Z38" s="558"/>
      <c r="AA38" s="558"/>
      <c r="AB38" s="558"/>
      <c r="AC38" s="556"/>
    </row>
    <row r="39" spans="1:29" ht="12.75">
      <c r="A39" s="556"/>
      <c r="B39" s="561" t="s">
        <v>897</v>
      </c>
      <c r="C39" s="694">
        <v>6121.146</v>
      </c>
      <c r="D39" s="694">
        <v>5990.084</v>
      </c>
      <c r="E39" s="694">
        <v>3889.598</v>
      </c>
      <c r="F39" s="694">
        <v>4273.286</v>
      </c>
      <c r="G39" s="694">
        <v>5529.112</v>
      </c>
      <c r="H39" s="694">
        <v>4976.49</v>
      </c>
      <c r="I39" s="918">
        <v>6082.762</v>
      </c>
      <c r="J39" s="918"/>
      <c r="K39" s="918"/>
      <c r="L39" s="694">
        <v>7032.294</v>
      </c>
      <c r="M39" s="694">
        <v>6880.95</v>
      </c>
      <c r="N39" s="694">
        <v>5492.07</v>
      </c>
      <c r="O39" s="694">
        <v>6072.761</v>
      </c>
      <c r="P39" s="694">
        <v>4357.86473</v>
      </c>
      <c r="Q39" s="918">
        <f>_598+_599+_600+_601+_602+_603+_604+_605+_606+_607+_608+_609</f>
        <v>66698.41773</v>
      </c>
      <c r="R39" s="918"/>
      <c r="S39" s="918"/>
      <c r="T39" s="918">
        <v>66698.41773</v>
      </c>
      <c r="U39" s="918"/>
      <c r="V39" s="918"/>
      <c r="W39" s="917">
        <f>(_610/_611)*100</f>
        <v>100</v>
      </c>
      <c r="X39" s="917"/>
      <c r="Y39" s="556"/>
      <c r="Z39" s="558"/>
      <c r="AA39" s="558"/>
      <c r="AB39" s="558"/>
      <c r="AC39" s="556"/>
    </row>
    <row r="40" spans="1:29" ht="12.75">
      <c r="A40" s="556"/>
      <c r="B40" s="561" t="s">
        <v>898</v>
      </c>
      <c r="C40" s="694">
        <v>121950.754</v>
      </c>
      <c r="D40" s="694">
        <v>5557.53</v>
      </c>
      <c r="E40" s="694">
        <v>158841.926</v>
      </c>
      <c r="F40" s="694">
        <v>38230.493</v>
      </c>
      <c r="G40" s="694">
        <v>0</v>
      </c>
      <c r="H40" s="694">
        <v>152936.434</v>
      </c>
      <c r="I40" s="918">
        <v>169600.564</v>
      </c>
      <c r="J40" s="918"/>
      <c r="K40" s="918"/>
      <c r="L40" s="694">
        <v>0</v>
      </c>
      <c r="M40" s="694">
        <v>102620.288</v>
      </c>
      <c r="N40" s="694">
        <v>14688.784</v>
      </c>
      <c r="O40" s="694">
        <v>7104.026</v>
      </c>
      <c r="P40" s="694">
        <v>40815.80276</v>
      </c>
      <c r="Q40" s="918">
        <f>_616+_617+_618+_619+_620+_621+_622+_623+_624+_625+_626+_627</f>
        <v>812346.60176</v>
      </c>
      <c r="R40" s="918"/>
      <c r="S40" s="918"/>
      <c r="T40" s="918">
        <v>812346.60176</v>
      </c>
      <c r="U40" s="918"/>
      <c r="V40" s="918"/>
      <c r="W40" s="917">
        <f>(_628/_629)*100</f>
        <v>100</v>
      </c>
      <c r="X40" s="917"/>
      <c r="Y40" s="556"/>
      <c r="Z40" s="558"/>
      <c r="AA40" s="558"/>
      <c r="AB40" s="558"/>
      <c r="AC40" s="556"/>
    </row>
    <row r="41" spans="1:29" ht="12.75">
      <c r="A41" s="556"/>
      <c r="B41" s="561" t="s">
        <v>899</v>
      </c>
      <c r="C41" s="694">
        <v>137491.5</v>
      </c>
      <c r="D41" s="694">
        <v>270208.989</v>
      </c>
      <c r="E41" s="694">
        <v>12167.72</v>
      </c>
      <c r="F41" s="694">
        <v>114778.328</v>
      </c>
      <c r="G41" s="694">
        <v>238685.966</v>
      </c>
      <c r="H41" s="694">
        <v>51315.994</v>
      </c>
      <c r="I41" s="918">
        <v>136867.002</v>
      </c>
      <c r="J41" s="918"/>
      <c r="K41" s="918"/>
      <c r="L41" s="694">
        <v>275787.85</v>
      </c>
      <c r="M41" s="694">
        <v>51932.249</v>
      </c>
      <c r="N41" s="694">
        <v>135223.521</v>
      </c>
      <c r="O41" s="694">
        <v>277432.351</v>
      </c>
      <c r="P41" s="694">
        <v>42947.558</v>
      </c>
      <c r="Q41" s="918">
        <f>_634+_635+_636+_637+_638+_639+_640+_641+_642+_643+_644+_645</f>
        <v>1744839.028</v>
      </c>
      <c r="R41" s="918"/>
      <c r="S41" s="918"/>
      <c r="T41" s="918">
        <v>1744839.028</v>
      </c>
      <c r="U41" s="918"/>
      <c r="V41" s="918"/>
      <c r="W41" s="917">
        <f>(_646/_647)*100</f>
        <v>100</v>
      </c>
      <c r="X41" s="917"/>
      <c r="Y41" s="556"/>
      <c r="Z41" s="558"/>
      <c r="AA41" s="558"/>
      <c r="AB41" s="558"/>
      <c r="AC41" s="556"/>
    </row>
    <row r="42" spans="1:29" ht="13.5" thickBot="1">
      <c r="A42" s="556"/>
      <c r="B42" s="563" t="s">
        <v>889</v>
      </c>
      <c r="C42" s="695">
        <v>367333.173</v>
      </c>
      <c r="D42" s="695">
        <v>339736.198</v>
      </c>
      <c r="E42" s="695">
        <v>229861.493</v>
      </c>
      <c r="F42" s="695">
        <v>197928.271</v>
      </c>
      <c r="G42" s="695">
        <v>291291.416</v>
      </c>
      <c r="H42" s="695">
        <v>270697.966</v>
      </c>
      <c r="I42" s="919">
        <v>390548.79</v>
      </c>
      <c r="J42" s="919"/>
      <c r="K42" s="919"/>
      <c r="L42" s="695">
        <v>343158.629</v>
      </c>
      <c r="M42" s="695">
        <v>230243.711</v>
      </c>
      <c r="N42" s="695">
        <v>219016.606</v>
      </c>
      <c r="O42" s="695">
        <v>353528.607</v>
      </c>
      <c r="P42" s="695">
        <v>157878.71674</v>
      </c>
      <c r="Q42" s="919">
        <f>_544+_545+_546+_547+_548+_549+_550+_551+_552+_553+_554+_555</f>
        <v>3391223.5767400004</v>
      </c>
      <c r="R42" s="919"/>
      <c r="S42" s="919"/>
      <c r="T42" s="919">
        <v>3391223.57674</v>
      </c>
      <c r="U42" s="919"/>
      <c r="V42" s="919"/>
      <c r="W42" s="920">
        <f>(_556/_557)*100</f>
        <v>100.00000000000003</v>
      </c>
      <c r="X42" s="920"/>
      <c r="Y42" s="556"/>
      <c r="Z42" s="558"/>
      <c r="AA42" s="558"/>
      <c r="AB42" s="558"/>
      <c r="AC42" s="556"/>
    </row>
    <row r="43" spans="1:29" ht="12.75">
      <c r="A43" s="556"/>
      <c r="B43" s="716"/>
      <c r="C43" s="717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8"/>
      <c r="X43" s="718"/>
      <c r="Y43" s="556"/>
      <c r="Z43" s="558"/>
      <c r="AA43" s="558"/>
      <c r="AB43" s="558"/>
      <c r="AC43" s="556"/>
    </row>
  </sheetData>
  <sheetProtection/>
  <mergeCells count="121">
    <mergeCell ref="I42:K42"/>
    <mergeCell ref="Q42:S42"/>
    <mergeCell ref="T42:V42"/>
    <mergeCell ref="W42:X42"/>
    <mergeCell ref="I41:K41"/>
    <mergeCell ref="Q41:S41"/>
    <mergeCell ref="T41:V41"/>
    <mergeCell ref="W41:X41"/>
    <mergeCell ref="I40:K40"/>
    <mergeCell ref="Q40:S40"/>
    <mergeCell ref="T40:V40"/>
    <mergeCell ref="W40:X40"/>
    <mergeCell ref="I39:K39"/>
    <mergeCell ref="Q39:S39"/>
    <mergeCell ref="T39:V39"/>
    <mergeCell ref="W39:X39"/>
    <mergeCell ref="I38:K38"/>
    <mergeCell ref="Q38:S38"/>
    <mergeCell ref="T38:V38"/>
    <mergeCell ref="W38:X38"/>
    <mergeCell ref="I37:K37"/>
    <mergeCell ref="Q37:S37"/>
    <mergeCell ref="T37:V37"/>
    <mergeCell ref="W37:X37"/>
    <mergeCell ref="I36:K36"/>
    <mergeCell ref="Q36:S36"/>
    <mergeCell ref="T36:V36"/>
    <mergeCell ref="W36:X36"/>
    <mergeCell ref="B31:Y31"/>
    <mergeCell ref="B32:Y32"/>
    <mergeCell ref="B33:Y33"/>
    <mergeCell ref="I35:K35"/>
    <mergeCell ref="Q35:S35"/>
    <mergeCell ref="T35:V35"/>
    <mergeCell ref="W35:X35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I24:K24"/>
    <mergeCell ref="Q24:S24"/>
    <mergeCell ref="T24:V24"/>
    <mergeCell ref="W24:X24"/>
    <mergeCell ref="I23:K23"/>
    <mergeCell ref="Q23:S23"/>
    <mergeCell ref="T23:V23"/>
    <mergeCell ref="W23:X23"/>
    <mergeCell ref="I22:K22"/>
    <mergeCell ref="Q22:S22"/>
    <mergeCell ref="T22:V22"/>
    <mergeCell ref="W22:X22"/>
    <mergeCell ref="B15:Y15"/>
    <mergeCell ref="B19:Q19"/>
    <mergeCell ref="U19:Y19"/>
    <mergeCell ref="I21:K21"/>
    <mergeCell ref="Q21:S21"/>
    <mergeCell ref="T21:V21"/>
    <mergeCell ref="W21:X21"/>
    <mergeCell ref="X12:AA12"/>
    <mergeCell ref="I13:K13"/>
    <mergeCell ref="Q13:R13"/>
    <mergeCell ref="S13:U13"/>
    <mergeCell ref="V13:W13"/>
    <mergeCell ref="X13:AA13"/>
    <mergeCell ref="I12:K12"/>
    <mergeCell ref="Q12:R12"/>
    <mergeCell ref="S12:U12"/>
    <mergeCell ref="V12:W12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B2:Q2"/>
    <mergeCell ref="U2:Y2"/>
    <mergeCell ref="I4:K4"/>
    <mergeCell ref="Q4:R4"/>
    <mergeCell ref="S4:U4"/>
    <mergeCell ref="V4:W4"/>
    <mergeCell ref="X4:AA4"/>
  </mergeCells>
  <printOptions/>
  <pageMargins left="0" right="0" top="0" bottom="0" header="0.5118110236220472" footer="0.5118110236220472"/>
  <pageSetup firstPageNumber="7" useFirstPageNumber="1" horizontalDpi="600" verticalDpi="600" orientation="landscape" paperSize="9" scale="85" r:id="rId2"/>
  <headerFooter alignWithMargins="0">
    <oddFooter>&amp;C&amp;P</oddFooter>
  </headerFooter>
  <rowBreaks count="1" manualBreakCount="1">
    <brk id="16" max="2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E662"/>
  <sheetViews>
    <sheetView zoomScaleSheetLayoutView="100" workbookViewId="0" topLeftCell="A1">
      <selection activeCell="I184" sqref="I184"/>
    </sheetView>
  </sheetViews>
  <sheetFormatPr defaultColWidth="9.00390625" defaultRowHeight="12.75"/>
  <cols>
    <col min="1" max="1" width="5.125" style="23" customWidth="1"/>
    <col min="2" max="2" width="10.375" style="0" customWidth="1"/>
    <col min="3" max="3" width="45.25390625" style="0" customWidth="1"/>
    <col min="4" max="4" width="10.625" style="12" customWidth="1"/>
    <col min="5" max="5" width="10.375" style="12" customWidth="1"/>
    <col min="6" max="6" width="11.375" style="12" customWidth="1"/>
    <col min="8" max="16384" width="9.125" style="12" customWidth="1"/>
  </cols>
  <sheetData>
    <row r="1" spans="1:7" s="507" customFormat="1" ht="15">
      <c r="A1" s="666" t="s">
        <v>409</v>
      </c>
      <c r="B1" s="666"/>
      <c r="C1" s="666"/>
      <c r="D1" s="666"/>
      <c r="E1" s="666"/>
      <c r="F1" s="666"/>
      <c r="G1" s="666"/>
    </row>
    <row r="2" spans="1:9" ht="15" customHeight="1">
      <c r="A2" s="187"/>
      <c r="B2" s="187"/>
      <c r="C2" s="187"/>
      <c r="D2" s="187"/>
      <c r="E2" s="187"/>
      <c r="F2" s="187"/>
      <c r="G2" s="187"/>
      <c r="H2" s="56"/>
      <c r="I2" s="56"/>
    </row>
    <row r="3" spans="1:9" ht="25.5" customHeight="1">
      <c r="A3" s="668" t="s">
        <v>908</v>
      </c>
      <c r="B3" s="669"/>
      <c r="C3" s="670"/>
      <c r="D3" s="508" t="s">
        <v>777</v>
      </c>
      <c r="E3" s="509" t="s">
        <v>778</v>
      </c>
      <c r="F3" s="5" t="s">
        <v>715</v>
      </c>
      <c r="G3" s="35" t="s">
        <v>716</v>
      </c>
      <c r="H3" s="56"/>
      <c r="I3" s="56"/>
    </row>
    <row r="4" spans="1:239" s="23" customFormat="1" ht="15" customHeight="1">
      <c r="A4" s="174" t="s">
        <v>725</v>
      </c>
      <c r="B4" s="175"/>
      <c r="C4" s="176"/>
      <c r="D4" s="135">
        <v>73215</v>
      </c>
      <c r="E4" s="135">
        <f>E51</f>
        <v>76125</v>
      </c>
      <c r="F4" s="135">
        <f>F51</f>
        <v>75927</v>
      </c>
      <c r="G4" s="43">
        <f aca="true" t="shared" si="0" ref="G4:G24">F4/E4*100</f>
        <v>99.73990147783252</v>
      </c>
      <c r="H4" s="56"/>
      <c r="I4" s="56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</row>
    <row r="5" spans="1:239" s="23" customFormat="1" ht="15" customHeight="1">
      <c r="A5" s="671" t="s">
        <v>726</v>
      </c>
      <c r="B5" s="672"/>
      <c r="C5" s="673"/>
      <c r="D5" s="135">
        <v>4054254</v>
      </c>
      <c r="E5" s="135">
        <f>E208</f>
        <v>4467186</v>
      </c>
      <c r="F5" s="135">
        <f>F208</f>
        <v>4459735</v>
      </c>
      <c r="G5" s="43">
        <f t="shared" si="0"/>
        <v>99.83320596008315</v>
      </c>
      <c r="H5" s="439"/>
      <c r="I5" s="439"/>
      <c r="J5" s="271"/>
      <c r="K5" s="271"/>
      <c r="L5" s="271"/>
      <c r="M5" s="27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</row>
    <row r="6" spans="1:239" s="23" customFormat="1" ht="15" customHeight="1">
      <c r="A6" s="174" t="s">
        <v>727</v>
      </c>
      <c r="B6" s="175"/>
      <c r="C6" s="176"/>
      <c r="D6" s="135">
        <v>154367</v>
      </c>
      <c r="E6" s="135">
        <f>E261</f>
        <v>178686</v>
      </c>
      <c r="F6" s="135">
        <f>F261</f>
        <v>158934</v>
      </c>
      <c r="G6" s="43">
        <f t="shared" si="0"/>
        <v>88.94597226419529</v>
      </c>
      <c r="H6" s="439"/>
      <c r="I6" s="439"/>
      <c r="J6" s="271"/>
      <c r="K6" s="271"/>
      <c r="L6" s="271"/>
      <c r="M6" s="27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</row>
    <row r="7" spans="1:239" s="23" customFormat="1" ht="15" customHeight="1">
      <c r="A7" s="174" t="s">
        <v>728</v>
      </c>
      <c r="B7" s="175"/>
      <c r="C7" s="176"/>
      <c r="D7" s="135">
        <v>329652</v>
      </c>
      <c r="E7" s="135">
        <f>E313</f>
        <v>392648</v>
      </c>
      <c r="F7" s="135">
        <f>F313</f>
        <v>384597</v>
      </c>
      <c r="G7" s="43">
        <f t="shared" si="0"/>
        <v>97.9495629673397</v>
      </c>
      <c r="H7" s="439"/>
      <c r="I7" s="439"/>
      <c r="J7" s="271"/>
      <c r="K7" s="271"/>
      <c r="L7" s="271"/>
      <c r="M7" s="271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</row>
    <row r="8" spans="1:239" s="23" customFormat="1" ht="15" customHeight="1">
      <c r="A8" s="174" t="s">
        <v>729</v>
      </c>
      <c r="B8" s="175"/>
      <c r="C8" s="176"/>
      <c r="D8" s="135">
        <v>8710</v>
      </c>
      <c r="E8" s="135">
        <f>E339</f>
        <v>17061</v>
      </c>
      <c r="F8" s="135">
        <f>F339</f>
        <v>12353</v>
      </c>
      <c r="G8" s="43">
        <f t="shared" si="0"/>
        <v>72.40490006447453</v>
      </c>
      <c r="H8" s="439"/>
      <c r="I8" s="439"/>
      <c r="J8" s="271"/>
      <c r="K8" s="271"/>
      <c r="L8" s="271"/>
      <c r="M8" s="27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</row>
    <row r="9" spans="1:239" s="23" customFormat="1" ht="15" customHeight="1">
      <c r="A9" s="174" t="s">
        <v>730</v>
      </c>
      <c r="B9" s="175"/>
      <c r="C9" s="176"/>
      <c r="D9" s="135">
        <v>4990</v>
      </c>
      <c r="E9" s="135">
        <f>E361</f>
        <v>3763</v>
      </c>
      <c r="F9" s="135">
        <f>F361</f>
        <v>3691</v>
      </c>
      <c r="G9" s="43">
        <f>F9/E9*100</f>
        <v>98.08663300558067</v>
      </c>
      <c r="H9" s="439"/>
      <c r="I9" s="439"/>
      <c r="J9" s="271"/>
      <c r="K9" s="271"/>
      <c r="L9" s="271"/>
      <c r="M9" s="27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</row>
    <row r="10" spans="1:239" s="23" customFormat="1" ht="15" customHeight="1">
      <c r="A10" s="174" t="s">
        <v>731</v>
      </c>
      <c r="B10" s="175"/>
      <c r="C10" s="176"/>
      <c r="D10" s="135">
        <v>1468647</v>
      </c>
      <c r="E10" s="135">
        <f>E407</f>
        <v>1705928</v>
      </c>
      <c r="F10" s="135">
        <f>F407</f>
        <v>1651012</v>
      </c>
      <c r="G10" s="43">
        <f t="shared" si="0"/>
        <v>96.78087234631238</v>
      </c>
      <c r="H10" s="439"/>
      <c r="I10" s="439"/>
      <c r="J10" s="271"/>
      <c r="K10" s="271"/>
      <c r="L10" s="271"/>
      <c r="M10" s="27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</row>
    <row r="11" spans="1:239" s="23" customFormat="1" ht="15" customHeight="1">
      <c r="A11" s="174" t="s">
        <v>732</v>
      </c>
      <c r="B11" s="175"/>
      <c r="C11" s="176"/>
      <c r="D11" s="135">
        <v>98205</v>
      </c>
      <c r="E11" s="135">
        <f>E466</f>
        <v>136236</v>
      </c>
      <c r="F11" s="135">
        <f>F466</f>
        <v>134876</v>
      </c>
      <c r="G11" s="43">
        <f t="shared" si="0"/>
        <v>99.00173228808832</v>
      </c>
      <c r="H11" s="439"/>
      <c r="I11" s="439"/>
      <c r="J11" s="271"/>
      <c r="K11" s="271"/>
      <c r="L11" s="271"/>
      <c r="M11" s="27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</row>
    <row r="12" spans="1:239" s="23" customFormat="1" ht="15" customHeight="1">
      <c r="A12" s="174" t="s">
        <v>909</v>
      </c>
      <c r="B12" s="175"/>
      <c r="C12" s="176"/>
      <c r="D12" s="135">
        <v>12230</v>
      </c>
      <c r="E12" s="135">
        <f>E490</f>
        <v>18468</v>
      </c>
      <c r="F12" s="135">
        <f>F490</f>
        <v>18035</v>
      </c>
      <c r="G12" s="43">
        <f t="shared" si="0"/>
        <v>97.65540394195365</v>
      </c>
      <c r="H12" s="439"/>
      <c r="I12" s="439"/>
      <c r="J12" s="271"/>
      <c r="K12" s="271"/>
      <c r="L12" s="271"/>
      <c r="M12" s="27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</row>
    <row r="13" spans="1:239" s="23" customFormat="1" ht="15" customHeight="1">
      <c r="A13" s="174" t="s">
        <v>735</v>
      </c>
      <c r="B13" s="175"/>
      <c r="C13" s="176"/>
      <c r="D13" s="135">
        <v>52174</v>
      </c>
      <c r="E13" s="135">
        <f>E522</f>
        <v>55798</v>
      </c>
      <c r="F13" s="135">
        <f>F522</f>
        <v>46634</v>
      </c>
      <c r="G13" s="43">
        <f t="shared" si="0"/>
        <v>83.57647227499193</v>
      </c>
      <c r="H13" s="439"/>
      <c r="I13" s="439"/>
      <c r="J13" s="271"/>
      <c r="K13" s="271"/>
      <c r="L13" s="271"/>
      <c r="M13" s="27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</row>
    <row r="14" spans="1:239" s="23" customFormat="1" ht="15" customHeight="1">
      <c r="A14" s="174" t="s">
        <v>736</v>
      </c>
      <c r="B14" s="175"/>
      <c r="C14" s="176"/>
      <c r="D14" s="135">
        <v>260512</v>
      </c>
      <c r="E14" s="135">
        <f>E540</f>
        <v>260340</v>
      </c>
      <c r="F14" s="135">
        <f>F540</f>
        <v>250107</v>
      </c>
      <c r="G14" s="43">
        <f>F14/E14*100</f>
        <v>96.06937082277022</v>
      </c>
      <c r="H14" s="439"/>
      <c r="I14" s="439"/>
      <c r="J14" s="271"/>
      <c r="K14" s="271"/>
      <c r="L14" s="271"/>
      <c r="M14" s="27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</row>
    <row r="15" spans="1:239" s="23" customFormat="1" ht="15" customHeight="1">
      <c r="A15" s="174" t="s">
        <v>737</v>
      </c>
      <c r="B15" s="175"/>
      <c r="C15" s="176"/>
      <c r="D15" s="135">
        <v>94855</v>
      </c>
      <c r="E15" s="135">
        <f>E571</f>
        <v>86971</v>
      </c>
      <c r="F15" s="135">
        <f>F571</f>
        <v>82557</v>
      </c>
      <c r="G15" s="43">
        <f>F15/E15*100</f>
        <v>94.92474502995252</v>
      </c>
      <c r="H15" s="439"/>
      <c r="I15" s="439"/>
      <c r="J15" s="271"/>
      <c r="K15" s="271"/>
      <c r="L15" s="271"/>
      <c r="M15" s="271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</row>
    <row r="16" spans="1:239" s="23" customFormat="1" ht="15" customHeight="1">
      <c r="A16" s="671" t="s">
        <v>738</v>
      </c>
      <c r="B16" s="672"/>
      <c r="C16" s="673"/>
      <c r="D16" s="135">
        <v>386650</v>
      </c>
      <c r="E16" s="135">
        <f>E589</f>
        <v>430329</v>
      </c>
      <c r="F16" s="135">
        <f>F589</f>
        <v>319009</v>
      </c>
      <c r="G16" s="43">
        <f t="shared" si="0"/>
        <v>74.13142037836167</v>
      </c>
      <c r="H16" s="439"/>
      <c r="I16" s="439"/>
      <c r="J16" s="271"/>
      <c r="K16" s="271"/>
      <c r="L16" s="271"/>
      <c r="M16" s="271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</row>
    <row r="17" spans="1:239" s="23" customFormat="1" ht="15" customHeight="1">
      <c r="A17" s="174" t="s">
        <v>739</v>
      </c>
      <c r="B17" s="677"/>
      <c r="C17" s="678"/>
      <c r="D17" s="135">
        <v>35576</v>
      </c>
      <c r="E17" s="135">
        <f>E612</f>
        <v>40193</v>
      </c>
      <c r="F17" s="135">
        <f>F612</f>
        <v>37202</v>
      </c>
      <c r="G17" s="43">
        <f>F17/E17*100</f>
        <v>92.55840569253353</v>
      </c>
      <c r="H17" s="439"/>
      <c r="I17" s="439"/>
      <c r="J17" s="271"/>
      <c r="K17" s="271"/>
      <c r="L17" s="271"/>
      <c r="M17" s="271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</row>
    <row r="18" spans="1:239" s="23" customFormat="1" ht="15" customHeight="1">
      <c r="A18" s="174" t="s">
        <v>740</v>
      </c>
      <c r="B18" s="175"/>
      <c r="C18" s="176"/>
      <c r="D18" s="135">
        <v>67011</v>
      </c>
      <c r="E18" s="135">
        <f>E630</f>
        <v>33088</v>
      </c>
      <c r="F18" s="135">
        <f>F630</f>
        <v>-2675</v>
      </c>
      <c r="G18" s="43" t="s">
        <v>742</v>
      </c>
      <c r="H18" s="439">
        <v>22256</v>
      </c>
      <c r="I18" s="439"/>
      <c r="J18" s="271"/>
      <c r="K18" s="271"/>
      <c r="L18" s="271"/>
      <c r="M18" s="27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</row>
    <row r="19" spans="1:239" s="23" customFormat="1" ht="15" customHeight="1">
      <c r="A19" s="174" t="s">
        <v>741</v>
      </c>
      <c r="B19" s="175"/>
      <c r="C19" s="176"/>
      <c r="D19" s="135">
        <v>255000</v>
      </c>
      <c r="E19" s="135">
        <f>E619</f>
        <v>36261</v>
      </c>
      <c r="F19" s="702" t="s">
        <v>742</v>
      </c>
      <c r="G19" s="43" t="s">
        <v>742</v>
      </c>
      <c r="H19" s="439"/>
      <c r="I19" s="439"/>
      <c r="J19" s="271"/>
      <c r="K19" s="271"/>
      <c r="L19" s="271"/>
      <c r="M19" s="27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</row>
    <row r="20" spans="1:239" s="23" customFormat="1" ht="15" customHeight="1">
      <c r="A20" s="403"/>
      <c r="B20" s="389" t="s">
        <v>910</v>
      </c>
      <c r="C20" s="390" t="s">
        <v>911</v>
      </c>
      <c r="D20" s="136">
        <v>205000</v>
      </c>
      <c r="E20" s="136">
        <f>E616</f>
        <v>3725</v>
      </c>
      <c r="F20" s="777" t="s">
        <v>742</v>
      </c>
      <c r="G20" s="43" t="s">
        <v>742</v>
      </c>
      <c r="H20" s="439"/>
      <c r="I20" s="439"/>
      <c r="J20" s="271"/>
      <c r="K20" s="271"/>
      <c r="L20" s="271"/>
      <c r="M20" s="27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</row>
    <row r="21" spans="1:239" s="23" customFormat="1" ht="15" customHeight="1">
      <c r="A21" s="403"/>
      <c r="B21" s="389"/>
      <c r="C21" s="390" t="s">
        <v>912</v>
      </c>
      <c r="D21" s="136">
        <v>45000</v>
      </c>
      <c r="E21" s="136">
        <f>E617</f>
        <v>27536</v>
      </c>
      <c r="F21" s="702" t="s">
        <v>742</v>
      </c>
      <c r="G21" s="43" t="s">
        <v>742</v>
      </c>
      <c r="H21" s="439"/>
      <c r="I21" s="439"/>
      <c r="J21" s="271"/>
      <c r="K21" s="271"/>
      <c r="L21" s="271"/>
      <c r="M21" s="27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</row>
    <row r="22" spans="1:239" s="23" customFormat="1" ht="15" customHeight="1">
      <c r="A22" s="403"/>
      <c r="B22" s="389"/>
      <c r="C22" s="390" t="s">
        <v>913</v>
      </c>
      <c r="D22" s="136">
        <v>5000</v>
      </c>
      <c r="E22" s="136">
        <f>E618</f>
        <v>5000</v>
      </c>
      <c r="F22" s="702" t="s">
        <v>742</v>
      </c>
      <c r="G22" s="43" t="s">
        <v>742</v>
      </c>
      <c r="H22" s="271"/>
      <c r="I22" s="271"/>
      <c r="J22" s="271"/>
      <c r="K22" s="271"/>
      <c r="L22" s="271"/>
      <c r="M22" s="27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23" customFormat="1" ht="15" customHeight="1">
      <c r="A23" s="674" t="s">
        <v>746</v>
      </c>
      <c r="B23" s="675"/>
      <c r="C23" s="676"/>
      <c r="D23" s="703">
        <v>1210327</v>
      </c>
      <c r="E23" s="703">
        <f>E638</f>
        <v>1781293</v>
      </c>
      <c r="F23" s="703">
        <f>F638</f>
        <v>1332223</v>
      </c>
      <c r="G23" s="43">
        <f>F23/E23*100</f>
        <v>74.78966121800288</v>
      </c>
      <c r="H23" s="271"/>
      <c r="I23" s="271"/>
      <c r="J23" s="271"/>
      <c r="K23" s="271"/>
      <c r="L23" s="271"/>
      <c r="M23" s="271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</row>
    <row r="24" spans="1:239" s="23" customFormat="1" ht="15" customHeight="1">
      <c r="A24" s="160" t="s">
        <v>914</v>
      </c>
      <c r="B24" s="667"/>
      <c r="C24" s="161"/>
      <c r="D24" s="72">
        <f>SUM(D4:D19)+D23</f>
        <v>8566375</v>
      </c>
      <c r="E24" s="72">
        <f>SUM(E4:E19)+E23</f>
        <v>9720374</v>
      </c>
      <c r="F24" s="72">
        <f>SUM(F4:F19)+F23</f>
        <v>8964217</v>
      </c>
      <c r="G24" s="73">
        <f t="shared" si="0"/>
        <v>92.22090631492162</v>
      </c>
      <c r="H24" s="271"/>
      <c r="I24" s="271"/>
      <c r="J24" s="271"/>
      <c r="K24" s="271"/>
      <c r="L24" s="271"/>
      <c r="M24" s="27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</row>
    <row r="25" spans="1:239" s="23" customFormat="1" ht="7.5" customHeight="1">
      <c r="A25" s="17"/>
      <c r="B25" s="17"/>
      <c r="C25" s="17"/>
      <c r="D25" s="15"/>
      <c r="E25" s="15"/>
      <c r="F25" s="15"/>
      <c r="G25" s="76"/>
      <c r="H25" s="271"/>
      <c r="I25" s="271"/>
      <c r="J25" s="271"/>
      <c r="K25" s="271"/>
      <c r="L25" s="271"/>
      <c r="M25" s="27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</row>
    <row r="26" spans="1:239" s="23" customFormat="1" ht="15.75">
      <c r="A26" s="53" t="s">
        <v>915</v>
      </c>
      <c r="D26" s="56"/>
      <c r="E26" s="56"/>
      <c r="F26" s="56"/>
      <c r="H26" s="271"/>
      <c r="I26" s="271"/>
      <c r="J26" s="271"/>
      <c r="K26" s="271"/>
      <c r="L26" s="271"/>
      <c r="M26" s="27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</row>
    <row r="27" spans="1:13" ht="14.25" customHeight="1">
      <c r="A27" s="53"/>
      <c r="G27" s="225"/>
      <c r="H27" s="271"/>
      <c r="I27" s="271"/>
      <c r="J27" s="271"/>
      <c r="K27" s="271"/>
      <c r="L27" s="271"/>
      <c r="M27" s="271"/>
    </row>
    <row r="28" spans="1:13" ht="14.25" customHeight="1">
      <c r="A28" s="938" t="s">
        <v>916</v>
      </c>
      <c r="B28" s="939"/>
      <c r="C28" s="939"/>
      <c r="E28" s="56"/>
      <c r="H28" s="271"/>
      <c r="I28" s="271"/>
      <c r="J28" s="271"/>
      <c r="K28" s="271"/>
      <c r="L28" s="271"/>
      <c r="M28" s="271"/>
    </row>
    <row r="29" spans="1:13" ht="9" customHeight="1">
      <c r="A29" s="230"/>
      <c r="B29" s="230"/>
      <c r="E29" s="56"/>
      <c r="H29" s="271"/>
      <c r="I29" s="271"/>
      <c r="J29" s="271"/>
      <c r="K29" s="271"/>
      <c r="L29" s="271"/>
      <c r="M29" s="271"/>
    </row>
    <row r="30" spans="1:13" ht="25.5" customHeight="1">
      <c r="A30" s="5" t="s">
        <v>917</v>
      </c>
      <c r="B30" s="5" t="s">
        <v>918</v>
      </c>
      <c r="C30" s="4" t="s">
        <v>919</v>
      </c>
      <c r="D30" s="508" t="s">
        <v>777</v>
      </c>
      <c r="E30" s="509" t="s">
        <v>778</v>
      </c>
      <c r="F30" s="5" t="s">
        <v>715</v>
      </c>
      <c r="G30" s="35" t="s">
        <v>716</v>
      </c>
      <c r="H30" s="271"/>
      <c r="I30" s="271"/>
      <c r="J30" s="271"/>
      <c r="K30" s="271"/>
      <c r="L30" s="271"/>
      <c r="M30" s="271"/>
    </row>
    <row r="31" spans="1:7" ht="12.75">
      <c r="A31" s="778" t="s">
        <v>920</v>
      </c>
      <c r="B31" s="779">
        <v>1019</v>
      </c>
      <c r="C31" s="780" t="s">
        <v>921</v>
      </c>
      <c r="D31" s="108">
        <v>200</v>
      </c>
      <c r="E31" s="108">
        <v>110</v>
      </c>
      <c r="F31" s="108">
        <v>85</v>
      </c>
      <c r="G31" s="781">
        <f aca="true" t="shared" si="1" ref="G31:G41">F31/E31*100</f>
        <v>77.27272727272727</v>
      </c>
    </row>
    <row r="32" spans="1:7" ht="12.75">
      <c r="A32" s="778" t="s">
        <v>920</v>
      </c>
      <c r="B32" s="779">
        <v>1039</v>
      </c>
      <c r="C32" s="780" t="s">
        <v>922</v>
      </c>
      <c r="D32" s="782">
        <v>250</v>
      </c>
      <c r="E32" s="782">
        <v>200</v>
      </c>
      <c r="F32" s="782">
        <v>170</v>
      </c>
      <c r="G32" s="781">
        <f t="shared" si="1"/>
        <v>85</v>
      </c>
    </row>
    <row r="33" spans="1:7" ht="12.75">
      <c r="A33" s="778" t="s">
        <v>920</v>
      </c>
      <c r="B33" s="779">
        <v>2399</v>
      </c>
      <c r="C33" s="780" t="s">
        <v>923</v>
      </c>
      <c r="D33" s="782">
        <v>200</v>
      </c>
      <c r="E33" s="782">
        <v>150</v>
      </c>
      <c r="F33" s="782">
        <v>104</v>
      </c>
      <c r="G33" s="783">
        <f t="shared" si="1"/>
        <v>69.33333333333334</v>
      </c>
    </row>
    <row r="34" spans="1:7" ht="25.5">
      <c r="A34" s="778" t="s">
        <v>920</v>
      </c>
      <c r="B34" s="779">
        <v>2399</v>
      </c>
      <c r="C34" s="780" t="s">
        <v>924</v>
      </c>
      <c r="D34" s="782">
        <v>165</v>
      </c>
      <c r="E34" s="782">
        <v>165</v>
      </c>
      <c r="F34" s="782">
        <v>165</v>
      </c>
      <c r="G34" s="783">
        <f t="shared" si="1"/>
        <v>100</v>
      </c>
    </row>
    <row r="35" spans="1:7" ht="12.75">
      <c r="A35" s="778" t="s">
        <v>920</v>
      </c>
      <c r="B35" s="208" t="s">
        <v>925</v>
      </c>
      <c r="C35" s="780" t="s">
        <v>926</v>
      </c>
      <c r="D35" s="782">
        <f>D36+D37</f>
        <v>22500</v>
      </c>
      <c r="E35" s="782">
        <v>25808</v>
      </c>
      <c r="F35" s="782">
        <v>25808</v>
      </c>
      <c r="G35" s="783">
        <f t="shared" si="1"/>
        <v>100</v>
      </c>
    </row>
    <row r="36" spans="1:7" ht="12.75">
      <c r="A36" s="778"/>
      <c r="B36" s="784" t="s">
        <v>927</v>
      </c>
      <c r="C36" s="785" t="s">
        <v>928</v>
      </c>
      <c r="D36" s="786">
        <v>19500</v>
      </c>
      <c r="E36" s="782">
        <v>21416</v>
      </c>
      <c r="F36" s="782">
        <v>21414</v>
      </c>
      <c r="G36" s="787">
        <f t="shared" si="1"/>
        <v>99.9906611878969</v>
      </c>
    </row>
    <row r="37" spans="1:7" ht="12.75">
      <c r="A37" s="778"/>
      <c r="B37" s="788" t="s">
        <v>929</v>
      </c>
      <c r="C37" s="789" t="s">
        <v>930</v>
      </c>
      <c r="D37" s="786">
        <v>3000</v>
      </c>
      <c r="E37" s="782">
        <v>4392</v>
      </c>
      <c r="F37" s="782">
        <v>4392</v>
      </c>
      <c r="G37" s="787">
        <f t="shared" si="1"/>
        <v>100</v>
      </c>
    </row>
    <row r="38" spans="1:239" s="23" customFormat="1" ht="25.5">
      <c r="A38" s="94" t="s">
        <v>920</v>
      </c>
      <c r="B38" s="93">
        <v>1019</v>
      </c>
      <c r="C38" s="780" t="s">
        <v>484</v>
      </c>
      <c r="D38" s="108">
        <v>900</v>
      </c>
      <c r="E38" s="108">
        <v>900</v>
      </c>
      <c r="F38" s="108">
        <v>833</v>
      </c>
      <c r="G38" s="783">
        <f t="shared" si="1"/>
        <v>92.55555555555556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</row>
    <row r="39" spans="1:239" s="23" customFormat="1" ht="25.5">
      <c r="A39" s="94" t="s">
        <v>920</v>
      </c>
      <c r="B39" s="93">
        <v>1099</v>
      </c>
      <c r="C39" s="790" t="s">
        <v>1001</v>
      </c>
      <c r="D39" s="108">
        <v>0</v>
      </c>
      <c r="E39" s="108">
        <v>15</v>
      </c>
      <c r="F39" s="108">
        <v>15</v>
      </c>
      <c r="G39" s="783">
        <f t="shared" si="1"/>
        <v>100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</row>
    <row r="40" spans="1:239" s="23" customFormat="1" ht="12.75">
      <c r="A40" s="94" t="s">
        <v>920</v>
      </c>
      <c r="B40" s="93">
        <v>3741</v>
      </c>
      <c r="C40" s="92" t="s">
        <v>931</v>
      </c>
      <c r="D40" s="108">
        <v>0</v>
      </c>
      <c r="E40" s="108">
        <v>200</v>
      </c>
      <c r="F40" s="108">
        <v>200</v>
      </c>
      <c r="G40" s="791">
        <f t="shared" si="1"/>
        <v>100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</row>
    <row r="41" spans="1:239" s="23" customFormat="1" ht="15" customHeight="1">
      <c r="A41" s="195"/>
      <c r="B41" s="192"/>
      <c r="C41" s="193" t="s">
        <v>932</v>
      </c>
      <c r="D41" s="708">
        <f>SUM(D31:D38)-D35</f>
        <v>24215</v>
      </c>
      <c r="E41" s="708">
        <f>SUM(E31:E40)-E35</f>
        <v>27548</v>
      </c>
      <c r="F41" s="708">
        <f>SUM(F31:F40)-F35</f>
        <v>27378</v>
      </c>
      <c r="G41" s="194">
        <f t="shared" si="1"/>
        <v>99.38289531000436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</row>
    <row r="42" spans="1:239" s="23" customFormat="1" ht="7.5" customHeight="1">
      <c r="A42" s="13"/>
      <c r="B42" s="48"/>
      <c r="C42" s="110"/>
      <c r="D42" s="111"/>
      <c r="E42" s="51"/>
      <c r="F42" s="112"/>
      <c r="G42" s="1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</row>
    <row r="43" spans="1:239" s="23" customFormat="1" ht="14.25" customHeight="1">
      <c r="A43" s="230" t="s">
        <v>933</v>
      </c>
      <c r="B43" s="230"/>
      <c r="C43" s="230"/>
      <c r="D43" s="13"/>
      <c r="E43" s="48"/>
      <c r="F43" s="110"/>
      <c r="G43" s="1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</row>
    <row r="44" spans="1:239" s="23" customFormat="1" ht="9" customHeight="1">
      <c r="A44" s="230"/>
      <c r="B44" s="230"/>
      <c r="C44" s="230"/>
      <c r="D44" s="13"/>
      <c r="E44" s="48"/>
      <c r="F44" s="110"/>
      <c r="G44" s="1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:239" s="23" customFormat="1" ht="25.5" customHeight="1">
      <c r="A45" s="5" t="s">
        <v>917</v>
      </c>
      <c r="B45" s="5" t="s">
        <v>918</v>
      </c>
      <c r="C45" s="4" t="s">
        <v>919</v>
      </c>
      <c r="D45" s="508" t="s">
        <v>777</v>
      </c>
      <c r="E45" s="509" t="s">
        <v>778</v>
      </c>
      <c r="F45" s="5" t="s">
        <v>715</v>
      </c>
      <c r="G45" s="35" t="s">
        <v>716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</row>
    <row r="46" spans="1:239" s="23" customFormat="1" ht="38.25">
      <c r="A46" s="94" t="s">
        <v>920</v>
      </c>
      <c r="B46" s="93">
        <v>2310</v>
      </c>
      <c r="C46" s="780" t="s">
        <v>934</v>
      </c>
      <c r="D46" s="108">
        <v>7000</v>
      </c>
      <c r="E46" s="108">
        <v>5720</v>
      </c>
      <c r="F46" s="108">
        <v>5692</v>
      </c>
      <c r="G46" s="791">
        <f>F46/E46*100</f>
        <v>99.5104895104895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</row>
    <row r="47" spans="1:239" s="119" customFormat="1" ht="12.75" customHeight="1">
      <c r="A47" s="94" t="s">
        <v>920</v>
      </c>
      <c r="B47" s="93">
        <v>2321</v>
      </c>
      <c r="C47" s="780" t="s">
        <v>935</v>
      </c>
      <c r="D47" s="108">
        <v>42000</v>
      </c>
      <c r="E47" s="108">
        <v>42000</v>
      </c>
      <c r="F47" s="108">
        <v>42000</v>
      </c>
      <c r="G47" s="791">
        <f>F47/E47*100</f>
        <v>100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</row>
    <row r="48" spans="1:239" s="119" customFormat="1" ht="25.5">
      <c r="A48" s="186" t="s">
        <v>920</v>
      </c>
      <c r="B48" s="93">
        <v>1037</v>
      </c>
      <c r="C48" s="792" t="s">
        <v>1127</v>
      </c>
      <c r="D48" s="108">
        <v>0</v>
      </c>
      <c r="E48" s="108">
        <v>857</v>
      </c>
      <c r="F48" s="108">
        <v>857</v>
      </c>
      <c r="G48" s="791">
        <f>F48/E48*100</f>
        <v>100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</row>
    <row r="49" spans="1:239" s="23" customFormat="1" ht="15" customHeight="1">
      <c r="A49" s="124"/>
      <c r="B49" s="138"/>
      <c r="C49" s="137" t="s">
        <v>936</v>
      </c>
      <c r="D49" s="708">
        <f>SUM(D46:D47)</f>
        <v>49000</v>
      </c>
      <c r="E49" s="708">
        <f>SUM(E46:E48)</f>
        <v>48577</v>
      </c>
      <c r="F49" s="708">
        <f>SUM(F46:F48)</f>
        <v>48549</v>
      </c>
      <c r="G49" s="81">
        <f>F49/E49*100</f>
        <v>99.94235955287482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</row>
    <row r="50" spans="1:239" s="23" customFormat="1" ht="12.75" customHeight="1">
      <c r="A50" s="13"/>
      <c r="B50" s="48"/>
      <c r="C50" s="126"/>
      <c r="D50" s="127"/>
      <c r="E50" s="128"/>
      <c r="F50" s="129"/>
      <c r="G50" s="130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</row>
    <row r="51" spans="1:239" s="23" customFormat="1" ht="15" customHeight="1">
      <c r="A51" s="131"/>
      <c r="B51" s="140"/>
      <c r="C51" s="139" t="s">
        <v>937</v>
      </c>
      <c r="D51" s="132">
        <f>D41+D49</f>
        <v>73215</v>
      </c>
      <c r="E51" s="132">
        <f>E41+E49</f>
        <v>76125</v>
      </c>
      <c r="F51" s="132">
        <f>F41+F49</f>
        <v>75927</v>
      </c>
      <c r="G51" s="7">
        <f>F51/E51*100</f>
        <v>99.73990147783252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</row>
    <row r="52" spans="1:239" s="23" customFormat="1" ht="15" customHeight="1">
      <c r="A52" s="13"/>
      <c r="B52" s="48"/>
      <c r="C52" s="126"/>
      <c r="D52" s="127"/>
      <c r="E52" s="111"/>
      <c r="F52" s="111"/>
      <c r="G52" s="631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</row>
    <row r="53" spans="1:7" ht="15.75">
      <c r="A53" s="53" t="s">
        <v>938</v>
      </c>
      <c r="B53" s="23"/>
      <c r="C53" s="23"/>
      <c r="D53" s="56"/>
      <c r="E53" s="56"/>
      <c r="G53" s="23"/>
    </row>
    <row r="54" spans="1:239" s="82" customFormat="1" ht="7.5" customHeight="1">
      <c r="A54" s="53"/>
      <c r="B54" s="23"/>
      <c r="C54" s="23"/>
      <c r="D54" s="56"/>
      <c r="E54" s="56"/>
      <c r="F54" s="56"/>
      <c r="G54" s="2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</row>
    <row r="55" spans="1:239" s="82" customFormat="1" ht="14.25" customHeight="1">
      <c r="A55" s="55" t="s">
        <v>939</v>
      </c>
      <c r="B55" s="55"/>
      <c r="C55" s="23"/>
      <c r="D55" s="56"/>
      <c r="E55" s="56"/>
      <c r="F55" s="56"/>
      <c r="G55" s="2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</row>
    <row r="56" spans="1:239" s="82" customFormat="1" ht="12.75" customHeight="1">
      <c r="A56" s="86" t="s">
        <v>940</v>
      </c>
      <c r="B56" s="23"/>
      <c r="C56" s="23"/>
      <c r="D56" s="56"/>
      <c r="E56" s="56"/>
      <c r="F56" s="56"/>
      <c r="G56" s="2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</row>
    <row r="57" spans="1:239" s="82" customFormat="1" ht="9" customHeight="1">
      <c r="A57" s="86"/>
      <c r="B57" s="23"/>
      <c r="C57" s="23"/>
      <c r="D57" s="56"/>
      <c r="E57" s="56"/>
      <c r="F57" s="56"/>
      <c r="G57" s="2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</row>
    <row r="58" spans="1:239" s="82" customFormat="1" ht="25.5" customHeight="1">
      <c r="A58" s="5" t="s">
        <v>917</v>
      </c>
      <c r="B58" s="5" t="s">
        <v>918</v>
      </c>
      <c r="C58" s="4" t="s">
        <v>919</v>
      </c>
      <c r="D58" s="508" t="s">
        <v>777</v>
      </c>
      <c r="E58" s="509" t="s">
        <v>778</v>
      </c>
      <c r="F58" s="5" t="s">
        <v>715</v>
      </c>
      <c r="G58" s="35" t="s">
        <v>716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</row>
    <row r="59" spans="1:239" s="82" customFormat="1" ht="12.75">
      <c r="A59" s="793" t="s">
        <v>941</v>
      </c>
      <c r="B59" s="34">
        <v>3114</v>
      </c>
      <c r="C59" s="26" t="s">
        <v>942</v>
      </c>
      <c r="D59" s="794">
        <v>13832</v>
      </c>
      <c r="E59" s="108">
        <v>14902</v>
      </c>
      <c r="F59" s="108">
        <v>14902</v>
      </c>
      <c r="G59" s="795">
        <f aca="true" t="shared" si="2" ref="G59:G71">F59/E59*100</f>
        <v>100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</row>
    <row r="60" spans="1:239" s="23" customFormat="1" ht="12.75">
      <c r="A60" s="793"/>
      <c r="B60" s="34">
        <v>3121</v>
      </c>
      <c r="C60" s="26" t="s">
        <v>943</v>
      </c>
      <c r="D60" s="796">
        <v>52767</v>
      </c>
      <c r="E60" s="108">
        <v>52737</v>
      </c>
      <c r="F60" s="108">
        <v>52737</v>
      </c>
      <c r="G60" s="795">
        <f t="shared" si="2"/>
        <v>100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</row>
    <row r="61" spans="1:239" s="82" customFormat="1" ht="12.75">
      <c r="A61" s="793"/>
      <c r="B61" s="34">
        <v>3122</v>
      </c>
      <c r="C61" s="26" t="s">
        <v>944</v>
      </c>
      <c r="D61" s="796">
        <v>96491</v>
      </c>
      <c r="E61" s="108">
        <v>96749</v>
      </c>
      <c r="F61" s="108">
        <v>96749</v>
      </c>
      <c r="G61" s="795">
        <f t="shared" si="2"/>
        <v>100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</row>
    <row r="62" spans="1:239" s="23" customFormat="1" ht="12.75">
      <c r="A62" s="793"/>
      <c r="B62" s="34">
        <v>3123</v>
      </c>
      <c r="C62" s="26" t="s">
        <v>945</v>
      </c>
      <c r="D62" s="794">
        <v>115819</v>
      </c>
      <c r="E62" s="108">
        <v>116667</v>
      </c>
      <c r="F62" s="108">
        <v>116667</v>
      </c>
      <c r="G62" s="795">
        <f t="shared" si="2"/>
        <v>100</v>
      </c>
      <c r="H62" s="873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</row>
    <row r="63" spans="1:239" s="82" customFormat="1" ht="25.5">
      <c r="A63" s="793"/>
      <c r="B63" s="93">
        <v>3124</v>
      </c>
      <c r="C63" s="196" t="s">
        <v>946</v>
      </c>
      <c r="D63" s="108">
        <v>3250</v>
      </c>
      <c r="E63" s="108">
        <v>3250</v>
      </c>
      <c r="F63" s="108">
        <v>3250</v>
      </c>
      <c r="G63" s="791">
        <f t="shared" si="2"/>
        <v>100</v>
      </c>
      <c r="H63" s="62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</row>
    <row r="64" spans="1:239" s="82" customFormat="1" ht="25.5">
      <c r="A64" s="793"/>
      <c r="B64" s="93">
        <v>3125</v>
      </c>
      <c r="C64" s="196" t="s">
        <v>947</v>
      </c>
      <c r="D64" s="108">
        <v>1643</v>
      </c>
      <c r="E64" s="108">
        <v>1643</v>
      </c>
      <c r="F64" s="108">
        <v>1643</v>
      </c>
      <c r="G64" s="791">
        <f t="shared" si="2"/>
        <v>100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</row>
    <row r="65" spans="1:239" s="82" customFormat="1" ht="12.75">
      <c r="A65" s="793"/>
      <c r="B65" s="797">
        <v>3146</v>
      </c>
      <c r="C65" s="92" t="s">
        <v>948</v>
      </c>
      <c r="D65" s="796">
        <v>3612</v>
      </c>
      <c r="E65" s="108">
        <v>3626</v>
      </c>
      <c r="F65" s="108">
        <v>3626</v>
      </c>
      <c r="G65" s="798">
        <f t="shared" si="2"/>
        <v>100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</row>
    <row r="66" spans="1:239" s="82" customFormat="1" ht="12.75">
      <c r="A66" s="793"/>
      <c r="B66" s="34">
        <v>3147</v>
      </c>
      <c r="C66" s="26" t="s">
        <v>965</v>
      </c>
      <c r="D66" s="796">
        <v>3645</v>
      </c>
      <c r="E66" s="108">
        <v>3645</v>
      </c>
      <c r="F66" s="108">
        <v>3645</v>
      </c>
      <c r="G66" s="798">
        <f t="shared" si="2"/>
        <v>100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</row>
    <row r="67" spans="1:239" s="82" customFormat="1" ht="12.75">
      <c r="A67" s="793"/>
      <c r="B67" s="34">
        <v>3231</v>
      </c>
      <c r="C67" s="26" t="s">
        <v>960</v>
      </c>
      <c r="D67" s="796">
        <v>0</v>
      </c>
      <c r="E67" s="108">
        <v>13</v>
      </c>
      <c r="F67" s="108">
        <v>13</v>
      </c>
      <c r="G67" s="798">
        <f t="shared" si="2"/>
        <v>100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</row>
    <row r="68" spans="1:239" s="82" customFormat="1" ht="12.75">
      <c r="A68" s="793"/>
      <c r="B68" s="34">
        <v>3299</v>
      </c>
      <c r="C68" s="26" t="s">
        <v>949</v>
      </c>
      <c r="D68" s="796">
        <v>4698</v>
      </c>
      <c r="E68" s="108">
        <v>5118</v>
      </c>
      <c r="F68" s="108">
        <v>5118</v>
      </c>
      <c r="G68" s="798">
        <f t="shared" si="2"/>
        <v>100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</row>
    <row r="69" spans="1:7" ht="12.75">
      <c r="A69" s="793"/>
      <c r="B69" s="34">
        <v>3421</v>
      </c>
      <c r="C69" s="26" t="s">
        <v>950</v>
      </c>
      <c r="D69" s="799">
        <v>1099</v>
      </c>
      <c r="E69" s="108">
        <v>1112</v>
      </c>
      <c r="F69" s="108">
        <v>1112</v>
      </c>
      <c r="G69" s="795">
        <f t="shared" si="2"/>
        <v>100</v>
      </c>
    </row>
    <row r="70" spans="1:239" s="82" customFormat="1" ht="12.75">
      <c r="A70" s="793"/>
      <c r="B70" s="34">
        <v>4322</v>
      </c>
      <c r="C70" s="26" t="s">
        <v>951</v>
      </c>
      <c r="D70" s="799">
        <v>20980</v>
      </c>
      <c r="E70" s="108">
        <v>20994</v>
      </c>
      <c r="F70" s="108">
        <v>20994</v>
      </c>
      <c r="G70" s="795">
        <f>F70/E70*100</f>
        <v>100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</row>
    <row r="71" spans="1:239" s="82" customFormat="1" ht="15" customHeight="1">
      <c r="A71" s="391"/>
      <c r="B71" s="392"/>
      <c r="C71" s="161" t="s">
        <v>952</v>
      </c>
      <c r="D71" s="879">
        <f>SUM(D59:D70)</f>
        <v>317836</v>
      </c>
      <c r="E71" s="879">
        <f>SUM(E59:E70)</f>
        <v>320456</v>
      </c>
      <c r="F71" s="879">
        <f>SUM(F59:F70)</f>
        <v>320456</v>
      </c>
      <c r="G71" s="880">
        <f t="shared" si="2"/>
        <v>100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</row>
    <row r="72" spans="1:239" s="82" customFormat="1" ht="9" customHeight="1">
      <c r="A72" s="29"/>
      <c r="B72" s="29"/>
      <c r="C72" s="29"/>
      <c r="D72" s="36"/>
      <c r="E72" s="30"/>
      <c r="F72" s="30"/>
      <c r="G72" s="24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</row>
    <row r="73" spans="1:239" s="82" customFormat="1" ht="12.75">
      <c r="A73" s="85" t="s">
        <v>953</v>
      </c>
      <c r="B73" s="13"/>
      <c r="C73" s="14"/>
      <c r="D73" s="37"/>
      <c r="E73" s="15"/>
      <c r="F73" s="56"/>
      <c r="G73" s="2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</row>
    <row r="74" spans="1:239" s="82" customFormat="1" ht="9" customHeight="1">
      <c r="A74" s="85"/>
      <c r="B74" s="13"/>
      <c r="C74" s="14"/>
      <c r="D74" s="37"/>
      <c r="E74" s="15"/>
      <c r="F74" s="56"/>
      <c r="G74" s="2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</row>
    <row r="75" spans="1:239" s="82" customFormat="1" ht="25.5" customHeight="1">
      <c r="A75" s="5" t="s">
        <v>917</v>
      </c>
      <c r="B75" s="5" t="s">
        <v>918</v>
      </c>
      <c r="C75" s="4" t="s">
        <v>919</v>
      </c>
      <c r="D75" s="508" t="s">
        <v>777</v>
      </c>
      <c r="E75" s="509" t="s">
        <v>778</v>
      </c>
      <c r="F75" s="5" t="s">
        <v>715</v>
      </c>
      <c r="G75" s="35" t="s">
        <v>716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</row>
    <row r="76" spans="1:239" s="82" customFormat="1" ht="12.75">
      <c r="A76" s="800" t="s">
        <v>941</v>
      </c>
      <c r="B76" s="801">
        <v>3111</v>
      </c>
      <c r="C76" s="802" t="s">
        <v>954</v>
      </c>
      <c r="D76" s="803">
        <v>0</v>
      </c>
      <c r="E76" s="803">
        <v>416765</v>
      </c>
      <c r="F76" s="803">
        <v>416765</v>
      </c>
      <c r="G76" s="791">
        <f aca="true" t="shared" si="3" ref="G76:G88">F76/E76*100</f>
        <v>100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</row>
    <row r="77" spans="1:239" s="82" customFormat="1" ht="12.75">
      <c r="A77" s="793"/>
      <c r="B77" s="34">
        <v>3112</v>
      </c>
      <c r="C77" s="26" t="s">
        <v>955</v>
      </c>
      <c r="D77" s="803">
        <v>0</v>
      </c>
      <c r="E77" s="803">
        <v>1844</v>
      </c>
      <c r="F77" s="803">
        <v>1844</v>
      </c>
      <c r="G77" s="791">
        <f t="shared" si="3"/>
        <v>100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</row>
    <row r="78" spans="1:239" s="82" customFormat="1" ht="12.75">
      <c r="A78" s="793"/>
      <c r="B78" s="34">
        <v>3113</v>
      </c>
      <c r="C78" s="26" t="s">
        <v>956</v>
      </c>
      <c r="D78" s="803">
        <v>0</v>
      </c>
      <c r="E78" s="803">
        <v>1539567</v>
      </c>
      <c r="F78" s="803">
        <v>1539567</v>
      </c>
      <c r="G78" s="791">
        <f t="shared" si="3"/>
        <v>100</v>
      </c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</row>
    <row r="79" spans="1:239" s="82" customFormat="1" ht="12.75">
      <c r="A79" s="793"/>
      <c r="B79" s="34">
        <v>3114</v>
      </c>
      <c r="C79" s="26" t="s">
        <v>942</v>
      </c>
      <c r="D79" s="803">
        <v>0</v>
      </c>
      <c r="E79" s="803">
        <v>116563</v>
      </c>
      <c r="F79" s="803">
        <v>116563</v>
      </c>
      <c r="G79" s="791">
        <f t="shared" si="3"/>
        <v>100</v>
      </c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</row>
    <row r="80" spans="1:239" s="82" customFormat="1" ht="12.75">
      <c r="A80" s="793"/>
      <c r="B80" s="34">
        <v>3117</v>
      </c>
      <c r="C80" s="26" t="s">
        <v>957</v>
      </c>
      <c r="D80" s="803">
        <v>0</v>
      </c>
      <c r="E80" s="803">
        <v>273594</v>
      </c>
      <c r="F80" s="803">
        <v>273594</v>
      </c>
      <c r="G80" s="791">
        <f t="shared" si="3"/>
        <v>100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</row>
    <row r="81" spans="1:239" s="82" customFormat="1" ht="12.75">
      <c r="A81" s="793"/>
      <c r="B81" s="34">
        <v>3121</v>
      </c>
      <c r="C81" s="26" t="s">
        <v>943</v>
      </c>
      <c r="D81" s="803">
        <v>0</v>
      </c>
      <c r="E81" s="803">
        <v>242673</v>
      </c>
      <c r="F81" s="803">
        <v>242673</v>
      </c>
      <c r="G81" s="791">
        <f t="shared" si="3"/>
        <v>100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</row>
    <row r="82" spans="1:239" s="82" customFormat="1" ht="12.75">
      <c r="A82" s="793"/>
      <c r="B82" s="34">
        <v>3122</v>
      </c>
      <c r="C82" s="26" t="s">
        <v>944</v>
      </c>
      <c r="D82" s="803">
        <v>0</v>
      </c>
      <c r="E82" s="803">
        <v>391449</v>
      </c>
      <c r="F82" s="803">
        <v>391449</v>
      </c>
      <c r="G82" s="791">
        <f t="shared" si="3"/>
        <v>100</v>
      </c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</row>
    <row r="83" spans="1:239" s="82" customFormat="1" ht="12.75">
      <c r="A83" s="793"/>
      <c r="B83" s="34">
        <v>3123</v>
      </c>
      <c r="C83" s="26" t="s">
        <v>945</v>
      </c>
      <c r="D83" s="803">
        <v>0</v>
      </c>
      <c r="E83" s="803">
        <v>447475</v>
      </c>
      <c r="F83" s="803">
        <v>447475</v>
      </c>
      <c r="G83" s="791">
        <f t="shared" si="3"/>
        <v>100</v>
      </c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</row>
    <row r="84" spans="1:239" s="82" customFormat="1" ht="25.5">
      <c r="A84" s="793"/>
      <c r="B84" s="93">
        <v>3124</v>
      </c>
      <c r="C84" s="196" t="s">
        <v>946</v>
      </c>
      <c r="D84" s="108">
        <v>0</v>
      </c>
      <c r="E84" s="168">
        <v>17110</v>
      </c>
      <c r="F84" s="168">
        <v>17110</v>
      </c>
      <c r="G84" s="791">
        <f t="shared" si="3"/>
        <v>100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</row>
    <row r="85" spans="1:239" s="82" customFormat="1" ht="12.75">
      <c r="A85" s="793"/>
      <c r="B85" s="34">
        <v>3141</v>
      </c>
      <c r="C85" s="26" t="s">
        <v>958</v>
      </c>
      <c r="D85" s="803">
        <v>0</v>
      </c>
      <c r="E85" s="803">
        <v>12105</v>
      </c>
      <c r="F85" s="803">
        <v>12105</v>
      </c>
      <c r="G85" s="791">
        <f t="shared" si="3"/>
        <v>100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</row>
    <row r="86" spans="1:239" s="82" customFormat="1" ht="25.5">
      <c r="A86" s="793"/>
      <c r="B86" s="93">
        <v>3146</v>
      </c>
      <c r="C86" s="92" t="s">
        <v>959</v>
      </c>
      <c r="D86" s="108">
        <v>0</v>
      </c>
      <c r="E86" s="803">
        <v>18494</v>
      </c>
      <c r="F86" s="803">
        <v>18494</v>
      </c>
      <c r="G86" s="791">
        <f t="shared" si="3"/>
        <v>100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</row>
    <row r="87" spans="1:239" s="82" customFormat="1" ht="12.75">
      <c r="A87" s="793"/>
      <c r="B87" s="93">
        <v>3147</v>
      </c>
      <c r="C87" s="26" t="s">
        <v>965</v>
      </c>
      <c r="D87" s="803">
        <v>0</v>
      </c>
      <c r="E87" s="803">
        <v>9437</v>
      </c>
      <c r="F87" s="803">
        <v>9437</v>
      </c>
      <c r="G87" s="791">
        <f t="shared" si="3"/>
        <v>100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</row>
    <row r="88" spans="1:7" ht="12.75">
      <c r="A88" s="793"/>
      <c r="B88" s="34">
        <v>3231</v>
      </c>
      <c r="C88" s="26" t="s">
        <v>960</v>
      </c>
      <c r="D88" s="803">
        <v>0</v>
      </c>
      <c r="E88" s="803">
        <v>151027</v>
      </c>
      <c r="F88" s="803">
        <v>151027</v>
      </c>
      <c r="G88" s="791">
        <f t="shared" si="3"/>
        <v>100</v>
      </c>
    </row>
    <row r="89" spans="1:7" ht="12.75">
      <c r="A89" s="793"/>
      <c r="B89" s="34">
        <v>3299</v>
      </c>
      <c r="C89" s="26" t="s">
        <v>949</v>
      </c>
      <c r="D89" s="803">
        <v>3686780</v>
      </c>
      <c r="E89" s="803">
        <v>0</v>
      </c>
      <c r="F89" s="803">
        <v>0</v>
      </c>
      <c r="G89" s="791">
        <v>0</v>
      </c>
    </row>
    <row r="90" spans="1:7" ht="12.75">
      <c r="A90" s="793"/>
      <c r="B90" s="34">
        <v>3421</v>
      </c>
      <c r="C90" s="26" t="s">
        <v>950</v>
      </c>
      <c r="D90" s="803">
        <v>0</v>
      </c>
      <c r="E90" s="803">
        <v>31616</v>
      </c>
      <c r="F90" s="803">
        <v>31616</v>
      </c>
      <c r="G90" s="791">
        <f>F90/E90*100</f>
        <v>100</v>
      </c>
    </row>
    <row r="91" spans="1:7" ht="12.75">
      <c r="A91" s="793"/>
      <c r="B91" s="34">
        <v>4322</v>
      </c>
      <c r="C91" s="26" t="s">
        <v>951</v>
      </c>
      <c r="D91" s="803">
        <v>0</v>
      </c>
      <c r="E91" s="803">
        <v>53691</v>
      </c>
      <c r="F91" s="803">
        <v>53691</v>
      </c>
      <c r="G91" s="791">
        <f>F91/E91*100</f>
        <v>100</v>
      </c>
    </row>
    <row r="92" spans="1:7" ht="15" customHeight="1">
      <c r="A92" s="394"/>
      <c r="B92" s="395"/>
      <c r="C92" s="878" t="s">
        <v>961</v>
      </c>
      <c r="D92" s="881">
        <f>SUM(D76:D91)</f>
        <v>3686780</v>
      </c>
      <c r="E92" s="882">
        <f>SUM(E76:E91)</f>
        <v>3723410</v>
      </c>
      <c r="F92" s="882">
        <f>SUM(F76:F91)</f>
        <v>3723410</v>
      </c>
      <c r="G92" s="709">
        <f>F92/E92*100</f>
        <v>100</v>
      </c>
    </row>
    <row r="93" spans="1:239" s="82" customFormat="1" ht="8.25" customHeight="1">
      <c r="A93" s="663"/>
      <c r="B93" s="663"/>
      <c r="C93" s="663"/>
      <c r="D93" s="663"/>
      <c r="E93" s="663"/>
      <c r="F93" s="663"/>
      <c r="G93" s="663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</row>
    <row r="94" spans="1:239" s="82" customFormat="1" ht="12.75">
      <c r="A94" s="85" t="s">
        <v>962</v>
      </c>
      <c r="B94" s="85"/>
      <c r="C94" s="85"/>
      <c r="D94" s="85"/>
      <c r="E94" s="85"/>
      <c r="F94" s="85"/>
      <c r="G94" s="85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</row>
    <row r="95" spans="1:239" s="82" customFormat="1" ht="9" customHeight="1">
      <c r="A95" s="232"/>
      <c r="B95" s="232"/>
      <c r="C95" s="232"/>
      <c r="D95" s="232"/>
      <c r="E95" s="232"/>
      <c r="F95" s="232"/>
      <c r="G95" s="23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</row>
    <row r="96" spans="1:239" s="82" customFormat="1" ht="25.5" customHeight="1">
      <c r="A96" s="5" t="s">
        <v>917</v>
      </c>
      <c r="B96" s="5" t="s">
        <v>918</v>
      </c>
      <c r="C96" s="4" t="s">
        <v>919</v>
      </c>
      <c r="D96" s="508" t="s">
        <v>777</v>
      </c>
      <c r="E96" s="509" t="s">
        <v>778</v>
      </c>
      <c r="F96" s="5" t="s">
        <v>715</v>
      </c>
      <c r="G96" s="35" t="s">
        <v>716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</row>
    <row r="97" spans="1:239" s="82" customFormat="1" ht="12.75">
      <c r="A97" s="800" t="s">
        <v>941</v>
      </c>
      <c r="B97" s="804">
        <v>3111</v>
      </c>
      <c r="C97" s="26" t="s">
        <v>954</v>
      </c>
      <c r="D97" s="22">
        <v>0</v>
      </c>
      <c r="E97" s="22">
        <v>3477</v>
      </c>
      <c r="F97" s="22">
        <v>3465</v>
      </c>
      <c r="G97" s="795">
        <f aca="true" t="shared" si="4" ref="G97:G109">F97/E97*100</f>
        <v>99.6548748921484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</row>
    <row r="98" spans="1:239" s="82" customFormat="1" ht="12.75">
      <c r="A98" s="793"/>
      <c r="B98" s="805">
        <v>3121</v>
      </c>
      <c r="C98" s="26" t="s">
        <v>943</v>
      </c>
      <c r="D98" s="22">
        <v>0</v>
      </c>
      <c r="E98" s="22">
        <v>6331</v>
      </c>
      <c r="F98" s="22">
        <v>6327</v>
      </c>
      <c r="G98" s="795">
        <f t="shared" si="4"/>
        <v>99.93681882798926</v>
      </c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</row>
    <row r="99" spans="1:239" s="82" customFormat="1" ht="12.75" customHeight="1">
      <c r="A99" s="793"/>
      <c r="B99" s="806">
        <v>3122</v>
      </c>
      <c r="C99" s="807" t="s">
        <v>944</v>
      </c>
      <c r="D99" s="22">
        <v>0</v>
      </c>
      <c r="E99" s="22">
        <v>71170</v>
      </c>
      <c r="F99" s="22">
        <v>71130</v>
      </c>
      <c r="G99" s="795">
        <f t="shared" si="4"/>
        <v>99.94379654348742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</row>
    <row r="100" spans="1:239" s="82" customFormat="1" ht="12.75">
      <c r="A100" s="793"/>
      <c r="B100" s="34">
        <v>3123</v>
      </c>
      <c r="C100" s="26" t="s">
        <v>945</v>
      </c>
      <c r="D100" s="22">
        <v>0</v>
      </c>
      <c r="E100" s="22">
        <v>25306</v>
      </c>
      <c r="F100" s="22">
        <v>25290</v>
      </c>
      <c r="G100" s="795">
        <f t="shared" si="4"/>
        <v>99.93677388761559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</row>
    <row r="101" spans="1:239" s="82" customFormat="1" ht="12.75" customHeight="1">
      <c r="A101" s="793"/>
      <c r="B101" s="93">
        <v>3125</v>
      </c>
      <c r="C101" s="92" t="s">
        <v>947</v>
      </c>
      <c r="D101" s="108">
        <v>0</v>
      </c>
      <c r="E101" s="168">
        <v>2875</v>
      </c>
      <c r="F101" s="168">
        <v>2866</v>
      </c>
      <c r="G101" s="791">
        <f t="shared" si="4"/>
        <v>99.68695652173913</v>
      </c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</row>
    <row r="102" spans="1:239" s="82" customFormat="1" ht="13.5" customHeight="1">
      <c r="A102" s="793"/>
      <c r="B102" s="808">
        <v>3141</v>
      </c>
      <c r="C102" s="809" t="s">
        <v>963</v>
      </c>
      <c r="D102" s="108">
        <v>0</v>
      </c>
      <c r="E102" s="168">
        <v>1703</v>
      </c>
      <c r="F102" s="168">
        <v>1694</v>
      </c>
      <c r="G102" s="791">
        <f t="shared" si="4"/>
        <v>99.47152084556666</v>
      </c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</row>
    <row r="103" spans="1:7" ht="12.75">
      <c r="A103" s="793"/>
      <c r="B103" s="805">
        <v>3142</v>
      </c>
      <c r="C103" s="26" t="s">
        <v>964</v>
      </c>
      <c r="D103" s="22">
        <v>0</v>
      </c>
      <c r="E103" s="22">
        <v>2923</v>
      </c>
      <c r="F103" s="22">
        <v>2915</v>
      </c>
      <c r="G103" s="795">
        <f t="shared" si="4"/>
        <v>99.72630858706808</v>
      </c>
    </row>
    <row r="104" spans="1:7" ht="12.75">
      <c r="A104" s="793"/>
      <c r="B104" s="805">
        <v>3147</v>
      </c>
      <c r="C104" s="26" t="s">
        <v>965</v>
      </c>
      <c r="D104" s="22">
        <v>0</v>
      </c>
      <c r="E104" s="22">
        <v>3115</v>
      </c>
      <c r="F104" s="22">
        <v>3102</v>
      </c>
      <c r="G104" s="795">
        <f t="shared" si="4"/>
        <v>99.58266452648475</v>
      </c>
    </row>
    <row r="105" spans="1:7" ht="12.75">
      <c r="A105" s="793"/>
      <c r="B105" s="805">
        <v>3150</v>
      </c>
      <c r="C105" s="26" t="s">
        <v>966</v>
      </c>
      <c r="D105" s="22">
        <v>0</v>
      </c>
      <c r="E105" s="22">
        <v>13249</v>
      </c>
      <c r="F105" s="22">
        <v>13232</v>
      </c>
      <c r="G105" s="795">
        <f t="shared" si="4"/>
        <v>99.87168842931541</v>
      </c>
    </row>
    <row r="106" spans="1:7" ht="12.75">
      <c r="A106" s="793"/>
      <c r="B106" s="805">
        <v>3231</v>
      </c>
      <c r="C106" s="26" t="s">
        <v>960</v>
      </c>
      <c r="D106" s="22">
        <v>0</v>
      </c>
      <c r="E106" s="22">
        <v>6617</v>
      </c>
      <c r="F106" s="22">
        <v>6612</v>
      </c>
      <c r="G106" s="795">
        <f t="shared" si="4"/>
        <v>99.9244370560677</v>
      </c>
    </row>
    <row r="107" spans="1:7" ht="12.75">
      <c r="A107" s="793"/>
      <c r="B107" s="805">
        <v>3421</v>
      </c>
      <c r="C107" s="26" t="s">
        <v>950</v>
      </c>
      <c r="D107" s="22">
        <v>0</v>
      </c>
      <c r="E107" s="22">
        <v>5835</v>
      </c>
      <c r="F107" s="22">
        <v>5830</v>
      </c>
      <c r="G107" s="795">
        <f t="shared" si="4"/>
        <v>99.91431019708654</v>
      </c>
    </row>
    <row r="108" spans="1:7" ht="12.75">
      <c r="A108" s="810"/>
      <c r="B108" s="805">
        <v>4322</v>
      </c>
      <c r="C108" s="26" t="s">
        <v>951</v>
      </c>
      <c r="D108" s="22">
        <v>0</v>
      </c>
      <c r="E108" s="22">
        <v>8802</v>
      </c>
      <c r="F108" s="22">
        <v>8797</v>
      </c>
      <c r="G108" s="795">
        <f t="shared" si="4"/>
        <v>99.9431947284708</v>
      </c>
    </row>
    <row r="109" spans="1:7" ht="15" customHeight="1">
      <c r="A109" s="394"/>
      <c r="B109" s="395"/>
      <c r="C109" s="399" t="s">
        <v>967</v>
      </c>
      <c r="D109" s="72">
        <f>SUM(D97:D108)</f>
        <v>0</v>
      </c>
      <c r="E109" s="72">
        <f>SUM(E97:E108)</f>
        <v>151403</v>
      </c>
      <c r="F109" s="72">
        <f>SUM(F97:F108)</f>
        <v>151260</v>
      </c>
      <c r="G109" s="81">
        <f t="shared" si="4"/>
        <v>99.90555008817526</v>
      </c>
    </row>
    <row r="110" spans="1:239" s="82" customFormat="1" ht="7.5" customHeight="1">
      <c r="A110" s="23"/>
      <c r="B110"/>
      <c r="C110"/>
      <c r="D110" s="12"/>
      <c r="E110" s="12"/>
      <c r="F110" s="12"/>
      <c r="G110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</row>
    <row r="111" spans="1:239" s="82" customFormat="1" ht="12.75">
      <c r="A111" s="85" t="s">
        <v>968</v>
      </c>
      <c r="B111" s="13"/>
      <c r="C111" s="14"/>
      <c r="D111" s="12"/>
      <c r="E111" s="12"/>
      <c r="F111" s="12"/>
      <c r="G11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</row>
    <row r="112" spans="1:239" s="82" customFormat="1" ht="9" customHeight="1">
      <c r="A112" s="85"/>
      <c r="B112" s="13"/>
      <c r="C112" s="14"/>
      <c r="D112" s="12"/>
      <c r="E112" s="12"/>
      <c r="F112" s="12"/>
      <c r="G1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</row>
    <row r="113" spans="1:239" s="82" customFormat="1" ht="25.5" customHeight="1">
      <c r="A113" s="5" t="s">
        <v>917</v>
      </c>
      <c r="B113" s="5" t="s">
        <v>969</v>
      </c>
      <c r="C113" s="4" t="s">
        <v>919</v>
      </c>
      <c r="D113" s="508" t="s">
        <v>777</v>
      </c>
      <c r="E113" s="509" t="s">
        <v>778</v>
      </c>
      <c r="F113" s="5" t="s">
        <v>715</v>
      </c>
      <c r="G113" s="35" t="s">
        <v>716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</row>
    <row r="114" spans="1:239" s="82" customFormat="1" ht="12.75">
      <c r="A114" s="811">
        <v>3000</v>
      </c>
      <c r="B114" s="805">
        <v>33015</v>
      </c>
      <c r="C114" s="812" t="s">
        <v>970</v>
      </c>
      <c r="D114" s="813">
        <v>0</v>
      </c>
      <c r="E114" s="813">
        <v>52096</v>
      </c>
      <c r="F114" s="813">
        <v>52096</v>
      </c>
      <c r="G114" s="791">
        <f aca="true" t="shared" si="5" ref="G114:G122">F114/E114*100</f>
        <v>100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</row>
    <row r="115" spans="1:239" s="82" customFormat="1" ht="25.5" customHeight="1">
      <c r="A115" s="811"/>
      <c r="B115" s="814" t="s">
        <v>971</v>
      </c>
      <c r="C115" s="815" t="s">
        <v>972</v>
      </c>
      <c r="D115" s="813">
        <v>0</v>
      </c>
      <c r="E115" s="813">
        <v>4147</v>
      </c>
      <c r="F115" s="813">
        <v>4147</v>
      </c>
      <c r="G115" s="791">
        <f t="shared" si="5"/>
        <v>100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</row>
    <row r="116" spans="1:239" s="82" customFormat="1" ht="38.25">
      <c r="A116" s="811"/>
      <c r="B116" s="814" t="s">
        <v>973</v>
      </c>
      <c r="C116" s="815" t="s">
        <v>1002</v>
      </c>
      <c r="D116" s="813">
        <v>0</v>
      </c>
      <c r="E116" s="813">
        <v>636</v>
      </c>
      <c r="F116" s="813">
        <v>636</v>
      </c>
      <c r="G116" s="791">
        <f t="shared" si="5"/>
        <v>100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</row>
    <row r="117" spans="1:239" s="82" customFormat="1" ht="12.75">
      <c r="A117" s="811"/>
      <c r="B117" s="814" t="s">
        <v>974</v>
      </c>
      <c r="C117" s="816" t="s">
        <v>1095</v>
      </c>
      <c r="D117" s="813">
        <v>0</v>
      </c>
      <c r="E117" s="813">
        <v>130</v>
      </c>
      <c r="F117" s="813">
        <v>130</v>
      </c>
      <c r="G117" s="791">
        <f t="shared" si="5"/>
        <v>100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</row>
    <row r="118" spans="1:239" s="82" customFormat="1" ht="25.5">
      <c r="A118" s="811"/>
      <c r="B118" s="814" t="s">
        <v>975</v>
      </c>
      <c r="C118" s="815" t="s">
        <v>1003</v>
      </c>
      <c r="D118" s="813">
        <v>0</v>
      </c>
      <c r="E118" s="813">
        <v>269</v>
      </c>
      <c r="F118" s="813">
        <v>269</v>
      </c>
      <c r="G118" s="791">
        <f t="shared" si="5"/>
        <v>100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</row>
    <row r="119" spans="1:239" s="82" customFormat="1" ht="25.5" customHeight="1">
      <c r="A119" s="811"/>
      <c r="B119" s="814" t="s">
        <v>976</v>
      </c>
      <c r="C119" s="815" t="s">
        <v>977</v>
      </c>
      <c r="D119" s="813">
        <v>0</v>
      </c>
      <c r="E119" s="813">
        <v>105416</v>
      </c>
      <c r="F119" s="813">
        <v>105416</v>
      </c>
      <c r="G119" s="791">
        <f t="shared" si="5"/>
        <v>100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</row>
    <row r="120" spans="1:239" s="82" customFormat="1" ht="25.5" customHeight="1">
      <c r="A120" s="811"/>
      <c r="B120" s="814" t="s">
        <v>978</v>
      </c>
      <c r="C120" s="815" t="s">
        <v>1004</v>
      </c>
      <c r="D120" s="813">
        <v>0</v>
      </c>
      <c r="E120" s="813">
        <v>568</v>
      </c>
      <c r="F120" s="813">
        <v>568</v>
      </c>
      <c r="G120" s="791">
        <f t="shared" si="5"/>
        <v>100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</row>
    <row r="121" spans="1:239" s="82" customFormat="1" ht="25.5" customHeight="1">
      <c r="A121" s="811"/>
      <c r="B121" s="814" t="s">
        <v>118</v>
      </c>
      <c r="C121" s="815" t="s">
        <v>1096</v>
      </c>
      <c r="D121" s="813">
        <v>0</v>
      </c>
      <c r="E121" s="813">
        <v>877</v>
      </c>
      <c r="F121" s="813">
        <v>856</v>
      </c>
      <c r="G121" s="791">
        <f t="shared" si="5"/>
        <v>97.6054732041049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</row>
    <row r="122" spans="1:239" s="82" customFormat="1" ht="25.5" customHeight="1">
      <c r="A122" s="811"/>
      <c r="B122" s="814" t="s">
        <v>119</v>
      </c>
      <c r="C122" s="815" t="s">
        <v>1097</v>
      </c>
      <c r="D122" s="813">
        <v>0</v>
      </c>
      <c r="E122" s="813">
        <v>774</v>
      </c>
      <c r="F122" s="813">
        <v>774</v>
      </c>
      <c r="G122" s="791">
        <f t="shared" si="5"/>
        <v>100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</row>
    <row r="123" spans="1:239" s="82" customFormat="1" ht="12.75" customHeight="1">
      <c r="A123" s="811"/>
      <c r="B123" s="814" t="s">
        <v>979</v>
      </c>
      <c r="C123" s="815" t="s">
        <v>980</v>
      </c>
      <c r="D123" s="813">
        <v>0</v>
      </c>
      <c r="E123" s="813">
        <v>71</v>
      </c>
      <c r="F123" s="813">
        <v>60</v>
      </c>
      <c r="G123" s="791">
        <f aca="true" t="shared" si="6" ref="G123:G132">F123/E123*100</f>
        <v>84.50704225352112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</row>
    <row r="124" spans="1:239" s="82" customFormat="1" ht="12.75" customHeight="1">
      <c r="A124" s="811"/>
      <c r="B124" s="814" t="s">
        <v>981</v>
      </c>
      <c r="C124" s="815" t="s">
        <v>982</v>
      </c>
      <c r="D124" s="813">
        <v>0</v>
      </c>
      <c r="E124" s="813">
        <v>34</v>
      </c>
      <c r="F124" s="813">
        <v>34</v>
      </c>
      <c r="G124" s="791">
        <f t="shared" si="6"/>
        <v>100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</row>
    <row r="125" spans="1:239" s="82" customFormat="1" ht="12.75">
      <c r="A125" s="811"/>
      <c r="B125" s="817">
        <v>33166</v>
      </c>
      <c r="C125" s="812" t="s">
        <v>983</v>
      </c>
      <c r="D125" s="813">
        <v>0</v>
      </c>
      <c r="E125" s="813">
        <v>1424</v>
      </c>
      <c r="F125" s="813">
        <v>1424</v>
      </c>
      <c r="G125" s="791">
        <f t="shared" si="6"/>
        <v>100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</row>
    <row r="126" spans="1:239" s="82" customFormat="1" ht="12.75" customHeight="1">
      <c r="A126" s="818"/>
      <c r="B126" s="94">
        <v>33354</v>
      </c>
      <c r="C126" s="819" t="s">
        <v>984</v>
      </c>
      <c r="D126" s="813">
        <v>0</v>
      </c>
      <c r="E126" s="813">
        <v>3178</v>
      </c>
      <c r="F126" s="813">
        <v>3178</v>
      </c>
      <c r="G126" s="791">
        <f t="shared" si="6"/>
        <v>100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</row>
    <row r="127" spans="1:239" s="23" customFormat="1" ht="25.5">
      <c r="A127" s="818"/>
      <c r="B127" s="94" t="s">
        <v>985</v>
      </c>
      <c r="C127" s="819" t="s">
        <v>1005</v>
      </c>
      <c r="D127" s="813">
        <v>0</v>
      </c>
      <c r="E127" s="813">
        <v>118</v>
      </c>
      <c r="F127" s="813">
        <v>118</v>
      </c>
      <c r="G127" s="791">
        <f t="shared" si="6"/>
        <v>100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6"/>
      <c r="EF127" s="56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56"/>
      <c r="GD127" s="56"/>
      <c r="GE127" s="56"/>
      <c r="GF127" s="56"/>
      <c r="GG127" s="56"/>
      <c r="GH127" s="56"/>
      <c r="GI127" s="56"/>
      <c r="GJ127" s="56"/>
      <c r="GK127" s="56"/>
      <c r="GL127" s="56"/>
      <c r="GM127" s="56"/>
      <c r="GN127" s="56"/>
      <c r="GO127" s="56"/>
      <c r="GP127" s="56"/>
      <c r="GQ127" s="56"/>
      <c r="GR127" s="56"/>
      <c r="GS127" s="56"/>
      <c r="GT127" s="56"/>
      <c r="GU127" s="56"/>
      <c r="GV127" s="56"/>
      <c r="GW127" s="56"/>
      <c r="GX127" s="56"/>
      <c r="GY127" s="56"/>
      <c r="GZ127" s="56"/>
      <c r="HA127" s="56"/>
      <c r="HB127" s="56"/>
      <c r="HC127" s="56"/>
      <c r="HD127" s="56"/>
      <c r="HE127" s="56"/>
      <c r="HF127" s="56"/>
      <c r="HG127" s="56"/>
      <c r="HH127" s="56"/>
      <c r="HI127" s="56"/>
      <c r="HJ127" s="56"/>
      <c r="HK127" s="56"/>
      <c r="HL127" s="56"/>
      <c r="HM127" s="56"/>
      <c r="HN127" s="56"/>
      <c r="HO127" s="56"/>
      <c r="HP127" s="56"/>
      <c r="HQ127" s="56"/>
      <c r="HR127" s="56"/>
      <c r="HS127" s="56"/>
      <c r="HT127" s="56"/>
      <c r="HU127" s="56"/>
      <c r="HV127" s="56"/>
      <c r="HW127" s="56"/>
      <c r="HX127" s="56"/>
      <c r="HY127" s="56"/>
      <c r="HZ127" s="56"/>
      <c r="IA127" s="56"/>
      <c r="IB127" s="56"/>
      <c r="IC127" s="56"/>
      <c r="ID127" s="56"/>
      <c r="IE127" s="56"/>
    </row>
    <row r="128" spans="1:239" s="23" customFormat="1" ht="25.5">
      <c r="A128" s="818"/>
      <c r="B128" s="94" t="s">
        <v>9</v>
      </c>
      <c r="C128" s="819" t="s">
        <v>694</v>
      </c>
      <c r="D128" s="813">
        <v>0</v>
      </c>
      <c r="E128" s="813">
        <v>25</v>
      </c>
      <c r="F128" s="813">
        <v>25</v>
      </c>
      <c r="G128" s="791">
        <f t="shared" si="6"/>
        <v>100</v>
      </c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</row>
    <row r="129" spans="1:239" s="82" customFormat="1" ht="25.5">
      <c r="A129" s="818"/>
      <c r="B129" s="94" t="s">
        <v>986</v>
      </c>
      <c r="C129" s="819" t="s">
        <v>987</v>
      </c>
      <c r="D129" s="813">
        <v>0</v>
      </c>
      <c r="E129" s="813">
        <v>1444</v>
      </c>
      <c r="F129" s="813">
        <v>1444</v>
      </c>
      <c r="G129" s="791">
        <f t="shared" si="6"/>
        <v>100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</row>
    <row r="130" spans="1:239" s="82" customFormat="1" ht="25.5">
      <c r="A130" s="818"/>
      <c r="B130" s="820" t="s">
        <v>988</v>
      </c>
      <c r="C130" s="907" t="s">
        <v>1099</v>
      </c>
      <c r="D130" s="813">
        <v>0</v>
      </c>
      <c r="E130" s="813">
        <v>2766</v>
      </c>
      <c r="F130" s="813">
        <v>2766</v>
      </c>
      <c r="G130" s="791">
        <f t="shared" si="6"/>
        <v>100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</row>
    <row r="131" spans="1:239" s="82" customFormat="1" ht="25.5" customHeight="1">
      <c r="A131" s="818"/>
      <c r="B131" s="820" t="s">
        <v>989</v>
      </c>
      <c r="C131" s="819" t="s">
        <v>430</v>
      </c>
      <c r="D131" s="813">
        <v>0</v>
      </c>
      <c r="E131" s="813">
        <v>2389</v>
      </c>
      <c r="F131" s="813">
        <v>2389</v>
      </c>
      <c r="G131" s="791">
        <f t="shared" si="6"/>
        <v>100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</row>
    <row r="132" spans="1:239" s="82" customFormat="1" ht="12.75" customHeight="1">
      <c r="A132" s="821"/>
      <c r="B132" s="820" t="s">
        <v>990</v>
      </c>
      <c r="C132" s="822" t="s">
        <v>1098</v>
      </c>
      <c r="D132" s="813">
        <v>0</v>
      </c>
      <c r="E132" s="813">
        <v>51</v>
      </c>
      <c r="F132" s="813">
        <v>51</v>
      </c>
      <c r="G132" s="791">
        <f t="shared" si="6"/>
        <v>100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</row>
    <row r="133" spans="1:239" s="82" customFormat="1" ht="15" customHeight="1">
      <c r="A133" s="391"/>
      <c r="B133" s="392"/>
      <c r="C133" s="161" t="s">
        <v>991</v>
      </c>
      <c r="D133" s="708">
        <f>SUM(D114:D126)</f>
        <v>0</v>
      </c>
      <c r="E133" s="708">
        <f>SUM(E114:E132)</f>
        <v>176413</v>
      </c>
      <c r="F133" s="708">
        <f>SUM(F114:F132)</f>
        <v>176381</v>
      </c>
      <c r="G133" s="81">
        <f>F133/E133*100</f>
        <v>99.98186074722383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</row>
    <row r="134" spans="1:239" s="82" customFormat="1" ht="12.75" customHeight="1">
      <c r="A134" s="213"/>
      <c r="B134" s="214"/>
      <c r="C134" s="214"/>
      <c r="D134" s="12"/>
      <c r="E134" s="12"/>
      <c r="F134" s="12"/>
      <c r="G134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</row>
    <row r="135" spans="1:239" s="82" customFormat="1" ht="12.75">
      <c r="A135" s="213" t="s">
        <v>992</v>
      </c>
      <c r="B135" s="214"/>
      <c r="C135" s="214"/>
      <c r="D135" s="12"/>
      <c r="E135" s="12"/>
      <c r="F135" s="12"/>
      <c r="G135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</row>
    <row r="136" spans="1:239" s="82" customFormat="1" ht="9" customHeight="1">
      <c r="A136" s="213"/>
      <c r="B136" s="214"/>
      <c r="C136" s="214"/>
      <c r="D136" s="12"/>
      <c r="E136" s="12"/>
      <c r="F136" s="12"/>
      <c r="G136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</row>
    <row r="137" spans="1:239" s="82" customFormat="1" ht="25.5" customHeight="1">
      <c r="A137" s="5" t="s">
        <v>917</v>
      </c>
      <c r="B137" s="5" t="s">
        <v>918</v>
      </c>
      <c r="C137" s="4" t="s">
        <v>919</v>
      </c>
      <c r="D137" s="508" t="s">
        <v>777</v>
      </c>
      <c r="E137" s="509" t="s">
        <v>778</v>
      </c>
      <c r="F137" s="5" t="s">
        <v>715</v>
      </c>
      <c r="G137" s="35" t="s">
        <v>716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</row>
    <row r="138" spans="1:239" s="83" customFormat="1" ht="12.75">
      <c r="A138" s="823">
        <v>3000</v>
      </c>
      <c r="B138" s="94" t="s">
        <v>993</v>
      </c>
      <c r="C138" s="196" t="s">
        <v>994</v>
      </c>
      <c r="D138" s="813">
        <v>230</v>
      </c>
      <c r="E138" s="813">
        <v>63</v>
      </c>
      <c r="F138" s="813">
        <v>42</v>
      </c>
      <c r="G138" s="109">
        <f aca="true" t="shared" si="7" ref="G138:G151">F138/E138*100</f>
        <v>66.66666666666666</v>
      </c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</row>
    <row r="139" spans="1:239" s="83" customFormat="1" ht="12.75" customHeight="1">
      <c r="A139" s="824"/>
      <c r="B139" s="94" t="s">
        <v>993</v>
      </c>
      <c r="C139" s="196" t="s">
        <v>995</v>
      </c>
      <c r="D139" s="813">
        <v>946</v>
      </c>
      <c r="E139" s="813">
        <v>272</v>
      </c>
      <c r="F139" s="813">
        <v>200</v>
      </c>
      <c r="G139" s="109">
        <f t="shared" si="7"/>
        <v>73.52941176470588</v>
      </c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</row>
    <row r="140" spans="1:239" s="82" customFormat="1" ht="13.5" customHeight="1">
      <c r="A140" s="823"/>
      <c r="B140" s="94" t="s">
        <v>993</v>
      </c>
      <c r="C140" s="196" t="s">
        <v>1100</v>
      </c>
      <c r="D140" s="813">
        <v>10</v>
      </c>
      <c r="E140" s="813">
        <v>10</v>
      </c>
      <c r="F140" s="813">
        <v>10</v>
      </c>
      <c r="G140" s="109">
        <f t="shared" si="7"/>
        <v>100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</row>
    <row r="141" spans="1:239" s="82" customFormat="1" ht="12.75">
      <c r="A141" s="824"/>
      <c r="B141" s="825" t="s">
        <v>993</v>
      </c>
      <c r="C141" s="26" t="s">
        <v>996</v>
      </c>
      <c r="D141" s="813">
        <v>455</v>
      </c>
      <c r="E141" s="813">
        <v>407</v>
      </c>
      <c r="F141" s="813">
        <v>406</v>
      </c>
      <c r="G141" s="109">
        <f t="shared" si="7"/>
        <v>99.75429975429975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</row>
    <row r="142" spans="1:239" s="82" customFormat="1" ht="12.75">
      <c r="A142" s="824"/>
      <c r="B142" s="826">
        <v>3299</v>
      </c>
      <c r="C142" s="95" t="s">
        <v>997</v>
      </c>
      <c r="D142" s="813">
        <v>600</v>
      </c>
      <c r="E142" s="813">
        <v>440</v>
      </c>
      <c r="F142" s="813">
        <v>434</v>
      </c>
      <c r="G142" s="109">
        <f t="shared" si="7"/>
        <v>98.63636363636363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</row>
    <row r="143" spans="1:239" s="82" customFormat="1" ht="12.75">
      <c r="A143" s="824"/>
      <c r="B143" s="94" t="s">
        <v>993</v>
      </c>
      <c r="C143" s="827" t="s">
        <v>998</v>
      </c>
      <c r="D143" s="813">
        <v>3000</v>
      </c>
      <c r="E143" s="813">
        <v>1423</v>
      </c>
      <c r="F143" s="813">
        <v>1036</v>
      </c>
      <c r="G143" s="109">
        <f t="shared" si="7"/>
        <v>72.80393534785664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</row>
    <row r="144" spans="1:239" s="82" customFormat="1" ht="12.75">
      <c r="A144" s="824"/>
      <c r="B144" s="94" t="s">
        <v>993</v>
      </c>
      <c r="C144" s="827" t="s">
        <v>1021</v>
      </c>
      <c r="D144" s="813">
        <v>200</v>
      </c>
      <c r="E144" s="813">
        <v>280</v>
      </c>
      <c r="F144" s="813">
        <v>169</v>
      </c>
      <c r="G144" s="109">
        <f>F144/E144*100</f>
        <v>60.357142857142854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</row>
    <row r="145" spans="1:239" s="82" customFormat="1" ht="12.75" customHeight="1">
      <c r="A145" s="824"/>
      <c r="B145" s="828" t="s">
        <v>1022</v>
      </c>
      <c r="C145" s="95" t="s">
        <v>1023</v>
      </c>
      <c r="D145" s="813">
        <v>1500</v>
      </c>
      <c r="E145" s="813">
        <v>1409</v>
      </c>
      <c r="F145" s="813">
        <v>1409</v>
      </c>
      <c r="G145" s="109">
        <f t="shared" si="7"/>
        <v>100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</row>
    <row r="146" spans="1:239" s="82" customFormat="1" ht="25.5">
      <c r="A146" s="824"/>
      <c r="B146" s="94" t="s">
        <v>1022</v>
      </c>
      <c r="C146" s="95" t="s">
        <v>1006</v>
      </c>
      <c r="D146" s="813">
        <v>500</v>
      </c>
      <c r="E146" s="813">
        <v>508</v>
      </c>
      <c r="F146" s="813">
        <v>447</v>
      </c>
      <c r="G146" s="109">
        <f t="shared" si="7"/>
        <v>87.99212598425197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</row>
    <row r="147" spans="1:239" s="82" customFormat="1" ht="25.5">
      <c r="A147" s="824"/>
      <c r="B147" s="94" t="s">
        <v>1022</v>
      </c>
      <c r="C147" s="95" t="s">
        <v>1024</v>
      </c>
      <c r="D147" s="813">
        <v>400</v>
      </c>
      <c r="E147" s="813">
        <v>607</v>
      </c>
      <c r="F147" s="813">
        <v>558</v>
      </c>
      <c r="G147" s="109">
        <f t="shared" si="7"/>
        <v>91.92751235584844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</row>
    <row r="148" spans="1:239" s="82" customFormat="1" ht="12.75" customHeight="1">
      <c r="A148" s="824"/>
      <c r="B148" s="94" t="s">
        <v>1022</v>
      </c>
      <c r="C148" s="95" t="s">
        <v>1025</v>
      </c>
      <c r="D148" s="813">
        <v>4000</v>
      </c>
      <c r="E148" s="813">
        <v>4000</v>
      </c>
      <c r="F148" s="813">
        <v>4000</v>
      </c>
      <c r="G148" s="109">
        <f>F148/E148*100</f>
        <v>100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</row>
    <row r="149" spans="1:239" s="82" customFormat="1" ht="12.75" customHeight="1">
      <c r="A149" s="829"/>
      <c r="B149" s="94" t="s">
        <v>1022</v>
      </c>
      <c r="C149" s="827" t="s">
        <v>1026</v>
      </c>
      <c r="D149" s="813">
        <v>4000</v>
      </c>
      <c r="E149" s="813">
        <v>4000</v>
      </c>
      <c r="F149" s="813">
        <v>4000</v>
      </c>
      <c r="G149" s="109">
        <f t="shared" si="7"/>
        <v>100</v>
      </c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/>
      <c r="GZ149" s="12"/>
      <c r="HA149" s="12"/>
      <c r="HB149" s="12"/>
      <c r="HC149" s="12"/>
      <c r="HD149" s="12"/>
      <c r="HE149" s="12"/>
      <c r="HF149" s="12"/>
      <c r="HG149" s="12"/>
      <c r="HH149" s="12"/>
      <c r="HI149" s="12"/>
      <c r="HJ149" s="12"/>
      <c r="HK149" s="12"/>
      <c r="HL149" s="12"/>
      <c r="HM149" s="12"/>
      <c r="HN149" s="12"/>
      <c r="HO149" s="12"/>
      <c r="HP149" s="12"/>
      <c r="HQ149" s="12"/>
      <c r="HR149" s="12"/>
      <c r="HS149" s="12"/>
      <c r="HT149" s="12"/>
      <c r="HU149" s="12"/>
      <c r="HV149" s="12"/>
      <c r="HW149" s="12"/>
      <c r="HX149" s="12"/>
      <c r="HY149" s="12"/>
      <c r="HZ149" s="12"/>
      <c r="IA149" s="12"/>
      <c r="IB149" s="12"/>
      <c r="IC149" s="12"/>
      <c r="ID149" s="12"/>
      <c r="IE149" s="12"/>
    </row>
    <row r="150" spans="1:239" s="82" customFormat="1" ht="12.75" customHeight="1">
      <c r="A150" s="829"/>
      <c r="B150" s="94" t="s">
        <v>1022</v>
      </c>
      <c r="C150" s="827" t="s">
        <v>1027</v>
      </c>
      <c r="D150" s="813">
        <v>1500</v>
      </c>
      <c r="E150" s="813">
        <v>1500</v>
      </c>
      <c r="F150" s="813">
        <v>1500</v>
      </c>
      <c r="G150" s="109">
        <f t="shared" si="7"/>
        <v>100</v>
      </c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/>
      <c r="HI150" s="12"/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/>
      <c r="HX150" s="12"/>
      <c r="HY150" s="12"/>
      <c r="HZ150" s="12"/>
      <c r="IA150" s="12"/>
      <c r="IB150" s="12"/>
      <c r="IC150" s="12"/>
      <c r="ID150" s="12"/>
      <c r="IE150" s="12"/>
    </row>
    <row r="151" spans="1:239" s="82" customFormat="1" ht="12.75" customHeight="1">
      <c r="A151" s="829"/>
      <c r="B151" s="94" t="s">
        <v>1022</v>
      </c>
      <c r="C151" s="827" t="s">
        <v>1028</v>
      </c>
      <c r="D151" s="813">
        <v>300</v>
      </c>
      <c r="E151" s="813">
        <v>56</v>
      </c>
      <c r="F151" s="813">
        <v>0</v>
      </c>
      <c r="G151" s="109">
        <f t="shared" si="7"/>
        <v>0</v>
      </c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</row>
    <row r="152" spans="1:239" s="82" customFormat="1" ht="12.75" customHeight="1">
      <c r="A152" s="829"/>
      <c r="B152" s="825" t="s">
        <v>1029</v>
      </c>
      <c r="C152" s="26" t="s">
        <v>1030</v>
      </c>
      <c r="D152" s="813">
        <v>2230</v>
      </c>
      <c r="E152" s="813">
        <v>2230</v>
      </c>
      <c r="F152" s="813">
        <v>230</v>
      </c>
      <c r="G152" s="109">
        <f aca="true" t="shared" si="8" ref="G152:G168">F152/E152*100</f>
        <v>10.31390134529148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/>
      <c r="HY152" s="12"/>
      <c r="HZ152" s="12"/>
      <c r="IA152" s="12"/>
      <c r="IB152" s="12"/>
      <c r="IC152" s="12"/>
      <c r="ID152" s="12"/>
      <c r="IE152" s="12"/>
    </row>
    <row r="153" spans="1:239" s="82" customFormat="1" ht="12.75" customHeight="1">
      <c r="A153" s="829"/>
      <c r="B153" s="828" t="s">
        <v>1029</v>
      </c>
      <c r="C153" s="95" t="s">
        <v>1007</v>
      </c>
      <c r="D153" s="813">
        <v>1450</v>
      </c>
      <c r="E153" s="813">
        <v>1255</v>
      </c>
      <c r="F153" s="813">
        <v>1244</v>
      </c>
      <c r="G153" s="109">
        <f t="shared" si="8"/>
        <v>99.12350597609561</v>
      </c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/>
      <c r="HI153" s="12"/>
      <c r="HJ153" s="12"/>
      <c r="HK153" s="12"/>
      <c r="HL153" s="12"/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/>
      <c r="HX153" s="12"/>
      <c r="HY153" s="12"/>
      <c r="HZ153" s="12"/>
      <c r="IA153" s="12"/>
      <c r="IB153" s="12"/>
      <c r="IC153" s="12"/>
      <c r="ID153" s="12"/>
      <c r="IE153" s="12"/>
    </row>
    <row r="154" spans="1:239" s="82" customFormat="1" ht="12.75" customHeight="1">
      <c r="A154" s="829"/>
      <c r="B154" s="94" t="s">
        <v>993</v>
      </c>
      <c r="C154" s="827" t="s">
        <v>1031</v>
      </c>
      <c r="D154" s="813">
        <v>110</v>
      </c>
      <c r="E154" s="813">
        <v>0</v>
      </c>
      <c r="F154" s="813">
        <v>0</v>
      </c>
      <c r="G154" s="109">
        <v>0</v>
      </c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</row>
    <row r="155" spans="1:239" s="82" customFormat="1" ht="25.5" customHeight="1">
      <c r="A155" s="829"/>
      <c r="B155" s="94" t="s">
        <v>993</v>
      </c>
      <c r="C155" s="902" t="s">
        <v>1101</v>
      </c>
      <c r="D155" s="813">
        <v>0</v>
      </c>
      <c r="E155" s="813">
        <v>30</v>
      </c>
      <c r="F155" s="813">
        <v>30</v>
      </c>
      <c r="G155" s="109">
        <f t="shared" si="8"/>
        <v>100</v>
      </c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/>
      <c r="HY155" s="12"/>
      <c r="HZ155" s="12"/>
      <c r="IA155" s="12"/>
      <c r="IB155" s="12"/>
      <c r="IC155" s="12"/>
      <c r="ID155" s="12"/>
      <c r="IE155" s="12"/>
    </row>
    <row r="156" spans="1:239" s="82" customFormat="1" ht="39.75" customHeight="1">
      <c r="A156" s="829"/>
      <c r="B156" s="778" t="s">
        <v>1032</v>
      </c>
      <c r="C156" s="827" t="s">
        <v>431</v>
      </c>
      <c r="D156" s="830">
        <v>0</v>
      </c>
      <c r="E156" s="830">
        <v>5000</v>
      </c>
      <c r="F156" s="830">
        <v>5000</v>
      </c>
      <c r="G156" s="109">
        <f t="shared" si="8"/>
        <v>100</v>
      </c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/>
      <c r="GZ156" s="12"/>
      <c r="HA156" s="12"/>
      <c r="HB156" s="12"/>
      <c r="HC156" s="12"/>
      <c r="HD156" s="12"/>
      <c r="HE156" s="12"/>
      <c r="HF156" s="12"/>
      <c r="HG156" s="12"/>
      <c r="HH156" s="12"/>
      <c r="HI156" s="12"/>
      <c r="HJ156" s="12"/>
      <c r="HK156" s="12"/>
      <c r="HL156" s="12"/>
      <c r="HM156" s="12"/>
      <c r="HN156" s="12"/>
      <c r="HO156" s="12"/>
      <c r="HP156" s="12"/>
      <c r="HQ156" s="12"/>
      <c r="HR156" s="12"/>
      <c r="HS156" s="12"/>
      <c r="HT156" s="12"/>
      <c r="HU156" s="12"/>
      <c r="HV156" s="12"/>
      <c r="HW156" s="12"/>
      <c r="HX156" s="12"/>
      <c r="HY156" s="12"/>
      <c r="HZ156" s="12"/>
      <c r="IA156" s="12"/>
      <c r="IB156" s="12"/>
      <c r="IC156" s="12"/>
      <c r="ID156" s="12"/>
      <c r="IE156" s="12"/>
    </row>
    <row r="157" spans="1:239" s="82" customFormat="1" ht="12.75">
      <c r="A157" s="936"/>
      <c r="B157" s="937"/>
      <c r="C157" s="161" t="s">
        <v>1036</v>
      </c>
      <c r="D157" s="883">
        <f>SUM(D138:D156)</f>
        <v>21431</v>
      </c>
      <c r="E157" s="883">
        <f>SUM(E138:E156)</f>
        <v>23490</v>
      </c>
      <c r="F157" s="883">
        <f>SUM(F138:F156)</f>
        <v>20715</v>
      </c>
      <c r="G157" s="222">
        <f t="shared" si="8"/>
        <v>88.18646232439336</v>
      </c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</row>
    <row r="158" spans="1:239" s="82" customFormat="1" ht="12.75">
      <c r="A158" s="874"/>
      <c r="B158" s="875"/>
      <c r="C158" s="662"/>
      <c r="D158" s="872"/>
      <c r="E158" s="872"/>
      <c r="F158" s="872"/>
      <c r="G158" s="876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</row>
    <row r="159" spans="1:239" s="82" customFormat="1" ht="12.75">
      <c r="A159" s="877"/>
      <c r="B159" s="79"/>
      <c r="C159" s="17"/>
      <c r="D159" s="243"/>
      <c r="E159" s="243"/>
      <c r="F159" s="243"/>
      <c r="G159" s="21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/>
      <c r="GZ159" s="12"/>
      <c r="HA159" s="12"/>
      <c r="HB159" s="12"/>
      <c r="HC159" s="12"/>
      <c r="HD159" s="12"/>
      <c r="HE159" s="12"/>
      <c r="HF159" s="12"/>
      <c r="HG159" s="12"/>
      <c r="HH159" s="12"/>
      <c r="HI159" s="12"/>
      <c r="HJ159" s="12"/>
      <c r="HK159" s="12"/>
      <c r="HL159" s="12"/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/>
      <c r="HX159" s="12"/>
      <c r="HY159" s="12"/>
      <c r="HZ159" s="12"/>
      <c r="IA159" s="12"/>
      <c r="IB159" s="12"/>
      <c r="IC159" s="12"/>
      <c r="ID159" s="12"/>
      <c r="IE159" s="12"/>
    </row>
    <row r="160" spans="1:239" s="82" customFormat="1" ht="12.75">
      <c r="A160" s="877"/>
      <c r="B160" s="79"/>
      <c r="C160" s="17"/>
      <c r="D160" s="243"/>
      <c r="E160" s="243"/>
      <c r="F160" s="243"/>
      <c r="G160" s="21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</row>
    <row r="161" spans="1:239" s="82" customFormat="1" ht="12.75">
      <c r="A161" s="877"/>
      <c r="B161" s="79"/>
      <c r="C161" s="17"/>
      <c r="D161" s="243"/>
      <c r="E161" s="243"/>
      <c r="F161" s="243"/>
      <c r="G161" s="21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</row>
    <row r="162" spans="1:239" s="82" customFormat="1" ht="12.75">
      <c r="A162" s="213" t="s">
        <v>992</v>
      </c>
      <c r="B162" s="214"/>
      <c r="C162" s="214"/>
      <c r="D162" s="243"/>
      <c r="E162" s="243"/>
      <c r="F162" s="243"/>
      <c r="G162" s="219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/>
      <c r="HH162" s="12"/>
      <c r="HI162" s="12"/>
      <c r="HJ162" s="12"/>
      <c r="HK162" s="12"/>
      <c r="HL162" s="12"/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/>
      <c r="HX162" s="12"/>
      <c r="HY162" s="12"/>
      <c r="HZ162" s="12"/>
      <c r="IA162" s="12"/>
      <c r="IB162" s="12"/>
      <c r="IC162" s="12"/>
      <c r="ID162" s="12"/>
      <c r="IE162" s="12"/>
    </row>
    <row r="163" spans="1:239" s="82" customFormat="1" ht="9" customHeight="1">
      <c r="A163" s="895"/>
      <c r="B163" s="869"/>
      <c r="C163" s="870"/>
      <c r="D163" s="871"/>
      <c r="E163" s="871"/>
      <c r="F163" s="871"/>
      <c r="G163" s="896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/>
      <c r="GZ163" s="12"/>
      <c r="HA163" s="12"/>
      <c r="HB163" s="12"/>
      <c r="HC163" s="12"/>
      <c r="HD163" s="12"/>
      <c r="HE163" s="12"/>
      <c r="HF163" s="12"/>
      <c r="HG163" s="12"/>
      <c r="HH163" s="12"/>
      <c r="HI163" s="12"/>
      <c r="HJ163" s="12"/>
      <c r="HK163" s="12"/>
      <c r="HL163" s="12"/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/>
      <c r="HX163" s="12"/>
      <c r="HY163" s="12"/>
      <c r="HZ163" s="12"/>
      <c r="IA163" s="12"/>
      <c r="IB163" s="12"/>
      <c r="IC163" s="12"/>
      <c r="ID163" s="12"/>
      <c r="IE163" s="12"/>
    </row>
    <row r="164" spans="1:239" s="82" customFormat="1" ht="25.5">
      <c r="A164" s="5" t="s">
        <v>917</v>
      </c>
      <c r="B164" s="5" t="s">
        <v>918</v>
      </c>
      <c r="C164" s="4" t="s">
        <v>919</v>
      </c>
      <c r="D164" s="508" t="s">
        <v>777</v>
      </c>
      <c r="E164" s="509" t="s">
        <v>778</v>
      </c>
      <c r="F164" s="5" t="s">
        <v>715</v>
      </c>
      <c r="G164" s="35" t="s">
        <v>716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/>
      <c r="HL164" s="12"/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/>
      <c r="HX164" s="12"/>
      <c r="HY164" s="12"/>
      <c r="HZ164" s="12"/>
      <c r="IA164" s="12"/>
      <c r="IB164" s="12"/>
      <c r="IC164" s="12"/>
      <c r="ID164" s="12"/>
      <c r="IE164" s="12"/>
    </row>
    <row r="165" spans="1:239" s="82" customFormat="1" ht="25.5" customHeight="1">
      <c r="A165" s="829"/>
      <c r="B165" s="94" t="s">
        <v>1022</v>
      </c>
      <c r="C165" s="827" t="s">
        <v>1033</v>
      </c>
      <c r="D165" s="813">
        <v>0</v>
      </c>
      <c r="E165" s="813">
        <v>150</v>
      </c>
      <c r="F165" s="813">
        <v>150</v>
      </c>
      <c r="G165" s="109">
        <f t="shared" si="8"/>
        <v>100</v>
      </c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/>
      <c r="GG165" s="12"/>
      <c r="GH165" s="12"/>
      <c r="GI165" s="12"/>
      <c r="GJ165" s="12"/>
      <c r="GK165" s="12"/>
      <c r="GL165" s="12"/>
      <c r="GM165" s="12"/>
      <c r="GN165" s="12"/>
      <c r="GO165" s="12"/>
      <c r="GP165" s="12"/>
      <c r="GQ165" s="12"/>
      <c r="GR165" s="12"/>
      <c r="GS165" s="12"/>
      <c r="GT165" s="12"/>
      <c r="GU165" s="12"/>
      <c r="GV165" s="12"/>
      <c r="GW165" s="12"/>
      <c r="GX165" s="12"/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/>
      <c r="HK165" s="12"/>
      <c r="HL165" s="12"/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/>
      <c r="HX165" s="12"/>
      <c r="HY165" s="12"/>
      <c r="HZ165" s="12"/>
      <c r="IA165" s="12"/>
      <c r="IB165" s="12"/>
      <c r="IC165" s="12"/>
      <c r="ID165" s="12"/>
      <c r="IE165" s="12"/>
    </row>
    <row r="166" spans="1:239" s="82" customFormat="1" ht="25.5" customHeight="1">
      <c r="A166" s="829"/>
      <c r="B166" s="94" t="s">
        <v>1022</v>
      </c>
      <c r="C166" s="827" t="s">
        <v>1035</v>
      </c>
      <c r="D166" s="830">
        <v>60</v>
      </c>
      <c r="E166" s="830">
        <v>60</v>
      </c>
      <c r="F166" s="830">
        <v>60</v>
      </c>
      <c r="G166" s="109">
        <f t="shared" si="8"/>
        <v>100</v>
      </c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/>
      <c r="HA166" s="12"/>
      <c r="HB166" s="12"/>
      <c r="HC166" s="12"/>
      <c r="HD166" s="12"/>
      <c r="HE166" s="12"/>
      <c r="HF166" s="12"/>
      <c r="HG166" s="12"/>
      <c r="HH166" s="12"/>
      <c r="HI166" s="12"/>
      <c r="HJ166" s="12"/>
      <c r="HK166" s="12"/>
      <c r="HL166" s="12"/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/>
      <c r="HX166" s="12"/>
      <c r="HY166" s="12"/>
      <c r="HZ166" s="12"/>
      <c r="IA166" s="12"/>
      <c r="IB166" s="12"/>
      <c r="IC166" s="12"/>
      <c r="ID166" s="12"/>
      <c r="IE166" s="12"/>
    </row>
    <row r="167" spans="1:239" s="82" customFormat="1" ht="25.5" customHeight="1">
      <c r="A167" s="829"/>
      <c r="B167" s="94" t="s">
        <v>1022</v>
      </c>
      <c r="C167" s="827" t="s">
        <v>619</v>
      </c>
      <c r="D167" s="830">
        <v>0</v>
      </c>
      <c r="E167" s="830">
        <v>30</v>
      </c>
      <c r="F167" s="830">
        <v>30</v>
      </c>
      <c r="G167" s="109">
        <f t="shared" si="8"/>
        <v>100</v>
      </c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</row>
    <row r="168" spans="1:239" s="82" customFormat="1" ht="15" customHeight="1">
      <c r="A168" s="391"/>
      <c r="B168" s="392"/>
      <c r="C168" s="161" t="s">
        <v>1036</v>
      </c>
      <c r="D168" s="708">
        <f>SUM(D165:D167)+D157</f>
        <v>21491</v>
      </c>
      <c r="E168" s="708">
        <f>SUM(E165:E167)+E157</f>
        <v>23730</v>
      </c>
      <c r="F168" s="708">
        <f>SUM(F165:F167)+F157</f>
        <v>20955</v>
      </c>
      <c r="G168" s="81">
        <f t="shared" si="8"/>
        <v>88.30594184576486</v>
      </c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</row>
    <row r="169" spans="1:7" ht="12.75" customHeight="1">
      <c r="A169" s="54"/>
      <c r="B169" s="31"/>
      <c r="C169" s="31"/>
      <c r="D169" s="38"/>
      <c r="E169" s="170"/>
      <c r="F169" s="37"/>
      <c r="G169" s="28"/>
    </row>
    <row r="170" spans="1:239" s="82" customFormat="1" ht="14.25" customHeight="1">
      <c r="A170" s="33" t="s">
        <v>1037</v>
      </c>
      <c r="B170" s="235"/>
      <c r="C170" s="8"/>
      <c r="D170" s="12"/>
      <c r="E170" s="12"/>
      <c r="F170" s="12"/>
      <c r="G170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/>
      <c r="GZ170" s="12"/>
      <c r="HA170" s="12"/>
      <c r="HB170" s="12"/>
      <c r="HC170" s="12"/>
      <c r="HD170" s="12"/>
      <c r="HE170" s="12"/>
      <c r="HF170" s="12"/>
      <c r="HG170" s="12"/>
      <c r="HH170" s="12"/>
      <c r="HI170" s="12"/>
      <c r="HJ170" s="12"/>
      <c r="HK170" s="12"/>
      <c r="HL170" s="12"/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/>
      <c r="HX170" s="12"/>
      <c r="HY170" s="12"/>
      <c r="HZ170" s="12"/>
      <c r="IA170" s="12"/>
      <c r="IB170" s="12"/>
      <c r="IC170" s="12"/>
      <c r="ID170" s="12"/>
      <c r="IE170" s="12"/>
    </row>
    <row r="171" spans="1:239" s="82" customFormat="1" ht="9" customHeight="1">
      <c r="A171" s="211"/>
      <c r="B171" s="212"/>
      <c r="C171" s="14"/>
      <c r="D171" s="12"/>
      <c r="E171" s="12"/>
      <c r="F171" s="12"/>
      <c r="G17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/>
      <c r="HL171" s="12"/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/>
      <c r="HX171" s="12"/>
      <c r="HY171" s="12"/>
      <c r="HZ171" s="12"/>
      <c r="IA171" s="12"/>
      <c r="IB171" s="12"/>
      <c r="IC171" s="12"/>
      <c r="ID171" s="12"/>
      <c r="IE171" s="12"/>
    </row>
    <row r="172" spans="1:239" s="82" customFormat="1" ht="25.5" customHeight="1">
      <c r="A172" s="5" t="s">
        <v>917</v>
      </c>
      <c r="B172" s="5" t="s">
        <v>969</v>
      </c>
      <c r="C172" s="4" t="s">
        <v>919</v>
      </c>
      <c r="D172" s="508" t="s">
        <v>777</v>
      </c>
      <c r="E172" s="509" t="s">
        <v>778</v>
      </c>
      <c r="F172" s="5" t="s">
        <v>715</v>
      </c>
      <c r="G172" s="35" t="s">
        <v>716</v>
      </c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  <c r="FB172" s="12"/>
      <c r="FC172" s="12"/>
      <c r="FD172" s="12"/>
      <c r="FE172" s="12"/>
      <c r="FF172" s="12"/>
      <c r="FG172" s="12"/>
      <c r="FH172" s="12"/>
      <c r="FI172" s="12"/>
      <c r="FJ172" s="12"/>
      <c r="FK172" s="12"/>
      <c r="FL172" s="12"/>
      <c r="FM172" s="12"/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/>
      <c r="GY172" s="12"/>
      <c r="GZ172" s="12"/>
      <c r="HA172" s="12"/>
      <c r="HB172" s="12"/>
      <c r="HC172" s="12"/>
      <c r="HD172" s="12"/>
      <c r="HE172" s="12"/>
      <c r="HF172" s="12"/>
      <c r="HG172" s="12"/>
      <c r="HH172" s="12"/>
      <c r="HI172" s="12"/>
      <c r="HJ172" s="12"/>
      <c r="HK172" s="12"/>
      <c r="HL172" s="12"/>
      <c r="HM172" s="12"/>
      <c r="HN172" s="12"/>
      <c r="HO172" s="12"/>
      <c r="HP172" s="12"/>
      <c r="HQ172" s="12"/>
      <c r="HR172" s="12"/>
      <c r="HS172" s="12"/>
      <c r="HT172" s="12"/>
      <c r="HU172" s="12"/>
      <c r="HV172" s="12"/>
      <c r="HW172" s="12"/>
      <c r="HX172" s="12"/>
      <c r="HY172" s="12"/>
      <c r="HZ172" s="12"/>
      <c r="IA172" s="12"/>
      <c r="IB172" s="12"/>
      <c r="IC172" s="12"/>
      <c r="ID172" s="12"/>
      <c r="IE172" s="12"/>
    </row>
    <row r="173" spans="1:239" s="82" customFormat="1" ht="12.75" customHeight="1">
      <c r="A173" s="831">
        <v>3000</v>
      </c>
      <c r="B173" s="34" t="s">
        <v>1038</v>
      </c>
      <c r="C173" s="827" t="s">
        <v>1039</v>
      </c>
      <c r="D173" s="830">
        <v>12412</v>
      </c>
      <c r="E173" s="830">
        <v>12559</v>
      </c>
      <c r="F173" s="830">
        <v>12559</v>
      </c>
      <c r="G173" s="791">
        <f>F173/E173*100</f>
        <v>100</v>
      </c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/>
      <c r="GZ173" s="12"/>
      <c r="HA173" s="12"/>
      <c r="HB173" s="12"/>
      <c r="HC173" s="12"/>
      <c r="HD173" s="12"/>
      <c r="HE173" s="12"/>
      <c r="HF173" s="12"/>
      <c r="HG173" s="12"/>
      <c r="HH173" s="12"/>
      <c r="HI173" s="12"/>
      <c r="HJ173" s="12"/>
      <c r="HK173" s="12"/>
      <c r="HL173" s="12"/>
      <c r="HM173" s="12"/>
      <c r="HN173" s="12"/>
      <c r="HO173" s="12"/>
      <c r="HP173" s="12"/>
      <c r="HQ173" s="12"/>
      <c r="HR173" s="12"/>
      <c r="HS173" s="12"/>
      <c r="HT173" s="12"/>
      <c r="HU173" s="12"/>
      <c r="HV173" s="12"/>
      <c r="HW173" s="12"/>
      <c r="HX173" s="12"/>
      <c r="HY173" s="12"/>
      <c r="HZ173" s="12"/>
      <c r="IA173" s="12"/>
      <c r="IB173" s="12"/>
      <c r="IC173" s="12"/>
      <c r="ID173" s="12"/>
      <c r="IE173" s="12"/>
    </row>
    <row r="174" spans="1:239" s="82" customFormat="1" ht="15" customHeight="1">
      <c r="A174" s="391"/>
      <c r="B174" s="392"/>
      <c r="C174" s="161" t="s">
        <v>1040</v>
      </c>
      <c r="D174" s="80">
        <f>SUM(D173:D173)</f>
        <v>12412</v>
      </c>
      <c r="E174" s="80">
        <f>SUM(E173:E173)</f>
        <v>12559</v>
      </c>
      <c r="F174" s="80">
        <f>SUM(F173:F173)</f>
        <v>12559</v>
      </c>
      <c r="G174" s="884">
        <f>F174/E174*100</f>
        <v>100</v>
      </c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  <c r="FB174" s="12"/>
      <c r="FC174" s="12"/>
      <c r="FD174" s="12"/>
      <c r="FE174" s="12"/>
      <c r="FF174" s="12"/>
      <c r="FG174" s="12"/>
      <c r="FH174" s="12"/>
      <c r="FI174" s="12"/>
      <c r="FJ174" s="12"/>
      <c r="FK174" s="12"/>
      <c r="FL174" s="12"/>
      <c r="FM174" s="12"/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/>
      <c r="GY174" s="12"/>
      <c r="GZ174" s="12"/>
      <c r="HA174" s="12"/>
      <c r="HB174" s="12"/>
      <c r="HC174" s="12"/>
      <c r="HD174" s="12"/>
      <c r="HE174" s="12"/>
      <c r="HF174" s="12"/>
      <c r="HG174" s="12"/>
      <c r="HH174" s="12"/>
      <c r="HI174" s="12"/>
      <c r="HJ174" s="12"/>
      <c r="HK174" s="12"/>
      <c r="HL174" s="12"/>
      <c r="HM174" s="12"/>
      <c r="HN174" s="12"/>
      <c r="HO174" s="12"/>
      <c r="HP174" s="12"/>
      <c r="HQ174" s="12"/>
      <c r="HR174" s="12"/>
      <c r="HS174" s="12"/>
      <c r="HT174" s="12"/>
      <c r="HU174" s="12"/>
      <c r="HV174" s="12"/>
      <c r="HW174" s="12"/>
      <c r="HX174" s="12"/>
      <c r="HY174" s="12"/>
      <c r="HZ174" s="12"/>
      <c r="IA174" s="12"/>
      <c r="IB174" s="12"/>
      <c r="IC174" s="12"/>
      <c r="ID174" s="12"/>
      <c r="IE174" s="12"/>
    </row>
    <row r="175" spans="1:239" s="82" customFormat="1" ht="9" customHeight="1">
      <c r="A175" s="209"/>
      <c r="B175" s="209"/>
      <c r="C175" s="209"/>
      <c r="D175" s="210"/>
      <c r="E175" s="210"/>
      <c r="F175" s="210"/>
      <c r="G175" s="24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  <c r="FB175" s="12"/>
      <c r="FC175" s="12"/>
      <c r="FD175" s="12"/>
      <c r="FE175" s="12"/>
      <c r="FF175" s="12"/>
      <c r="FG175" s="12"/>
      <c r="FH175" s="12"/>
      <c r="FI175" s="12"/>
      <c r="FJ175" s="12"/>
      <c r="FK175" s="12"/>
      <c r="FL175" s="12"/>
      <c r="FM175" s="12"/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/>
      <c r="GD175" s="12"/>
      <c r="GE175" s="12"/>
      <c r="GF175" s="12"/>
      <c r="GG175" s="12"/>
      <c r="GH175" s="12"/>
      <c r="GI175" s="12"/>
      <c r="GJ175" s="12"/>
      <c r="GK175" s="12"/>
      <c r="GL175" s="12"/>
      <c r="GM175" s="12"/>
      <c r="GN175" s="12"/>
      <c r="GO175" s="12"/>
      <c r="GP175" s="12"/>
      <c r="GQ175" s="12"/>
      <c r="GR175" s="12"/>
      <c r="GS175" s="12"/>
      <c r="GT175" s="12"/>
      <c r="GU175" s="12"/>
      <c r="GV175" s="12"/>
      <c r="GW175" s="12"/>
      <c r="GX175" s="12"/>
      <c r="GY175" s="12"/>
      <c r="GZ175" s="12"/>
      <c r="HA175" s="12"/>
      <c r="HB175" s="12"/>
      <c r="HC175" s="12"/>
      <c r="HD175" s="12"/>
      <c r="HE175" s="12"/>
      <c r="HF175" s="12"/>
      <c r="HG175" s="12"/>
      <c r="HH175" s="12"/>
      <c r="HI175" s="12"/>
      <c r="HJ175" s="12"/>
      <c r="HK175" s="12"/>
      <c r="HL175" s="12"/>
      <c r="HM175" s="12"/>
      <c r="HN175" s="12"/>
      <c r="HO175" s="12"/>
      <c r="HP175" s="12"/>
      <c r="HQ175" s="12"/>
      <c r="HR175" s="12"/>
      <c r="HS175" s="12"/>
      <c r="HT175" s="12"/>
      <c r="HU175" s="12"/>
      <c r="HV175" s="12"/>
      <c r="HW175" s="12"/>
      <c r="HX175" s="12"/>
      <c r="HY175" s="12"/>
      <c r="HZ175" s="12"/>
      <c r="IA175" s="12"/>
      <c r="IB175" s="12"/>
      <c r="IC175" s="12"/>
      <c r="ID175" s="12"/>
      <c r="IE175" s="12"/>
    </row>
    <row r="176" spans="1:7" ht="14.25" customHeight="1">
      <c r="A176" s="17" t="s">
        <v>1041</v>
      </c>
      <c r="B176" s="17"/>
      <c r="C176" s="17"/>
      <c r="D176" s="39"/>
      <c r="E176" s="15"/>
      <c r="F176" s="56"/>
      <c r="G176" s="23"/>
    </row>
    <row r="177" spans="1:7" ht="9" customHeight="1">
      <c r="A177" s="17"/>
      <c r="B177" s="17"/>
      <c r="C177" s="17"/>
      <c r="D177" s="39"/>
      <c r="E177" s="15"/>
      <c r="F177" s="56"/>
      <c r="G177" s="23"/>
    </row>
    <row r="178" spans="1:7" ht="25.5" customHeight="1">
      <c r="A178" s="5" t="s">
        <v>917</v>
      </c>
      <c r="B178" s="5" t="s">
        <v>918</v>
      </c>
      <c r="C178" s="4" t="s">
        <v>919</v>
      </c>
      <c r="D178" s="508" t="s">
        <v>777</v>
      </c>
      <c r="E178" s="509" t="s">
        <v>778</v>
      </c>
      <c r="F178" s="5" t="s">
        <v>715</v>
      </c>
      <c r="G178" s="35" t="s">
        <v>716</v>
      </c>
    </row>
    <row r="179" spans="1:7" s="56" customFormat="1" ht="25.5" customHeight="1">
      <c r="A179" s="94" t="s">
        <v>941</v>
      </c>
      <c r="B179" s="93" t="s">
        <v>1038</v>
      </c>
      <c r="C179" s="830" t="s">
        <v>1042</v>
      </c>
      <c r="D179" s="830">
        <v>5500</v>
      </c>
      <c r="E179" s="830">
        <v>5650</v>
      </c>
      <c r="F179" s="830">
        <v>5650</v>
      </c>
      <c r="G179" s="791">
        <f>F179/E179*100</f>
        <v>100</v>
      </c>
    </row>
    <row r="180" spans="1:239" s="23" customFormat="1" ht="25.5">
      <c r="A180" s="829"/>
      <c r="B180" s="94" t="s">
        <v>1022</v>
      </c>
      <c r="C180" s="830" t="s">
        <v>1102</v>
      </c>
      <c r="D180" s="830">
        <v>0</v>
      </c>
      <c r="E180" s="830">
        <v>40000</v>
      </c>
      <c r="F180" s="830">
        <v>37571</v>
      </c>
      <c r="G180" s="109">
        <f>F180/E180*100</f>
        <v>93.9275</v>
      </c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  <c r="DL180" s="56"/>
      <c r="DM180" s="56"/>
      <c r="DN180" s="56"/>
      <c r="DO180" s="56"/>
      <c r="DP180" s="56"/>
      <c r="DQ180" s="56"/>
      <c r="DR180" s="56"/>
      <c r="DS180" s="56"/>
      <c r="DT180" s="56"/>
      <c r="DU180" s="56"/>
      <c r="DV180" s="56"/>
      <c r="DW180" s="56"/>
      <c r="DX180" s="56"/>
      <c r="DY180" s="56"/>
      <c r="DZ180" s="56"/>
      <c r="EA180" s="56"/>
      <c r="EB180" s="56"/>
      <c r="EC180" s="56"/>
      <c r="ED180" s="56"/>
      <c r="EE180" s="56"/>
      <c r="EF180" s="56"/>
      <c r="EG180" s="56"/>
      <c r="EH180" s="56"/>
      <c r="EI180" s="56"/>
      <c r="EJ180" s="56"/>
      <c r="EK180" s="56"/>
      <c r="EL180" s="56"/>
      <c r="EM180" s="56"/>
      <c r="EN180" s="56"/>
      <c r="EO180" s="56"/>
      <c r="EP180" s="56"/>
      <c r="EQ180" s="56"/>
      <c r="ER180" s="56"/>
      <c r="ES180" s="56"/>
      <c r="ET180" s="56"/>
      <c r="EU180" s="56"/>
      <c r="EV180" s="56"/>
      <c r="EW180" s="56"/>
      <c r="EX180" s="56"/>
      <c r="EY180" s="56"/>
      <c r="EZ180" s="56"/>
      <c r="FA180" s="56"/>
      <c r="FB180" s="56"/>
      <c r="FC180" s="56"/>
      <c r="FD180" s="56"/>
      <c r="FE180" s="56"/>
      <c r="FF180" s="56"/>
      <c r="FG180" s="56"/>
      <c r="FH180" s="56"/>
      <c r="FI180" s="56"/>
      <c r="FJ180" s="56"/>
      <c r="FK180" s="56"/>
      <c r="FL180" s="56"/>
      <c r="FM180" s="56"/>
      <c r="FN180" s="56"/>
      <c r="FO180" s="56"/>
      <c r="FP180" s="56"/>
      <c r="FQ180" s="56"/>
      <c r="FR180" s="56"/>
      <c r="FS180" s="56"/>
      <c r="FT180" s="56"/>
      <c r="FU180" s="56"/>
      <c r="FV180" s="56"/>
      <c r="FW180" s="56"/>
      <c r="FX180" s="56"/>
      <c r="FY180" s="56"/>
      <c r="FZ180" s="56"/>
      <c r="GA180" s="56"/>
      <c r="GB180" s="56"/>
      <c r="GC180" s="56"/>
      <c r="GD180" s="56"/>
      <c r="GE180" s="56"/>
      <c r="GF180" s="56"/>
      <c r="GG180" s="56"/>
      <c r="GH180" s="56"/>
      <c r="GI180" s="56"/>
      <c r="GJ180" s="56"/>
      <c r="GK180" s="56"/>
      <c r="GL180" s="56"/>
      <c r="GM180" s="56"/>
      <c r="GN180" s="56"/>
      <c r="GO180" s="56"/>
      <c r="GP180" s="56"/>
      <c r="GQ180" s="56"/>
      <c r="GR180" s="56"/>
      <c r="GS180" s="56"/>
      <c r="GT180" s="56"/>
      <c r="GU180" s="56"/>
      <c r="GV180" s="56"/>
      <c r="GW180" s="56"/>
      <c r="GX180" s="56"/>
      <c r="GY180" s="56"/>
      <c r="GZ180" s="56"/>
      <c r="HA180" s="56"/>
      <c r="HB180" s="56"/>
      <c r="HC180" s="56"/>
      <c r="HD180" s="56"/>
      <c r="HE180" s="56"/>
      <c r="HF180" s="56"/>
      <c r="HG180" s="56"/>
      <c r="HH180" s="56"/>
      <c r="HI180" s="56"/>
      <c r="HJ180" s="56"/>
      <c r="HK180" s="56"/>
      <c r="HL180" s="56"/>
      <c r="HM180" s="56"/>
      <c r="HN180" s="56"/>
      <c r="HO180" s="56"/>
      <c r="HP180" s="56"/>
      <c r="HQ180" s="56"/>
      <c r="HR180" s="56"/>
      <c r="HS180" s="56"/>
      <c r="HT180" s="56"/>
      <c r="HU180" s="56"/>
      <c r="HV180" s="56"/>
      <c r="HW180" s="56"/>
      <c r="HX180" s="56"/>
      <c r="HY180" s="56"/>
      <c r="HZ180" s="56"/>
      <c r="IA180" s="56"/>
      <c r="IB180" s="56"/>
      <c r="IC180" s="56"/>
      <c r="ID180" s="56"/>
      <c r="IE180" s="56"/>
    </row>
    <row r="181" spans="1:7" s="56" customFormat="1" ht="38.25">
      <c r="A181" s="186"/>
      <c r="B181" s="94" t="s">
        <v>1022</v>
      </c>
      <c r="C181" s="827" t="s">
        <v>1034</v>
      </c>
      <c r="D181" s="830">
        <v>0</v>
      </c>
      <c r="E181" s="830">
        <v>200</v>
      </c>
      <c r="F181" s="830">
        <v>200</v>
      </c>
      <c r="G181" s="109">
        <f>F181/E181*100</f>
        <v>100</v>
      </c>
    </row>
    <row r="182" spans="1:7" s="56" customFormat="1" ht="25.5">
      <c r="A182" s="186"/>
      <c r="B182" s="94" t="s">
        <v>1022</v>
      </c>
      <c r="C182" s="827" t="s">
        <v>180</v>
      </c>
      <c r="D182" s="830">
        <v>0</v>
      </c>
      <c r="E182" s="830">
        <v>33</v>
      </c>
      <c r="F182" s="830">
        <v>33</v>
      </c>
      <c r="G182" s="109">
        <f>F182/E182*100</f>
        <v>100</v>
      </c>
    </row>
    <row r="183" spans="1:239" s="23" customFormat="1" ht="15" customHeight="1">
      <c r="A183" s="124"/>
      <c r="B183" s="138"/>
      <c r="C183" s="137" t="s">
        <v>936</v>
      </c>
      <c r="D183" s="125">
        <f>SUM(D179)</f>
        <v>5500</v>
      </c>
      <c r="E183" s="125">
        <f>SUM(E179:E182)</f>
        <v>45883</v>
      </c>
      <c r="F183" s="125">
        <f>SUM(F179:F182)</f>
        <v>43454</v>
      </c>
      <c r="G183" s="81">
        <f>F183/E183*100</f>
        <v>94.70610029858554</v>
      </c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/>
      <c r="HI183" s="12"/>
      <c r="HJ183" s="12"/>
      <c r="HK183" s="12"/>
      <c r="HL183" s="12"/>
      <c r="HM183" s="12"/>
      <c r="HN183" s="12"/>
      <c r="HO183" s="12"/>
      <c r="HP183" s="12"/>
      <c r="HQ183" s="12"/>
      <c r="HR183" s="12"/>
      <c r="HS183" s="12"/>
      <c r="HT183" s="12"/>
      <c r="HU183" s="12"/>
      <c r="HV183" s="12"/>
      <c r="HW183" s="12"/>
      <c r="HX183" s="12"/>
      <c r="HY183" s="12"/>
      <c r="HZ183" s="12"/>
      <c r="IA183" s="12"/>
      <c r="IB183" s="12"/>
      <c r="IC183" s="12"/>
      <c r="ID183" s="12"/>
      <c r="IE183" s="12"/>
    </row>
    <row r="184" spans="1:239" s="23" customFormat="1" ht="12.75">
      <c r="A184" s="13"/>
      <c r="B184" s="48"/>
      <c r="C184" s="126"/>
      <c r="D184" s="127"/>
      <c r="E184" s="127"/>
      <c r="F184" s="127"/>
      <c r="G184" s="24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/>
      <c r="HA184" s="12"/>
      <c r="HB184" s="12"/>
      <c r="HC184" s="12"/>
      <c r="HD184" s="12"/>
      <c r="HE184" s="12"/>
      <c r="HF184" s="12"/>
      <c r="HG184" s="12"/>
      <c r="HH184" s="12"/>
      <c r="HI184" s="12"/>
      <c r="HJ184" s="12"/>
      <c r="HK184" s="12"/>
      <c r="HL184" s="12"/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/>
      <c r="HX184" s="12"/>
      <c r="HY184" s="12"/>
      <c r="HZ184" s="12"/>
      <c r="IA184" s="12"/>
      <c r="IB184" s="12"/>
      <c r="IC184" s="12"/>
      <c r="ID184" s="12"/>
      <c r="IE184" s="12"/>
    </row>
    <row r="185" spans="1:239" s="23" customFormat="1" ht="14.25" customHeight="1">
      <c r="A185" s="679" t="s">
        <v>1043</v>
      </c>
      <c r="B185" s="680"/>
      <c r="C185" s="680"/>
      <c r="D185" s="127"/>
      <c r="E185" s="128"/>
      <c r="F185" s="129"/>
      <c r="G185" s="24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/>
      <c r="HI185" s="12"/>
      <c r="HJ185" s="12"/>
      <c r="HK185" s="12"/>
      <c r="HL185" s="12"/>
      <c r="HM185" s="12"/>
      <c r="HN185" s="12"/>
      <c r="HO185" s="12"/>
      <c r="HP185" s="12"/>
      <c r="HQ185" s="12"/>
      <c r="HR185" s="12"/>
      <c r="HS185" s="12"/>
      <c r="HT185" s="12"/>
      <c r="HU185" s="12"/>
      <c r="HV185" s="12"/>
      <c r="HW185" s="12"/>
      <c r="HX185" s="12"/>
      <c r="HY185" s="12"/>
      <c r="HZ185" s="12"/>
      <c r="IA185" s="12"/>
      <c r="IB185" s="12"/>
      <c r="IC185" s="12"/>
      <c r="ID185" s="12"/>
      <c r="IE185" s="12"/>
    </row>
    <row r="186" spans="1:239" s="23" customFormat="1" ht="9" customHeight="1">
      <c r="A186" s="404"/>
      <c r="B186" s="405"/>
      <c r="C186" s="405"/>
      <c r="D186" s="127"/>
      <c r="E186" s="128"/>
      <c r="F186" s="129"/>
      <c r="G186" s="24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/>
      <c r="HK186" s="12"/>
      <c r="HL186" s="12"/>
      <c r="HM186" s="12"/>
      <c r="HN186" s="12"/>
      <c r="HO186" s="12"/>
      <c r="HP186" s="12"/>
      <c r="HQ186" s="12"/>
      <c r="HR186" s="12"/>
      <c r="HS186" s="12"/>
      <c r="HT186" s="12"/>
      <c r="HU186" s="12"/>
      <c r="HV186" s="12"/>
      <c r="HW186" s="12"/>
      <c r="HX186" s="12"/>
      <c r="HY186" s="12"/>
      <c r="HZ186" s="12"/>
      <c r="IA186" s="12"/>
      <c r="IB186" s="12"/>
      <c r="IC186" s="12"/>
      <c r="ID186" s="12"/>
      <c r="IE186" s="12"/>
    </row>
    <row r="187" spans="1:239" s="82" customFormat="1" ht="25.5" customHeight="1">
      <c r="A187" s="5" t="s">
        <v>917</v>
      </c>
      <c r="B187" s="5" t="s">
        <v>918</v>
      </c>
      <c r="C187" s="4" t="s">
        <v>919</v>
      </c>
      <c r="D187" s="508" t="s">
        <v>777</v>
      </c>
      <c r="E187" s="509" t="s">
        <v>778</v>
      </c>
      <c r="F187" s="5" t="s">
        <v>715</v>
      </c>
      <c r="G187" s="35" t="s">
        <v>716</v>
      </c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/>
      <c r="HA187" s="12"/>
      <c r="HB187" s="12"/>
      <c r="HC187" s="12"/>
      <c r="HD187" s="12"/>
      <c r="HE187" s="12"/>
      <c r="HF187" s="12"/>
      <c r="HG187" s="12"/>
      <c r="HH187" s="12"/>
      <c r="HI187" s="12"/>
      <c r="HJ187" s="12"/>
      <c r="HK187" s="12"/>
      <c r="HL187" s="12"/>
      <c r="HM187" s="12"/>
      <c r="HN187" s="12"/>
      <c r="HO187" s="12"/>
      <c r="HP187" s="12"/>
      <c r="HQ187" s="12"/>
      <c r="HR187" s="12"/>
      <c r="HS187" s="12"/>
      <c r="HT187" s="12"/>
      <c r="HU187" s="12"/>
      <c r="HV187" s="12"/>
      <c r="HW187" s="12"/>
      <c r="HX187" s="12"/>
      <c r="HY187" s="12"/>
      <c r="HZ187" s="12"/>
      <c r="IA187" s="12"/>
      <c r="IB187" s="12"/>
      <c r="IC187" s="12"/>
      <c r="ID187" s="12"/>
      <c r="IE187" s="12"/>
    </row>
    <row r="188" spans="1:239" s="82" customFormat="1" ht="25.5" customHeight="1">
      <c r="A188" s="94" t="s">
        <v>941</v>
      </c>
      <c r="B188" s="94" t="s">
        <v>1044</v>
      </c>
      <c r="C188" s="830" t="s">
        <v>1045</v>
      </c>
      <c r="D188" s="108">
        <v>500</v>
      </c>
      <c r="E188" s="108">
        <v>500</v>
      </c>
      <c r="F188" s="108">
        <v>477</v>
      </c>
      <c r="G188" s="791">
        <f aca="true" t="shared" si="9" ref="G188:G194">F188/E188*100</f>
        <v>95.39999999999999</v>
      </c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</row>
    <row r="189" spans="1:239" s="82" customFormat="1" ht="25.5" customHeight="1">
      <c r="A189" s="94" t="s">
        <v>941</v>
      </c>
      <c r="B189" s="94" t="s">
        <v>1046</v>
      </c>
      <c r="C189" s="830" t="s">
        <v>1047</v>
      </c>
      <c r="D189" s="108">
        <v>500</v>
      </c>
      <c r="E189" s="108">
        <v>500</v>
      </c>
      <c r="F189" s="108">
        <v>500</v>
      </c>
      <c r="G189" s="791">
        <f t="shared" si="9"/>
        <v>100</v>
      </c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/>
      <c r="HH189" s="12"/>
      <c r="HI189" s="12"/>
      <c r="HJ189" s="12"/>
      <c r="HK189" s="12"/>
      <c r="HL189" s="12"/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/>
      <c r="HX189" s="12"/>
      <c r="HY189" s="12"/>
      <c r="HZ189" s="12"/>
      <c r="IA189" s="12"/>
      <c r="IB189" s="12"/>
      <c r="IC189" s="12"/>
      <c r="ID189" s="12"/>
      <c r="IE189" s="12"/>
    </row>
    <row r="190" spans="1:239" s="82" customFormat="1" ht="25.5">
      <c r="A190" s="94" t="s">
        <v>941</v>
      </c>
      <c r="B190" s="94" t="s">
        <v>993</v>
      </c>
      <c r="C190" s="830" t="s">
        <v>1048</v>
      </c>
      <c r="D190" s="108">
        <v>500</v>
      </c>
      <c r="E190" s="108">
        <v>500</v>
      </c>
      <c r="F190" s="108">
        <v>0</v>
      </c>
      <c r="G190" s="791">
        <f t="shared" si="9"/>
        <v>0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/>
      <c r="HI190" s="12"/>
      <c r="HJ190" s="12"/>
      <c r="HK190" s="12"/>
      <c r="HL190" s="12"/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/>
      <c r="HX190" s="12"/>
      <c r="HY190" s="12"/>
      <c r="HZ190" s="12"/>
      <c r="IA190" s="12"/>
      <c r="IB190" s="12"/>
      <c r="IC190" s="12"/>
      <c r="ID190" s="12"/>
      <c r="IE190" s="12"/>
    </row>
    <row r="191" spans="1:239" s="82" customFormat="1" ht="41.25" customHeight="1">
      <c r="A191" s="94" t="s">
        <v>941</v>
      </c>
      <c r="B191" s="94" t="s">
        <v>1053</v>
      </c>
      <c r="C191" s="830" t="s">
        <v>1105</v>
      </c>
      <c r="D191" s="108">
        <v>0</v>
      </c>
      <c r="E191" s="108">
        <v>645</v>
      </c>
      <c r="F191" s="108">
        <v>645</v>
      </c>
      <c r="G191" s="791">
        <f t="shared" si="9"/>
        <v>100</v>
      </c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/>
      <c r="HI191" s="12"/>
      <c r="HJ191" s="12"/>
      <c r="HK191" s="12"/>
      <c r="HL191" s="12"/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/>
      <c r="HX191" s="12"/>
      <c r="HY191" s="12"/>
      <c r="HZ191" s="12"/>
      <c r="IA191" s="12"/>
      <c r="IB191" s="12"/>
      <c r="IC191" s="12"/>
      <c r="ID191" s="12"/>
      <c r="IE191" s="12"/>
    </row>
    <row r="192" spans="1:239" s="82" customFormat="1" ht="38.25">
      <c r="A192" s="94" t="s">
        <v>941</v>
      </c>
      <c r="B192" s="94" t="s">
        <v>993</v>
      </c>
      <c r="C192" s="830" t="s">
        <v>1104</v>
      </c>
      <c r="D192" s="108">
        <v>0</v>
      </c>
      <c r="E192" s="108">
        <v>2350</v>
      </c>
      <c r="F192" s="108">
        <v>2350</v>
      </c>
      <c r="G192" s="791">
        <f t="shared" si="9"/>
        <v>100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/>
      <c r="HH192" s="12"/>
      <c r="HI192" s="12"/>
      <c r="HJ192" s="12"/>
      <c r="HK192" s="12"/>
      <c r="HL192" s="12"/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/>
      <c r="HX192" s="12"/>
      <c r="HY192" s="12"/>
      <c r="HZ192" s="12"/>
      <c r="IA192" s="12"/>
      <c r="IB192" s="12"/>
      <c r="IC192" s="12"/>
      <c r="ID192" s="12"/>
      <c r="IE192" s="12"/>
    </row>
    <row r="193" spans="1:239" s="82" customFormat="1" ht="12.75" customHeight="1">
      <c r="A193" s="94" t="s">
        <v>941</v>
      </c>
      <c r="B193" s="94" t="s">
        <v>1049</v>
      </c>
      <c r="C193" s="830" t="s">
        <v>1050</v>
      </c>
      <c r="D193" s="108">
        <v>2735</v>
      </c>
      <c r="E193" s="108">
        <v>1000</v>
      </c>
      <c r="F193" s="108">
        <v>0</v>
      </c>
      <c r="G193" s="791">
        <f t="shared" si="9"/>
        <v>0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/>
      <c r="HI193" s="12"/>
      <c r="HJ193" s="12"/>
      <c r="HK193" s="12"/>
      <c r="HL193" s="12"/>
      <c r="HM193" s="12"/>
      <c r="HN193" s="12"/>
      <c r="HO193" s="12"/>
      <c r="HP193" s="12"/>
      <c r="HQ193" s="12"/>
      <c r="HR193" s="12"/>
      <c r="HS193" s="12"/>
      <c r="HT193" s="12"/>
      <c r="HU193" s="12"/>
      <c r="HV193" s="12"/>
      <c r="HW193" s="12"/>
      <c r="HX193" s="12"/>
      <c r="HY193" s="12"/>
      <c r="HZ193" s="12"/>
      <c r="IA193" s="12"/>
      <c r="IB193" s="12"/>
      <c r="IC193" s="12"/>
      <c r="ID193" s="12"/>
      <c r="IE193" s="12"/>
    </row>
    <row r="194" spans="1:239" s="82" customFormat="1" ht="15" customHeight="1">
      <c r="A194" s="391"/>
      <c r="B194" s="392"/>
      <c r="C194" s="161" t="s">
        <v>1051</v>
      </c>
      <c r="D194" s="80">
        <f>SUM(D188:D193)</f>
        <v>4235</v>
      </c>
      <c r="E194" s="80">
        <f>SUM(E188:E193)</f>
        <v>5495</v>
      </c>
      <c r="F194" s="80">
        <f>SUM(F188:F193)</f>
        <v>3972</v>
      </c>
      <c r="G194" s="884">
        <f t="shared" si="9"/>
        <v>72.28389444949954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/>
      <c r="HA194" s="12"/>
      <c r="HB194" s="12"/>
      <c r="HC194" s="12"/>
      <c r="HD194" s="12"/>
      <c r="HE194" s="12"/>
      <c r="HF194" s="12"/>
      <c r="HG194" s="12"/>
      <c r="HH194" s="12"/>
      <c r="HI194" s="12"/>
      <c r="HJ194" s="12"/>
      <c r="HK194" s="12"/>
      <c r="HL194" s="12"/>
      <c r="HM194" s="12"/>
      <c r="HN194" s="12"/>
      <c r="HO194" s="12"/>
      <c r="HP194" s="12"/>
      <c r="HQ194" s="12"/>
      <c r="HR194" s="12"/>
      <c r="HS194" s="12"/>
      <c r="HT194" s="12"/>
      <c r="HU194" s="12"/>
      <c r="HV194" s="12"/>
      <c r="HW194" s="12"/>
      <c r="HX194" s="12"/>
      <c r="HY194" s="12"/>
      <c r="HZ194" s="12"/>
      <c r="IA194" s="12"/>
      <c r="IB194" s="12"/>
      <c r="IC194" s="12"/>
      <c r="ID194" s="12"/>
      <c r="IE194" s="12"/>
    </row>
    <row r="195" spans="1:239" s="82" customFormat="1" ht="12.75" customHeight="1">
      <c r="A195" s="209"/>
      <c r="B195" s="209"/>
      <c r="C195" s="209"/>
      <c r="D195" s="210"/>
      <c r="E195" s="210"/>
      <c r="F195" s="210"/>
      <c r="G195" s="40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</row>
    <row r="196" spans="1:239" s="82" customFormat="1" ht="14.25" customHeight="1">
      <c r="A196" s="17" t="s">
        <v>1052</v>
      </c>
      <c r="B196" s="17"/>
      <c r="C196" s="17"/>
      <c r="D196" s="17"/>
      <c r="E196" s="17"/>
      <c r="F196" s="210"/>
      <c r="G196" s="40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/>
      <c r="HH196" s="12"/>
      <c r="HI196" s="12"/>
      <c r="HJ196" s="12"/>
      <c r="HK196" s="12"/>
      <c r="HL196" s="12"/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/>
      <c r="HX196" s="12"/>
      <c r="HY196" s="12"/>
      <c r="HZ196" s="12"/>
      <c r="IA196" s="12"/>
      <c r="IB196" s="12"/>
      <c r="IC196" s="12"/>
      <c r="ID196" s="12"/>
      <c r="IE196" s="12"/>
    </row>
    <row r="197" spans="1:239" s="82" customFormat="1" ht="9" customHeight="1">
      <c r="A197" s="231"/>
      <c r="B197" s="231"/>
      <c r="C197" s="231"/>
      <c r="D197" s="231"/>
      <c r="E197" s="231"/>
      <c r="F197" s="210"/>
      <c r="G197" s="40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/>
      <c r="HY197" s="12"/>
      <c r="HZ197" s="12"/>
      <c r="IA197" s="12"/>
      <c r="IB197" s="12"/>
      <c r="IC197" s="12"/>
      <c r="ID197" s="12"/>
      <c r="IE197" s="12"/>
    </row>
    <row r="198" spans="1:239" s="82" customFormat="1" ht="25.5" customHeight="1">
      <c r="A198" s="5" t="s">
        <v>917</v>
      </c>
      <c r="B198" s="5" t="s">
        <v>918</v>
      </c>
      <c r="C198" s="4" t="s">
        <v>919</v>
      </c>
      <c r="D198" s="508" t="s">
        <v>777</v>
      </c>
      <c r="E198" s="509" t="s">
        <v>778</v>
      </c>
      <c r="F198" s="5" t="s">
        <v>715</v>
      </c>
      <c r="G198" s="35" t="s">
        <v>716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/>
      <c r="GZ198" s="12"/>
      <c r="HA198" s="12"/>
      <c r="HB198" s="12"/>
      <c r="HC198" s="12"/>
      <c r="HD198" s="12"/>
      <c r="HE198" s="12"/>
      <c r="HF198" s="12"/>
      <c r="HG198" s="12"/>
      <c r="HH198" s="12"/>
      <c r="HI198" s="12"/>
      <c r="HJ198" s="12"/>
      <c r="HK198" s="12"/>
      <c r="HL198" s="12"/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/>
      <c r="HX198" s="12"/>
      <c r="HY198" s="12"/>
      <c r="HZ198" s="12"/>
      <c r="IA198" s="12"/>
      <c r="IB198" s="12"/>
      <c r="IC198" s="12"/>
      <c r="ID198" s="12"/>
      <c r="IE198" s="12"/>
    </row>
    <row r="199" spans="1:239" s="82" customFormat="1" ht="12.75" customHeight="1">
      <c r="A199" s="94" t="s">
        <v>1038</v>
      </c>
      <c r="B199" s="94" t="s">
        <v>1053</v>
      </c>
      <c r="C199" s="95" t="s">
        <v>1054</v>
      </c>
      <c r="D199" s="108">
        <v>6000</v>
      </c>
      <c r="E199" s="108">
        <v>6477</v>
      </c>
      <c r="F199" s="108">
        <v>5928</v>
      </c>
      <c r="G199" s="791">
        <f>F199/E199*100</f>
        <v>91.52385363594256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/>
      <c r="HI199" s="12"/>
      <c r="HJ199" s="12"/>
      <c r="HK199" s="12"/>
      <c r="HL199" s="12"/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/>
      <c r="HX199" s="12"/>
      <c r="HY199" s="12"/>
      <c r="HZ199" s="12"/>
      <c r="IA199" s="12"/>
      <c r="IB199" s="12"/>
      <c r="IC199" s="12"/>
      <c r="ID199" s="12"/>
      <c r="IE199" s="12"/>
    </row>
    <row r="200" spans="1:239" s="82" customFormat="1" ht="15" customHeight="1">
      <c r="A200" s="391"/>
      <c r="B200" s="392"/>
      <c r="C200" s="161" t="s">
        <v>1055</v>
      </c>
      <c r="D200" s="80">
        <f>SUM(D199)</f>
        <v>6000</v>
      </c>
      <c r="E200" s="80">
        <f>SUM(E199)</f>
        <v>6477</v>
      </c>
      <c r="F200" s="80">
        <f>SUM(F199)</f>
        <v>5928</v>
      </c>
      <c r="G200" s="884">
        <f>F200/E200*100</f>
        <v>91.52385363594256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/>
      <c r="FL200" s="12"/>
      <c r="FM200" s="12"/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/>
      <c r="GY200" s="12"/>
      <c r="GZ200" s="12"/>
      <c r="HA200" s="12"/>
      <c r="HB200" s="12"/>
      <c r="HC200" s="12"/>
      <c r="HD200" s="12"/>
      <c r="HE200" s="12"/>
      <c r="HF200" s="12"/>
      <c r="HG200" s="12"/>
      <c r="HH200" s="12"/>
      <c r="HI200" s="12"/>
      <c r="HJ200" s="12"/>
      <c r="HK200" s="12"/>
      <c r="HL200" s="12"/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/>
      <c r="HX200" s="12"/>
      <c r="HY200" s="12"/>
      <c r="HZ200" s="12"/>
      <c r="IA200" s="12"/>
      <c r="IB200" s="12"/>
      <c r="IC200" s="12"/>
      <c r="ID200" s="12"/>
      <c r="IE200" s="12"/>
    </row>
    <row r="201" spans="1:239" s="82" customFormat="1" ht="12.75" customHeight="1">
      <c r="A201" s="209"/>
      <c r="B201" s="209"/>
      <c r="C201" s="17"/>
      <c r="D201" s="210"/>
      <c r="E201" s="210"/>
      <c r="F201" s="210"/>
      <c r="G201" s="40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/>
      <c r="HA201" s="12"/>
      <c r="HB201" s="12"/>
      <c r="HC201" s="12"/>
      <c r="HD201" s="12"/>
      <c r="HE201" s="12"/>
      <c r="HF201" s="12"/>
      <c r="HG201" s="12"/>
      <c r="HH201" s="12"/>
      <c r="HI201" s="12"/>
      <c r="HJ201" s="12"/>
      <c r="HK201" s="12"/>
      <c r="HL201" s="12"/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/>
      <c r="HX201" s="12"/>
      <c r="HY201" s="12"/>
      <c r="HZ201" s="12"/>
      <c r="IA201" s="12"/>
      <c r="IB201" s="12"/>
      <c r="IC201" s="12"/>
      <c r="ID201" s="12"/>
      <c r="IE201" s="12"/>
    </row>
    <row r="202" spans="1:239" s="628" customFormat="1" ht="12.75" customHeight="1">
      <c r="A202" s="940" t="s">
        <v>1056</v>
      </c>
      <c r="B202" s="941"/>
      <c r="C202" s="941"/>
      <c r="D202" s="630"/>
      <c r="E202" s="630"/>
      <c r="F202" s="630"/>
      <c r="G202" s="630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  <c r="EI202" s="98"/>
      <c r="EJ202" s="98"/>
      <c r="EK202" s="98"/>
      <c r="EL202" s="98"/>
      <c r="EM202" s="98"/>
      <c r="EN202" s="98"/>
      <c r="EO202" s="98"/>
      <c r="EP202" s="98"/>
      <c r="EQ202" s="98"/>
      <c r="ER202" s="98"/>
      <c r="ES202" s="98"/>
      <c r="ET202" s="98"/>
      <c r="EU202" s="98"/>
      <c r="EV202" s="98"/>
      <c r="EW202" s="98"/>
      <c r="EX202" s="98"/>
      <c r="EY202" s="98"/>
      <c r="EZ202" s="98"/>
      <c r="FA202" s="98"/>
      <c r="FB202" s="98"/>
      <c r="FC202" s="98"/>
      <c r="FD202" s="98"/>
      <c r="FE202" s="98"/>
      <c r="FF202" s="98"/>
      <c r="FG202" s="98"/>
      <c r="FH202" s="98"/>
      <c r="FI202" s="98"/>
      <c r="FJ202" s="98"/>
      <c r="FK202" s="98"/>
      <c r="FL202" s="98"/>
      <c r="FM202" s="98"/>
      <c r="FN202" s="98"/>
      <c r="FO202" s="98"/>
      <c r="FP202" s="98"/>
      <c r="FQ202" s="98"/>
      <c r="FR202" s="98"/>
      <c r="FS202" s="98"/>
      <c r="FT202" s="98"/>
      <c r="FU202" s="98"/>
      <c r="FV202" s="98"/>
      <c r="FW202" s="98"/>
      <c r="FX202" s="98"/>
      <c r="FY202" s="98"/>
      <c r="FZ202" s="98"/>
      <c r="GA202" s="98"/>
      <c r="GB202" s="98"/>
      <c r="GC202" s="98"/>
      <c r="GD202" s="98"/>
      <c r="GE202" s="98"/>
      <c r="GF202" s="98"/>
      <c r="GG202" s="98"/>
      <c r="GH202" s="98"/>
      <c r="GI202" s="98"/>
      <c r="GJ202" s="98"/>
      <c r="GK202" s="98"/>
      <c r="GL202" s="98"/>
      <c r="GM202" s="98"/>
      <c r="GN202" s="98"/>
      <c r="GO202" s="98"/>
      <c r="GP202" s="98"/>
      <c r="GQ202" s="98"/>
      <c r="GR202" s="98"/>
      <c r="GS202" s="98"/>
      <c r="GT202" s="98"/>
      <c r="GU202" s="98"/>
      <c r="GV202" s="98"/>
      <c r="GW202" s="98"/>
      <c r="GX202" s="98"/>
      <c r="GY202" s="98"/>
      <c r="GZ202" s="98"/>
      <c r="HA202" s="98"/>
      <c r="HB202" s="98"/>
      <c r="HC202" s="98"/>
      <c r="HD202" s="98"/>
      <c r="HE202" s="98"/>
      <c r="HF202" s="98"/>
      <c r="HG202" s="98"/>
      <c r="HH202" s="98"/>
      <c r="HI202" s="98"/>
      <c r="HJ202" s="98"/>
      <c r="HK202" s="98"/>
      <c r="HL202" s="98"/>
      <c r="HM202" s="98"/>
      <c r="HN202" s="98"/>
      <c r="HO202" s="98"/>
      <c r="HP202" s="98"/>
      <c r="HQ202" s="98"/>
      <c r="HR202" s="98"/>
      <c r="HS202" s="98"/>
      <c r="HT202" s="98"/>
      <c r="HU202" s="98"/>
      <c r="HV202" s="98"/>
      <c r="HW202" s="98"/>
      <c r="HX202" s="98"/>
      <c r="HY202" s="98"/>
      <c r="HZ202" s="98"/>
      <c r="IA202" s="98"/>
      <c r="IB202" s="98"/>
      <c r="IC202" s="98"/>
      <c r="ID202" s="98"/>
      <c r="IE202" s="98"/>
    </row>
    <row r="203" spans="1:239" s="82" customFormat="1" ht="9" customHeight="1">
      <c r="A203" s="209"/>
      <c r="B203" s="209"/>
      <c r="C203" s="17"/>
      <c r="D203" s="210"/>
      <c r="E203" s="210"/>
      <c r="F203" s="210"/>
      <c r="G203" s="401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/>
      <c r="HL203" s="12"/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/>
      <c r="HX203" s="12"/>
      <c r="HY203" s="12"/>
      <c r="HZ203" s="12"/>
      <c r="IA203" s="12"/>
      <c r="IB203" s="12"/>
      <c r="IC203" s="12"/>
      <c r="ID203" s="12"/>
      <c r="IE203" s="12"/>
    </row>
    <row r="204" spans="1:239" s="82" customFormat="1" ht="25.5" customHeight="1">
      <c r="A204" s="5" t="s">
        <v>917</v>
      </c>
      <c r="B204" s="5" t="s">
        <v>918</v>
      </c>
      <c r="C204" s="4" t="s">
        <v>919</v>
      </c>
      <c r="D204" s="508" t="s">
        <v>777</v>
      </c>
      <c r="E204" s="509" t="s">
        <v>778</v>
      </c>
      <c r="F204" s="5" t="s">
        <v>715</v>
      </c>
      <c r="G204" s="35" t="s">
        <v>716</v>
      </c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/>
      <c r="HH204" s="12"/>
      <c r="HI204" s="12"/>
      <c r="HJ204" s="12"/>
      <c r="HK204" s="12"/>
      <c r="HL204" s="12"/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/>
      <c r="HX204" s="12"/>
      <c r="HY204" s="12"/>
      <c r="HZ204" s="12"/>
      <c r="IA204" s="12"/>
      <c r="IB204" s="12"/>
      <c r="IC204" s="12"/>
      <c r="ID204" s="12"/>
      <c r="IE204" s="12"/>
    </row>
    <row r="205" spans="1:239" s="82" customFormat="1" ht="38.25">
      <c r="A205" s="94" t="s">
        <v>941</v>
      </c>
      <c r="B205" s="94" t="s">
        <v>1057</v>
      </c>
      <c r="C205" s="790" t="s">
        <v>1103</v>
      </c>
      <c r="D205" s="108">
        <v>0</v>
      </c>
      <c r="E205" s="108">
        <v>1360</v>
      </c>
      <c r="F205" s="108">
        <v>1360</v>
      </c>
      <c r="G205" s="832">
        <f>F205/E205*100</f>
        <v>100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/>
      <c r="HA205" s="12"/>
      <c r="HB205" s="12"/>
      <c r="HC205" s="12"/>
      <c r="HD205" s="12"/>
      <c r="HE205" s="12"/>
      <c r="HF205" s="12"/>
      <c r="HG205" s="12"/>
      <c r="HH205" s="12"/>
      <c r="HI205" s="12"/>
      <c r="HJ205" s="12"/>
      <c r="HK205" s="12"/>
      <c r="HL205" s="12"/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/>
      <c r="HX205" s="12"/>
      <c r="HY205" s="12"/>
      <c r="HZ205" s="12"/>
      <c r="IA205" s="12"/>
      <c r="IB205" s="12"/>
      <c r="IC205" s="12"/>
      <c r="ID205" s="12"/>
      <c r="IE205" s="12"/>
    </row>
    <row r="206" spans="1:239" s="82" customFormat="1" ht="12.75">
      <c r="A206" s="186"/>
      <c r="B206" s="707"/>
      <c r="C206" s="161" t="s">
        <v>1058</v>
      </c>
      <c r="D206" s="80" t="s">
        <v>1059</v>
      </c>
      <c r="E206" s="80">
        <f>SUM(E205)</f>
        <v>1360</v>
      </c>
      <c r="F206" s="80">
        <f>SUM(F205)</f>
        <v>1360</v>
      </c>
      <c r="G206" s="884">
        <f>F206/E206*100</f>
        <v>100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/>
      <c r="HA206" s="12"/>
      <c r="HB206" s="12"/>
      <c r="HC206" s="12"/>
      <c r="HD206" s="12"/>
      <c r="HE206" s="12"/>
      <c r="HF206" s="12"/>
      <c r="HG206" s="12"/>
      <c r="HH206" s="12"/>
      <c r="HI206" s="12"/>
      <c r="HJ206" s="12"/>
      <c r="HK206" s="12"/>
      <c r="HL206" s="12"/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/>
      <c r="HX206" s="12"/>
      <c r="HY206" s="12"/>
      <c r="HZ206" s="12"/>
      <c r="IA206" s="12"/>
      <c r="IB206" s="12"/>
      <c r="IC206" s="12"/>
      <c r="ID206" s="12"/>
      <c r="IE206" s="12"/>
    </row>
    <row r="207" spans="1:239" s="82" customFormat="1" ht="12.75" customHeight="1">
      <c r="A207" s="209"/>
      <c r="B207" s="209"/>
      <c r="C207" s="17"/>
      <c r="D207" s="210"/>
      <c r="E207" s="210"/>
      <c r="F207" s="210"/>
      <c r="G207" s="401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/>
      <c r="HH207" s="12"/>
      <c r="HI207" s="12"/>
      <c r="HJ207" s="12"/>
      <c r="HK207" s="12"/>
      <c r="HL207" s="12"/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/>
      <c r="HX207" s="12"/>
      <c r="HY207" s="12"/>
      <c r="HZ207" s="12"/>
      <c r="IA207" s="12"/>
      <c r="IB207" s="12"/>
      <c r="IC207" s="12"/>
      <c r="ID207" s="12"/>
      <c r="IE207" s="12"/>
    </row>
    <row r="208" spans="1:239" s="23" customFormat="1" ht="12.75">
      <c r="A208" s="131"/>
      <c r="B208" s="140"/>
      <c r="C208" s="139" t="s">
        <v>937</v>
      </c>
      <c r="D208" s="132">
        <f>D71+D92+D109+D133+D168+D174+D183+D194+D200</f>
        <v>4054254</v>
      </c>
      <c r="E208" s="132">
        <f>E71+E92+E109+E133+E168+E174+E183+E194+E200+E206</f>
        <v>4467186</v>
      </c>
      <c r="F208" s="132">
        <f>F71+F92+F109+F133+F168+F174+F183+F194+F200+F206</f>
        <v>4459735</v>
      </c>
      <c r="G208" s="217">
        <f>F208/E208*100</f>
        <v>99.83320596008315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/>
      <c r="FC208" s="12"/>
      <c r="FD208" s="12"/>
      <c r="FE208" s="12"/>
      <c r="FF208" s="12"/>
      <c r="FG208" s="12"/>
      <c r="FH208" s="12"/>
      <c r="FI208" s="12"/>
      <c r="FJ208" s="12"/>
      <c r="FK208" s="12"/>
      <c r="FL208" s="12"/>
      <c r="FM208" s="12"/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/>
      <c r="GY208" s="12"/>
      <c r="GZ208" s="12"/>
      <c r="HA208" s="12"/>
      <c r="HB208" s="12"/>
      <c r="HC208" s="12"/>
      <c r="HD208" s="12"/>
      <c r="HE208" s="12"/>
      <c r="HF208" s="12"/>
      <c r="HG208" s="12"/>
      <c r="HH208" s="12"/>
      <c r="HI208" s="12"/>
      <c r="HJ208" s="12"/>
      <c r="HK208" s="12"/>
      <c r="HL208" s="12"/>
      <c r="HM208" s="12"/>
      <c r="HN208" s="12"/>
      <c r="HO208" s="12"/>
      <c r="HP208" s="12"/>
      <c r="HQ208" s="12"/>
      <c r="HR208" s="12"/>
      <c r="HS208" s="12"/>
      <c r="HT208" s="12"/>
      <c r="HU208" s="12"/>
      <c r="HV208" s="12"/>
      <c r="HW208" s="12"/>
      <c r="HX208" s="12"/>
      <c r="HY208" s="12"/>
      <c r="HZ208" s="12"/>
      <c r="IA208" s="12"/>
      <c r="IB208" s="12"/>
      <c r="IC208" s="12"/>
      <c r="ID208" s="12"/>
      <c r="IE208" s="12"/>
    </row>
    <row r="209" spans="1:239" s="23" customFormat="1" ht="12.75" customHeight="1">
      <c r="A209" s="13"/>
      <c r="B209" s="48"/>
      <c r="C209" s="126"/>
      <c r="D209" s="127"/>
      <c r="E209" s="474"/>
      <c r="F209" s="129"/>
      <c r="G209" s="130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  <c r="DX209" s="56"/>
      <c r="DY209" s="56"/>
      <c r="DZ209" s="56"/>
      <c r="EA209" s="56"/>
      <c r="EB209" s="56"/>
      <c r="EC209" s="56"/>
      <c r="ED209" s="56"/>
      <c r="EE209" s="56"/>
      <c r="EF209" s="56"/>
      <c r="EG209" s="56"/>
      <c r="EH209" s="56"/>
      <c r="EI209" s="56"/>
      <c r="EJ209" s="56"/>
      <c r="EK209" s="56"/>
      <c r="EL209" s="56"/>
      <c r="EM209" s="56"/>
      <c r="EN209" s="56"/>
      <c r="EO209" s="56"/>
      <c r="EP209" s="56"/>
      <c r="EQ209" s="56"/>
      <c r="ER209" s="56"/>
      <c r="ES209" s="56"/>
      <c r="ET209" s="56"/>
      <c r="EU209" s="56"/>
      <c r="EV209" s="56"/>
      <c r="EW209" s="56"/>
      <c r="EX209" s="56"/>
      <c r="EY209" s="56"/>
      <c r="EZ209" s="56"/>
      <c r="FA209" s="56"/>
      <c r="FB209" s="56"/>
      <c r="FC209" s="56"/>
      <c r="FD209" s="56"/>
      <c r="FE209" s="56"/>
      <c r="FF209" s="56"/>
      <c r="FG209" s="56"/>
      <c r="FH209" s="56"/>
      <c r="FI209" s="56"/>
      <c r="FJ209" s="56"/>
      <c r="FK209" s="56"/>
      <c r="FL209" s="56"/>
      <c r="FM209" s="56"/>
      <c r="FN209" s="56"/>
      <c r="FO209" s="56"/>
      <c r="FP209" s="56"/>
      <c r="FQ209" s="56"/>
      <c r="FR209" s="56"/>
      <c r="FS209" s="56"/>
      <c r="FT209" s="56"/>
      <c r="FU209" s="56"/>
      <c r="FV209" s="56"/>
      <c r="FW209" s="56"/>
      <c r="FX209" s="56"/>
      <c r="FY209" s="56"/>
      <c r="FZ209" s="56"/>
      <c r="GA209" s="56"/>
      <c r="GB209" s="56"/>
      <c r="GC209" s="56"/>
      <c r="GD209" s="56"/>
      <c r="GE209" s="56"/>
      <c r="GF209" s="56"/>
      <c r="GG209" s="56"/>
      <c r="GH209" s="56"/>
      <c r="GI209" s="56"/>
      <c r="GJ209" s="56"/>
      <c r="GK209" s="56"/>
      <c r="GL209" s="56"/>
      <c r="GM209" s="56"/>
      <c r="GN209" s="56"/>
      <c r="GO209" s="56"/>
      <c r="GP209" s="56"/>
      <c r="GQ209" s="56"/>
      <c r="GR209" s="56"/>
      <c r="GS209" s="56"/>
      <c r="GT209" s="56"/>
      <c r="GU209" s="56"/>
      <c r="GV209" s="56"/>
      <c r="GW209" s="56"/>
      <c r="GX209" s="56"/>
      <c r="GY209" s="56"/>
      <c r="GZ209" s="56"/>
      <c r="HA209" s="56"/>
      <c r="HB209" s="56"/>
      <c r="HC209" s="56"/>
      <c r="HD209" s="56"/>
      <c r="HE209" s="56"/>
      <c r="HF209" s="56"/>
      <c r="HG209" s="56"/>
      <c r="HH209" s="56"/>
      <c r="HI209" s="56"/>
      <c r="HJ209" s="56"/>
      <c r="HK209" s="56"/>
      <c r="HL209" s="56"/>
      <c r="HM209" s="56"/>
      <c r="HN209" s="56"/>
      <c r="HO209" s="56"/>
      <c r="HP209" s="56"/>
      <c r="HQ209" s="56"/>
      <c r="HR209" s="56"/>
      <c r="HS209" s="56"/>
      <c r="HT209" s="56"/>
      <c r="HU209" s="56"/>
      <c r="HV209" s="56"/>
      <c r="HW209" s="56"/>
      <c r="HX209" s="56"/>
      <c r="HY209" s="56"/>
      <c r="HZ209" s="56"/>
      <c r="IA209" s="56"/>
      <c r="IB209" s="56"/>
      <c r="IC209" s="56"/>
      <c r="ID209" s="56"/>
      <c r="IE209" s="56"/>
    </row>
    <row r="210" spans="1:239" s="82" customFormat="1" ht="15.75">
      <c r="A210" s="53" t="s">
        <v>1060</v>
      </c>
      <c r="B210" s="23"/>
      <c r="C210" s="23"/>
      <c r="D210" s="56"/>
      <c r="E210" s="56"/>
      <c r="F210" s="56"/>
      <c r="G210" s="23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/>
      <c r="HD210" s="12"/>
      <c r="HE210" s="12"/>
      <c r="HF210" s="12"/>
      <c r="HG210" s="12"/>
      <c r="HH210" s="12"/>
      <c r="HI210" s="12"/>
      <c r="HJ210" s="12"/>
      <c r="HK210" s="12"/>
      <c r="HL210" s="12"/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/>
      <c r="HX210" s="12"/>
      <c r="HY210" s="12"/>
      <c r="HZ210" s="12"/>
      <c r="IA210" s="12"/>
      <c r="IB210" s="12"/>
      <c r="IC210" s="12"/>
      <c r="ID210" s="12"/>
      <c r="IE210" s="12"/>
    </row>
    <row r="211" spans="1:239" s="82" customFormat="1" ht="7.5" customHeight="1">
      <c r="A211" s="23"/>
      <c r="B211"/>
      <c r="C211"/>
      <c r="D211" s="12"/>
      <c r="E211" s="12"/>
      <c r="F211" s="12"/>
      <c r="G211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/>
      <c r="HH211" s="12"/>
      <c r="HI211" s="12"/>
      <c r="HJ211" s="12"/>
      <c r="HK211" s="12"/>
      <c r="HL211" s="12"/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/>
      <c r="HX211" s="12"/>
      <c r="HY211" s="12"/>
      <c r="HZ211" s="12"/>
      <c r="IA211" s="12"/>
      <c r="IB211" s="12"/>
      <c r="IC211" s="12"/>
      <c r="ID211" s="12"/>
      <c r="IE211" s="12"/>
    </row>
    <row r="212" spans="1:239" s="82" customFormat="1" ht="14.25" customHeight="1">
      <c r="A212" s="45" t="s">
        <v>939</v>
      </c>
      <c r="B212"/>
      <c r="C212"/>
      <c r="D212" s="12"/>
      <c r="E212" s="12"/>
      <c r="F212" s="12"/>
      <c r="G2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/>
      <c r="HH212" s="12"/>
      <c r="HI212" s="12"/>
      <c r="HJ212" s="12"/>
      <c r="HK212" s="12"/>
      <c r="HL212" s="12"/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/>
      <c r="HX212" s="12"/>
      <c r="HY212" s="12"/>
      <c r="HZ212" s="12"/>
      <c r="IA212" s="12"/>
      <c r="IB212" s="12"/>
      <c r="IC212" s="12"/>
      <c r="ID212" s="12"/>
      <c r="IE212" s="12"/>
    </row>
    <row r="213" spans="1:239" s="82" customFormat="1" ht="9" customHeight="1">
      <c r="A213" s="45"/>
      <c r="B213"/>
      <c r="C213"/>
      <c r="D213" s="12"/>
      <c r="E213" s="12"/>
      <c r="F213" s="12"/>
      <c r="G213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/>
      <c r="FF213" s="12"/>
      <c r="FG213" s="12"/>
      <c r="FH213" s="12"/>
      <c r="FI213" s="12"/>
      <c r="FJ213" s="12"/>
      <c r="FK213" s="12"/>
      <c r="FL213" s="12"/>
      <c r="FM213" s="12"/>
      <c r="FN213" s="12"/>
      <c r="FO213" s="12"/>
      <c r="FP213" s="12"/>
      <c r="FQ213" s="12"/>
      <c r="FR213" s="12"/>
      <c r="FS213" s="12"/>
      <c r="FT213" s="12"/>
      <c r="FU213" s="12"/>
      <c r="FV213" s="12"/>
      <c r="FW213" s="12"/>
      <c r="FX213" s="12"/>
      <c r="FY213" s="12"/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/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/>
      <c r="HY213" s="12"/>
      <c r="HZ213" s="12"/>
      <c r="IA213" s="12"/>
      <c r="IB213" s="12"/>
      <c r="IC213" s="12"/>
      <c r="ID213" s="12"/>
      <c r="IE213" s="12"/>
    </row>
    <row r="214" spans="1:239" s="82" customFormat="1" ht="25.5" customHeight="1">
      <c r="A214" s="5" t="s">
        <v>917</v>
      </c>
      <c r="B214" s="5" t="s">
        <v>918</v>
      </c>
      <c r="C214" s="4" t="s">
        <v>919</v>
      </c>
      <c r="D214" s="508" t="s">
        <v>777</v>
      </c>
      <c r="E214" s="509" t="s">
        <v>778</v>
      </c>
      <c r="F214" s="5" t="s">
        <v>715</v>
      </c>
      <c r="G214" s="35" t="s">
        <v>716</v>
      </c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/>
      <c r="FO214" s="12"/>
      <c r="FP214" s="12"/>
      <c r="FQ214" s="12"/>
      <c r="FR214" s="12"/>
      <c r="FS214" s="12"/>
      <c r="FT214" s="12"/>
      <c r="FU214" s="12"/>
      <c r="FV214" s="12"/>
      <c r="FW214" s="12"/>
      <c r="FX214" s="12"/>
      <c r="FY214" s="12"/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/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/>
      <c r="HY214" s="12"/>
      <c r="HZ214" s="12"/>
      <c r="IA214" s="12"/>
      <c r="IB214" s="12"/>
      <c r="IC214" s="12"/>
      <c r="ID214" s="12"/>
      <c r="IE214" s="12"/>
    </row>
    <row r="215" spans="1:7" ht="12.75" customHeight="1">
      <c r="A215" s="94" t="s">
        <v>1061</v>
      </c>
      <c r="B215" s="93">
        <v>3317</v>
      </c>
      <c r="C215" s="92" t="s">
        <v>1062</v>
      </c>
      <c r="D215" s="108">
        <v>600</v>
      </c>
      <c r="E215" s="108">
        <v>100</v>
      </c>
      <c r="F215" s="108">
        <v>100</v>
      </c>
      <c r="G215" s="791">
        <f>F215/E215*100</f>
        <v>100</v>
      </c>
    </row>
    <row r="216" spans="1:7" ht="51.75" customHeight="1">
      <c r="A216" s="94" t="s">
        <v>1061</v>
      </c>
      <c r="B216" s="93">
        <v>3319</v>
      </c>
      <c r="C216" s="92" t="s">
        <v>1106</v>
      </c>
      <c r="D216" s="108">
        <v>1310</v>
      </c>
      <c r="E216" s="108">
        <v>1384</v>
      </c>
      <c r="F216" s="108">
        <v>1357</v>
      </c>
      <c r="G216" s="791">
        <f>F216/E216*100</f>
        <v>98.04913294797689</v>
      </c>
    </row>
    <row r="217" spans="1:7" ht="25.5" customHeight="1">
      <c r="A217" s="186" t="s">
        <v>1061</v>
      </c>
      <c r="B217" s="94" t="s">
        <v>1063</v>
      </c>
      <c r="C217" s="92" t="s">
        <v>1107</v>
      </c>
      <c r="D217" s="108">
        <v>0</v>
      </c>
      <c r="E217" s="108">
        <v>60</v>
      </c>
      <c r="F217" s="108">
        <v>60</v>
      </c>
      <c r="G217" s="791">
        <f>F217/E217*100</f>
        <v>100</v>
      </c>
    </row>
    <row r="218" spans="1:239" s="82" customFormat="1" ht="15" customHeight="1">
      <c r="A218" s="124"/>
      <c r="B218" s="138"/>
      <c r="C218" s="137" t="s">
        <v>932</v>
      </c>
      <c r="D218" s="885">
        <f>SUM(D215:D216)</f>
        <v>1910</v>
      </c>
      <c r="E218" s="885">
        <f>SUM(E215:E217)</f>
        <v>1544</v>
      </c>
      <c r="F218" s="885">
        <f>SUM(F215:F217)</f>
        <v>1517</v>
      </c>
      <c r="G218" s="884">
        <f>F218/E218*100</f>
        <v>98.25129533678756</v>
      </c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</row>
    <row r="219" spans="1:239" s="82" customFormat="1" ht="12.75" customHeight="1">
      <c r="A219" s="13"/>
      <c r="B219" s="48"/>
      <c r="C219" s="126"/>
      <c r="D219" s="206"/>
      <c r="E219" s="128"/>
      <c r="F219" s="129"/>
      <c r="G219" s="24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</row>
    <row r="220" spans="1:239" s="82" customFormat="1" ht="13.5" customHeight="1">
      <c r="A220" s="365" t="s">
        <v>1064</v>
      </c>
      <c r="B220" s="127"/>
      <c r="C220" s="128"/>
      <c r="D220" s="129"/>
      <c r="E220" s="128"/>
      <c r="F220" s="129"/>
      <c r="G220" s="24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</row>
    <row r="221" spans="1:239" s="82" customFormat="1" ht="9" customHeight="1">
      <c r="A221" s="365"/>
      <c r="B221" s="127"/>
      <c r="C221" s="128"/>
      <c r="D221" s="129"/>
      <c r="E221" s="128"/>
      <c r="F221" s="129"/>
      <c r="G221" s="24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</row>
    <row r="222" spans="1:239" s="82" customFormat="1" ht="25.5" customHeight="1">
      <c r="A222" s="5" t="s">
        <v>917</v>
      </c>
      <c r="B222" s="5" t="s">
        <v>918</v>
      </c>
      <c r="C222" s="4" t="s">
        <v>919</v>
      </c>
      <c r="D222" s="508" t="s">
        <v>777</v>
      </c>
      <c r="E222" s="509" t="s">
        <v>778</v>
      </c>
      <c r="F222" s="5" t="s">
        <v>715</v>
      </c>
      <c r="G222" s="35" t="s">
        <v>716</v>
      </c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</row>
    <row r="223" spans="1:239" s="82" customFormat="1" ht="12.75">
      <c r="A223" s="94" t="s">
        <v>1061</v>
      </c>
      <c r="B223" s="93">
        <v>3311</v>
      </c>
      <c r="C223" s="92" t="s">
        <v>1065</v>
      </c>
      <c r="D223" s="108">
        <v>26227</v>
      </c>
      <c r="E223" s="108">
        <v>26972</v>
      </c>
      <c r="F223" s="108">
        <v>26972</v>
      </c>
      <c r="G223" s="791">
        <f aca="true" t="shared" si="10" ref="G223:G229">F223/E223*100</f>
        <v>100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</row>
    <row r="224" spans="1:239" s="82" customFormat="1" ht="13.5" customHeight="1">
      <c r="A224" s="94" t="s">
        <v>1061</v>
      </c>
      <c r="B224" s="833">
        <v>3314</v>
      </c>
      <c r="C224" s="92" t="s">
        <v>1066</v>
      </c>
      <c r="D224" s="108">
        <v>21189</v>
      </c>
      <c r="E224" s="108">
        <v>21315</v>
      </c>
      <c r="F224" s="108">
        <v>21310</v>
      </c>
      <c r="G224" s="791">
        <f t="shared" si="10"/>
        <v>99.97654234107436</v>
      </c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</row>
    <row r="225" spans="1:239" s="82" customFormat="1" ht="12.75">
      <c r="A225" s="94" t="s">
        <v>1061</v>
      </c>
      <c r="B225" s="833">
        <v>3315</v>
      </c>
      <c r="C225" s="92" t="s">
        <v>1067</v>
      </c>
      <c r="D225" s="108">
        <v>59327</v>
      </c>
      <c r="E225" s="108">
        <v>60913</v>
      </c>
      <c r="F225" s="108">
        <v>60912</v>
      </c>
      <c r="G225" s="791">
        <f t="shared" si="10"/>
        <v>99.99835831431713</v>
      </c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</row>
    <row r="226" spans="1:239" s="82" customFormat="1" ht="25.5">
      <c r="A226" s="94" t="s">
        <v>1061</v>
      </c>
      <c r="B226" s="93">
        <v>3315</v>
      </c>
      <c r="C226" s="92" t="s">
        <v>1068</v>
      </c>
      <c r="D226" s="108">
        <v>0</v>
      </c>
      <c r="E226" s="108">
        <v>13000</v>
      </c>
      <c r="F226" s="108">
        <v>4000</v>
      </c>
      <c r="G226" s="791">
        <f t="shared" si="10"/>
        <v>30.76923076923077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</row>
    <row r="227" spans="1:239" s="82" customFormat="1" ht="12.75">
      <c r="A227" s="93" t="s">
        <v>1061</v>
      </c>
      <c r="B227" s="834">
        <v>2143</v>
      </c>
      <c r="C227" s="92" t="s">
        <v>1069</v>
      </c>
      <c r="D227" s="108">
        <v>4190</v>
      </c>
      <c r="E227" s="108">
        <v>12638</v>
      </c>
      <c r="F227" s="108">
        <v>12638</v>
      </c>
      <c r="G227" s="791">
        <f t="shared" si="10"/>
        <v>100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</row>
    <row r="228" spans="1:239" s="82" customFormat="1" ht="38.25" customHeight="1">
      <c r="A228" s="94" t="s">
        <v>1061</v>
      </c>
      <c r="B228" s="93">
        <v>2143</v>
      </c>
      <c r="C228" s="92" t="s">
        <v>1070</v>
      </c>
      <c r="D228" s="108">
        <v>17380</v>
      </c>
      <c r="E228" s="108">
        <v>17380</v>
      </c>
      <c r="F228" s="108">
        <v>7650</v>
      </c>
      <c r="G228" s="791">
        <f>F228/E228*100</f>
        <v>44.01611047180668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</row>
    <row r="229" spans="1:239" s="82" customFormat="1" ht="15" customHeight="1">
      <c r="A229" s="124"/>
      <c r="B229" s="138"/>
      <c r="C229" s="137" t="s">
        <v>1071</v>
      </c>
      <c r="D229" s="125">
        <f>SUM(D223:D228)</f>
        <v>128313</v>
      </c>
      <c r="E229" s="125">
        <f>SUM(E223:E228)</f>
        <v>152218</v>
      </c>
      <c r="F229" s="125">
        <f>SUM(F223:F228)</f>
        <v>133482</v>
      </c>
      <c r="G229" s="81">
        <f t="shared" si="10"/>
        <v>87.69133742395775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</row>
    <row r="230" spans="1:239" s="82" customFormat="1" ht="12.75" customHeight="1">
      <c r="A230" s="13"/>
      <c r="B230" s="48"/>
      <c r="C230" s="126"/>
      <c r="D230" s="127"/>
      <c r="E230" s="128"/>
      <c r="F230" s="129"/>
      <c r="G230" s="24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</row>
    <row r="231" spans="1:239" s="82" customFormat="1" ht="14.25" customHeight="1">
      <c r="A231" s="267" t="s">
        <v>1072</v>
      </c>
      <c r="B231" s="267"/>
      <c r="C231" s="267"/>
      <c r="D231" s="267"/>
      <c r="E231" s="267"/>
      <c r="F231" s="267"/>
      <c r="G231" s="267"/>
      <c r="H231" s="12"/>
      <c r="I231" s="63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</row>
    <row r="232" spans="1:239" s="82" customFormat="1" ht="9" customHeight="1">
      <c r="A232" s="267"/>
      <c r="B232" s="267"/>
      <c r="C232" s="267"/>
      <c r="D232" s="267"/>
      <c r="E232" s="267"/>
      <c r="F232" s="267"/>
      <c r="G232" s="267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</row>
    <row r="233" spans="1:239" s="82" customFormat="1" ht="25.5" customHeight="1">
      <c r="A233" s="5" t="s">
        <v>917</v>
      </c>
      <c r="B233" s="5" t="s">
        <v>918</v>
      </c>
      <c r="C233" s="4" t="s">
        <v>919</v>
      </c>
      <c r="D233" s="508" t="s">
        <v>777</v>
      </c>
      <c r="E233" s="509" t="s">
        <v>778</v>
      </c>
      <c r="F233" s="5" t="s">
        <v>715</v>
      </c>
      <c r="G233" s="35" t="s">
        <v>716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</row>
    <row r="234" spans="1:239" s="82" customFormat="1" ht="25.5">
      <c r="A234" s="94" t="s">
        <v>1061</v>
      </c>
      <c r="B234" s="93">
        <v>3314</v>
      </c>
      <c r="C234" s="92" t="s">
        <v>485</v>
      </c>
      <c r="D234" s="108">
        <v>7094</v>
      </c>
      <c r="E234" s="108">
        <v>7094</v>
      </c>
      <c r="F234" s="108">
        <v>7094</v>
      </c>
      <c r="G234" s="109">
        <f aca="true" t="shared" si="11" ref="G234:G239">F234/E234*100</f>
        <v>100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</row>
    <row r="235" spans="1:239" s="82" customFormat="1" ht="25.5">
      <c r="A235" s="94" t="s">
        <v>1061</v>
      </c>
      <c r="B235" s="93">
        <v>3317</v>
      </c>
      <c r="C235" s="92" t="s">
        <v>1073</v>
      </c>
      <c r="D235" s="108">
        <v>200</v>
      </c>
      <c r="E235" s="108">
        <v>200</v>
      </c>
      <c r="F235" s="108">
        <v>200</v>
      </c>
      <c r="G235" s="109">
        <f t="shared" si="11"/>
        <v>100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</row>
    <row r="236" spans="1:239" s="82" customFormat="1" ht="27" customHeight="1">
      <c r="A236" s="94" t="s">
        <v>1061</v>
      </c>
      <c r="B236" s="93">
        <v>3399</v>
      </c>
      <c r="C236" s="92" t="s">
        <v>486</v>
      </c>
      <c r="D236" s="108">
        <v>1000</v>
      </c>
      <c r="E236" s="108">
        <v>1506</v>
      </c>
      <c r="F236" s="108">
        <v>1387</v>
      </c>
      <c r="G236" s="109">
        <f t="shared" si="11"/>
        <v>92.09827357237715</v>
      </c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</row>
    <row r="237" spans="1:239" s="82" customFormat="1" ht="24.75" customHeight="1">
      <c r="A237" s="186" t="s">
        <v>1061</v>
      </c>
      <c r="B237" s="93">
        <v>3322</v>
      </c>
      <c r="C237" s="835" t="s">
        <v>1128</v>
      </c>
      <c r="D237" s="108">
        <v>0</v>
      </c>
      <c r="E237" s="108">
        <v>300</v>
      </c>
      <c r="F237" s="108">
        <v>300</v>
      </c>
      <c r="G237" s="791">
        <f t="shared" si="11"/>
        <v>100</v>
      </c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</row>
    <row r="238" spans="1:239" s="82" customFormat="1" ht="25.5">
      <c r="A238" s="186" t="s">
        <v>1061</v>
      </c>
      <c r="B238" s="93">
        <v>3322</v>
      </c>
      <c r="C238" s="835" t="s">
        <v>759</v>
      </c>
      <c r="D238" s="108">
        <v>0</v>
      </c>
      <c r="E238" s="108">
        <v>780</v>
      </c>
      <c r="F238" s="108">
        <v>780</v>
      </c>
      <c r="G238" s="791">
        <f t="shared" si="11"/>
        <v>100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</row>
    <row r="239" spans="1:239" s="82" customFormat="1" ht="15" customHeight="1">
      <c r="A239" s="124"/>
      <c r="B239" s="138"/>
      <c r="C239" s="137" t="s">
        <v>1074</v>
      </c>
      <c r="D239" s="125">
        <f>SUM(D234:D238)</f>
        <v>8294</v>
      </c>
      <c r="E239" s="125">
        <f>SUM(E234:E238)</f>
        <v>9880</v>
      </c>
      <c r="F239" s="125">
        <f>SUM(F234:F238)</f>
        <v>9761</v>
      </c>
      <c r="G239" s="81">
        <f t="shared" si="11"/>
        <v>98.79554655870444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</row>
    <row r="240" spans="1:239" s="82" customFormat="1" ht="12.75" customHeight="1">
      <c r="A240" s="13"/>
      <c r="B240" s="48"/>
      <c r="C240" s="126"/>
      <c r="D240" s="50"/>
      <c r="E240" s="128"/>
      <c r="F240" s="129"/>
      <c r="G240" s="24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</row>
    <row r="241" spans="1:239" s="82" customFormat="1" ht="14.25" customHeight="1">
      <c r="A241" s="268" t="s">
        <v>1043</v>
      </c>
      <c r="B241" s="269"/>
      <c r="C241" s="123"/>
      <c r="D241" s="50"/>
      <c r="E241" s="128"/>
      <c r="F241" s="129"/>
      <c r="G241" s="24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</row>
    <row r="242" spans="1:239" s="82" customFormat="1" ht="9" customHeight="1">
      <c r="A242" s="268"/>
      <c r="B242" s="269"/>
      <c r="C242" s="126"/>
      <c r="D242" s="50"/>
      <c r="E242" s="128"/>
      <c r="F242" s="129"/>
      <c r="G242" s="24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</row>
    <row r="243" spans="1:239" s="82" customFormat="1" ht="25.5" customHeight="1">
      <c r="A243" s="5" t="s">
        <v>917</v>
      </c>
      <c r="B243" s="5" t="s">
        <v>918</v>
      </c>
      <c r="C243" s="4" t="s">
        <v>919</v>
      </c>
      <c r="D243" s="508" t="s">
        <v>777</v>
      </c>
      <c r="E243" s="509" t="s">
        <v>778</v>
      </c>
      <c r="F243" s="5" t="s">
        <v>715</v>
      </c>
      <c r="G243" s="35" t="s">
        <v>716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</row>
    <row r="244" spans="1:239" s="82" customFormat="1" ht="25.5">
      <c r="A244" s="94">
        <v>4000</v>
      </c>
      <c r="B244" s="93">
        <v>3322</v>
      </c>
      <c r="C244" s="92" t="s">
        <v>487</v>
      </c>
      <c r="D244" s="108">
        <v>13000</v>
      </c>
      <c r="E244" s="108">
        <v>13000</v>
      </c>
      <c r="F244" s="108">
        <v>12216</v>
      </c>
      <c r="G244" s="791">
        <f>F244/E244*100</f>
        <v>93.96923076923078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</row>
    <row r="245" spans="1:239" s="82" customFormat="1" ht="25.5">
      <c r="A245" s="94" t="s">
        <v>1061</v>
      </c>
      <c r="B245" s="93">
        <v>3322</v>
      </c>
      <c r="C245" s="92" t="s">
        <v>1075</v>
      </c>
      <c r="D245" s="108">
        <v>500</v>
      </c>
      <c r="E245" s="108">
        <v>290</v>
      </c>
      <c r="F245" s="108">
        <v>286</v>
      </c>
      <c r="G245" s="791">
        <f aca="true" t="shared" si="12" ref="G245:G251">F245/E245*100</f>
        <v>98.62068965517241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</row>
    <row r="246" spans="1:239" s="82" customFormat="1" ht="15" customHeight="1">
      <c r="A246" s="124"/>
      <c r="B246" s="138"/>
      <c r="C246" s="137" t="s">
        <v>1051</v>
      </c>
      <c r="D246" s="125">
        <f>SUM(D244:D245)</f>
        <v>13500</v>
      </c>
      <c r="E246" s="125">
        <f>SUM(E244:E245)</f>
        <v>13290</v>
      </c>
      <c r="F246" s="125">
        <f>SUM(F244:F245)</f>
        <v>12502</v>
      </c>
      <c r="G246" s="886">
        <f t="shared" si="12"/>
        <v>94.07072987208427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</row>
    <row r="247" spans="1:239" s="82" customFormat="1" ht="10.5" customHeight="1">
      <c r="A247" s="13"/>
      <c r="B247" s="48"/>
      <c r="C247" s="126"/>
      <c r="D247" s="383"/>
      <c r="E247" s="383"/>
      <c r="F247" s="383"/>
      <c r="G247" s="383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</row>
    <row r="248" spans="1:239" s="82" customFormat="1" ht="12.75" customHeight="1">
      <c r="A248" s="268" t="s">
        <v>1076</v>
      </c>
      <c r="B248" s="400"/>
      <c r="C248" s="171"/>
      <c r="D248" s="383"/>
      <c r="E248" s="383"/>
      <c r="F248" s="383"/>
      <c r="G248" s="383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</row>
    <row r="249" spans="1:239" s="82" customFormat="1" ht="9" customHeight="1">
      <c r="A249" s="268"/>
      <c r="B249" s="400"/>
      <c r="C249" s="171"/>
      <c r="D249" s="383"/>
      <c r="E249" s="383"/>
      <c r="F249" s="383"/>
      <c r="G249" s="383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</row>
    <row r="250" spans="1:239" s="82" customFormat="1" ht="25.5">
      <c r="A250" s="5" t="s">
        <v>917</v>
      </c>
      <c r="B250" s="5" t="s">
        <v>918</v>
      </c>
      <c r="C250" s="4" t="s">
        <v>919</v>
      </c>
      <c r="D250" s="508" t="s">
        <v>777</v>
      </c>
      <c r="E250" s="509" t="s">
        <v>778</v>
      </c>
      <c r="F250" s="5" t="s">
        <v>715</v>
      </c>
      <c r="G250" s="35" t="s">
        <v>716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</row>
    <row r="251" spans="1:239" s="82" customFormat="1" ht="38.25">
      <c r="A251" s="834">
        <v>4000</v>
      </c>
      <c r="B251" s="834">
        <v>2143</v>
      </c>
      <c r="C251" s="92" t="s">
        <v>1077</v>
      </c>
      <c r="D251" s="108">
        <v>350</v>
      </c>
      <c r="E251" s="108">
        <v>350</v>
      </c>
      <c r="F251" s="108">
        <v>350</v>
      </c>
      <c r="G251" s="791">
        <f t="shared" si="12"/>
        <v>100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</row>
    <row r="252" spans="1:239" s="82" customFormat="1" ht="12.75">
      <c r="A252" s="93" t="s">
        <v>1061</v>
      </c>
      <c r="B252" s="834">
        <v>2143</v>
      </c>
      <c r="C252" s="92" t="s">
        <v>1078</v>
      </c>
      <c r="D252" s="108">
        <v>2000</v>
      </c>
      <c r="E252" s="108">
        <v>1368</v>
      </c>
      <c r="F252" s="108">
        <v>1286</v>
      </c>
      <c r="G252" s="791">
        <f>F252/E252*100</f>
        <v>94.00584795321637</v>
      </c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</row>
    <row r="253" spans="1:239" s="82" customFormat="1" ht="15" customHeight="1">
      <c r="A253" s="124"/>
      <c r="B253" s="138"/>
      <c r="C253" s="137" t="s">
        <v>1079</v>
      </c>
      <c r="D253" s="125">
        <f>SUM(D251:D252)</f>
        <v>2350</v>
      </c>
      <c r="E253" s="125">
        <f>SUM(E251:E252)</f>
        <v>1718</v>
      </c>
      <c r="F253" s="125">
        <f>SUM(F251:F252)</f>
        <v>1636</v>
      </c>
      <c r="G253" s="886">
        <f>F253/E253*100</f>
        <v>95.22700814901047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</row>
    <row r="254" spans="1:239" s="82" customFormat="1" ht="11.25" customHeight="1">
      <c r="A254" s="126"/>
      <c r="B254" s="126"/>
      <c r="C254" s="126"/>
      <c r="D254" s="126"/>
      <c r="E254" s="126"/>
      <c r="F254" s="12"/>
      <c r="G254" s="126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</row>
    <row r="255" spans="1:239" s="82" customFormat="1" ht="12.75">
      <c r="A255" s="940" t="s">
        <v>1056</v>
      </c>
      <c r="B255" s="941"/>
      <c r="C255" s="941"/>
      <c r="D255" s="630"/>
      <c r="E255" s="630"/>
      <c r="F255" s="630"/>
      <c r="G255" s="630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</row>
    <row r="256" spans="1:239" s="82" customFormat="1" ht="9" customHeight="1">
      <c r="A256" s="629"/>
      <c r="B256" s="630"/>
      <c r="C256" s="630"/>
      <c r="D256" s="630"/>
      <c r="E256" s="630"/>
      <c r="F256" s="630"/>
      <c r="G256" s="630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</row>
    <row r="257" spans="1:239" s="82" customFormat="1" ht="25.5">
      <c r="A257" s="5" t="s">
        <v>917</v>
      </c>
      <c r="B257" s="5" t="s">
        <v>918</v>
      </c>
      <c r="C257" s="4" t="s">
        <v>919</v>
      </c>
      <c r="D257" s="508" t="s">
        <v>777</v>
      </c>
      <c r="E257" s="509" t="s">
        <v>778</v>
      </c>
      <c r="F257" s="5" t="s">
        <v>715</v>
      </c>
      <c r="G257" s="35" t="s">
        <v>716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</row>
    <row r="258" spans="1:239" s="82" customFormat="1" ht="25.5" customHeight="1">
      <c r="A258" s="94" t="s">
        <v>1061</v>
      </c>
      <c r="B258" s="94" t="s">
        <v>1080</v>
      </c>
      <c r="C258" s="790" t="s">
        <v>432</v>
      </c>
      <c r="D258" s="108">
        <v>0</v>
      </c>
      <c r="E258" s="108">
        <v>36</v>
      </c>
      <c r="F258" s="108">
        <v>36</v>
      </c>
      <c r="G258" s="791">
        <f>F258/E258*100</f>
        <v>100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</row>
    <row r="259" spans="1:239" s="82" customFormat="1" ht="12.75">
      <c r="A259" s="186"/>
      <c r="B259" s="138"/>
      <c r="C259" s="161" t="s">
        <v>1058</v>
      </c>
      <c r="D259" s="887" t="s">
        <v>1059</v>
      </c>
      <c r="E259" s="125">
        <f>SUM(E258)</f>
        <v>36</v>
      </c>
      <c r="F259" s="125">
        <f>SUM(F258)</f>
        <v>36</v>
      </c>
      <c r="G259" s="884">
        <f>F259/E259*100</f>
        <v>100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</row>
    <row r="260" spans="1:239" s="82" customFormat="1" ht="9" customHeight="1">
      <c r="A260" s="126"/>
      <c r="B260" s="126"/>
      <c r="C260" s="126"/>
      <c r="D260" s="126"/>
      <c r="E260" s="126"/>
      <c r="F260" s="12"/>
      <c r="G260" s="126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</row>
    <row r="261" spans="1:239" s="82" customFormat="1" ht="15" customHeight="1">
      <c r="A261" s="131"/>
      <c r="B261" s="140"/>
      <c r="C261" s="139" t="s">
        <v>937</v>
      </c>
      <c r="D261" s="132">
        <f>D218+D229+D239+D246+D252</f>
        <v>154017</v>
      </c>
      <c r="E261" s="132">
        <f>E218+E229+E239+E246+E252+E251+E259</f>
        <v>178686</v>
      </c>
      <c r="F261" s="132">
        <f>F218+F229+F239+F246+F252+F251+F259</f>
        <v>158934</v>
      </c>
      <c r="G261" s="7">
        <f>F261/E261*100</f>
        <v>88.94597226419529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</row>
    <row r="262" spans="1:239" s="82" customFormat="1" ht="12.75" customHeight="1">
      <c r="A262" s="13"/>
      <c r="B262" s="48"/>
      <c r="C262" s="126"/>
      <c r="D262" s="127"/>
      <c r="E262" s="474"/>
      <c r="F262" s="129"/>
      <c r="G262" s="130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</row>
    <row r="263" spans="1:239" s="82" customFormat="1" ht="15.75">
      <c r="A263" s="53" t="s">
        <v>1081</v>
      </c>
      <c r="B263" s="23"/>
      <c r="C263" s="23"/>
      <c r="D263" s="56"/>
      <c r="E263" s="56"/>
      <c r="F263" s="56"/>
      <c r="G263" s="23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</row>
    <row r="264" spans="1:239" s="82" customFormat="1" ht="7.5" customHeight="1">
      <c r="A264" s="53"/>
      <c r="B264" s="23"/>
      <c r="C264" s="23"/>
      <c r="D264" s="56"/>
      <c r="E264" s="56"/>
      <c r="F264" s="56"/>
      <c r="G264" s="23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</row>
    <row r="265" spans="1:239" s="82" customFormat="1" ht="14.25" customHeight="1">
      <c r="A265" s="45" t="s">
        <v>939</v>
      </c>
      <c r="B265"/>
      <c r="C265"/>
      <c r="D265" s="12"/>
      <c r="E265" s="12"/>
      <c r="F265" s="12"/>
      <c r="G265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</row>
    <row r="266" spans="1:239" s="82" customFormat="1" ht="9" customHeight="1">
      <c r="A266" s="45"/>
      <c r="B266"/>
      <c r="C266"/>
      <c r="D266" s="12"/>
      <c r="E266" s="12"/>
      <c r="F266" s="12"/>
      <c r="G266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</row>
    <row r="267" spans="1:239" s="82" customFormat="1" ht="25.5" customHeight="1">
      <c r="A267" s="5" t="s">
        <v>917</v>
      </c>
      <c r="B267" s="5" t="s">
        <v>918</v>
      </c>
      <c r="C267" s="4" t="s">
        <v>919</v>
      </c>
      <c r="D267" s="508" t="s">
        <v>777</v>
      </c>
      <c r="E267" s="509" t="s">
        <v>778</v>
      </c>
      <c r="F267" s="5" t="s">
        <v>715</v>
      </c>
      <c r="G267" s="35" t="s">
        <v>716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</row>
    <row r="268" spans="1:239" s="82" customFormat="1" ht="25.5">
      <c r="A268" s="94" t="s">
        <v>1082</v>
      </c>
      <c r="B268" s="93">
        <v>3539</v>
      </c>
      <c r="C268" s="92" t="s">
        <v>1083</v>
      </c>
      <c r="D268" s="836">
        <v>4780</v>
      </c>
      <c r="E268" s="836">
        <v>4780</v>
      </c>
      <c r="F268" s="836">
        <v>4770</v>
      </c>
      <c r="G268" s="109">
        <f aca="true" t="shared" si="13" ref="G268:G277">F268/E268*100</f>
        <v>99.7907949790795</v>
      </c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</row>
    <row r="269" spans="1:239" s="82" customFormat="1" ht="25.5">
      <c r="A269" s="94" t="s">
        <v>1082</v>
      </c>
      <c r="B269" s="93">
        <v>3549</v>
      </c>
      <c r="C269" s="92" t="s">
        <v>1084</v>
      </c>
      <c r="D269" s="836">
        <v>300</v>
      </c>
      <c r="E269" s="836">
        <v>300</v>
      </c>
      <c r="F269" s="836">
        <v>300</v>
      </c>
      <c r="G269" s="109">
        <f t="shared" si="13"/>
        <v>100</v>
      </c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</row>
    <row r="270" spans="1:239" s="82" customFormat="1" ht="26.25" customHeight="1">
      <c r="A270" s="94" t="s">
        <v>1082</v>
      </c>
      <c r="B270" s="93">
        <v>3569</v>
      </c>
      <c r="C270" s="92" t="s">
        <v>0</v>
      </c>
      <c r="D270" s="836">
        <v>1050</v>
      </c>
      <c r="E270" s="836">
        <v>1050</v>
      </c>
      <c r="F270" s="836">
        <v>393</v>
      </c>
      <c r="G270" s="109">
        <f t="shared" si="13"/>
        <v>37.42857142857143</v>
      </c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</row>
    <row r="271" spans="1:239" s="82" customFormat="1" ht="51">
      <c r="A271" s="94" t="s">
        <v>1082</v>
      </c>
      <c r="B271" s="93">
        <v>3592</v>
      </c>
      <c r="C271" s="92" t="s">
        <v>1</v>
      </c>
      <c r="D271" s="836">
        <v>2000</v>
      </c>
      <c r="E271" s="836">
        <v>2183</v>
      </c>
      <c r="F271" s="836">
        <v>571</v>
      </c>
      <c r="G271" s="109">
        <f>F271/E271*100</f>
        <v>26.15666513971599</v>
      </c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</row>
    <row r="272" spans="1:239" s="82" customFormat="1" ht="12.75">
      <c r="A272" s="94" t="s">
        <v>1082</v>
      </c>
      <c r="B272" s="93" t="s">
        <v>1057</v>
      </c>
      <c r="C272" s="92" t="s">
        <v>2</v>
      </c>
      <c r="D272" s="836">
        <f>D273+D274</f>
        <v>11241</v>
      </c>
      <c r="E272" s="836">
        <f>E273+E274</f>
        <v>9539</v>
      </c>
      <c r="F272" s="836">
        <f>F273+F274</f>
        <v>6188</v>
      </c>
      <c r="G272" s="109">
        <f>F272/E272*100</f>
        <v>64.8705315022539</v>
      </c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</row>
    <row r="273" spans="1:239" s="82" customFormat="1" ht="12.75">
      <c r="A273" s="94" t="s">
        <v>1082</v>
      </c>
      <c r="B273" s="215" t="s">
        <v>3</v>
      </c>
      <c r="C273" s="697" t="s">
        <v>1008</v>
      </c>
      <c r="D273" s="837">
        <v>500</v>
      </c>
      <c r="E273" s="837">
        <v>2123</v>
      </c>
      <c r="F273" s="837">
        <v>1666</v>
      </c>
      <c r="G273" s="838">
        <f t="shared" si="13"/>
        <v>78.47385774846914</v>
      </c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</row>
    <row r="274" spans="1:239" s="82" customFormat="1" ht="12.75">
      <c r="A274" s="94" t="s">
        <v>1082</v>
      </c>
      <c r="B274" s="215" t="s">
        <v>1108</v>
      </c>
      <c r="C274" s="697" t="s">
        <v>4</v>
      </c>
      <c r="D274" s="837">
        <v>10741</v>
      </c>
      <c r="E274" s="837">
        <v>7416</v>
      </c>
      <c r="F274" s="837">
        <v>4522</v>
      </c>
      <c r="G274" s="838">
        <f t="shared" si="13"/>
        <v>60.976267529665584</v>
      </c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</row>
    <row r="275" spans="1:239" s="82" customFormat="1" ht="25.5">
      <c r="A275" s="94" t="s">
        <v>1082</v>
      </c>
      <c r="B275" s="215">
        <v>3721</v>
      </c>
      <c r="C275" s="92" t="s">
        <v>1009</v>
      </c>
      <c r="D275" s="836">
        <v>370</v>
      </c>
      <c r="E275" s="836">
        <v>781</v>
      </c>
      <c r="F275" s="836">
        <v>422</v>
      </c>
      <c r="G275" s="838">
        <f>F275/E275*100</f>
        <v>54.03329065300896</v>
      </c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</row>
    <row r="276" spans="1:239" s="82" customFormat="1" ht="38.25">
      <c r="A276" s="94" t="s">
        <v>1082</v>
      </c>
      <c r="B276" s="93" t="s">
        <v>12</v>
      </c>
      <c r="C276" s="92" t="s">
        <v>488</v>
      </c>
      <c r="D276" s="836">
        <v>1643</v>
      </c>
      <c r="E276" s="836">
        <v>1643</v>
      </c>
      <c r="F276" s="836">
        <v>579</v>
      </c>
      <c r="G276" s="109">
        <f>F276/E276*100</f>
        <v>35.24041387705417</v>
      </c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</row>
    <row r="277" spans="1:239" s="82" customFormat="1" ht="15" customHeight="1">
      <c r="A277" s="186"/>
      <c r="B277" s="543"/>
      <c r="C277" s="888" t="s">
        <v>932</v>
      </c>
      <c r="D277" s="165">
        <f>SUM(D268:D276)-D272</f>
        <v>21384</v>
      </c>
      <c r="E277" s="165">
        <f>SUM(E268:E276)-E272</f>
        <v>20276</v>
      </c>
      <c r="F277" s="165">
        <f>SUM(F268:F276)-F272</f>
        <v>13223</v>
      </c>
      <c r="G277" s="222">
        <f t="shared" si="13"/>
        <v>65.21503255079898</v>
      </c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</row>
    <row r="278" spans="1:239" s="82" customFormat="1" ht="15" customHeight="1">
      <c r="A278" s="240"/>
      <c r="B278" s="241"/>
      <c r="C278" s="540"/>
      <c r="D278" s="544"/>
      <c r="E278" s="544"/>
      <c r="F278" s="544"/>
      <c r="G278" s="475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</row>
    <row r="279" spans="1:239" s="82" customFormat="1" ht="15" customHeight="1">
      <c r="A279" s="681" t="s">
        <v>5</v>
      </c>
      <c r="B279" s="682"/>
      <c r="C279" s="682"/>
      <c r="D279" s="123"/>
      <c r="E279" s="544"/>
      <c r="F279" s="544"/>
      <c r="G279" s="475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</row>
    <row r="280" spans="1:239" s="82" customFormat="1" ht="11.25" customHeight="1">
      <c r="A280" s="240"/>
      <c r="B280" s="241"/>
      <c r="C280" s="540"/>
      <c r="D280" s="544"/>
      <c r="E280" s="544"/>
      <c r="F280" s="544"/>
      <c r="G280" s="475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</row>
    <row r="281" spans="1:239" s="82" customFormat="1" ht="25.5" customHeight="1">
      <c r="A281" s="5" t="s">
        <v>917</v>
      </c>
      <c r="B281" s="5" t="s">
        <v>918</v>
      </c>
      <c r="C281" s="4" t="s">
        <v>919</v>
      </c>
      <c r="D281" s="508" t="s">
        <v>777</v>
      </c>
      <c r="E281" s="509" t="s">
        <v>778</v>
      </c>
      <c r="F281" s="5" t="s">
        <v>715</v>
      </c>
      <c r="G281" s="35" t="s">
        <v>716</v>
      </c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/>
      <c r="FS281" s="12"/>
      <c r="FT281" s="12"/>
      <c r="FU281" s="12"/>
      <c r="FV281" s="12"/>
      <c r="FW281" s="12"/>
      <c r="FX281" s="12"/>
      <c r="FY281" s="12"/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/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</row>
    <row r="282" spans="1:239" s="82" customFormat="1" ht="13.5" customHeight="1">
      <c r="A282" s="94" t="s">
        <v>1082</v>
      </c>
      <c r="B282" s="93">
        <v>3522</v>
      </c>
      <c r="C282" s="839" t="s">
        <v>6</v>
      </c>
      <c r="D282" s="836">
        <v>6080</v>
      </c>
      <c r="E282" s="836">
        <v>36407</v>
      </c>
      <c r="F282" s="836">
        <v>36356</v>
      </c>
      <c r="G282" s="840">
        <f>F282/E282*100</f>
        <v>99.85991704891917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</row>
    <row r="283" spans="1:239" s="82" customFormat="1" ht="13.5" customHeight="1">
      <c r="A283" s="186" t="s">
        <v>1082</v>
      </c>
      <c r="B283" s="93">
        <v>3529</v>
      </c>
      <c r="C283" s="841" t="s">
        <v>7</v>
      </c>
      <c r="D283" s="836">
        <v>25915</v>
      </c>
      <c r="E283" s="836">
        <v>26390</v>
      </c>
      <c r="F283" s="836">
        <v>26390</v>
      </c>
      <c r="G283" s="840">
        <f>F283/E283*100</f>
        <v>100</v>
      </c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</row>
    <row r="284" spans="1:239" s="82" customFormat="1" ht="13.5" customHeight="1">
      <c r="A284" s="186" t="s">
        <v>1082</v>
      </c>
      <c r="B284" s="93">
        <v>3533</v>
      </c>
      <c r="C284" s="841" t="s">
        <v>8</v>
      </c>
      <c r="D284" s="836">
        <v>139873</v>
      </c>
      <c r="E284" s="836">
        <v>167192</v>
      </c>
      <c r="F284" s="836">
        <v>167183</v>
      </c>
      <c r="G284" s="840">
        <f>F284/E284*100</f>
        <v>99.994616967319</v>
      </c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</row>
    <row r="285" spans="1:239" s="82" customFormat="1" ht="25.5">
      <c r="A285" s="186" t="s">
        <v>1082</v>
      </c>
      <c r="B285" s="93">
        <v>4324</v>
      </c>
      <c r="C285" s="842" t="s">
        <v>433</v>
      </c>
      <c r="D285" s="836">
        <v>0</v>
      </c>
      <c r="E285" s="836">
        <v>1625</v>
      </c>
      <c r="F285" s="836">
        <v>1625</v>
      </c>
      <c r="G285" s="840">
        <f>F285/E285*100</f>
        <v>100</v>
      </c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</row>
    <row r="286" spans="1:239" s="82" customFormat="1" ht="13.5" customHeight="1">
      <c r="A286" s="706" t="s">
        <v>805</v>
      </c>
      <c r="B286" s="683"/>
      <c r="C286" s="137" t="s">
        <v>1071</v>
      </c>
      <c r="D286" s="165">
        <f>SUM(D282:D285)</f>
        <v>171868</v>
      </c>
      <c r="E286" s="165">
        <f>SUM(E282:E285)</f>
        <v>231614</v>
      </c>
      <c r="F286" s="165">
        <f>SUM(F282:F285)</f>
        <v>231554</v>
      </c>
      <c r="G286" s="222">
        <f>F286/E286*100</f>
        <v>99.9740948301916</v>
      </c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</row>
    <row r="287" spans="1:239" s="82" customFormat="1" ht="12" customHeight="1">
      <c r="A287" s="13"/>
      <c r="B287" s="48"/>
      <c r="C287" s="126"/>
      <c r="D287" s="127"/>
      <c r="E287" s="127"/>
      <c r="F287" s="127"/>
      <c r="G287" s="219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</row>
    <row r="288" spans="1:239" s="82" customFormat="1" ht="14.25" customHeight="1">
      <c r="A288" s="268" t="s">
        <v>1043</v>
      </c>
      <c r="B288" s="400"/>
      <c r="C288" s="171"/>
      <c r="D288" s="127"/>
      <c r="E288" s="127"/>
      <c r="F288" s="127"/>
      <c r="G288" s="76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</row>
    <row r="289" spans="1:239" s="82" customFormat="1" ht="7.5" customHeight="1">
      <c r="A289" s="268"/>
      <c r="B289" s="400"/>
      <c r="C289" s="171"/>
      <c r="D289" s="127"/>
      <c r="E289" s="127"/>
      <c r="F289" s="127"/>
      <c r="G289" s="76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</row>
    <row r="290" spans="1:239" s="82" customFormat="1" ht="14.25" customHeight="1">
      <c r="A290" s="365" t="s">
        <v>10</v>
      </c>
      <c r="B290" s="127"/>
      <c r="C290" s="128"/>
      <c r="D290" s="129"/>
      <c r="E290" s="128"/>
      <c r="F290" s="129"/>
      <c r="G290" s="76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</row>
    <row r="291" spans="1:239" s="82" customFormat="1" ht="9" customHeight="1">
      <c r="A291" s="365"/>
      <c r="B291" s="127"/>
      <c r="C291" s="128"/>
      <c r="D291" s="129"/>
      <c r="E291" s="128"/>
      <c r="F291" s="129"/>
      <c r="G291" s="76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</row>
    <row r="292" spans="1:239" s="82" customFormat="1" ht="25.5" customHeight="1">
      <c r="A292" s="5" t="s">
        <v>917</v>
      </c>
      <c r="B292" s="5" t="s">
        <v>918</v>
      </c>
      <c r="C292" s="4" t="s">
        <v>919</v>
      </c>
      <c r="D292" s="508" t="s">
        <v>777</v>
      </c>
      <c r="E292" s="509" t="s">
        <v>778</v>
      </c>
      <c r="F292" s="5" t="s">
        <v>715</v>
      </c>
      <c r="G292" s="35" t="s">
        <v>716</v>
      </c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</row>
    <row r="293" spans="1:239" s="82" customFormat="1" ht="12.75">
      <c r="A293" s="833">
        <v>5000</v>
      </c>
      <c r="B293" s="833">
        <v>3522</v>
      </c>
      <c r="C293" s="843" t="s">
        <v>11</v>
      </c>
      <c r="D293" s="836">
        <v>20000</v>
      </c>
      <c r="E293" s="836">
        <v>20000</v>
      </c>
      <c r="F293" s="836">
        <v>20000</v>
      </c>
      <c r="G293" s="109">
        <f>F293/E293*100</f>
        <v>100</v>
      </c>
      <c r="H293" s="12"/>
      <c r="I293" s="515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</row>
    <row r="294" spans="1:239" s="82" customFormat="1" ht="12.75">
      <c r="A294" s="833">
        <v>5000</v>
      </c>
      <c r="B294" s="833" t="s">
        <v>12</v>
      </c>
      <c r="C294" s="142" t="s">
        <v>13</v>
      </c>
      <c r="D294" s="836">
        <v>0</v>
      </c>
      <c r="E294" s="836">
        <v>22723</v>
      </c>
      <c r="F294" s="836">
        <v>22695</v>
      </c>
      <c r="G294" s="109">
        <f>F294/E294*100</f>
        <v>99.8767768340448</v>
      </c>
      <c r="H294" s="12"/>
      <c r="I294" s="515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</row>
    <row r="295" spans="1:239" s="82" customFormat="1" ht="12.75">
      <c r="A295" s="833">
        <v>5000</v>
      </c>
      <c r="B295" s="833">
        <v>3522</v>
      </c>
      <c r="C295" s="843" t="s">
        <v>14</v>
      </c>
      <c r="D295" s="836">
        <v>41400</v>
      </c>
      <c r="E295" s="836">
        <v>46107</v>
      </c>
      <c r="F295" s="836">
        <v>46107</v>
      </c>
      <c r="G295" s="109">
        <f>F295/E295*100</f>
        <v>100</v>
      </c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</row>
    <row r="296" spans="1:239" s="82" customFormat="1" ht="25.5">
      <c r="A296" s="94">
        <v>5000</v>
      </c>
      <c r="B296" s="94">
        <v>3522</v>
      </c>
      <c r="C296" s="844" t="s">
        <v>15</v>
      </c>
      <c r="D296" s="836">
        <v>0</v>
      </c>
      <c r="E296" s="836">
        <v>51000</v>
      </c>
      <c r="F296" s="836">
        <v>50879</v>
      </c>
      <c r="G296" s="109">
        <f>F296/E296*100</f>
        <v>99.76274509803922</v>
      </c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</row>
    <row r="297" spans="1:239" s="82" customFormat="1" ht="15" customHeight="1">
      <c r="A297" s="124"/>
      <c r="B297" s="138"/>
      <c r="C297" s="137" t="s">
        <v>1071</v>
      </c>
      <c r="D297" s="573">
        <f>SUM(D293:D295)</f>
        <v>61400</v>
      </c>
      <c r="E297" s="573">
        <f>SUM(E293:E296)</f>
        <v>139830</v>
      </c>
      <c r="F297" s="125">
        <f>SUM(F293:F296)</f>
        <v>139681</v>
      </c>
      <c r="G297" s="81">
        <f>F297/E297*100</f>
        <v>99.89344203675891</v>
      </c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</row>
    <row r="298" spans="1:239" s="82" customFormat="1" ht="13.5" customHeight="1">
      <c r="A298" s="13"/>
      <c r="B298" s="48"/>
      <c r="C298" s="126"/>
      <c r="D298" s="126"/>
      <c r="E298" s="126"/>
      <c r="F298" s="127"/>
      <c r="G298" s="76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</row>
    <row r="299" spans="1:239" s="82" customFormat="1" ht="14.25" customHeight="1">
      <c r="A299" s="268" t="s">
        <v>1043</v>
      </c>
      <c r="B299" s="400"/>
      <c r="C299" s="171"/>
      <c r="D299" s="126"/>
      <c r="E299" s="126"/>
      <c r="F299" s="127"/>
      <c r="G299" s="76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</row>
    <row r="300" spans="1:239" s="82" customFormat="1" ht="9" customHeight="1">
      <c r="A300" s="365"/>
      <c r="B300" s="365"/>
      <c r="C300" s="365"/>
      <c r="D300" s="127"/>
      <c r="E300" s="127"/>
      <c r="F300" s="127"/>
      <c r="G300" s="76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</row>
    <row r="301" spans="1:7" ht="25.5" customHeight="1">
      <c r="A301" s="5" t="s">
        <v>917</v>
      </c>
      <c r="B301" s="5" t="s">
        <v>918</v>
      </c>
      <c r="C301" s="4" t="s">
        <v>919</v>
      </c>
      <c r="D301" s="508" t="s">
        <v>777</v>
      </c>
      <c r="E301" s="509" t="s">
        <v>778</v>
      </c>
      <c r="F301" s="5" t="s">
        <v>715</v>
      </c>
      <c r="G301" s="35" t="s">
        <v>716</v>
      </c>
    </row>
    <row r="302" spans="1:7" ht="38.25">
      <c r="A302" s="94" t="s">
        <v>1082</v>
      </c>
      <c r="B302" s="93" t="s">
        <v>12</v>
      </c>
      <c r="C302" s="619" t="s">
        <v>16</v>
      </c>
      <c r="D302" s="836">
        <v>20000</v>
      </c>
      <c r="E302" s="836">
        <v>648</v>
      </c>
      <c r="F302" s="836">
        <v>0</v>
      </c>
      <c r="G302" s="109">
        <f>F302/E302*100</f>
        <v>0</v>
      </c>
    </row>
    <row r="303" spans="1:7" ht="38.25">
      <c r="A303" s="94">
        <v>5000</v>
      </c>
      <c r="B303" s="93" t="s">
        <v>12</v>
      </c>
      <c r="C303" s="845" t="s">
        <v>17</v>
      </c>
      <c r="D303" s="836">
        <v>55000</v>
      </c>
      <c r="E303" s="836">
        <v>141</v>
      </c>
      <c r="F303" s="836">
        <v>0</v>
      </c>
      <c r="G303" s="791">
        <f>F303/E303*100</f>
        <v>0</v>
      </c>
    </row>
    <row r="304" spans="1:7" ht="12.75" customHeight="1">
      <c r="A304" s="94" t="s">
        <v>1082</v>
      </c>
      <c r="B304" s="93" t="s">
        <v>12</v>
      </c>
      <c r="C304" s="846" t="s">
        <v>18</v>
      </c>
      <c r="D304" s="836">
        <v>0</v>
      </c>
      <c r="E304" s="836">
        <v>107</v>
      </c>
      <c r="F304" s="836">
        <v>107</v>
      </c>
      <c r="G304" s="791">
        <f>F304/E304*100</f>
        <v>100</v>
      </c>
    </row>
    <row r="305" spans="1:239" s="23" customFormat="1" ht="15" customHeight="1">
      <c r="A305" s="124"/>
      <c r="B305" s="138"/>
      <c r="C305" s="137" t="s">
        <v>1051</v>
      </c>
      <c r="D305" s="125">
        <f>SUM(D302:D303)</f>
        <v>75000</v>
      </c>
      <c r="E305" s="125">
        <f>SUM(E302:E304)</f>
        <v>896</v>
      </c>
      <c r="F305" s="125">
        <f>SUM(F302:F304)</f>
        <v>107</v>
      </c>
      <c r="G305" s="81">
        <f>F305/E305*100</f>
        <v>11.941964285714286</v>
      </c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</row>
    <row r="306" spans="1:239" s="23" customFormat="1" ht="12.75">
      <c r="A306" s="13"/>
      <c r="B306" s="48"/>
      <c r="C306" s="126"/>
      <c r="D306" s="127"/>
      <c r="E306" s="127"/>
      <c r="F306" s="127"/>
      <c r="G306" s="2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</row>
    <row r="307" spans="1:239" s="23" customFormat="1" ht="12.75" customHeight="1">
      <c r="A307" s="940" t="s">
        <v>1056</v>
      </c>
      <c r="B307" s="940"/>
      <c r="C307" s="940"/>
      <c r="D307" s="629"/>
      <c r="E307" s="629"/>
      <c r="F307" s="629"/>
      <c r="G307" s="629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</row>
    <row r="308" spans="1:239" s="23" customFormat="1" ht="9" customHeight="1">
      <c r="A308" s="13"/>
      <c r="B308" s="48"/>
      <c r="C308" s="126"/>
      <c r="D308" s="127"/>
      <c r="E308" s="127"/>
      <c r="F308" s="127"/>
      <c r="G308" s="2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</row>
    <row r="309" spans="1:239" s="82" customFormat="1" ht="25.5">
      <c r="A309" s="5" t="s">
        <v>917</v>
      </c>
      <c r="B309" s="5" t="s">
        <v>918</v>
      </c>
      <c r="C309" s="4" t="s">
        <v>919</v>
      </c>
      <c r="D309" s="508" t="s">
        <v>777</v>
      </c>
      <c r="E309" s="509" t="s">
        <v>778</v>
      </c>
      <c r="F309" s="5" t="s">
        <v>715</v>
      </c>
      <c r="G309" s="35" t="s">
        <v>716</v>
      </c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</row>
    <row r="310" spans="1:239" s="23" customFormat="1" ht="25.5" customHeight="1">
      <c r="A310" s="94" t="s">
        <v>1082</v>
      </c>
      <c r="B310" s="94" t="s">
        <v>12</v>
      </c>
      <c r="C310" s="790" t="s">
        <v>1012</v>
      </c>
      <c r="D310" s="836">
        <v>0</v>
      </c>
      <c r="E310" s="836">
        <v>32</v>
      </c>
      <c r="F310" s="836">
        <v>32</v>
      </c>
      <c r="G310" s="791">
        <f>F310/E310*100</f>
        <v>100</v>
      </c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</row>
    <row r="311" spans="1:239" s="23" customFormat="1" ht="12.75">
      <c r="A311" s="186"/>
      <c r="B311" s="707"/>
      <c r="C311" s="161" t="s">
        <v>1058</v>
      </c>
      <c r="D311" s="80" t="s">
        <v>1059</v>
      </c>
      <c r="E311" s="80">
        <f>SUM(E310)</f>
        <v>32</v>
      </c>
      <c r="F311" s="80">
        <f>SUM(F310)</f>
        <v>32</v>
      </c>
      <c r="G311" s="207">
        <f>F311/E311*100</f>
        <v>100</v>
      </c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</row>
    <row r="312" spans="1:239" s="23" customFormat="1" ht="12.75">
      <c r="A312" s="13"/>
      <c r="B312" s="48"/>
      <c r="C312" s="126"/>
      <c r="D312" s="127"/>
      <c r="E312" s="111"/>
      <c r="F312" s="111"/>
      <c r="G312" s="2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</row>
    <row r="313" spans="1:239" s="82" customFormat="1" ht="12.75">
      <c r="A313" s="131"/>
      <c r="B313" s="140"/>
      <c r="C313" s="139" t="s">
        <v>937</v>
      </c>
      <c r="D313" s="132">
        <f>D311+D305+D297+D286+D277</f>
        <v>329652</v>
      </c>
      <c r="E313" s="132">
        <f>E311+E305+E297+E286+E277</f>
        <v>392648</v>
      </c>
      <c r="F313" s="132">
        <f>F311+F305+F297+F286+F277</f>
        <v>384597</v>
      </c>
      <c r="G313" s="7">
        <f>F313/E313*100</f>
        <v>97.9495629673397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</row>
    <row r="314" spans="1:239" s="82" customFormat="1" ht="15.75" customHeight="1">
      <c r="A314" s="13"/>
      <c r="B314" s="48"/>
      <c r="C314" s="126"/>
      <c r="D314" s="127"/>
      <c r="E314" s="127"/>
      <c r="F314" s="127"/>
      <c r="G314" s="24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</row>
    <row r="315" spans="1:239" s="23" customFormat="1" ht="15.75">
      <c r="A315" s="53" t="s">
        <v>19</v>
      </c>
      <c r="D315" s="56"/>
      <c r="E315" s="56"/>
      <c r="F315" s="56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</row>
    <row r="316" spans="2:239" s="23" customFormat="1" ht="9" customHeight="1">
      <c r="B316"/>
      <c r="C316"/>
      <c r="D316" s="12"/>
      <c r="E316" s="12"/>
      <c r="F316" s="56"/>
      <c r="G316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</row>
    <row r="317" spans="1:239" s="23" customFormat="1" ht="14.25" customHeight="1">
      <c r="A317" s="45" t="s">
        <v>939</v>
      </c>
      <c r="B317"/>
      <c r="C317"/>
      <c r="D317" s="12"/>
      <c r="E317" s="12"/>
      <c r="F317" s="56"/>
      <c r="G317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</row>
    <row r="318" spans="1:239" s="23" customFormat="1" ht="9" customHeight="1">
      <c r="A318" s="45"/>
      <c r="B318"/>
      <c r="C318"/>
      <c r="D318" s="12"/>
      <c r="E318" s="12"/>
      <c r="F318" s="56"/>
      <c r="G318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</row>
    <row r="319" spans="1:239" s="23" customFormat="1" ht="25.5" customHeight="1">
      <c r="A319" s="5" t="s">
        <v>917</v>
      </c>
      <c r="B319" s="5" t="s">
        <v>918</v>
      </c>
      <c r="C319" s="4" t="s">
        <v>919</v>
      </c>
      <c r="D319" s="508" t="s">
        <v>777</v>
      </c>
      <c r="E319" s="509" t="s">
        <v>778</v>
      </c>
      <c r="F319" s="5" t="s">
        <v>715</v>
      </c>
      <c r="G319" s="35" t="s">
        <v>716</v>
      </c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</row>
    <row r="320" spans="1:239" s="23" customFormat="1" ht="38.25">
      <c r="A320" s="94" t="s">
        <v>20</v>
      </c>
      <c r="B320" s="93">
        <v>3719</v>
      </c>
      <c r="C320" s="92" t="s">
        <v>489</v>
      </c>
      <c r="D320" s="142">
        <v>350</v>
      </c>
      <c r="E320" s="142">
        <v>305</v>
      </c>
      <c r="F320" s="142">
        <v>290</v>
      </c>
      <c r="G320" s="109">
        <f aca="true" t="shared" si="14" ref="G320:G331">F320/E320*100</f>
        <v>95.08196721311475</v>
      </c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</row>
    <row r="321" spans="1:239" s="23" customFormat="1" ht="25.5">
      <c r="A321" s="94" t="s">
        <v>20</v>
      </c>
      <c r="B321" s="93">
        <v>3729</v>
      </c>
      <c r="C321" s="92" t="s">
        <v>490</v>
      </c>
      <c r="D321" s="142">
        <v>100</v>
      </c>
      <c r="E321" s="142">
        <v>4852</v>
      </c>
      <c r="F321" s="142">
        <v>441</v>
      </c>
      <c r="G321" s="109">
        <f t="shared" si="14"/>
        <v>9.089035449299258</v>
      </c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</row>
    <row r="322" spans="1:239" s="23" customFormat="1" ht="13.5" customHeight="1">
      <c r="A322" s="94" t="s">
        <v>20</v>
      </c>
      <c r="B322" s="93">
        <v>3742</v>
      </c>
      <c r="C322" s="92" t="s">
        <v>21</v>
      </c>
      <c r="D322" s="142">
        <v>4150</v>
      </c>
      <c r="E322" s="142">
        <v>4150</v>
      </c>
      <c r="F322" s="142">
        <v>4071</v>
      </c>
      <c r="G322" s="109">
        <f t="shared" si="14"/>
        <v>98.09638554216868</v>
      </c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</row>
    <row r="323" spans="1:239" s="23" customFormat="1" ht="15" customHeight="1">
      <c r="A323" s="94" t="s">
        <v>20</v>
      </c>
      <c r="B323" s="93">
        <v>3792</v>
      </c>
      <c r="C323" s="92" t="s">
        <v>22</v>
      </c>
      <c r="D323" s="142">
        <v>90</v>
      </c>
      <c r="E323" s="142">
        <v>90</v>
      </c>
      <c r="F323" s="142">
        <v>90</v>
      </c>
      <c r="G323" s="109">
        <f t="shared" si="14"/>
        <v>100</v>
      </c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  <c r="EV323" s="12"/>
      <c r="EW323" s="12"/>
      <c r="EX323" s="12"/>
      <c r="EY323" s="12"/>
      <c r="EZ323" s="12"/>
      <c r="FA323" s="12"/>
      <c r="FB323" s="12"/>
      <c r="FC323" s="12"/>
      <c r="FD323" s="12"/>
      <c r="FE323" s="12"/>
      <c r="FF323" s="12"/>
      <c r="FG323" s="12"/>
      <c r="FH323" s="12"/>
      <c r="FI323" s="12"/>
      <c r="FJ323" s="12"/>
      <c r="FK323" s="12"/>
      <c r="FL323" s="12"/>
      <c r="FM323" s="12"/>
      <c r="FN323" s="12"/>
      <c r="FO323" s="12"/>
      <c r="FP323" s="12"/>
      <c r="FQ323" s="12"/>
      <c r="FR323" s="12"/>
      <c r="FS323" s="12"/>
      <c r="FT323" s="12"/>
      <c r="FU323" s="12"/>
      <c r="FV323" s="12"/>
      <c r="FW323" s="12"/>
      <c r="FX323" s="12"/>
      <c r="FY323" s="12"/>
      <c r="FZ323" s="12"/>
      <c r="GA323" s="12"/>
      <c r="GB323" s="12"/>
      <c r="GC323" s="12"/>
      <c r="GD323" s="12"/>
      <c r="GE323" s="12"/>
      <c r="GF323" s="12"/>
      <c r="GG323" s="12"/>
      <c r="GH323" s="12"/>
      <c r="GI323" s="12"/>
      <c r="GJ323" s="12"/>
      <c r="GK323" s="12"/>
      <c r="GL323" s="12"/>
      <c r="GM323" s="12"/>
      <c r="GN323" s="12"/>
      <c r="GO323" s="12"/>
      <c r="GP323" s="12"/>
      <c r="GQ323" s="12"/>
      <c r="GR323" s="12"/>
      <c r="GS323" s="12"/>
      <c r="GT323" s="12"/>
      <c r="GU323" s="12"/>
      <c r="GV323" s="12"/>
      <c r="GW323" s="12"/>
      <c r="GX323" s="12"/>
      <c r="GY323" s="12"/>
      <c r="GZ323" s="12"/>
      <c r="HA323" s="12"/>
      <c r="HB323" s="12"/>
      <c r="HC323" s="12"/>
      <c r="HD323" s="12"/>
      <c r="HE323" s="12"/>
      <c r="HF323" s="12"/>
      <c r="HG323" s="12"/>
      <c r="HH323" s="12"/>
      <c r="HI323" s="12"/>
      <c r="HJ323" s="12"/>
      <c r="HK323" s="12"/>
      <c r="HL323" s="12"/>
      <c r="HM323" s="12"/>
      <c r="HN323" s="12"/>
      <c r="HO323" s="12"/>
      <c r="HP323" s="12"/>
      <c r="HQ323" s="12"/>
      <c r="HR323" s="12"/>
      <c r="HS323" s="12"/>
      <c r="HT323" s="12"/>
      <c r="HU323" s="12"/>
      <c r="HV323" s="12"/>
      <c r="HW323" s="12"/>
      <c r="HX323" s="12"/>
      <c r="HY323" s="12"/>
      <c r="HZ323" s="12"/>
      <c r="IA323" s="12"/>
      <c r="IB323" s="12"/>
      <c r="IC323" s="12"/>
      <c r="ID323" s="12"/>
      <c r="IE323" s="12"/>
    </row>
    <row r="324" spans="1:239" s="23" customFormat="1" ht="14.25" customHeight="1">
      <c r="A324" s="94" t="s">
        <v>20</v>
      </c>
      <c r="B324" s="93">
        <v>3799</v>
      </c>
      <c r="C324" s="92" t="s">
        <v>23</v>
      </c>
      <c r="D324" s="142">
        <v>300</v>
      </c>
      <c r="E324" s="142">
        <v>0</v>
      </c>
      <c r="F324" s="142">
        <v>0</v>
      </c>
      <c r="G324" s="109">
        <v>0</v>
      </c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</row>
    <row r="325" spans="1:239" s="23" customFormat="1" ht="15.75" customHeight="1">
      <c r="A325" s="94" t="s">
        <v>20</v>
      </c>
      <c r="B325" s="93">
        <v>3741</v>
      </c>
      <c r="C325" s="92" t="s">
        <v>24</v>
      </c>
      <c r="D325" s="142">
        <v>20</v>
      </c>
      <c r="E325" s="142">
        <v>20</v>
      </c>
      <c r="F325" s="142">
        <v>17</v>
      </c>
      <c r="G325" s="109">
        <f t="shared" si="14"/>
        <v>85</v>
      </c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</row>
    <row r="326" spans="1:239" s="23" customFormat="1" ht="15.75" customHeight="1">
      <c r="A326" s="94" t="s">
        <v>20</v>
      </c>
      <c r="B326" s="93">
        <v>3741</v>
      </c>
      <c r="C326" s="92" t="s">
        <v>1109</v>
      </c>
      <c r="D326" s="142">
        <v>0</v>
      </c>
      <c r="E326" s="142">
        <v>2949</v>
      </c>
      <c r="F326" s="142">
        <v>2949</v>
      </c>
      <c r="G326" s="109">
        <f t="shared" si="14"/>
        <v>100</v>
      </c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  <c r="DZ326" s="56"/>
      <c r="EA326" s="56"/>
      <c r="EB326" s="56"/>
      <c r="EC326" s="56"/>
      <c r="ED326" s="56"/>
      <c r="EE326" s="56"/>
      <c r="EF326" s="56"/>
      <c r="EG326" s="56"/>
      <c r="EH326" s="56"/>
      <c r="EI326" s="56"/>
      <c r="EJ326" s="56"/>
      <c r="EK326" s="56"/>
      <c r="EL326" s="56"/>
      <c r="EM326" s="56"/>
      <c r="EN326" s="56"/>
      <c r="EO326" s="56"/>
      <c r="EP326" s="56"/>
      <c r="EQ326" s="56"/>
      <c r="ER326" s="56"/>
      <c r="ES326" s="56"/>
      <c r="ET326" s="56"/>
      <c r="EU326" s="56"/>
      <c r="EV326" s="56"/>
      <c r="EW326" s="56"/>
      <c r="EX326" s="56"/>
      <c r="EY326" s="56"/>
      <c r="EZ326" s="56"/>
      <c r="FA326" s="56"/>
      <c r="FB326" s="56"/>
      <c r="FC326" s="56"/>
      <c r="FD326" s="56"/>
      <c r="FE326" s="56"/>
      <c r="FF326" s="56"/>
      <c r="FG326" s="56"/>
      <c r="FH326" s="56"/>
      <c r="FI326" s="56"/>
      <c r="FJ326" s="56"/>
      <c r="FK326" s="56"/>
      <c r="FL326" s="56"/>
      <c r="FM326" s="56"/>
      <c r="FN326" s="56"/>
      <c r="FO326" s="56"/>
      <c r="FP326" s="56"/>
      <c r="FQ326" s="56"/>
      <c r="FR326" s="56"/>
      <c r="FS326" s="56"/>
      <c r="FT326" s="56"/>
      <c r="FU326" s="56"/>
      <c r="FV326" s="56"/>
      <c r="FW326" s="56"/>
      <c r="FX326" s="56"/>
      <c r="FY326" s="56"/>
      <c r="FZ326" s="56"/>
      <c r="GA326" s="56"/>
      <c r="GB326" s="56"/>
      <c r="GC326" s="56"/>
      <c r="GD326" s="56"/>
      <c r="GE326" s="56"/>
      <c r="GF326" s="56"/>
      <c r="GG326" s="56"/>
      <c r="GH326" s="56"/>
      <c r="GI326" s="56"/>
      <c r="GJ326" s="56"/>
      <c r="GK326" s="56"/>
      <c r="GL326" s="56"/>
      <c r="GM326" s="56"/>
      <c r="GN326" s="56"/>
      <c r="GO326" s="56"/>
      <c r="GP326" s="56"/>
      <c r="GQ326" s="56"/>
      <c r="GR326" s="56"/>
      <c r="GS326" s="56"/>
      <c r="GT326" s="56"/>
      <c r="GU326" s="56"/>
      <c r="GV326" s="56"/>
      <c r="GW326" s="56"/>
      <c r="GX326" s="56"/>
      <c r="GY326" s="56"/>
      <c r="GZ326" s="56"/>
      <c r="HA326" s="56"/>
      <c r="HB326" s="56"/>
      <c r="HC326" s="56"/>
      <c r="HD326" s="56"/>
      <c r="HE326" s="56"/>
      <c r="HF326" s="56"/>
      <c r="HG326" s="56"/>
      <c r="HH326" s="56"/>
      <c r="HI326" s="56"/>
      <c r="HJ326" s="56"/>
      <c r="HK326" s="56"/>
      <c r="HL326" s="56"/>
      <c r="HM326" s="56"/>
      <c r="HN326" s="56"/>
      <c r="HO326" s="56"/>
      <c r="HP326" s="56"/>
      <c r="HQ326" s="56"/>
      <c r="HR326" s="56"/>
      <c r="HS326" s="56"/>
      <c r="HT326" s="56"/>
      <c r="HU326" s="56"/>
      <c r="HV326" s="56"/>
      <c r="HW326" s="56"/>
      <c r="HX326" s="56"/>
      <c r="HY326" s="56"/>
      <c r="HZ326" s="56"/>
      <c r="IA326" s="56"/>
      <c r="IB326" s="56"/>
      <c r="IC326" s="56"/>
      <c r="ID326" s="56"/>
      <c r="IE326" s="56"/>
    </row>
    <row r="327" spans="1:239" s="23" customFormat="1" ht="13.5" customHeight="1">
      <c r="A327" s="94" t="s">
        <v>20</v>
      </c>
      <c r="B327" s="93">
        <v>3771</v>
      </c>
      <c r="C327" s="92" t="s">
        <v>1013</v>
      </c>
      <c r="D327" s="142">
        <v>0</v>
      </c>
      <c r="E327" s="142">
        <v>993</v>
      </c>
      <c r="F327" s="142">
        <v>993</v>
      </c>
      <c r="G327" s="109">
        <f t="shared" si="14"/>
        <v>100</v>
      </c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</row>
    <row r="328" spans="1:239" s="23" customFormat="1" ht="13.5" customHeight="1">
      <c r="A328" s="94" t="s">
        <v>20</v>
      </c>
      <c r="B328" s="93">
        <v>3773</v>
      </c>
      <c r="C328" s="92" t="s">
        <v>1129</v>
      </c>
      <c r="D328" s="142">
        <v>0</v>
      </c>
      <c r="E328" s="142">
        <v>2</v>
      </c>
      <c r="F328" s="142">
        <v>2</v>
      </c>
      <c r="G328" s="109">
        <f t="shared" si="14"/>
        <v>100</v>
      </c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</row>
    <row r="329" spans="1:239" s="23" customFormat="1" ht="38.25">
      <c r="A329" s="94" t="s">
        <v>20</v>
      </c>
      <c r="B329" s="93">
        <v>3727</v>
      </c>
      <c r="C329" s="92" t="s">
        <v>25</v>
      </c>
      <c r="D329" s="142">
        <v>1300</v>
      </c>
      <c r="E329" s="142">
        <v>1300</v>
      </c>
      <c r="F329" s="142">
        <v>1300</v>
      </c>
      <c r="G329" s="109">
        <f t="shared" si="14"/>
        <v>100</v>
      </c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</row>
    <row r="330" spans="1:239" s="23" customFormat="1" ht="25.5" customHeight="1">
      <c r="A330" s="94" t="s">
        <v>20</v>
      </c>
      <c r="B330" s="93">
        <v>3741</v>
      </c>
      <c r="C330" s="92" t="s">
        <v>26</v>
      </c>
      <c r="D330" s="142">
        <v>1600</v>
      </c>
      <c r="E330" s="142">
        <v>1600</v>
      </c>
      <c r="F330" s="142">
        <v>1600</v>
      </c>
      <c r="G330" s="109">
        <f t="shared" si="14"/>
        <v>100</v>
      </c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</row>
    <row r="331" spans="1:7" s="56" customFormat="1" ht="15" customHeight="1">
      <c r="A331" s="124"/>
      <c r="B331" s="138"/>
      <c r="C331" s="137" t="s">
        <v>932</v>
      </c>
      <c r="D331" s="125">
        <f>SUM(D320:D330)</f>
        <v>7910</v>
      </c>
      <c r="E331" s="889">
        <f>SUM(E320:E330)</f>
        <v>16261</v>
      </c>
      <c r="F331" s="889">
        <f>SUM(F320:F330)</f>
        <v>11753</v>
      </c>
      <c r="G331" s="81">
        <f t="shared" si="14"/>
        <v>72.27722772277228</v>
      </c>
    </row>
    <row r="332" spans="1:7" s="56" customFormat="1" ht="12.75">
      <c r="A332" s="114"/>
      <c r="B332" s="115"/>
      <c r="C332" s="218"/>
      <c r="D332" s="710"/>
      <c r="E332" s="510"/>
      <c r="F332" s="512"/>
      <c r="G332" s="511"/>
    </row>
    <row r="333" spans="1:239" s="82" customFormat="1" ht="14.25" customHeight="1">
      <c r="A333" s="17" t="s">
        <v>1041</v>
      </c>
      <c r="B333" s="17"/>
      <c r="C333" s="17"/>
      <c r="D333" s="127"/>
      <c r="E333" s="127"/>
      <c r="F333" s="127"/>
      <c r="G333" s="76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</row>
    <row r="334" spans="1:239" s="82" customFormat="1" ht="9" customHeight="1">
      <c r="A334" s="17"/>
      <c r="B334" s="17"/>
      <c r="C334" s="17"/>
      <c r="D334" s="127"/>
      <c r="E334" s="127"/>
      <c r="F334" s="127"/>
      <c r="G334" s="76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</row>
    <row r="335" spans="1:7" ht="25.5" customHeight="1">
      <c r="A335" s="5" t="s">
        <v>917</v>
      </c>
      <c r="B335" s="5" t="s">
        <v>918</v>
      </c>
      <c r="C335" s="4" t="s">
        <v>919</v>
      </c>
      <c r="D335" s="508" t="s">
        <v>777</v>
      </c>
      <c r="E335" s="509" t="s">
        <v>778</v>
      </c>
      <c r="F335" s="5" t="s">
        <v>715</v>
      </c>
      <c r="G335" s="35" t="s">
        <v>716</v>
      </c>
    </row>
    <row r="336" spans="1:7" ht="25.5" customHeight="1">
      <c r="A336" s="94" t="s">
        <v>20</v>
      </c>
      <c r="B336" s="93">
        <v>3741</v>
      </c>
      <c r="C336" s="92" t="s">
        <v>1014</v>
      </c>
      <c r="D336" s="142">
        <v>800</v>
      </c>
      <c r="E336" s="142">
        <v>800</v>
      </c>
      <c r="F336" s="142">
        <v>600</v>
      </c>
      <c r="G336" s="109">
        <f>F336/E336*100</f>
        <v>75</v>
      </c>
    </row>
    <row r="337" spans="1:239" s="23" customFormat="1" ht="15" customHeight="1">
      <c r="A337" s="124"/>
      <c r="B337" s="138"/>
      <c r="C337" s="137" t="s">
        <v>936</v>
      </c>
      <c r="D337" s="890">
        <f>SUM(D336:D336)</f>
        <v>800</v>
      </c>
      <c r="E337" s="890">
        <f>SUM(E336:E336)</f>
        <v>800</v>
      </c>
      <c r="F337" s="889">
        <f>SUM(F336:F336)</f>
        <v>600</v>
      </c>
      <c r="G337" s="81">
        <f>F337/E337*100</f>
        <v>75</v>
      </c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</row>
    <row r="338" spans="1:239" s="23" customFormat="1" ht="12.75">
      <c r="A338" s="13"/>
      <c r="B338" s="48"/>
      <c r="C338" s="126"/>
      <c r="D338" s="127"/>
      <c r="E338" s="128"/>
      <c r="F338" s="158"/>
      <c r="G338" s="24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</row>
    <row r="339" spans="1:239" s="82" customFormat="1" ht="12.75">
      <c r="A339" s="131"/>
      <c r="B339" s="140"/>
      <c r="C339" s="139" t="s">
        <v>937</v>
      </c>
      <c r="D339" s="132">
        <f>D331+D337</f>
        <v>8710</v>
      </c>
      <c r="E339" s="132">
        <f>E331+E337</f>
        <v>17061</v>
      </c>
      <c r="F339" s="132">
        <f>F331+F337</f>
        <v>12353</v>
      </c>
      <c r="G339" s="7">
        <f>F339/E339*100</f>
        <v>72.40490006447453</v>
      </c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</row>
    <row r="340" spans="1:239" s="23" customFormat="1" ht="12.75">
      <c r="A340" s="13"/>
      <c r="B340" s="48"/>
      <c r="C340" s="126"/>
      <c r="D340" s="111"/>
      <c r="E340" s="51"/>
      <c r="F340" s="112"/>
      <c r="G340" s="24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56"/>
      <c r="BZ340" s="56"/>
      <c r="CA340" s="56"/>
      <c r="CB340" s="56"/>
      <c r="CC340" s="56"/>
      <c r="CD340" s="56"/>
      <c r="CE340" s="56"/>
      <c r="CF340" s="56"/>
      <c r="CG340" s="56"/>
      <c r="CH340" s="56"/>
      <c r="CI340" s="56"/>
      <c r="CJ340" s="56"/>
      <c r="CK340" s="56"/>
      <c r="CL340" s="56"/>
      <c r="CM340" s="56"/>
      <c r="CN340" s="56"/>
      <c r="CO340" s="56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6"/>
      <c r="DE340" s="56"/>
      <c r="DF340" s="56"/>
      <c r="DG340" s="56"/>
      <c r="DH340" s="56"/>
      <c r="DI340" s="56"/>
      <c r="DJ340" s="56"/>
      <c r="DK340" s="56"/>
      <c r="DL340" s="56"/>
      <c r="DM340" s="56"/>
      <c r="DN340" s="56"/>
      <c r="DO340" s="56"/>
      <c r="DP340" s="56"/>
      <c r="DQ340" s="56"/>
      <c r="DR340" s="56"/>
      <c r="DS340" s="56"/>
      <c r="DT340" s="56"/>
      <c r="DU340" s="56"/>
      <c r="DV340" s="56"/>
      <c r="DW340" s="56"/>
      <c r="DX340" s="56"/>
      <c r="DY340" s="56"/>
      <c r="DZ340" s="56"/>
      <c r="EA340" s="56"/>
      <c r="EB340" s="56"/>
      <c r="EC340" s="56"/>
      <c r="ED340" s="56"/>
      <c r="EE340" s="56"/>
      <c r="EF340" s="56"/>
      <c r="EG340" s="56"/>
      <c r="EH340" s="56"/>
      <c r="EI340" s="56"/>
      <c r="EJ340" s="56"/>
      <c r="EK340" s="56"/>
      <c r="EL340" s="56"/>
      <c r="EM340" s="56"/>
      <c r="EN340" s="56"/>
      <c r="EO340" s="56"/>
      <c r="EP340" s="56"/>
      <c r="EQ340" s="56"/>
      <c r="ER340" s="56"/>
      <c r="ES340" s="56"/>
      <c r="ET340" s="56"/>
      <c r="EU340" s="56"/>
      <c r="EV340" s="56"/>
      <c r="EW340" s="56"/>
      <c r="EX340" s="56"/>
      <c r="EY340" s="56"/>
      <c r="EZ340" s="56"/>
      <c r="FA340" s="56"/>
      <c r="FB340" s="56"/>
      <c r="FC340" s="56"/>
      <c r="FD340" s="56"/>
      <c r="FE340" s="56"/>
      <c r="FF340" s="56"/>
      <c r="FG340" s="56"/>
      <c r="FH340" s="56"/>
      <c r="FI340" s="56"/>
      <c r="FJ340" s="56"/>
      <c r="FK340" s="56"/>
      <c r="FL340" s="56"/>
      <c r="FM340" s="56"/>
      <c r="FN340" s="56"/>
      <c r="FO340" s="56"/>
      <c r="FP340" s="56"/>
      <c r="FQ340" s="56"/>
      <c r="FR340" s="56"/>
      <c r="FS340" s="56"/>
      <c r="FT340" s="56"/>
      <c r="FU340" s="56"/>
      <c r="FV340" s="56"/>
      <c r="FW340" s="56"/>
      <c r="FX340" s="56"/>
      <c r="FY340" s="56"/>
      <c r="FZ340" s="56"/>
      <c r="GA340" s="56"/>
      <c r="GB340" s="56"/>
      <c r="GC340" s="56"/>
      <c r="GD340" s="56"/>
      <c r="GE340" s="56"/>
      <c r="GF340" s="56"/>
      <c r="GG340" s="56"/>
      <c r="GH340" s="56"/>
      <c r="GI340" s="56"/>
      <c r="GJ340" s="56"/>
      <c r="GK340" s="56"/>
      <c r="GL340" s="56"/>
      <c r="GM340" s="56"/>
      <c r="GN340" s="56"/>
      <c r="GO340" s="56"/>
      <c r="GP340" s="56"/>
      <c r="GQ340" s="56"/>
      <c r="GR340" s="56"/>
      <c r="GS340" s="56"/>
      <c r="GT340" s="56"/>
      <c r="GU340" s="56"/>
      <c r="GV340" s="56"/>
      <c r="GW340" s="56"/>
      <c r="GX340" s="56"/>
      <c r="GY340" s="56"/>
      <c r="GZ340" s="56"/>
      <c r="HA340" s="56"/>
      <c r="HB340" s="56"/>
      <c r="HC340" s="56"/>
      <c r="HD340" s="56"/>
      <c r="HE340" s="56"/>
      <c r="HF340" s="56"/>
      <c r="HG340" s="56"/>
      <c r="HH340" s="56"/>
      <c r="HI340" s="56"/>
      <c r="HJ340" s="56"/>
      <c r="HK340" s="56"/>
      <c r="HL340" s="56"/>
      <c r="HM340" s="56"/>
      <c r="HN340" s="56"/>
      <c r="HO340" s="56"/>
      <c r="HP340" s="56"/>
      <c r="HQ340" s="56"/>
      <c r="HR340" s="56"/>
      <c r="HS340" s="56"/>
      <c r="HT340" s="56"/>
      <c r="HU340" s="56"/>
      <c r="HV340" s="56"/>
      <c r="HW340" s="56"/>
      <c r="HX340" s="56"/>
      <c r="HY340" s="56"/>
      <c r="HZ340" s="56"/>
      <c r="IA340" s="56"/>
      <c r="IB340" s="56"/>
      <c r="IC340" s="56"/>
      <c r="ID340" s="56"/>
      <c r="IE340" s="56"/>
    </row>
    <row r="341" spans="1:239" s="23" customFormat="1" ht="15.75">
      <c r="A341" s="53" t="s">
        <v>27</v>
      </c>
      <c r="D341" s="56"/>
      <c r="E341" s="56"/>
      <c r="F341" s="56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</row>
    <row r="342" spans="4:239" s="23" customFormat="1" ht="8.25" customHeight="1">
      <c r="D342" s="56"/>
      <c r="E342" s="56"/>
      <c r="F342" s="56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</row>
    <row r="343" spans="1:7" ht="14.25" customHeight="1">
      <c r="A343" s="45" t="s">
        <v>939</v>
      </c>
      <c r="B343" s="23"/>
      <c r="C343" s="23"/>
      <c r="D343" s="56"/>
      <c r="E343" s="56"/>
      <c r="F343" s="56"/>
      <c r="G343" s="23"/>
    </row>
    <row r="344" ht="9" customHeight="1">
      <c r="A344" s="45"/>
    </row>
    <row r="345" spans="1:7" ht="25.5" customHeight="1">
      <c r="A345" s="5" t="s">
        <v>917</v>
      </c>
      <c r="B345" s="5" t="s">
        <v>918</v>
      </c>
      <c r="C345" s="4" t="s">
        <v>919</v>
      </c>
      <c r="D345" s="508" t="s">
        <v>777</v>
      </c>
      <c r="E345" s="509" t="s">
        <v>778</v>
      </c>
      <c r="F345" s="5" t="s">
        <v>715</v>
      </c>
      <c r="G345" s="35" t="s">
        <v>716</v>
      </c>
    </row>
    <row r="346" spans="1:7" ht="38.25" customHeight="1">
      <c r="A346" s="94" t="s">
        <v>28</v>
      </c>
      <c r="B346" s="93">
        <v>3635</v>
      </c>
      <c r="C346" s="92" t="s">
        <v>29</v>
      </c>
      <c r="D346" s="142">
        <v>577</v>
      </c>
      <c r="E346" s="142">
        <v>316</v>
      </c>
      <c r="F346" s="142">
        <v>314</v>
      </c>
      <c r="G346" s="109">
        <f>F346/E346*100</f>
        <v>99.36708860759494</v>
      </c>
    </row>
    <row r="347" spans="1:7" ht="25.5" customHeight="1">
      <c r="A347" s="94" t="s">
        <v>28</v>
      </c>
      <c r="B347" s="93">
        <v>3635</v>
      </c>
      <c r="C347" s="92" t="s">
        <v>32</v>
      </c>
      <c r="D347" s="142">
        <v>300</v>
      </c>
      <c r="E347" s="142">
        <v>54</v>
      </c>
      <c r="F347" s="142">
        <v>53</v>
      </c>
      <c r="G347" s="109">
        <f>F347/E347*100</f>
        <v>98.14814814814815</v>
      </c>
    </row>
    <row r="348" spans="1:7" ht="15" customHeight="1">
      <c r="A348" s="124"/>
      <c r="B348" s="138"/>
      <c r="C348" s="137" t="s">
        <v>932</v>
      </c>
      <c r="D348" s="125">
        <f>SUM(D346:D347)</f>
        <v>877</v>
      </c>
      <c r="E348" s="125">
        <f>SUM(E346:E347)</f>
        <v>370</v>
      </c>
      <c r="F348" s="889">
        <f>SUM(F346:F347)</f>
        <v>367</v>
      </c>
      <c r="G348" s="81">
        <f>F348/E348*100</f>
        <v>99.1891891891892</v>
      </c>
    </row>
    <row r="349" spans="1:7" ht="12.75">
      <c r="A349" s="13"/>
      <c r="B349" s="48"/>
      <c r="C349" s="126"/>
      <c r="D349" s="127"/>
      <c r="E349" s="128"/>
      <c r="F349" s="129"/>
      <c r="G349" s="24"/>
    </row>
    <row r="350" s="388" customFormat="1" ht="12.75">
      <c r="A350" s="539" t="s">
        <v>1043</v>
      </c>
    </row>
    <row r="351" spans="1:7" ht="25.5" customHeight="1">
      <c r="A351" s="5" t="s">
        <v>917</v>
      </c>
      <c r="B351" s="5" t="s">
        <v>918</v>
      </c>
      <c r="C351" s="4" t="s">
        <v>919</v>
      </c>
      <c r="D351" s="508" t="s">
        <v>777</v>
      </c>
      <c r="E351" s="509" t="s">
        <v>778</v>
      </c>
      <c r="F351" s="5" t="s">
        <v>715</v>
      </c>
      <c r="G351" s="35" t="s">
        <v>716</v>
      </c>
    </row>
    <row r="352" spans="1:7" ht="15.75" customHeight="1">
      <c r="A352" s="94" t="s">
        <v>28</v>
      </c>
      <c r="B352" s="93">
        <v>3635</v>
      </c>
      <c r="C352" s="839" t="s">
        <v>33</v>
      </c>
      <c r="D352" s="142">
        <v>3513</v>
      </c>
      <c r="E352" s="142">
        <v>3393</v>
      </c>
      <c r="F352" s="142">
        <v>3324</v>
      </c>
      <c r="G352" s="847">
        <f>F352/E352*100</f>
        <v>97.96640141467728</v>
      </c>
    </row>
    <row r="353" spans="1:7" ht="16.5" customHeight="1">
      <c r="A353" s="186"/>
      <c r="B353" s="543"/>
      <c r="C353" s="167" t="s">
        <v>1051</v>
      </c>
      <c r="D353" s="891">
        <f>SUM(D352)</f>
        <v>3513</v>
      </c>
      <c r="E353" s="891">
        <f>SUM(E352)</f>
        <v>3393</v>
      </c>
      <c r="F353" s="891">
        <f>SUM(F352)</f>
        <v>3324</v>
      </c>
      <c r="G353" s="81">
        <f>F353/E353*100</f>
        <v>97.96640141467728</v>
      </c>
    </row>
    <row r="354" spans="1:7" ht="12.75" customHeight="1">
      <c r="A354" s="240"/>
      <c r="B354" s="241"/>
      <c r="C354" s="540"/>
      <c r="D354" s="541"/>
      <c r="E354" s="542"/>
      <c r="F354" s="542"/>
      <c r="G354" s="24"/>
    </row>
    <row r="355" spans="1:6" ht="14.25" customHeight="1">
      <c r="A355" s="55" t="s">
        <v>1041</v>
      </c>
      <c r="D355" s="56"/>
      <c r="E355" s="56"/>
      <c r="F355" s="56"/>
    </row>
    <row r="356" spans="1:6" ht="9" customHeight="1">
      <c r="A356" s="55"/>
      <c r="D356" s="56"/>
      <c r="E356" s="56"/>
      <c r="F356" s="56"/>
    </row>
    <row r="357" spans="1:7" ht="25.5" customHeight="1">
      <c r="A357" s="5" t="s">
        <v>917</v>
      </c>
      <c r="B357" s="5" t="s">
        <v>918</v>
      </c>
      <c r="C357" s="4" t="s">
        <v>919</v>
      </c>
      <c r="D357" s="508" t="s">
        <v>777</v>
      </c>
      <c r="E357" s="509" t="s">
        <v>778</v>
      </c>
      <c r="F357" s="5" t="s">
        <v>715</v>
      </c>
      <c r="G357" s="35" t="s">
        <v>716</v>
      </c>
    </row>
    <row r="358" spans="1:7" ht="27" customHeight="1">
      <c r="A358" s="94" t="s">
        <v>28</v>
      </c>
      <c r="B358" s="93">
        <v>3635</v>
      </c>
      <c r="C358" s="619" t="s">
        <v>34</v>
      </c>
      <c r="D358" s="142">
        <v>600</v>
      </c>
      <c r="E358" s="142">
        <v>0</v>
      </c>
      <c r="F358" s="142">
        <v>0</v>
      </c>
      <c r="G358" s="109">
        <v>0</v>
      </c>
    </row>
    <row r="359" spans="1:7" ht="15" customHeight="1">
      <c r="A359" s="124"/>
      <c r="B359" s="138"/>
      <c r="C359" s="137" t="s">
        <v>936</v>
      </c>
      <c r="D359" s="125">
        <f>SUM(D358:D358)</f>
        <v>600</v>
      </c>
      <c r="E359" s="125">
        <f>SUM(E358:E358)</f>
        <v>0</v>
      </c>
      <c r="F359" s="125">
        <f>SUM(F358:F358)</f>
        <v>0</v>
      </c>
      <c r="G359" s="222">
        <v>0</v>
      </c>
    </row>
    <row r="360" spans="1:7" ht="12.75">
      <c r="A360" s="13"/>
      <c r="B360" s="48"/>
      <c r="C360" s="126"/>
      <c r="D360" s="127"/>
      <c r="E360" s="128"/>
      <c r="F360" s="129"/>
      <c r="G360" s="130"/>
    </row>
    <row r="361" spans="1:239" s="82" customFormat="1" ht="12.75">
      <c r="A361" s="131"/>
      <c r="B361" s="140"/>
      <c r="C361" s="139" t="s">
        <v>937</v>
      </c>
      <c r="D361" s="132">
        <f>D359+D352+D348</f>
        <v>4990</v>
      </c>
      <c r="E361" s="132">
        <f>E359+E352+E348</f>
        <v>3763</v>
      </c>
      <c r="F361" s="132">
        <f>F359+F352+F348</f>
        <v>3691</v>
      </c>
      <c r="G361" s="21">
        <f>F361/E361*100</f>
        <v>98.08663300558067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</row>
    <row r="362" ht="12.75">
      <c r="D362" s="56"/>
    </row>
    <row r="363" spans="1:239" s="23" customFormat="1" ht="15.75">
      <c r="A363" s="53" t="s">
        <v>35</v>
      </c>
      <c r="D363" s="56"/>
      <c r="E363" s="56"/>
      <c r="F363" s="56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</row>
    <row r="364" spans="2:239" s="23" customFormat="1" ht="7.5" customHeight="1">
      <c r="B364"/>
      <c r="C364"/>
      <c r="D364" s="12"/>
      <c r="E364" s="12"/>
      <c r="F364" s="12"/>
      <c r="G364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</row>
    <row r="365" spans="1:239" s="23" customFormat="1" ht="14.25" customHeight="1">
      <c r="A365" s="45" t="s">
        <v>939</v>
      </c>
      <c r="B365"/>
      <c r="C365"/>
      <c r="D365" s="12"/>
      <c r="E365" s="12"/>
      <c r="F365" s="12"/>
      <c r="G365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</row>
    <row r="366" spans="1:239" s="23" customFormat="1" ht="9.75" customHeight="1">
      <c r="A366" s="45"/>
      <c r="B366"/>
      <c r="C366"/>
      <c r="D366" s="12"/>
      <c r="E366" s="12"/>
      <c r="F366" s="12"/>
      <c r="G366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</row>
    <row r="367" spans="1:239" s="23" customFormat="1" ht="25.5" customHeight="1">
      <c r="A367" s="5" t="s">
        <v>917</v>
      </c>
      <c r="B367" s="5" t="s">
        <v>918</v>
      </c>
      <c r="C367" s="4" t="s">
        <v>919</v>
      </c>
      <c r="D367" s="508" t="s">
        <v>777</v>
      </c>
      <c r="E367" s="509" t="s">
        <v>778</v>
      </c>
      <c r="F367" s="5" t="s">
        <v>715</v>
      </c>
      <c r="G367" s="35" t="s">
        <v>716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</row>
    <row r="368" spans="1:239" s="23" customFormat="1" ht="25.5" customHeight="1">
      <c r="A368" s="94" t="s">
        <v>36</v>
      </c>
      <c r="B368" s="93">
        <v>2212</v>
      </c>
      <c r="C368" s="92" t="s">
        <v>37</v>
      </c>
      <c r="D368" s="142">
        <v>3757</v>
      </c>
      <c r="E368" s="142">
        <v>757</v>
      </c>
      <c r="F368" s="142">
        <v>671</v>
      </c>
      <c r="G368" s="109">
        <f aca="true" t="shared" si="15" ref="G368:G373">F368/E368*100</f>
        <v>88.63936591809775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</row>
    <row r="369" spans="1:239" s="23" customFormat="1" ht="12.75" customHeight="1">
      <c r="A369" s="94" t="s">
        <v>36</v>
      </c>
      <c r="B369" s="93">
        <v>2221</v>
      </c>
      <c r="C369" s="92" t="s">
        <v>38</v>
      </c>
      <c r="D369" s="142">
        <v>140</v>
      </c>
      <c r="E369" s="142">
        <v>0</v>
      </c>
      <c r="F369" s="142">
        <v>0</v>
      </c>
      <c r="G369" s="109" t="s">
        <v>742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</row>
    <row r="370" spans="1:239" s="23" customFormat="1" ht="14.25" customHeight="1">
      <c r="A370" s="94" t="s">
        <v>36</v>
      </c>
      <c r="B370" s="93">
        <v>2223</v>
      </c>
      <c r="C370" s="92" t="s">
        <v>39</v>
      </c>
      <c r="D370" s="142">
        <v>170</v>
      </c>
      <c r="E370" s="142">
        <v>170</v>
      </c>
      <c r="F370" s="142">
        <v>170</v>
      </c>
      <c r="G370" s="109">
        <f t="shared" si="15"/>
        <v>100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</row>
    <row r="371" spans="1:239" s="23" customFormat="1" ht="12.75" customHeight="1">
      <c r="A371" s="94" t="s">
        <v>36</v>
      </c>
      <c r="B371" s="93">
        <v>2221</v>
      </c>
      <c r="C371" s="92" t="s">
        <v>40</v>
      </c>
      <c r="D371" s="142">
        <v>281413</v>
      </c>
      <c r="E371" s="142">
        <v>261474</v>
      </c>
      <c r="F371" s="142">
        <v>260913</v>
      </c>
      <c r="G371" s="109">
        <f>F371/E371*100</f>
        <v>99.78544711902522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</row>
    <row r="372" spans="1:239" s="23" customFormat="1" ht="25.5" customHeight="1">
      <c r="A372" s="94" t="s">
        <v>36</v>
      </c>
      <c r="B372" s="93">
        <v>2242</v>
      </c>
      <c r="C372" s="92" t="s">
        <v>41</v>
      </c>
      <c r="D372" s="142">
        <v>262145</v>
      </c>
      <c r="E372" s="142">
        <v>385892</v>
      </c>
      <c r="F372" s="142">
        <v>385800</v>
      </c>
      <c r="G372" s="109">
        <f t="shared" si="15"/>
        <v>99.97615913260705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  <c r="FL372" s="12"/>
      <c r="FM372" s="12"/>
      <c r="FN372" s="12"/>
      <c r="FO372" s="12"/>
      <c r="FP372" s="12"/>
      <c r="FQ372" s="12"/>
      <c r="FR372" s="12"/>
      <c r="FS372" s="12"/>
      <c r="FT372" s="12"/>
      <c r="FU372" s="12"/>
      <c r="FV372" s="12"/>
      <c r="FW372" s="12"/>
      <c r="FX372" s="12"/>
      <c r="FY372" s="12"/>
      <c r="FZ372" s="12"/>
      <c r="GA372" s="12"/>
      <c r="GB372" s="12"/>
      <c r="GC372" s="12"/>
      <c r="GD372" s="12"/>
      <c r="GE372" s="12"/>
      <c r="GF372" s="12"/>
      <c r="GG372" s="12"/>
      <c r="GH372" s="12"/>
      <c r="GI372" s="12"/>
      <c r="GJ372" s="12"/>
      <c r="GK372" s="12"/>
      <c r="GL372" s="12"/>
      <c r="GM372" s="12"/>
      <c r="GN372" s="12"/>
      <c r="GO372" s="12"/>
      <c r="GP372" s="12"/>
      <c r="GQ372" s="12"/>
      <c r="GR372" s="12"/>
      <c r="GS372" s="12"/>
      <c r="GT372" s="12"/>
      <c r="GU372" s="12"/>
      <c r="GV372" s="12"/>
      <c r="GW372" s="12"/>
      <c r="GX372" s="12"/>
      <c r="GY372" s="12"/>
      <c r="GZ372" s="12"/>
      <c r="HA372" s="12"/>
      <c r="HB372" s="12"/>
      <c r="HC372" s="12"/>
      <c r="HD372" s="12"/>
      <c r="HE372" s="12"/>
      <c r="HF372" s="12"/>
      <c r="HG372" s="12"/>
      <c r="HH372" s="12"/>
      <c r="HI372" s="12"/>
      <c r="HJ372" s="12"/>
      <c r="HK372" s="12"/>
      <c r="HL372" s="12"/>
      <c r="HM372" s="12"/>
      <c r="HN372" s="12"/>
      <c r="HO372" s="12"/>
      <c r="HP372" s="12"/>
      <c r="HQ372" s="12"/>
      <c r="HR372" s="12"/>
      <c r="HS372" s="12"/>
      <c r="HT372" s="12"/>
      <c r="HU372" s="12"/>
      <c r="HV372" s="12"/>
      <c r="HW372" s="12"/>
      <c r="HX372" s="12"/>
      <c r="HY372" s="12"/>
      <c r="HZ372" s="12"/>
      <c r="IA372" s="12"/>
      <c r="IB372" s="12"/>
      <c r="IC372" s="12"/>
      <c r="ID372" s="12"/>
      <c r="IE372" s="12"/>
    </row>
    <row r="373" spans="1:7" ht="15" customHeight="1">
      <c r="A373" s="124"/>
      <c r="B373" s="138"/>
      <c r="C373" s="137" t="s">
        <v>932</v>
      </c>
      <c r="D373" s="125">
        <f>SUM(D368:D372)</f>
        <v>547625</v>
      </c>
      <c r="E373" s="125">
        <f>SUM(E368:E372)</f>
        <v>648293</v>
      </c>
      <c r="F373" s="125">
        <f>SUM(F368:F372)</f>
        <v>647554</v>
      </c>
      <c r="G373" s="73">
        <f t="shared" si="15"/>
        <v>99.88600833265205</v>
      </c>
    </row>
    <row r="374" spans="1:7" ht="12" customHeight="1">
      <c r="A374" s="114"/>
      <c r="B374" s="115"/>
      <c r="C374" s="218"/>
      <c r="D374" s="127"/>
      <c r="E374" s="128"/>
      <c r="F374" s="129"/>
      <c r="G374" s="76"/>
    </row>
    <row r="375" spans="1:239" s="23" customFormat="1" ht="14.25" customHeight="1">
      <c r="A375" s="17" t="s">
        <v>44</v>
      </c>
      <c r="B375" s="17"/>
      <c r="C375" s="17"/>
      <c r="D375" s="129"/>
      <c r="E375" s="129"/>
      <c r="F375" s="250"/>
      <c r="G375" s="20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  <c r="FL375" s="12"/>
      <c r="FM375" s="12"/>
      <c r="FN375" s="12"/>
      <c r="FO375" s="12"/>
      <c r="FP375" s="12"/>
      <c r="FQ375" s="12"/>
      <c r="FR375" s="12"/>
      <c r="FS375" s="12"/>
      <c r="FT375" s="12"/>
      <c r="FU375" s="12"/>
      <c r="FV375" s="12"/>
      <c r="FW375" s="12"/>
      <c r="FX375" s="12"/>
      <c r="FY375" s="12"/>
      <c r="FZ375" s="12"/>
      <c r="GA375" s="12"/>
      <c r="GB375" s="12"/>
      <c r="GC375" s="12"/>
      <c r="GD375" s="12"/>
      <c r="GE375" s="12"/>
      <c r="GF375" s="12"/>
      <c r="GG375" s="12"/>
      <c r="GH375" s="12"/>
      <c r="GI375" s="12"/>
      <c r="GJ375" s="12"/>
      <c r="GK375" s="12"/>
      <c r="GL375" s="12"/>
      <c r="GM375" s="12"/>
      <c r="GN375" s="12"/>
      <c r="GO375" s="12"/>
      <c r="GP375" s="12"/>
      <c r="GQ375" s="12"/>
      <c r="GR375" s="12"/>
      <c r="GS375" s="12"/>
      <c r="GT375" s="12"/>
      <c r="GU375" s="12"/>
      <c r="GV375" s="12"/>
      <c r="GW375" s="12"/>
      <c r="GX375" s="12"/>
      <c r="GY375" s="12"/>
      <c r="GZ375" s="12"/>
      <c r="HA375" s="12"/>
      <c r="HB375" s="12"/>
      <c r="HC375" s="12"/>
      <c r="HD375" s="12"/>
      <c r="HE375" s="12"/>
      <c r="HF375" s="12"/>
      <c r="HG375" s="12"/>
      <c r="HH375" s="12"/>
      <c r="HI375" s="12"/>
      <c r="HJ375" s="12"/>
      <c r="HK375" s="12"/>
      <c r="HL375" s="12"/>
      <c r="HM375" s="12"/>
      <c r="HN375" s="12"/>
      <c r="HO375" s="12"/>
      <c r="HP375" s="12"/>
      <c r="HQ375" s="12"/>
      <c r="HR375" s="12"/>
      <c r="HS375" s="12"/>
      <c r="HT375" s="12"/>
      <c r="HU375" s="12"/>
      <c r="HV375" s="12"/>
      <c r="HW375" s="12"/>
      <c r="HX375" s="12"/>
      <c r="HY375" s="12"/>
      <c r="HZ375" s="12"/>
      <c r="IA375" s="12"/>
      <c r="IB375" s="12"/>
      <c r="IC375" s="12"/>
      <c r="ID375" s="12"/>
      <c r="IE375" s="12"/>
    </row>
    <row r="376" spans="1:239" s="23" customFormat="1" ht="9" customHeight="1">
      <c r="A376" s="17"/>
      <c r="B376" s="17"/>
      <c r="C376" s="17"/>
      <c r="D376" s="129"/>
      <c r="E376" s="129"/>
      <c r="F376" s="250"/>
      <c r="G376" s="20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</row>
    <row r="377" spans="1:239" s="23" customFormat="1" ht="25.5" customHeight="1">
      <c r="A377" s="5" t="s">
        <v>917</v>
      </c>
      <c r="B377" s="5" t="s">
        <v>918</v>
      </c>
      <c r="C377" s="4" t="s">
        <v>919</v>
      </c>
      <c r="D377" s="508" t="s">
        <v>777</v>
      </c>
      <c r="E377" s="509" t="s">
        <v>778</v>
      </c>
      <c r="F377" s="5" t="s">
        <v>715</v>
      </c>
      <c r="G377" s="35" t="s">
        <v>716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  <c r="FL377" s="12"/>
      <c r="FM377" s="12"/>
      <c r="FN377" s="12"/>
      <c r="FO377" s="12"/>
      <c r="FP377" s="12"/>
      <c r="FQ377" s="12"/>
      <c r="FR377" s="12"/>
      <c r="FS377" s="12"/>
      <c r="FT377" s="12"/>
      <c r="FU377" s="12"/>
      <c r="FV377" s="12"/>
      <c r="FW377" s="12"/>
      <c r="FX377" s="12"/>
      <c r="FY377" s="12"/>
      <c r="FZ377" s="12"/>
      <c r="GA377" s="12"/>
      <c r="GB377" s="12"/>
      <c r="GC377" s="12"/>
      <c r="GD377" s="12"/>
      <c r="GE377" s="12"/>
      <c r="GF377" s="12"/>
      <c r="GG377" s="12"/>
      <c r="GH377" s="12"/>
      <c r="GI377" s="12"/>
      <c r="GJ377" s="12"/>
      <c r="GK377" s="12"/>
      <c r="GL377" s="12"/>
      <c r="GM377" s="12"/>
      <c r="GN377" s="12"/>
      <c r="GO377" s="12"/>
      <c r="GP377" s="12"/>
      <c r="GQ377" s="12"/>
      <c r="GR377" s="12"/>
      <c r="GS377" s="12"/>
      <c r="GT377" s="12"/>
      <c r="GU377" s="12"/>
      <c r="GV377" s="12"/>
      <c r="GW377" s="12"/>
      <c r="GX377" s="12"/>
      <c r="GY377" s="12"/>
      <c r="GZ377" s="12"/>
      <c r="HA377" s="12"/>
      <c r="HB377" s="12"/>
      <c r="HC377" s="12"/>
      <c r="HD377" s="12"/>
      <c r="HE377" s="12"/>
      <c r="HF377" s="12"/>
      <c r="HG377" s="12"/>
      <c r="HH377" s="12"/>
      <c r="HI377" s="12"/>
      <c r="HJ377" s="12"/>
      <c r="HK377" s="12"/>
      <c r="HL377" s="12"/>
      <c r="HM377" s="12"/>
      <c r="HN377" s="12"/>
      <c r="HO377" s="12"/>
      <c r="HP377" s="12"/>
      <c r="HQ377" s="12"/>
      <c r="HR377" s="12"/>
      <c r="HS377" s="12"/>
      <c r="HT377" s="12"/>
      <c r="HU377" s="12"/>
      <c r="HV377" s="12"/>
      <c r="HW377" s="12"/>
      <c r="HX377" s="12"/>
      <c r="HY377" s="12"/>
      <c r="HZ377" s="12"/>
      <c r="IA377" s="12"/>
      <c r="IB377" s="12"/>
      <c r="IC377" s="12"/>
      <c r="ID377" s="12"/>
      <c r="IE377" s="12"/>
    </row>
    <row r="378" spans="1:239" s="23" customFormat="1" ht="14.25" customHeight="1">
      <c r="A378" s="94" t="s">
        <v>45</v>
      </c>
      <c r="B378" s="94" t="s">
        <v>42</v>
      </c>
      <c r="C378" s="92" t="s">
        <v>46</v>
      </c>
      <c r="D378" s="142">
        <v>155300</v>
      </c>
      <c r="E378" s="142">
        <v>169199</v>
      </c>
      <c r="F378" s="142">
        <v>124866</v>
      </c>
      <c r="G378" s="109">
        <f>F378/E378*100</f>
        <v>73.79830850064126</v>
      </c>
      <c r="H378" s="711"/>
      <c r="I378" s="712"/>
      <c r="J378" s="712"/>
      <c r="K378" s="712"/>
      <c r="L378" s="712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6"/>
      <c r="BV378" s="56"/>
      <c r="BW378" s="56"/>
      <c r="BX378" s="56"/>
      <c r="BY378" s="56"/>
      <c r="BZ378" s="56"/>
      <c r="CA378" s="56"/>
      <c r="CB378" s="56"/>
      <c r="CC378" s="56"/>
      <c r="CD378" s="56"/>
      <c r="CE378" s="56"/>
      <c r="CF378" s="56"/>
      <c r="CG378" s="56"/>
      <c r="CH378" s="56"/>
      <c r="CI378" s="56"/>
      <c r="CJ378" s="56"/>
      <c r="CK378" s="56"/>
      <c r="CL378" s="56"/>
      <c r="CM378" s="56"/>
      <c r="CN378" s="56"/>
      <c r="CO378" s="56"/>
      <c r="CP378" s="56"/>
      <c r="CQ378" s="56"/>
      <c r="CR378" s="56"/>
      <c r="CS378" s="56"/>
      <c r="CT378" s="56"/>
      <c r="CU378" s="56"/>
      <c r="CV378" s="56"/>
      <c r="CW378" s="56"/>
      <c r="CX378" s="56"/>
      <c r="CY378" s="56"/>
      <c r="CZ378" s="56"/>
      <c r="DA378" s="56"/>
      <c r="DB378" s="56"/>
      <c r="DC378" s="56"/>
      <c r="DD378" s="56"/>
      <c r="DE378" s="56"/>
      <c r="DF378" s="56"/>
      <c r="DG378" s="56"/>
      <c r="DH378" s="56"/>
      <c r="DI378" s="56"/>
      <c r="DJ378" s="56"/>
      <c r="DK378" s="56"/>
      <c r="DL378" s="56"/>
      <c r="DM378" s="56"/>
      <c r="DN378" s="56"/>
      <c r="DO378" s="56"/>
      <c r="DP378" s="56"/>
      <c r="DQ378" s="56"/>
      <c r="DR378" s="56"/>
      <c r="DS378" s="56"/>
      <c r="DT378" s="56"/>
      <c r="DU378" s="56"/>
      <c r="DV378" s="56"/>
      <c r="DW378" s="56"/>
      <c r="DX378" s="56"/>
      <c r="DY378" s="56"/>
      <c r="DZ378" s="56"/>
      <c r="EA378" s="56"/>
      <c r="EB378" s="56"/>
      <c r="EC378" s="56"/>
      <c r="ED378" s="56"/>
      <c r="EE378" s="56"/>
      <c r="EF378" s="56"/>
      <c r="EG378" s="56"/>
      <c r="EH378" s="56"/>
      <c r="EI378" s="56"/>
      <c r="EJ378" s="56"/>
      <c r="EK378" s="56"/>
      <c r="EL378" s="56"/>
      <c r="EM378" s="56"/>
      <c r="EN378" s="56"/>
      <c r="EO378" s="56"/>
      <c r="EP378" s="56"/>
      <c r="EQ378" s="56"/>
      <c r="ER378" s="56"/>
      <c r="ES378" s="56"/>
      <c r="ET378" s="56"/>
      <c r="EU378" s="56"/>
      <c r="EV378" s="56"/>
      <c r="EW378" s="56"/>
      <c r="EX378" s="56"/>
      <c r="EY378" s="56"/>
      <c r="EZ378" s="56"/>
      <c r="FA378" s="56"/>
      <c r="FB378" s="56"/>
      <c r="FC378" s="56"/>
      <c r="FD378" s="56"/>
      <c r="FE378" s="56"/>
      <c r="FF378" s="56"/>
      <c r="FG378" s="56"/>
      <c r="FH378" s="56"/>
      <c r="FI378" s="56"/>
      <c r="FJ378" s="56"/>
      <c r="FK378" s="56"/>
      <c r="FL378" s="56"/>
      <c r="FM378" s="56"/>
      <c r="FN378" s="56"/>
      <c r="FO378" s="56"/>
      <c r="FP378" s="56"/>
      <c r="FQ378" s="56"/>
      <c r="FR378" s="56"/>
      <c r="FS378" s="56"/>
      <c r="FT378" s="56"/>
      <c r="FU378" s="56"/>
      <c r="FV378" s="56"/>
      <c r="FW378" s="56"/>
      <c r="FX378" s="56"/>
      <c r="FY378" s="56"/>
      <c r="FZ378" s="56"/>
      <c r="GA378" s="56"/>
      <c r="GB378" s="56"/>
      <c r="GC378" s="56"/>
      <c r="GD378" s="56"/>
      <c r="GE378" s="56"/>
      <c r="GF378" s="56"/>
      <c r="GG378" s="56"/>
      <c r="GH378" s="56"/>
      <c r="GI378" s="56"/>
      <c r="GJ378" s="56"/>
      <c r="GK378" s="56"/>
      <c r="GL378" s="56"/>
      <c r="GM378" s="56"/>
      <c r="GN378" s="56"/>
      <c r="GO378" s="56"/>
      <c r="GP378" s="56"/>
      <c r="GQ378" s="56"/>
      <c r="GR378" s="56"/>
      <c r="GS378" s="56"/>
      <c r="GT378" s="56"/>
      <c r="GU378" s="56"/>
      <c r="GV378" s="56"/>
      <c r="GW378" s="56"/>
      <c r="GX378" s="56"/>
      <c r="GY378" s="56"/>
      <c r="GZ378" s="56"/>
      <c r="HA378" s="56"/>
      <c r="HB378" s="56"/>
      <c r="HC378" s="56"/>
      <c r="HD378" s="56"/>
      <c r="HE378" s="56"/>
      <c r="HF378" s="56"/>
      <c r="HG378" s="56"/>
      <c r="HH378" s="56"/>
      <c r="HI378" s="56"/>
      <c r="HJ378" s="56"/>
      <c r="HK378" s="56"/>
      <c r="HL378" s="56"/>
      <c r="HM378" s="56"/>
      <c r="HN378" s="56"/>
      <c r="HO378" s="56"/>
      <c r="HP378" s="56"/>
      <c r="HQ378" s="56"/>
      <c r="HR378" s="56"/>
      <c r="HS378" s="56"/>
      <c r="HT378" s="56"/>
      <c r="HU378" s="56"/>
      <c r="HV378" s="56"/>
      <c r="HW378" s="56"/>
      <c r="HX378" s="56"/>
      <c r="HY378" s="56"/>
      <c r="HZ378" s="56"/>
      <c r="IA378" s="56"/>
      <c r="IB378" s="56"/>
      <c r="IC378" s="56"/>
      <c r="ID378" s="56"/>
      <c r="IE378" s="56"/>
    </row>
    <row r="379" spans="1:239" s="23" customFormat="1" ht="14.25" customHeight="1">
      <c r="A379" s="94" t="s">
        <v>47</v>
      </c>
      <c r="B379" s="94" t="s">
        <v>42</v>
      </c>
      <c r="C379" s="92" t="s">
        <v>48</v>
      </c>
      <c r="D379" s="142">
        <v>42400</v>
      </c>
      <c r="E379" s="142">
        <v>47301</v>
      </c>
      <c r="F379" s="142">
        <v>39628</v>
      </c>
      <c r="G379" s="109">
        <f>F379/E379*100</f>
        <v>83.77835563730154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</row>
    <row r="380" spans="1:239" s="23" customFormat="1" ht="14.25" customHeight="1">
      <c r="A380" s="186" t="s">
        <v>36</v>
      </c>
      <c r="B380" s="94" t="s">
        <v>42</v>
      </c>
      <c r="C380" s="92" t="s">
        <v>1111</v>
      </c>
      <c r="D380" s="142">
        <v>0</v>
      </c>
      <c r="E380" s="142">
        <v>2000</v>
      </c>
      <c r="F380" s="142">
        <v>0</v>
      </c>
      <c r="G380" s="109">
        <f>F380/E380*100</f>
        <v>0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</row>
    <row r="381" spans="1:239" s="23" customFormat="1" ht="25.5" customHeight="1">
      <c r="A381" s="186" t="s">
        <v>36</v>
      </c>
      <c r="B381" s="94" t="s">
        <v>42</v>
      </c>
      <c r="C381" s="92" t="s">
        <v>43</v>
      </c>
      <c r="D381" s="142">
        <v>18500</v>
      </c>
      <c r="E381" s="142">
        <v>0</v>
      </c>
      <c r="F381" s="142">
        <v>0</v>
      </c>
      <c r="G381" s="109">
        <v>0</v>
      </c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6"/>
      <c r="BV381" s="56"/>
      <c r="BW381" s="56"/>
      <c r="BX381" s="56"/>
      <c r="BY381" s="56"/>
      <c r="BZ381" s="56"/>
      <c r="CA381" s="56"/>
      <c r="CB381" s="56"/>
      <c r="CC381" s="56"/>
      <c r="CD381" s="56"/>
      <c r="CE381" s="56"/>
      <c r="CF381" s="56"/>
      <c r="CG381" s="56"/>
      <c r="CH381" s="56"/>
      <c r="CI381" s="56"/>
      <c r="CJ381" s="56"/>
      <c r="CK381" s="56"/>
      <c r="CL381" s="56"/>
      <c r="CM381" s="56"/>
      <c r="CN381" s="56"/>
      <c r="CO381" s="56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6"/>
      <c r="DE381" s="56"/>
      <c r="DF381" s="56"/>
      <c r="DG381" s="56"/>
      <c r="DH381" s="56"/>
      <c r="DI381" s="56"/>
      <c r="DJ381" s="56"/>
      <c r="DK381" s="56"/>
      <c r="DL381" s="56"/>
      <c r="DM381" s="56"/>
      <c r="DN381" s="56"/>
      <c r="DO381" s="56"/>
      <c r="DP381" s="56"/>
      <c r="DQ381" s="56"/>
      <c r="DR381" s="56"/>
      <c r="DS381" s="56"/>
      <c r="DT381" s="56"/>
      <c r="DU381" s="56"/>
      <c r="DV381" s="56"/>
      <c r="DW381" s="56"/>
      <c r="DX381" s="56"/>
      <c r="DY381" s="56"/>
      <c r="DZ381" s="56"/>
      <c r="EA381" s="56"/>
      <c r="EB381" s="56"/>
      <c r="EC381" s="56"/>
      <c r="ED381" s="56"/>
      <c r="EE381" s="56"/>
      <c r="EF381" s="56"/>
      <c r="EG381" s="56"/>
      <c r="EH381" s="56"/>
      <c r="EI381" s="56"/>
      <c r="EJ381" s="56"/>
      <c r="EK381" s="56"/>
      <c r="EL381" s="56"/>
      <c r="EM381" s="56"/>
      <c r="EN381" s="56"/>
      <c r="EO381" s="56"/>
      <c r="EP381" s="56"/>
      <c r="EQ381" s="56"/>
      <c r="ER381" s="56"/>
      <c r="ES381" s="56"/>
      <c r="ET381" s="56"/>
      <c r="EU381" s="56"/>
      <c r="EV381" s="56"/>
      <c r="EW381" s="56"/>
      <c r="EX381" s="56"/>
      <c r="EY381" s="56"/>
      <c r="EZ381" s="56"/>
      <c r="FA381" s="56"/>
      <c r="FB381" s="56"/>
      <c r="FC381" s="56"/>
      <c r="FD381" s="56"/>
      <c r="FE381" s="56"/>
      <c r="FF381" s="56"/>
      <c r="FG381" s="56"/>
      <c r="FH381" s="56"/>
      <c r="FI381" s="56"/>
      <c r="FJ381" s="56"/>
      <c r="FK381" s="56"/>
      <c r="FL381" s="56"/>
      <c r="FM381" s="56"/>
      <c r="FN381" s="56"/>
      <c r="FO381" s="56"/>
      <c r="FP381" s="56"/>
      <c r="FQ381" s="56"/>
      <c r="FR381" s="56"/>
      <c r="FS381" s="56"/>
      <c r="FT381" s="56"/>
      <c r="FU381" s="56"/>
      <c r="FV381" s="56"/>
      <c r="FW381" s="56"/>
      <c r="FX381" s="56"/>
      <c r="FY381" s="56"/>
      <c r="FZ381" s="56"/>
      <c r="GA381" s="56"/>
      <c r="GB381" s="56"/>
      <c r="GC381" s="56"/>
      <c r="GD381" s="56"/>
      <c r="GE381" s="56"/>
      <c r="GF381" s="56"/>
      <c r="GG381" s="56"/>
      <c r="GH381" s="56"/>
      <c r="GI381" s="56"/>
      <c r="GJ381" s="56"/>
      <c r="GK381" s="56"/>
      <c r="GL381" s="56"/>
      <c r="GM381" s="56"/>
      <c r="GN381" s="56"/>
      <c r="GO381" s="56"/>
      <c r="GP381" s="56"/>
      <c r="GQ381" s="56"/>
      <c r="GR381" s="56"/>
      <c r="GS381" s="56"/>
      <c r="GT381" s="56"/>
      <c r="GU381" s="56"/>
      <c r="GV381" s="56"/>
      <c r="GW381" s="56"/>
      <c r="GX381" s="56"/>
      <c r="GY381" s="56"/>
      <c r="GZ381" s="56"/>
      <c r="HA381" s="56"/>
      <c r="HB381" s="56"/>
      <c r="HC381" s="56"/>
      <c r="HD381" s="56"/>
      <c r="HE381" s="56"/>
      <c r="HF381" s="56"/>
      <c r="HG381" s="56"/>
      <c r="HH381" s="56"/>
      <c r="HI381" s="56"/>
      <c r="HJ381" s="56"/>
      <c r="HK381" s="56"/>
      <c r="HL381" s="56"/>
      <c r="HM381" s="56"/>
      <c r="HN381" s="56"/>
      <c r="HO381" s="56"/>
      <c r="HP381" s="56"/>
      <c r="HQ381" s="56"/>
      <c r="HR381" s="56"/>
      <c r="HS381" s="56"/>
      <c r="HT381" s="56"/>
      <c r="HU381" s="56"/>
      <c r="HV381" s="56"/>
      <c r="HW381" s="56"/>
      <c r="HX381" s="56"/>
      <c r="HY381" s="56"/>
      <c r="HZ381" s="56"/>
      <c r="IA381" s="56"/>
      <c r="IB381" s="56"/>
      <c r="IC381" s="56"/>
      <c r="ID381" s="56"/>
      <c r="IE381" s="56"/>
    </row>
    <row r="382" spans="1:239" s="23" customFormat="1" ht="12.75">
      <c r="A382" s="186" t="s">
        <v>36</v>
      </c>
      <c r="B382" s="94" t="s">
        <v>1112</v>
      </c>
      <c r="C382" s="92" t="s">
        <v>1113</v>
      </c>
      <c r="D382" s="142">
        <v>0</v>
      </c>
      <c r="E382" s="142">
        <v>1000</v>
      </c>
      <c r="F382" s="142">
        <v>984</v>
      </c>
      <c r="G382" s="109">
        <f>F382/E382*100</f>
        <v>98.4</v>
      </c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6"/>
      <c r="BV382" s="56"/>
      <c r="BW382" s="56"/>
      <c r="BX382" s="56"/>
      <c r="BY382" s="56"/>
      <c r="BZ382" s="56"/>
      <c r="CA382" s="56"/>
      <c r="CB382" s="56"/>
      <c r="CC382" s="56"/>
      <c r="CD382" s="56"/>
      <c r="CE382" s="56"/>
      <c r="CF382" s="56"/>
      <c r="CG382" s="56"/>
      <c r="CH382" s="56"/>
      <c r="CI382" s="56"/>
      <c r="CJ382" s="56"/>
      <c r="CK382" s="56"/>
      <c r="CL382" s="56"/>
      <c r="CM382" s="56"/>
      <c r="CN382" s="56"/>
      <c r="CO382" s="56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6"/>
      <c r="DE382" s="56"/>
      <c r="DF382" s="56"/>
      <c r="DG382" s="56"/>
      <c r="DH382" s="56"/>
      <c r="DI382" s="56"/>
      <c r="DJ382" s="56"/>
      <c r="DK382" s="56"/>
      <c r="DL382" s="56"/>
      <c r="DM382" s="56"/>
      <c r="DN382" s="56"/>
      <c r="DO382" s="56"/>
      <c r="DP382" s="56"/>
      <c r="DQ382" s="56"/>
      <c r="DR382" s="56"/>
      <c r="DS382" s="56"/>
      <c r="DT382" s="56"/>
      <c r="DU382" s="56"/>
      <c r="DV382" s="56"/>
      <c r="DW382" s="56"/>
      <c r="DX382" s="56"/>
      <c r="DY382" s="56"/>
      <c r="DZ382" s="56"/>
      <c r="EA382" s="56"/>
      <c r="EB382" s="56"/>
      <c r="EC382" s="56"/>
      <c r="ED382" s="56"/>
      <c r="EE382" s="56"/>
      <c r="EF382" s="56"/>
      <c r="EG382" s="56"/>
      <c r="EH382" s="56"/>
      <c r="EI382" s="56"/>
      <c r="EJ382" s="56"/>
      <c r="EK382" s="56"/>
      <c r="EL382" s="56"/>
      <c r="EM382" s="56"/>
      <c r="EN382" s="56"/>
      <c r="EO382" s="56"/>
      <c r="EP382" s="56"/>
      <c r="EQ382" s="56"/>
      <c r="ER382" s="56"/>
      <c r="ES382" s="56"/>
      <c r="ET382" s="56"/>
      <c r="EU382" s="56"/>
      <c r="EV382" s="56"/>
      <c r="EW382" s="56"/>
      <c r="EX382" s="56"/>
      <c r="EY382" s="56"/>
      <c r="EZ382" s="56"/>
      <c r="FA382" s="56"/>
      <c r="FB382" s="56"/>
      <c r="FC382" s="56"/>
      <c r="FD382" s="56"/>
      <c r="FE382" s="56"/>
      <c r="FF382" s="56"/>
      <c r="FG382" s="56"/>
      <c r="FH382" s="56"/>
      <c r="FI382" s="56"/>
      <c r="FJ382" s="56"/>
      <c r="FK382" s="56"/>
      <c r="FL382" s="56"/>
      <c r="FM382" s="56"/>
      <c r="FN382" s="56"/>
      <c r="FO382" s="56"/>
      <c r="FP382" s="56"/>
      <c r="FQ382" s="56"/>
      <c r="FR382" s="56"/>
      <c r="FS382" s="56"/>
      <c r="FT382" s="56"/>
      <c r="FU382" s="56"/>
      <c r="FV382" s="56"/>
      <c r="FW382" s="56"/>
      <c r="FX382" s="56"/>
      <c r="FY382" s="56"/>
      <c r="FZ382" s="56"/>
      <c r="GA382" s="56"/>
      <c r="GB382" s="56"/>
      <c r="GC382" s="56"/>
      <c r="GD382" s="56"/>
      <c r="GE382" s="56"/>
      <c r="GF382" s="56"/>
      <c r="GG382" s="56"/>
      <c r="GH382" s="56"/>
      <c r="GI382" s="56"/>
      <c r="GJ382" s="56"/>
      <c r="GK382" s="56"/>
      <c r="GL382" s="56"/>
      <c r="GM382" s="56"/>
      <c r="GN382" s="56"/>
      <c r="GO382" s="56"/>
      <c r="GP382" s="56"/>
      <c r="GQ382" s="56"/>
      <c r="GR382" s="56"/>
      <c r="GS382" s="56"/>
      <c r="GT382" s="56"/>
      <c r="GU382" s="56"/>
      <c r="GV382" s="56"/>
      <c r="GW382" s="56"/>
      <c r="GX382" s="56"/>
      <c r="GY382" s="56"/>
      <c r="GZ382" s="56"/>
      <c r="HA382" s="56"/>
      <c r="HB382" s="56"/>
      <c r="HC382" s="56"/>
      <c r="HD382" s="56"/>
      <c r="HE382" s="56"/>
      <c r="HF382" s="56"/>
      <c r="HG382" s="56"/>
      <c r="HH382" s="56"/>
      <c r="HI382" s="56"/>
      <c r="HJ382" s="56"/>
      <c r="HK382" s="56"/>
      <c r="HL382" s="56"/>
      <c r="HM382" s="56"/>
      <c r="HN382" s="56"/>
      <c r="HO382" s="56"/>
      <c r="HP382" s="56"/>
      <c r="HQ382" s="56"/>
      <c r="HR382" s="56"/>
      <c r="HS382" s="56"/>
      <c r="HT382" s="56"/>
      <c r="HU382" s="56"/>
      <c r="HV382" s="56"/>
      <c r="HW382" s="56"/>
      <c r="HX382" s="56"/>
      <c r="HY382" s="56"/>
      <c r="HZ382" s="56"/>
      <c r="IA382" s="56"/>
      <c r="IB382" s="56"/>
      <c r="IC382" s="56"/>
      <c r="ID382" s="56"/>
      <c r="IE382" s="56"/>
    </row>
    <row r="383" spans="1:239" s="23" customFormat="1" ht="15" customHeight="1">
      <c r="A383" s="124"/>
      <c r="B383" s="138"/>
      <c r="C383" s="137" t="s">
        <v>936</v>
      </c>
      <c r="D383" s="889">
        <f>SUM(D378:D382)</f>
        <v>216200</v>
      </c>
      <c r="E383" s="889">
        <f>SUM(E378:E382)</f>
        <v>219500</v>
      </c>
      <c r="F383" s="889">
        <f>SUM(F378:F382)</f>
        <v>165478</v>
      </c>
      <c r="G383" s="73">
        <f>F383/E383*100</f>
        <v>75.38861047835991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</row>
    <row r="384" spans="1:7" ht="8.25" customHeight="1">
      <c r="A384" s="13"/>
      <c r="B384" s="48"/>
      <c r="C384" s="126"/>
      <c r="D384" s="127"/>
      <c r="E384" s="128"/>
      <c r="F384" s="158"/>
      <c r="G384" s="76"/>
    </row>
    <row r="385" spans="1:7" ht="12.75">
      <c r="A385" s="13"/>
      <c r="B385" s="48"/>
      <c r="C385" s="126"/>
      <c r="D385" s="127"/>
      <c r="E385" s="128"/>
      <c r="F385" s="266"/>
      <c r="G385" s="76"/>
    </row>
    <row r="386" spans="1:239" s="23" customFormat="1" ht="14.25" customHeight="1">
      <c r="A386" s="17" t="s">
        <v>49</v>
      </c>
      <c r="B386" s="17"/>
      <c r="C386" s="17"/>
      <c r="D386" s="171"/>
      <c r="E386" s="171"/>
      <c r="F386" s="50"/>
      <c r="G386" s="57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</row>
    <row r="387" spans="1:239" s="23" customFormat="1" ht="8.25" customHeight="1">
      <c r="A387" s="17"/>
      <c r="B387" s="17"/>
      <c r="C387" s="17"/>
      <c r="D387" s="123"/>
      <c r="E387" s="123"/>
      <c r="F387" s="50"/>
      <c r="G387" s="57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</row>
    <row r="388" spans="1:239" s="23" customFormat="1" ht="25.5" customHeight="1">
      <c r="A388" s="5" t="s">
        <v>917</v>
      </c>
      <c r="B388" s="5" t="s">
        <v>918</v>
      </c>
      <c r="C388" s="4" t="s">
        <v>919</v>
      </c>
      <c r="D388" s="508" t="s">
        <v>777</v>
      </c>
      <c r="E388" s="509" t="s">
        <v>778</v>
      </c>
      <c r="F388" s="5" t="s">
        <v>715</v>
      </c>
      <c r="G388" s="35" t="s">
        <v>716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</row>
    <row r="389" spans="1:239" s="23" customFormat="1" ht="13.5" customHeight="1">
      <c r="A389" s="94" t="s">
        <v>36</v>
      </c>
      <c r="B389" s="93">
        <v>2212</v>
      </c>
      <c r="C389" s="92" t="s">
        <v>50</v>
      </c>
      <c r="D389" s="108">
        <v>701822</v>
      </c>
      <c r="E389" s="108">
        <v>811734</v>
      </c>
      <c r="F389" s="108">
        <v>811584</v>
      </c>
      <c r="G389" s="109">
        <f>F389/E389*100</f>
        <v>99.98152104014369</v>
      </c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</row>
    <row r="390" spans="1:239" s="23" customFormat="1" ht="15" customHeight="1">
      <c r="A390" s="94"/>
      <c r="B390" s="848" t="s">
        <v>51</v>
      </c>
      <c r="C390" s="849" t="s">
        <v>52</v>
      </c>
      <c r="D390" s="850">
        <v>576300</v>
      </c>
      <c r="E390" s="850">
        <v>578100</v>
      </c>
      <c r="F390" s="850">
        <v>577950</v>
      </c>
      <c r="G390" s="851">
        <f>F390/E390*100</f>
        <v>99.97405293201868</v>
      </c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</row>
    <row r="391" spans="1:239" s="23" customFormat="1" ht="26.25" customHeight="1">
      <c r="A391" s="94"/>
      <c r="B391" s="852"/>
      <c r="C391" s="849" t="s">
        <v>53</v>
      </c>
      <c r="D391" s="850">
        <v>125522</v>
      </c>
      <c r="E391" s="850">
        <v>233634</v>
      </c>
      <c r="F391" s="850">
        <v>233634</v>
      </c>
      <c r="G391" s="851">
        <f>F391/E391*100</f>
        <v>100</v>
      </c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</row>
    <row r="392" spans="1:239" s="23" customFormat="1" ht="15" customHeight="1">
      <c r="A392" s="94" t="s">
        <v>36</v>
      </c>
      <c r="B392" s="93">
        <v>2212</v>
      </c>
      <c r="C392" s="835" t="s">
        <v>54</v>
      </c>
      <c r="D392" s="108">
        <v>2000</v>
      </c>
      <c r="E392" s="108">
        <v>22400</v>
      </c>
      <c r="F392" s="108">
        <v>22400</v>
      </c>
      <c r="G392" s="109">
        <f>F392/E392*100</f>
        <v>100</v>
      </c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</row>
    <row r="393" spans="1:239" s="23" customFormat="1" ht="15" customHeight="1">
      <c r="A393" s="124"/>
      <c r="B393" s="138"/>
      <c r="C393" s="137" t="s">
        <v>55</v>
      </c>
      <c r="D393" s="889">
        <f>D389+D392</f>
        <v>703822</v>
      </c>
      <c r="E393" s="889">
        <f>E389+E392</f>
        <v>834134</v>
      </c>
      <c r="F393" s="889">
        <f>F389+F392</f>
        <v>833984</v>
      </c>
      <c r="G393" s="81">
        <f>F393/E393*100</f>
        <v>99.9820172777995</v>
      </c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</row>
    <row r="394" spans="1:239" s="23" customFormat="1" ht="14.25" customHeight="1">
      <c r="A394" s="13"/>
      <c r="B394" s="48"/>
      <c r="C394" s="126"/>
      <c r="D394" s="129"/>
      <c r="E394" s="129"/>
      <c r="F394" s="129"/>
      <c r="G394" s="20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</row>
    <row r="395" spans="1:7" ht="14.25" customHeight="1">
      <c r="A395" s="268" t="s">
        <v>1110</v>
      </c>
      <c r="B395" s="268"/>
      <c r="C395" s="268"/>
      <c r="D395" s="229"/>
      <c r="E395" s="229"/>
      <c r="F395" s="229"/>
      <c r="G395" s="76"/>
    </row>
    <row r="396" spans="1:7" ht="9" customHeight="1">
      <c r="A396" s="268"/>
      <c r="B396" s="268"/>
      <c r="C396" s="268"/>
      <c r="D396" s="229"/>
      <c r="E396" s="229"/>
      <c r="F396" s="229"/>
      <c r="G396" s="76"/>
    </row>
    <row r="397" spans="1:7" ht="25.5" customHeight="1">
      <c r="A397" s="5" t="s">
        <v>917</v>
      </c>
      <c r="B397" s="5" t="s">
        <v>918</v>
      </c>
      <c r="C397" s="4" t="s">
        <v>919</v>
      </c>
      <c r="D397" s="508" t="s">
        <v>777</v>
      </c>
      <c r="E397" s="509" t="s">
        <v>778</v>
      </c>
      <c r="F397" s="5" t="s">
        <v>715</v>
      </c>
      <c r="G397" s="35" t="s">
        <v>716</v>
      </c>
    </row>
    <row r="398" spans="1:7" ht="25.5" customHeight="1">
      <c r="A398" s="94" t="s">
        <v>36</v>
      </c>
      <c r="B398" s="93">
        <v>2212</v>
      </c>
      <c r="C398" s="95" t="s">
        <v>56</v>
      </c>
      <c r="D398" s="142">
        <v>1000</v>
      </c>
      <c r="E398" s="142">
        <v>550</v>
      </c>
      <c r="F398" s="142">
        <v>545</v>
      </c>
      <c r="G398" s="791">
        <f>F398/E398*100</f>
        <v>99.0909090909091</v>
      </c>
    </row>
    <row r="399" spans="1:239" s="82" customFormat="1" ht="15" customHeight="1">
      <c r="A399" s="124"/>
      <c r="B399" s="138"/>
      <c r="C399" s="137" t="s">
        <v>57</v>
      </c>
      <c r="D399" s="125">
        <f>SUM(D398:D398)</f>
        <v>1000</v>
      </c>
      <c r="E399" s="125">
        <f>SUM(E398:E398)</f>
        <v>550</v>
      </c>
      <c r="F399" s="125">
        <f>SUM(F398:F398)</f>
        <v>545</v>
      </c>
      <c r="G399" s="81">
        <f>F399/E399*100</f>
        <v>99.0909090909091</v>
      </c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  <c r="FL399" s="12"/>
      <c r="FM399" s="12"/>
      <c r="FN399" s="12"/>
      <c r="FO399" s="12"/>
      <c r="FP399" s="12"/>
      <c r="FQ399" s="12"/>
      <c r="FR399" s="12"/>
      <c r="FS399" s="12"/>
      <c r="FT399" s="12"/>
      <c r="FU399" s="12"/>
      <c r="FV399" s="12"/>
      <c r="FW399" s="12"/>
      <c r="FX399" s="12"/>
      <c r="FY399" s="12"/>
      <c r="FZ399" s="12"/>
      <c r="GA399" s="12"/>
      <c r="GB399" s="12"/>
      <c r="GC399" s="12"/>
      <c r="GD399" s="12"/>
      <c r="GE399" s="12"/>
      <c r="GF399" s="12"/>
      <c r="GG399" s="12"/>
      <c r="GH399" s="12"/>
      <c r="GI399" s="12"/>
      <c r="GJ399" s="12"/>
      <c r="GK399" s="12"/>
      <c r="GL399" s="12"/>
      <c r="GM399" s="12"/>
      <c r="GN399" s="12"/>
      <c r="GO399" s="12"/>
      <c r="GP399" s="12"/>
      <c r="GQ399" s="12"/>
      <c r="GR399" s="12"/>
      <c r="GS399" s="12"/>
      <c r="GT399" s="12"/>
      <c r="GU399" s="12"/>
      <c r="GV399" s="12"/>
      <c r="GW399" s="12"/>
      <c r="GX399" s="12"/>
      <c r="GY399" s="12"/>
      <c r="GZ399" s="12"/>
      <c r="HA399" s="12"/>
      <c r="HB399" s="12"/>
      <c r="HC399" s="12"/>
      <c r="HD399" s="12"/>
      <c r="HE399" s="12"/>
      <c r="HF399" s="12"/>
      <c r="HG399" s="12"/>
      <c r="HH399" s="12"/>
      <c r="HI399" s="12"/>
      <c r="HJ399" s="12"/>
      <c r="HK399" s="12"/>
      <c r="HL399" s="12"/>
      <c r="HM399" s="12"/>
      <c r="HN399" s="12"/>
      <c r="HO399" s="12"/>
      <c r="HP399" s="12"/>
      <c r="HQ399" s="12"/>
      <c r="HR399" s="12"/>
      <c r="HS399" s="12"/>
      <c r="HT399" s="12"/>
      <c r="HU399" s="12"/>
      <c r="HV399" s="12"/>
      <c r="HW399" s="12"/>
      <c r="HX399" s="12"/>
      <c r="HY399" s="12"/>
      <c r="HZ399" s="12"/>
      <c r="IA399" s="12"/>
      <c r="IB399" s="12"/>
      <c r="IC399" s="12"/>
      <c r="ID399" s="12"/>
      <c r="IE399" s="12"/>
    </row>
    <row r="400" spans="1:239" s="82" customFormat="1" ht="15" customHeight="1">
      <c r="A400" s="13"/>
      <c r="B400" s="48"/>
      <c r="C400" s="126"/>
      <c r="D400" s="127"/>
      <c r="E400" s="127"/>
      <c r="F400" s="127"/>
      <c r="G400" s="146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</row>
    <row r="401" spans="1:239" s="82" customFormat="1" ht="12.75">
      <c r="A401" s="942" t="s">
        <v>1056</v>
      </c>
      <c r="B401" s="942"/>
      <c r="C401" s="942"/>
      <c r="D401" s="629"/>
      <c r="E401" s="629"/>
      <c r="F401" s="629"/>
      <c r="G401" s="629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</row>
    <row r="402" spans="1:239" s="82" customFormat="1" ht="9" customHeight="1">
      <c r="A402" s="13"/>
      <c r="B402" s="48"/>
      <c r="C402" s="126"/>
      <c r="D402" s="127"/>
      <c r="E402" s="127"/>
      <c r="F402" s="127"/>
      <c r="G402" s="146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  <c r="FL402" s="12"/>
      <c r="FM402" s="12"/>
      <c r="FN402" s="12"/>
      <c r="FO402" s="12"/>
      <c r="FP402" s="12"/>
      <c r="FQ402" s="12"/>
      <c r="FR402" s="12"/>
      <c r="FS402" s="12"/>
      <c r="FT402" s="12"/>
      <c r="FU402" s="12"/>
      <c r="FV402" s="12"/>
      <c r="FW402" s="12"/>
      <c r="FX402" s="12"/>
      <c r="FY402" s="12"/>
      <c r="FZ402" s="12"/>
      <c r="GA402" s="12"/>
      <c r="GB402" s="12"/>
      <c r="GC402" s="12"/>
      <c r="GD402" s="12"/>
      <c r="GE402" s="12"/>
      <c r="GF402" s="12"/>
      <c r="GG402" s="12"/>
      <c r="GH402" s="12"/>
      <c r="GI402" s="12"/>
      <c r="GJ402" s="12"/>
      <c r="GK402" s="12"/>
      <c r="GL402" s="12"/>
      <c r="GM402" s="12"/>
      <c r="GN402" s="12"/>
      <c r="GO402" s="12"/>
      <c r="GP402" s="12"/>
      <c r="GQ402" s="12"/>
      <c r="GR402" s="12"/>
      <c r="GS402" s="12"/>
      <c r="GT402" s="12"/>
      <c r="GU402" s="12"/>
      <c r="GV402" s="12"/>
      <c r="GW402" s="12"/>
      <c r="GX402" s="12"/>
      <c r="GY402" s="12"/>
      <c r="GZ402" s="12"/>
      <c r="HA402" s="12"/>
      <c r="HB402" s="12"/>
      <c r="HC402" s="12"/>
      <c r="HD402" s="12"/>
      <c r="HE402" s="12"/>
      <c r="HF402" s="12"/>
      <c r="HG402" s="12"/>
      <c r="HH402" s="12"/>
      <c r="HI402" s="12"/>
      <c r="HJ402" s="12"/>
      <c r="HK402" s="12"/>
      <c r="HL402" s="12"/>
      <c r="HM402" s="12"/>
      <c r="HN402" s="12"/>
      <c r="HO402" s="12"/>
      <c r="HP402" s="12"/>
      <c r="HQ402" s="12"/>
      <c r="HR402" s="12"/>
      <c r="HS402" s="12"/>
      <c r="HT402" s="12"/>
      <c r="HU402" s="12"/>
      <c r="HV402" s="12"/>
      <c r="HW402" s="12"/>
      <c r="HX402" s="12"/>
      <c r="HY402" s="12"/>
      <c r="HZ402" s="12"/>
      <c r="IA402" s="12"/>
      <c r="IB402" s="12"/>
      <c r="IC402" s="12"/>
      <c r="ID402" s="12"/>
      <c r="IE402" s="12"/>
    </row>
    <row r="403" spans="1:239" s="82" customFormat="1" ht="25.5">
      <c r="A403" s="5" t="s">
        <v>917</v>
      </c>
      <c r="B403" s="5" t="s">
        <v>918</v>
      </c>
      <c r="C403" s="4" t="s">
        <v>919</v>
      </c>
      <c r="D403" s="508" t="s">
        <v>777</v>
      </c>
      <c r="E403" s="509" t="s">
        <v>778</v>
      </c>
      <c r="F403" s="5" t="s">
        <v>715</v>
      </c>
      <c r="G403" s="35" t="s">
        <v>716</v>
      </c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</row>
    <row r="404" spans="1:239" s="82" customFormat="1" ht="25.5" customHeight="1">
      <c r="A404" s="94" t="s">
        <v>36</v>
      </c>
      <c r="B404" s="94" t="s">
        <v>42</v>
      </c>
      <c r="C404" s="790" t="s">
        <v>1130</v>
      </c>
      <c r="D404" s="142">
        <v>0</v>
      </c>
      <c r="E404" s="142">
        <v>3451</v>
      </c>
      <c r="F404" s="142">
        <v>3451</v>
      </c>
      <c r="G404" s="791">
        <f>F404/E404*100</f>
        <v>100</v>
      </c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  <c r="FL404" s="12"/>
      <c r="FM404" s="12"/>
      <c r="FN404" s="12"/>
      <c r="FO404" s="12"/>
      <c r="FP404" s="12"/>
      <c r="FQ404" s="12"/>
      <c r="FR404" s="12"/>
      <c r="FS404" s="12"/>
      <c r="FT404" s="12"/>
      <c r="FU404" s="12"/>
      <c r="FV404" s="12"/>
      <c r="FW404" s="12"/>
      <c r="FX404" s="12"/>
      <c r="FY404" s="12"/>
      <c r="FZ404" s="12"/>
      <c r="GA404" s="12"/>
      <c r="GB404" s="12"/>
      <c r="GC404" s="12"/>
      <c r="GD404" s="12"/>
      <c r="GE404" s="12"/>
      <c r="GF404" s="12"/>
      <c r="GG404" s="12"/>
      <c r="GH404" s="12"/>
      <c r="GI404" s="12"/>
      <c r="GJ404" s="12"/>
      <c r="GK404" s="12"/>
      <c r="GL404" s="12"/>
      <c r="GM404" s="12"/>
      <c r="GN404" s="12"/>
      <c r="GO404" s="12"/>
      <c r="GP404" s="12"/>
      <c r="GQ404" s="12"/>
      <c r="GR404" s="12"/>
      <c r="GS404" s="12"/>
      <c r="GT404" s="12"/>
      <c r="GU404" s="12"/>
      <c r="GV404" s="12"/>
      <c r="GW404" s="12"/>
      <c r="GX404" s="12"/>
      <c r="GY404" s="12"/>
      <c r="GZ404" s="12"/>
      <c r="HA404" s="12"/>
      <c r="HB404" s="12"/>
      <c r="HC404" s="12"/>
      <c r="HD404" s="12"/>
      <c r="HE404" s="12"/>
      <c r="HF404" s="12"/>
      <c r="HG404" s="12"/>
      <c r="HH404" s="12"/>
      <c r="HI404" s="12"/>
      <c r="HJ404" s="12"/>
      <c r="HK404" s="12"/>
      <c r="HL404" s="12"/>
      <c r="HM404" s="12"/>
      <c r="HN404" s="12"/>
      <c r="HO404" s="12"/>
      <c r="HP404" s="12"/>
      <c r="HQ404" s="12"/>
      <c r="HR404" s="12"/>
      <c r="HS404" s="12"/>
      <c r="HT404" s="12"/>
      <c r="HU404" s="12"/>
      <c r="HV404" s="12"/>
      <c r="HW404" s="12"/>
      <c r="HX404" s="12"/>
      <c r="HY404" s="12"/>
      <c r="HZ404" s="12"/>
      <c r="IA404" s="12"/>
      <c r="IB404" s="12"/>
      <c r="IC404" s="12"/>
      <c r="ID404" s="12"/>
      <c r="IE404" s="12"/>
    </row>
    <row r="405" spans="1:239" s="82" customFormat="1" ht="14.25" customHeight="1">
      <c r="A405" s="94"/>
      <c r="B405" s="94"/>
      <c r="C405" s="161" t="s">
        <v>1058</v>
      </c>
      <c r="D405" s="80" t="s">
        <v>1059</v>
      </c>
      <c r="E405" s="80">
        <f>SUM(E404)</f>
        <v>3451</v>
      </c>
      <c r="F405" s="80">
        <f>SUM(F404)</f>
        <v>3451</v>
      </c>
      <c r="G405" s="884">
        <f>F405/E405*100</f>
        <v>100</v>
      </c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</row>
    <row r="406" spans="1:239" s="82" customFormat="1" ht="9.75" customHeight="1">
      <c r="A406" s="13"/>
      <c r="B406" s="48"/>
      <c r="C406" s="126"/>
      <c r="D406" s="127"/>
      <c r="E406" s="127"/>
      <c r="F406" s="127"/>
      <c r="G406" s="146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  <c r="FL406" s="12"/>
      <c r="FM406" s="12"/>
      <c r="FN406" s="12"/>
      <c r="FO406" s="12"/>
      <c r="FP406" s="12"/>
      <c r="FQ406" s="12"/>
      <c r="FR406" s="12"/>
      <c r="FS406" s="12"/>
      <c r="FT406" s="12"/>
      <c r="FU406" s="12"/>
      <c r="FV406" s="12"/>
      <c r="FW406" s="12"/>
      <c r="FX406" s="12"/>
      <c r="FY406" s="12"/>
      <c r="FZ406" s="12"/>
      <c r="GA406" s="12"/>
      <c r="GB406" s="12"/>
      <c r="GC406" s="12"/>
      <c r="GD406" s="12"/>
      <c r="GE406" s="12"/>
      <c r="GF406" s="12"/>
      <c r="GG406" s="12"/>
      <c r="GH406" s="12"/>
      <c r="GI406" s="12"/>
      <c r="GJ406" s="12"/>
      <c r="GK406" s="12"/>
      <c r="GL406" s="12"/>
      <c r="GM406" s="12"/>
      <c r="GN406" s="12"/>
      <c r="GO406" s="12"/>
      <c r="GP406" s="12"/>
      <c r="GQ406" s="12"/>
      <c r="GR406" s="12"/>
      <c r="GS406" s="12"/>
      <c r="GT406" s="12"/>
      <c r="GU406" s="12"/>
      <c r="GV406" s="12"/>
      <c r="GW406" s="12"/>
      <c r="GX406" s="12"/>
      <c r="GY406" s="12"/>
      <c r="GZ406" s="12"/>
      <c r="HA406" s="12"/>
      <c r="HB406" s="12"/>
      <c r="HC406" s="12"/>
      <c r="HD406" s="12"/>
      <c r="HE406" s="12"/>
      <c r="HF406" s="12"/>
      <c r="HG406" s="12"/>
      <c r="HH406" s="12"/>
      <c r="HI406" s="12"/>
      <c r="HJ406" s="12"/>
      <c r="HK406" s="12"/>
      <c r="HL406" s="12"/>
      <c r="HM406" s="12"/>
      <c r="HN406" s="12"/>
      <c r="HO406" s="12"/>
      <c r="HP406" s="12"/>
      <c r="HQ406" s="12"/>
      <c r="HR406" s="12"/>
      <c r="HS406" s="12"/>
      <c r="HT406" s="12"/>
      <c r="HU406" s="12"/>
      <c r="HV406" s="12"/>
      <c r="HW406" s="12"/>
      <c r="HX406" s="12"/>
      <c r="HY406" s="12"/>
      <c r="HZ406" s="12"/>
      <c r="IA406" s="12"/>
      <c r="IB406" s="12"/>
      <c r="IC406" s="12"/>
      <c r="ID406" s="12"/>
      <c r="IE406" s="12"/>
    </row>
    <row r="407" spans="1:7" ht="12.75">
      <c r="A407" s="131"/>
      <c r="B407" s="140"/>
      <c r="C407" s="139" t="s">
        <v>937</v>
      </c>
      <c r="D407" s="132">
        <f>D373+D383+D393+D399</f>
        <v>1468647</v>
      </c>
      <c r="E407" s="132">
        <f>E373+E383+E393+E399+E405</f>
        <v>1705928</v>
      </c>
      <c r="F407" s="132">
        <f>F373+F383+F393+F399+F405</f>
        <v>1651012</v>
      </c>
      <c r="G407" s="21">
        <f>F407/E407*100</f>
        <v>96.78087234631238</v>
      </c>
    </row>
    <row r="408" spans="1:8" ht="13.5" customHeight="1">
      <c r="A408" s="13"/>
      <c r="B408" s="48"/>
      <c r="C408" s="126"/>
      <c r="D408" s="127"/>
      <c r="E408" s="474"/>
      <c r="F408" s="552"/>
      <c r="G408" s="571"/>
      <c r="H408" s="572"/>
    </row>
    <row r="409" spans="1:239" s="23" customFormat="1" ht="15.75">
      <c r="A409" s="53" t="s">
        <v>58</v>
      </c>
      <c r="D409" s="56"/>
      <c r="E409" s="56"/>
      <c r="F409" s="56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  <c r="FL409" s="12"/>
      <c r="FM409" s="12"/>
      <c r="FN409" s="12"/>
      <c r="FO409" s="12"/>
      <c r="FP409" s="12"/>
      <c r="FQ409" s="12"/>
      <c r="FR409" s="12"/>
      <c r="FS409" s="12"/>
      <c r="FT409" s="12"/>
      <c r="FU409" s="12"/>
      <c r="FV409" s="12"/>
      <c r="FW409" s="12"/>
      <c r="FX409" s="12"/>
      <c r="FY409" s="12"/>
      <c r="FZ409" s="12"/>
      <c r="GA409" s="12"/>
      <c r="GB409" s="12"/>
      <c r="GC409" s="12"/>
      <c r="GD409" s="12"/>
      <c r="GE409" s="12"/>
      <c r="GF409" s="12"/>
      <c r="GG409" s="12"/>
      <c r="GH409" s="12"/>
      <c r="GI409" s="12"/>
      <c r="GJ409" s="12"/>
      <c r="GK409" s="12"/>
      <c r="GL409" s="12"/>
      <c r="GM409" s="12"/>
      <c r="GN409" s="12"/>
      <c r="GO409" s="12"/>
      <c r="GP409" s="12"/>
      <c r="GQ409" s="12"/>
      <c r="GR409" s="12"/>
      <c r="GS409" s="12"/>
      <c r="GT409" s="12"/>
      <c r="GU409" s="12"/>
      <c r="GV409" s="12"/>
      <c r="GW409" s="12"/>
      <c r="GX409" s="12"/>
      <c r="GY409" s="12"/>
      <c r="GZ409" s="12"/>
      <c r="HA409" s="12"/>
      <c r="HB409" s="12"/>
      <c r="HC409" s="12"/>
      <c r="HD409" s="12"/>
      <c r="HE409" s="12"/>
      <c r="HF409" s="12"/>
      <c r="HG409" s="12"/>
      <c r="HH409" s="12"/>
      <c r="HI409" s="12"/>
      <c r="HJ409" s="12"/>
      <c r="HK409" s="12"/>
      <c r="HL409" s="12"/>
      <c r="HM409" s="12"/>
      <c r="HN409" s="12"/>
      <c r="HO409" s="12"/>
      <c r="HP409" s="12"/>
      <c r="HQ409" s="12"/>
      <c r="HR409" s="12"/>
      <c r="HS409" s="12"/>
      <c r="HT409" s="12"/>
      <c r="HU409" s="12"/>
      <c r="HV409" s="12"/>
      <c r="HW409" s="12"/>
      <c r="HX409" s="12"/>
      <c r="HY409" s="12"/>
      <c r="HZ409" s="12"/>
      <c r="IA409" s="12"/>
      <c r="IB409" s="12"/>
      <c r="IC409" s="12"/>
      <c r="ID409" s="12"/>
      <c r="IE409" s="12"/>
    </row>
    <row r="410" spans="1:239" s="23" customFormat="1" ht="9" customHeight="1">
      <c r="A410" s="53"/>
      <c r="D410" s="56"/>
      <c r="E410" s="56"/>
      <c r="F410" s="56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  <c r="FL410" s="12"/>
      <c r="FM410" s="12"/>
      <c r="FN410" s="12"/>
      <c r="FO410" s="12"/>
      <c r="FP410" s="12"/>
      <c r="FQ410" s="12"/>
      <c r="FR410" s="12"/>
      <c r="FS410" s="12"/>
      <c r="FT410" s="12"/>
      <c r="FU410" s="12"/>
      <c r="FV410" s="12"/>
      <c r="FW410" s="12"/>
      <c r="FX410" s="12"/>
      <c r="FY410" s="12"/>
      <c r="FZ410" s="12"/>
      <c r="GA410" s="12"/>
      <c r="GB410" s="12"/>
      <c r="GC410" s="12"/>
      <c r="GD410" s="12"/>
      <c r="GE410" s="12"/>
      <c r="GF410" s="12"/>
      <c r="GG410" s="12"/>
      <c r="GH410" s="12"/>
      <c r="GI410" s="12"/>
      <c r="GJ410" s="12"/>
      <c r="GK410" s="12"/>
      <c r="GL410" s="12"/>
      <c r="GM410" s="12"/>
      <c r="GN410" s="12"/>
      <c r="GO410" s="12"/>
      <c r="GP410" s="12"/>
      <c r="GQ410" s="12"/>
      <c r="GR410" s="12"/>
      <c r="GS410" s="12"/>
      <c r="GT410" s="12"/>
      <c r="GU410" s="12"/>
      <c r="GV410" s="12"/>
      <c r="GW410" s="12"/>
      <c r="GX410" s="12"/>
      <c r="GY410" s="12"/>
      <c r="GZ410" s="12"/>
      <c r="HA410" s="12"/>
      <c r="HB410" s="12"/>
      <c r="HC410" s="12"/>
      <c r="HD410" s="12"/>
      <c r="HE410" s="12"/>
      <c r="HF410" s="12"/>
      <c r="HG410" s="12"/>
      <c r="HH410" s="12"/>
      <c r="HI410" s="12"/>
      <c r="HJ410" s="12"/>
      <c r="HK410" s="12"/>
      <c r="HL410" s="12"/>
      <c r="HM410" s="12"/>
      <c r="HN410" s="12"/>
      <c r="HO410" s="12"/>
      <c r="HP410" s="12"/>
      <c r="HQ410" s="12"/>
      <c r="HR410" s="12"/>
      <c r="HS410" s="12"/>
      <c r="HT410" s="12"/>
      <c r="HU410" s="12"/>
      <c r="HV410" s="12"/>
      <c r="HW410" s="12"/>
      <c r="HX410" s="12"/>
      <c r="HY410" s="12"/>
      <c r="HZ410" s="12"/>
      <c r="IA410" s="12"/>
      <c r="IB410" s="12"/>
      <c r="IC410" s="12"/>
      <c r="ID410" s="12"/>
      <c r="IE410" s="12"/>
    </row>
    <row r="411" spans="1:7" ht="14.25" customHeight="1">
      <c r="A411" s="45" t="s">
        <v>939</v>
      </c>
      <c r="C411" s="23"/>
      <c r="D411" s="127"/>
      <c r="E411" s="128"/>
      <c r="F411" s="129"/>
      <c r="G411" s="146"/>
    </row>
    <row r="412" spans="1:7" ht="9" customHeight="1">
      <c r="A412" s="45"/>
      <c r="C412" s="23"/>
      <c r="D412" s="127"/>
      <c r="E412" s="128"/>
      <c r="F412" s="129"/>
      <c r="G412" s="146"/>
    </row>
    <row r="413" spans="1:239" s="23" customFormat="1" ht="25.5" customHeight="1">
      <c r="A413" s="5" t="s">
        <v>917</v>
      </c>
      <c r="B413" s="5" t="s">
        <v>918</v>
      </c>
      <c r="C413" s="4" t="s">
        <v>919</v>
      </c>
      <c r="D413" s="508" t="s">
        <v>777</v>
      </c>
      <c r="E413" s="509" t="s">
        <v>778</v>
      </c>
      <c r="F413" s="5" t="s">
        <v>715</v>
      </c>
      <c r="G413" s="35" t="s">
        <v>716</v>
      </c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  <c r="FL413" s="12"/>
      <c r="FM413" s="12"/>
      <c r="FN413" s="12"/>
      <c r="FO413" s="12"/>
      <c r="FP413" s="12"/>
      <c r="FQ413" s="12"/>
      <c r="FR413" s="12"/>
      <c r="FS413" s="12"/>
      <c r="FT413" s="12"/>
      <c r="FU413" s="12"/>
      <c r="FV413" s="12"/>
      <c r="FW413" s="12"/>
      <c r="FX413" s="12"/>
      <c r="FY413" s="12"/>
      <c r="FZ413" s="12"/>
      <c r="GA413" s="12"/>
      <c r="GB413" s="12"/>
      <c r="GC413" s="12"/>
      <c r="GD413" s="12"/>
      <c r="GE413" s="12"/>
      <c r="GF413" s="12"/>
      <c r="GG413" s="12"/>
      <c r="GH413" s="12"/>
      <c r="GI413" s="12"/>
      <c r="GJ413" s="12"/>
      <c r="GK413" s="12"/>
      <c r="GL413" s="12"/>
      <c r="GM413" s="12"/>
      <c r="GN413" s="12"/>
      <c r="GO413" s="12"/>
      <c r="GP413" s="12"/>
      <c r="GQ413" s="12"/>
      <c r="GR413" s="12"/>
      <c r="GS413" s="12"/>
      <c r="GT413" s="12"/>
      <c r="GU413" s="12"/>
      <c r="GV413" s="12"/>
      <c r="GW413" s="12"/>
      <c r="GX413" s="12"/>
      <c r="GY413" s="12"/>
      <c r="GZ413" s="12"/>
      <c r="HA413" s="12"/>
      <c r="HB413" s="12"/>
      <c r="HC413" s="12"/>
      <c r="HD413" s="12"/>
      <c r="HE413" s="12"/>
      <c r="HF413" s="12"/>
      <c r="HG413" s="12"/>
      <c r="HH413" s="12"/>
      <c r="HI413" s="12"/>
      <c r="HJ413" s="12"/>
      <c r="HK413" s="12"/>
      <c r="HL413" s="12"/>
      <c r="HM413" s="12"/>
      <c r="HN413" s="12"/>
      <c r="HO413" s="12"/>
      <c r="HP413" s="12"/>
      <c r="HQ413" s="12"/>
      <c r="HR413" s="12"/>
      <c r="HS413" s="12"/>
      <c r="HT413" s="12"/>
      <c r="HU413" s="12"/>
      <c r="HV413" s="12"/>
      <c r="HW413" s="12"/>
      <c r="HX413" s="12"/>
      <c r="HY413" s="12"/>
      <c r="HZ413" s="12"/>
      <c r="IA413" s="12"/>
      <c r="IB413" s="12"/>
      <c r="IC413" s="12"/>
      <c r="ID413" s="12"/>
      <c r="IE413" s="12"/>
    </row>
    <row r="414" spans="1:239" s="23" customFormat="1" ht="15" customHeight="1">
      <c r="A414" s="94" t="s">
        <v>59</v>
      </c>
      <c r="B414" s="93">
        <v>4332</v>
      </c>
      <c r="C414" s="92" t="s">
        <v>60</v>
      </c>
      <c r="D414" s="142">
        <v>1000</v>
      </c>
      <c r="E414" s="142">
        <v>800</v>
      </c>
      <c r="F414" s="142">
        <v>671</v>
      </c>
      <c r="G414" s="109">
        <f aca="true" t="shared" si="16" ref="G414:G423">F414/E414*100</f>
        <v>83.875</v>
      </c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</row>
    <row r="415" spans="1:239" s="23" customFormat="1" ht="15" customHeight="1">
      <c r="A415" s="94" t="s">
        <v>59</v>
      </c>
      <c r="B415" s="93">
        <v>4339</v>
      </c>
      <c r="C415" s="92" t="s">
        <v>61</v>
      </c>
      <c r="D415" s="142">
        <v>450</v>
      </c>
      <c r="E415" s="142">
        <v>355</v>
      </c>
      <c r="F415" s="142">
        <v>344</v>
      </c>
      <c r="G415" s="109">
        <f t="shared" si="16"/>
        <v>96.90140845070422</v>
      </c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  <c r="FL415" s="12"/>
      <c r="FM415" s="12"/>
      <c r="FN415" s="12"/>
      <c r="FO415" s="12"/>
      <c r="FP415" s="12"/>
      <c r="FQ415" s="12"/>
      <c r="FR415" s="12"/>
      <c r="FS415" s="12"/>
      <c r="FT415" s="12"/>
      <c r="FU415" s="12"/>
      <c r="FV415" s="12"/>
      <c r="FW415" s="12"/>
      <c r="FX415" s="12"/>
      <c r="FY415" s="12"/>
      <c r="FZ415" s="12"/>
      <c r="GA415" s="12"/>
      <c r="GB415" s="12"/>
      <c r="GC415" s="12"/>
      <c r="GD415" s="12"/>
      <c r="GE415" s="12"/>
      <c r="GF415" s="12"/>
      <c r="GG415" s="12"/>
      <c r="GH415" s="12"/>
      <c r="GI415" s="12"/>
      <c r="GJ415" s="12"/>
      <c r="GK415" s="12"/>
      <c r="GL415" s="12"/>
      <c r="GM415" s="12"/>
      <c r="GN415" s="12"/>
      <c r="GO415" s="12"/>
      <c r="GP415" s="12"/>
      <c r="GQ415" s="12"/>
      <c r="GR415" s="12"/>
      <c r="GS415" s="12"/>
      <c r="GT415" s="12"/>
      <c r="GU415" s="12"/>
      <c r="GV415" s="12"/>
      <c r="GW415" s="12"/>
      <c r="GX415" s="12"/>
      <c r="GY415" s="12"/>
      <c r="GZ415" s="12"/>
      <c r="HA415" s="12"/>
      <c r="HB415" s="12"/>
      <c r="HC415" s="12"/>
      <c r="HD415" s="12"/>
      <c r="HE415" s="12"/>
      <c r="HF415" s="12"/>
      <c r="HG415" s="12"/>
      <c r="HH415" s="12"/>
      <c r="HI415" s="12"/>
      <c r="HJ415" s="12"/>
      <c r="HK415" s="12"/>
      <c r="HL415" s="12"/>
      <c r="HM415" s="12"/>
      <c r="HN415" s="12"/>
      <c r="HO415" s="12"/>
      <c r="HP415" s="12"/>
      <c r="HQ415" s="12"/>
      <c r="HR415" s="12"/>
      <c r="HS415" s="12"/>
      <c r="HT415" s="12"/>
      <c r="HU415" s="12"/>
      <c r="HV415" s="12"/>
      <c r="HW415" s="12"/>
      <c r="HX415" s="12"/>
      <c r="HY415" s="12"/>
      <c r="HZ415" s="12"/>
      <c r="IA415" s="12"/>
      <c r="IB415" s="12"/>
      <c r="IC415" s="12"/>
      <c r="ID415" s="12"/>
      <c r="IE415" s="12"/>
    </row>
    <row r="416" spans="1:239" s="23" customFormat="1" ht="25.5" customHeight="1">
      <c r="A416" s="94" t="s">
        <v>59</v>
      </c>
      <c r="B416" s="93">
        <v>4339</v>
      </c>
      <c r="C416" s="92" t="s">
        <v>62</v>
      </c>
      <c r="D416" s="142">
        <v>400</v>
      </c>
      <c r="E416" s="142">
        <v>110</v>
      </c>
      <c r="F416" s="142">
        <v>105</v>
      </c>
      <c r="G416" s="109">
        <f t="shared" si="16"/>
        <v>95.45454545454545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  <c r="FL416" s="12"/>
      <c r="FM416" s="12"/>
      <c r="FN416" s="12"/>
      <c r="FO416" s="12"/>
      <c r="FP416" s="12"/>
      <c r="FQ416" s="12"/>
      <c r="FR416" s="12"/>
      <c r="FS416" s="12"/>
      <c r="FT416" s="12"/>
      <c r="FU416" s="12"/>
      <c r="FV416" s="12"/>
      <c r="FW416" s="12"/>
      <c r="FX416" s="12"/>
      <c r="FY416" s="12"/>
      <c r="FZ416" s="12"/>
      <c r="GA416" s="12"/>
      <c r="GB416" s="12"/>
      <c r="GC416" s="12"/>
      <c r="GD416" s="12"/>
      <c r="GE416" s="12"/>
      <c r="GF416" s="12"/>
      <c r="GG416" s="12"/>
      <c r="GH416" s="12"/>
      <c r="GI416" s="12"/>
      <c r="GJ416" s="12"/>
      <c r="GK416" s="12"/>
      <c r="GL416" s="12"/>
      <c r="GM416" s="12"/>
      <c r="GN416" s="12"/>
      <c r="GO416" s="12"/>
      <c r="GP416" s="12"/>
      <c r="GQ416" s="12"/>
      <c r="GR416" s="12"/>
      <c r="GS416" s="12"/>
      <c r="GT416" s="12"/>
      <c r="GU416" s="12"/>
      <c r="GV416" s="12"/>
      <c r="GW416" s="12"/>
      <c r="GX416" s="12"/>
      <c r="GY416" s="12"/>
      <c r="GZ416" s="12"/>
      <c r="HA416" s="12"/>
      <c r="HB416" s="12"/>
      <c r="HC416" s="12"/>
      <c r="HD416" s="12"/>
      <c r="HE416" s="12"/>
      <c r="HF416" s="12"/>
      <c r="HG416" s="12"/>
      <c r="HH416" s="12"/>
      <c r="HI416" s="12"/>
      <c r="HJ416" s="12"/>
      <c r="HK416" s="12"/>
      <c r="HL416" s="12"/>
      <c r="HM416" s="12"/>
      <c r="HN416" s="12"/>
      <c r="HO416" s="12"/>
      <c r="HP416" s="12"/>
      <c r="HQ416" s="12"/>
      <c r="HR416" s="12"/>
      <c r="HS416" s="12"/>
      <c r="HT416" s="12"/>
      <c r="HU416" s="12"/>
      <c r="HV416" s="12"/>
      <c r="HW416" s="12"/>
      <c r="HX416" s="12"/>
      <c r="HY416" s="12"/>
      <c r="HZ416" s="12"/>
      <c r="IA416" s="12"/>
      <c r="IB416" s="12"/>
      <c r="IC416" s="12"/>
      <c r="ID416" s="12"/>
      <c r="IE416" s="12"/>
    </row>
    <row r="417" spans="1:239" s="23" customFormat="1" ht="12.75" customHeight="1">
      <c r="A417" s="94" t="s">
        <v>59</v>
      </c>
      <c r="B417" s="93">
        <v>4339</v>
      </c>
      <c r="C417" s="92" t="s">
        <v>63</v>
      </c>
      <c r="D417" s="142">
        <v>850</v>
      </c>
      <c r="E417" s="142">
        <v>940</v>
      </c>
      <c r="F417" s="142">
        <v>940</v>
      </c>
      <c r="G417" s="109">
        <f t="shared" si="16"/>
        <v>100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  <c r="FL417" s="12"/>
      <c r="FM417" s="12"/>
      <c r="FN417" s="12"/>
      <c r="FO417" s="12"/>
      <c r="FP417" s="12"/>
      <c r="FQ417" s="12"/>
      <c r="FR417" s="12"/>
      <c r="FS417" s="12"/>
      <c r="FT417" s="12"/>
      <c r="FU417" s="12"/>
      <c r="FV417" s="12"/>
      <c r="FW417" s="12"/>
      <c r="FX417" s="12"/>
      <c r="FY417" s="12"/>
      <c r="FZ417" s="12"/>
      <c r="GA417" s="12"/>
      <c r="GB417" s="12"/>
      <c r="GC417" s="12"/>
      <c r="GD417" s="12"/>
      <c r="GE417" s="12"/>
      <c r="GF417" s="12"/>
      <c r="GG417" s="12"/>
      <c r="GH417" s="12"/>
      <c r="GI417" s="12"/>
      <c r="GJ417" s="12"/>
      <c r="GK417" s="12"/>
      <c r="GL417" s="12"/>
      <c r="GM417" s="12"/>
      <c r="GN417" s="12"/>
      <c r="GO417" s="12"/>
      <c r="GP417" s="12"/>
      <c r="GQ417" s="12"/>
      <c r="GR417" s="12"/>
      <c r="GS417" s="12"/>
      <c r="GT417" s="12"/>
      <c r="GU417" s="12"/>
      <c r="GV417" s="12"/>
      <c r="GW417" s="12"/>
      <c r="GX417" s="12"/>
      <c r="GY417" s="12"/>
      <c r="GZ417" s="12"/>
      <c r="HA417" s="12"/>
      <c r="HB417" s="12"/>
      <c r="HC417" s="12"/>
      <c r="HD417" s="12"/>
      <c r="HE417" s="12"/>
      <c r="HF417" s="12"/>
      <c r="HG417" s="12"/>
      <c r="HH417" s="12"/>
      <c r="HI417" s="12"/>
      <c r="HJ417" s="12"/>
      <c r="HK417" s="12"/>
      <c r="HL417" s="12"/>
      <c r="HM417" s="12"/>
      <c r="HN417" s="12"/>
      <c r="HO417" s="12"/>
      <c r="HP417" s="12"/>
      <c r="HQ417" s="12"/>
      <c r="HR417" s="12"/>
      <c r="HS417" s="12"/>
      <c r="HT417" s="12"/>
      <c r="HU417" s="12"/>
      <c r="HV417" s="12"/>
      <c r="HW417" s="12"/>
      <c r="HX417" s="12"/>
      <c r="HY417" s="12"/>
      <c r="HZ417" s="12"/>
      <c r="IA417" s="12"/>
      <c r="IB417" s="12"/>
      <c r="IC417" s="12"/>
      <c r="ID417" s="12"/>
      <c r="IE417" s="12"/>
    </row>
    <row r="418" spans="1:239" s="23" customFormat="1" ht="12.75">
      <c r="A418" s="94" t="s">
        <v>59</v>
      </c>
      <c r="B418" s="93">
        <v>3299</v>
      </c>
      <c r="C418" s="536" t="s">
        <v>1114</v>
      </c>
      <c r="D418" s="142">
        <v>0</v>
      </c>
      <c r="E418" s="142">
        <v>200</v>
      </c>
      <c r="F418" s="142">
        <v>200</v>
      </c>
      <c r="G418" s="109">
        <f t="shared" si="16"/>
        <v>100</v>
      </c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  <c r="FL418" s="12"/>
      <c r="FM418" s="12"/>
      <c r="FN418" s="12"/>
      <c r="FO418" s="12"/>
      <c r="FP418" s="12"/>
      <c r="FQ418" s="12"/>
      <c r="FR418" s="12"/>
      <c r="FS418" s="12"/>
      <c r="FT418" s="12"/>
      <c r="FU418" s="12"/>
      <c r="FV418" s="12"/>
      <c r="FW418" s="12"/>
      <c r="FX418" s="12"/>
      <c r="FY418" s="12"/>
      <c r="FZ418" s="12"/>
      <c r="GA418" s="12"/>
      <c r="GB418" s="12"/>
      <c r="GC418" s="12"/>
      <c r="GD418" s="12"/>
      <c r="GE418" s="12"/>
      <c r="GF418" s="12"/>
      <c r="GG418" s="12"/>
      <c r="GH418" s="12"/>
      <c r="GI418" s="12"/>
      <c r="GJ418" s="12"/>
      <c r="GK418" s="12"/>
      <c r="GL418" s="12"/>
      <c r="GM418" s="12"/>
      <c r="GN418" s="12"/>
      <c r="GO418" s="12"/>
      <c r="GP418" s="12"/>
      <c r="GQ418" s="12"/>
      <c r="GR418" s="12"/>
      <c r="GS418" s="12"/>
      <c r="GT418" s="12"/>
      <c r="GU418" s="12"/>
      <c r="GV418" s="12"/>
      <c r="GW418" s="12"/>
      <c r="GX418" s="12"/>
      <c r="GY418" s="12"/>
      <c r="GZ418" s="12"/>
      <c r="HA418" s="12"/>
      <c r="HB418" s="12"/>
      <c r="HC418" s="12"/>
      <c r="HD418" s="12"/>
      <c r="HE418" s="12"/>
      <c r="HF418" s="12"/>
      <c r="HG418" s="12"/>
      <c r="HH418" s="12"/>
      <c r="HI418" s="12"/>
      <c r="HJ418" s="12"/>
      <c r="HK418" s="12"/>
      <c r="HL418" s="12"/>
      <c r="HM418" s="12"/>
      <c r="HN418" s="12"/>
      <c r="HO418" s="12"/>
      <c r="HP418" s="12"/>
      <c r="HQ418" s="12"/>
      <c r="HR418" s="12"/>
      <c r="HS418" s="12"/>
      <c r="HT418" s="12"/>
      <c r="HU418" s="12"/>
      <c r="HV418" s="12"/>
      <c r="HW418" s="12"/>
      <c r="HX418" s="12"/>
      <c r="HY418" s="12"/>
      <c r="HZ418" s="12"/>
      <c r="IA418" s="12"/>
      <c r="IB418" s="12"/>
      <c r="IC418" s="12"/>
      <c r="ID418" s="12"/>
      <c r="IE418" s="12"/>
    </row>
    <row r="419" spans="1:239" s="23" customFormat="1" ht="25.5">
      <c r="A419" s="94" t="s">
        <v>59</v>
      </c>
      <c r="B419" s="93">
        <v>4399</v>
      </c>
      <c r="C419" s="536" t="s">
        <v>1131</v>
      </c>
      <c r="D419" s="142">
        <v>0</v>
      </c>
      <c r="E419" s="142">
        <v>160</v>
      </c>
      <c r="F419" s="142">
        <v>160</v>
      </c>
      <c r="G419" s="109">
        <f t="shared" si="16"/>
        <v>100</v>
      </c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  <c r="FL419" s="12"/>
      <c r="FM419" s="12"/>
      <c r="FN419" s="12"/>
      <c r="FO419" s="12"/>
      <c r="FP419" s="12"/>
      <c r="FQ419" s="12"/>
      <c r="FR419" s="12"/>
      <c r="FS419" s="12"/>
      <c r="FT419" s="12"/>
      <c r="FU419" s="12"/>
      <c r="FV419" s="12"/>
      <c r="FW419" s="12"/>
      <c r="FX419" s="12"/>
      <c r="FY419" s="12"/>
      <c r="FZ419" s="12"/>
      <c r="GA419" s="12"/>
      <c r="GB419" s="12"/>
      <c r="GC419" s="12"/>
      <c r="GD419" s="12"/>
      <c r="GE419" s="12"/>
      <c r="GF419" s="12"/>
      <c r="GG419" s="12"/>
      <c r="GH419" s="12"/>
      <c r="GI419" s="12"/>
      <c r="GJ419" s="12"/>
      <c r="GK419" s="12"/>
      <c r="GL419" s="12"/>
      <c r="GM419" s="12"/>
      <c r="GN419" s="12"/>
      <c r="GO419" s="12"/>
      <c r="GP419" s="12"/>
      <c r="GQ419" s="12"/>
      <c r="GR419" s="12"/>
      <c r="GS419" s="12"/>
      <c r="GT419" s="12"/>
      <c r="GU419" s="12"/>
      <c r="GV419" s="12"/>
      <c r="GW419" s="12"/>
      <c r="GX419" s="12"/>
      <c r="GY419" s="12"/>
      <c r="GZ419" s="12"/>
      <c r="HA419" s="12"/>
      <c r="HB419" s="12"/>
      <c r="HC419" s="12"/>
      <c r="HD419" s="12"/>
      <c r="HE419" s="12"/>
      <c r="HF419" s="12"/>
      <c r="HG419" s="12"/>
      <c r="HH419" s="12"/>
      <c r="HI419" s="12"/>
      <c r="HJ419" s="12"/>
      <c r="HK419" s="12"/>
      <c r="HL419" s="12"/>
      <c r="HM419" s="12"/>
      <c r="HN419" s="12"/>
      <c r="HO419" s="12"/>
      <c r="HP419" s="12"/>
      <c r="HQ419" s="12"/>
      <c r="HR419" s="12"/>
      <c r="HS419" s="12"/>
      <c r="HT419" s="12"/>
      <c r="HU419" s="12"/>
      <c r="HV419" s="12"/>
      <c r="HW419" s="12"/>
      <c r="HX419" s="12"/>
      <c r="HY419" s="12"/>
      <c r="HZ419" s="12"/>
      <c r="IA419" s="12"/>
      <c r="IB419" s="12"/>
      <c r="IC419" s="12"/>
      <c r="ID419" s="12"/>
      <c r="IE419" s="12"/>
    </row>
    <row r="420" spans="1:239" s="23" customFormat="1" ht="25.5" customHeight="1">
      <c r="A420" s="94" t="s">
        <v>59</v>
      </c>
      <c r="B420" s="93">
        <v>4392</v>
      </c>
      <c r="C420" s="92" t="s">
        <v>64</v>
      </c>
      <c r="D420" s="142">
        <v>400</v>
      </c>
      <c r="E420" s="142">
        <v>350</v>
      </c>
      <c r="F420" s="142">
        <v>276</v>
      </c>
      <c r="G420" s="109">
        <f t="shared" si="16"/>
        <v>78.85714285714286</v>
      </c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  <c r="FL420" s="12"/>
      <c r="FM420" s="12"/>
      <c r="FN420" s="12"/>
      <c r="FO420" s="12"/>
      <c r="FP420" s="12"/>
      <c r="FQ420" s="12"/>
      <c r="FR420" s="12"/>
      <c r="FS420" s="12"/>
      <c r="FT420" s="12"/>
      <c r="FU420" s="12"/>
      <c r="FV420" s="12"/>
      <c r="FW420" s="12"/>
      <c r="FX420" s="12"/>
      <c r="FY420" s="12"/>
      <c r="FZ420" s="12"/>
      <c r="GA420" s="12"/>
      <c r="GB420" s="12"/>
      <c r="GC420" s="12"/>
      <c r="GD420" s="12"/>
      <c r="GE420" s="12"/>
      <c r="GF420" s="12"/>
      <c r="GG420" s="12"/>
      <c r="GH420" s="12"/>
      <c r="GI420" s="12"/>
      <c r="GJ420" s="12"/>
      <c r="GK420" s="12"/>
      <c r="GL420" s="12"/>
      <c r="GM420" s="12"/>
      <c r="GN420" s="12"/>
      <c r="GO420" s="12"/>
      <c r="GP420" s="12"/>
      <c r="GQ420" s="12"/>
      <c r="GR420" s="12"/>
      <c r="GS420" s="12"/>
      <c r="GT420" s="12"/>
      <c r="GU420" s="12"/>
      <c r="GV420" s="12"/>
      <c r="GW420" s="12"/>
      <c r="GX420" s="12"/>
      <c r="GY420" s="12"/>
      <c r="GZ420" s="12"/>
      <c r="HA420" s="12"/>
      <c r="HB420" s="12"/>
      <c r="HC420" s="12"/>
      <c r="HD420" s="12"/>
      <c r="HE420" s="12"/>
      <c r="HF420" s="12"/>
      <c r="HG420" s="12"/>
      <c r="HH420" s="12"/>
      <c r="HI420" s="12"/>
      <c r="HJ420" s="12"/>
      <c r="HK420" s="12"/>
      <c r="HL420" s="12"/>
      <c r="HM420" s="12"/>
      <c r="HN420" s="12"/>
      <c r="HO420" s="12"/>
      <c r="HP420" s="12"/>
      <c r="HQ420" s="12"/>
      <c r="HR420" s="12"/>
      <c r="HS420" s="12"/>
      <c r="HT420" s="12"/>
      <c r="HU420" s="12"/>
      <c r="HV420" s="12"/>
      <c r="HW420" s="12"/>
      <c r="HX420" s="12"/>
      <c r="HY420" s="12"/>
      <c r="HZ420" s="12"/>
      <c r="IA420" s="12"/>
      <c r="IB420" s="12"/>
      <c r="IC420" s="12"/>
      <c r="ID420" s="12"/>
      <c r="IE420" s="12"/>
    </row>
    <row r="421" spans="1:239" s="23" customFormat="1" ht="25.5">
      <c r="A421" s="94" t="s">
        <v>59</v>
      </c>
      <c r="B421" s="93">
        <v>4399</v>
      </c>
      <c r="C421" s="92" t="s">
        <v>65</v>
      </c>
      <c r="D421" s="142">
        <v>560</v>
      </c>
      <c r="E421" s="142">
        <v>909</v>
      </c>
      <c r="F421" s="142">
        <v>699</v>
      </c>
      <c r="G421" s="109">
        <f t="shared" si="16"/>
        <v>76.89768976897689</v>
      </c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  <c r="FL421" s="12"/>
      <c r="FM421" s="12"/>
      <c r="FN421" s="12"/>
      <c r="FO421" s="12"/>
      <c r="FP421" s="12"/>
      <c r="FQ421" s="12"/>
      <c r="FR421" s="12"/>
      <c r="FS421" s="12"/>
      <c r="FT421" s="12"/>
      <c r="FU421" s="12"/>
      <c r="FV421" s="12"/>
      <c r="FW421" s="12"/>
      <c r="FX421" s="12"/>
      <c r="FY421" s="12"/>
      <c r="FZ421" s="12"/>
      <c r="GA421" s="12"/>
      <c r="GB421" s="12"/>
      <c r="GC421" s="12"/>
      <c r="GD421" s="12"/>
      <c r="GE421" s="12"/>
      <c r="GF421" s="12"/>
      <c r="GG421" s="12"/>
      <c r="GH421" s="12"/>
      <c r="GI421" s="12"/>
      <c r="GJ421" s="12"/>
      <c r="GK421" s="12"/>
      <c r="GL421" s="12"/>
      <c r="GM421" s="12"/>
      <c r="GN421" s="12"/>
      <c r="GO421" s="12"/>
      <c r="GP421" s="12"/>
      <c r="GQ421" s="12"/>
      <c r="GR421" s="12"/>
      <c r="GS421" s="12"/>
      <c r="GT421" s="12"/>
      <c r="GU421" s="12"/>
      <c r="GV421" s="12"/>
      <c r="GW421" s="12"/>
      <c r="GX421" s="12"/>
      <c r="GY421" s="12"/>
      <c r="GZ421" s="12"/>
      <c r="HA421" s="12"/>
      <c r="HB421" s="12"/>
      <c r="HC421" s="12"/>
      <c r="HD421" s="12"/>
      <c r="HE421" s="12"/>
      <c r="HF421" s="12"/>
      <c r="HG421" s="12"/>
      <c r="HH421" s="12"/>
      <c r="HI421" s="12"/>
      <c r="HJ421" s="12"/>
      <c r="HK421" s="12"/>
      <c r="HL421" s="12"/>
      <c r="HM421" s="12"/>
      <c r="HN421" s="12"/>
      <c r="HO421" s="12"/>
      <c r="HP421" s="12"/>
      <c r="HQ421" s="12"/>
      <c r="HR421" s="12"/>
      <c r="HS421" s="12"/>
      <c r="HT421" s="12"/>
      <c r="HU421" s="12"/>
      <c r="HV421" s="12"/>
      <c r="HW421" s="12"/>
      <c r="HX421" s="12"/>
      <c r="HY421" s="12"/>
      <c r="HZ421" s="12"/>
      <c r="IA421" s="12"/>
      <c r="IB421" s="12"/>
      <c r="IC421" s="12"/>
      <c r="ID421" s="12"/>
      <c r="IE421" s="12"/>
    </row>
    <row r="422" spans="1:239" s="23" customFormat="1" ht="38.25">
      <c r="A422" s="94" t="s">
        <v>59</v>
      </c>
      <c r="B422" s="94" t="s">
        <v>66</v>
      </c>
      <c r="C422" s="835" t="s">
        <v>1139</v>
      </c>
      <c r="D422" s="142">
        <v>50</v>
      </c>
      <c r="E422" s="142">
        <v>425</v>
      </c>
      <c r="F422" s="142">
        <v>410</v>
      </c>
      <c r="G422" s="109">
        <f t="shared" si="16"/>
        <v>96.47058823529412</v>
      </c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6"/>
      <c r="BV422" s="56"/>
      <c r="BW422" s="56"/>
      <c r="BX422" s="56"/>
      <c r="BY422" s="56"/>
      <c r="BZ422" s="56"/>
      <c r="CA422" s="56"/>
      <c r="CB422" s="56"/>
      <c r="CC422" s="56"/>
      <c r="CD422" s="56"/>
      <c r="CE422" s="56"/>
      <c r="CF422" s="56"/>
      <c r="CG422" s="56"/>
      <c r="CH422" s="56"/>
      <c r="CI422" s="56"/>
      <c r="CJ422" s="56"/>
      <c r="CK422" s="56"/>
      <c r="CL422" s="56"/>
      <c r="CM422" s="56"/>
      <c r="CN422" s="56"/>
      <c r="CO422" s="56"/>
      <c r="CP422" s="56"/>
      <c r="CQ422" s="56"/>
      <c r="CR422" s="56"/>
      <c r="CS422" s="56"/>
      <c r="CT422" s="56"/>
      <c r="CU422" s="56"/>
      <c r="CV422" s="56"/>
      <c r="CW422" s="56"/>
      <c r="CX422" s="56"/>
      <c r="CY422" s="56"/>
      <c r="CZ422" s="56"/>
      <c r="DA422" s="56"/>
      <c r="DB422" s="56"/>
      <c r="DC422" s="56"/>
      <c r="DD422" s="56"/>
      <c r="DE422" s="56"/>
      <c r="DF422" s="56"/>
      <c r="DG422" s="56"/>
      <c r="DH422" s="56"/>
      <c r="DI422" s="56"/>
      <c r="DJ422" s="56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  <c r="DZ422" s="56"/>
      <c r="EA422" s="56"/>
      <c r="EB422" s="56"/>
      <c r="EC422" s="56"/>
      <c r="ED422" s="56"/>
      <c r="EE422" s="56"/>
      <c r="EF422" s="56"/>
      <c r="EG422" s="56"/>
      <c r="EH422" s="56"/>
      <c r="EI422" s="56"/>
      <c r="EJ422" s="56"/>
      <c r="EK422" s="56"/>
      <c r="EL422" s="56"/>
      <c r="EM422" s="56"/>
      <c r="EN422" s="56"/>
      <c r="EO422" s="56"/>
      <c r="EP422" s="56"/>
      <c r="EQ422" s="56"/>
      <c r="ER422" s="56"/>
      <c r="ES422" s="56"/>
      <c r="ET422" s="56"/>
      <c r="EU422" s="56"/>
      <c r="EV422" s="56"/>
      <c r="EW422" s="56"/>
      <c r="EX422" s="56"/>
      <c r="EY422" s="56"/>
      <c r="EZ422" s="56"/>
      <c r="FA422" s="56"/>
      <c r="FB422" s="56"/>
      <c r="FC422" s="56"/>
      <c r="FD422" s="56"/>
      <c r="FE422" s="56"/>
      <c r="FF422" s="56"/>
      <c r="FG422" s="56"/>
      <c r="FH422" s="56"/>
      <c r="FI422" s="56"/>
      <c r="FJ422" s="56"/>
      <c r="FK422" s="56"/>
      <c r="FL422" s="56"/>
      <c r="FM422" s="56"/>
      <c r="FN422" s="56"/>
      <c r="FO422" s="56"/>
      <c r="FP422" s="56"/>
      <c r="FQ422" s="56"/>
      <c r="FR422" s="56"/>
      <c r="FS422" s="56"/>
      <c r="FT422" s="56"/>
      <c r="FU422" s="56"/>
      <c r="FV422" s="56"/>
      <c r="FW422" s="56"/>
      <c r="FX422" s="56"/>
      <c r="FY422" s="56"/>
      <c r="FZ422" s="56"/>
      <c r="GA422" s="56"/>
      <c r="GB422" s="56"/>
      <c r="GC422" s="56"/>
      <c r="GD422" s="56"/>
      <c r="GE422" s="56"/>
      <c r="GF422" s="56"/>
      <c r="GG422" s="56"/>
      <c r="GH422" s="56"/>
      <c r="GI422" s="56"/>
      <c r="GJ422" s="56"/>
      <c r="GK422" s="56"/>
      <c r="GL422" s="56"/>
      <c r="GM422" s="56"/>
      <c r="GN422" s="56"/>
      <c r="GO422" s="56"/>
      <c r="GP422" s="56"/>
      <c r="GQ422" s="56"/>
      <c r="GR422" s="56"/>
      <c r="GS422" s="56"/>
      <c r="GT422" s="56"/>
      <c r="GU422" s="56"/>
      <c r="GV422" s="56"/>
      <c r="GW422" s="56"/>
      <c r="GX422" s="56"/>
      <c r="GY422" s="56"/>
      <c r="GZ422" s="56"/>
      <c r="HA422" s="56"/>
      <c r="HB422" s="56"/>
      <c r="HC422" s="56"/>
      <c r="HD422" s="56"/>
      <c r="HE422" s="56"/>
      <c r="HF422" s="56"/>
      <c r="HG422" s="56"/>
      <c r="HH422" s="56"/>
      <c r="HI422" s="56"/>
      <c r="HJ422" s="56"/>
      <c r="HK422" s="56"/>
      <c r="HL422" s="56"/>
      <c r="HM422" s="56"/>
      <c r="HN422" s="56"/>
      <c r="HO422" s="56"/>
      <c r="HP422" s="56"/>
      <c r="HQ422" s="56"/>
      <c r="HR422" s="56"/>
      <c r="HS422" s="56"/>
      <c r="HT422" s="56"/>
      <c r="HU422" s="56"/>
      <c r="HV422" s="56"/>
      <c r="HW422" s="56"/>
      <c r="HX422" s="56"/>
      <c r="HY422" s="56"/>
      <c r="HZ422" s="56"/>
      <c r="IA422" s="56"/>
      <c r="IB422" s="56"/>
      <c r="IC422" s="56"/>
      <c r="ID422" s="56"/>
      <c r="IE422" s="56"/>
    </row>
    <row r="423" spans="1:239" s="23" customFormat="1" ht="15" customHeight="1">
      <c r="A423" s="124"/>
      <c r="B423" s="138"/>
      <c r="C423" s="137" t="s">
        <v>932</v>
      </c>
      <c r="D423" s="125">
        <f>SUM(D414:D422)</f>
        <v>3710</v>
      </c>
      <c r="E423" s="125">
        <f>SUM(E414:E422)</f>
        <v>4249</v>
      </c>
      <c r="F423" s="125">
        <f>SUM(F414:F422)</f>
        <v>3805</v>
      </c>
      <c r="G423" s="223">
        <f t="shared" si="16"/>
        <v>89.5504824664627</v>
      </c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</row>
    <row r="424" spans="2:239" s="23" customFormat="1" ht="12" customHeight="1">
      <c r="B424"/>
      <c r="C424"/>
      <c r="D424" s="12"/>
      <c r="E424" s="12"/>
      <c r="F424" s="12"/>
      <c r="G424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</row>
    <row r="425" spans="1:239" s="23" customFormat="1" ht="14.25" customHeight="1">
      <c r="A425" s="55" t="s">
        <v>1041</v>
      </c>
      <c r="B425" s="11"/>
      <c r="C425"/>
      <c r="D425" s="12"/>
      <c r="E425" s="12"/>
      <c r="F425" s="5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</row>
    <row r="426" spans="1:239" s="23" customFormat="1" ht="9" customHeight="1">
      <c r="A426" s="55"/>
      <c r="B426" s="11"/>
      <c r="C426"/>
      <c r="D426" s="12"/>
      <c r="E426" s="12"/>
      <c r="F426" s="5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  <c r="FL426" s="12"/>
      <c r="FM426" s="12"/>
      <c r="FN426" s="12"/>
      <c r="FO426" s="12"/>
      <c r="FP426" s="12"/>
      <c r="FQ426" s="12"/>
      <c r="FR426" s="12"/>
      <c r="FS426" s="12"/>
      <c r="FT426" s="12"/>
      <c r="FU426" s="12"/>
      <c r="FV426" s="12"/>
      <c r="FW426" s="12"/>
      <c r="FX426" s="12"/>
      <c r="FY426" s="12"/>
      <c r="FZ426" s="12"/>
      <c r="GA426" s="12"/>
      <c r="GB426" s="12"/>
      <c r="GC426" s="12"/>
      <c r="GD426" s="12"/>
      <c r="GE426" s="12"/>
      <c r="GF426" s="12"/>
      <c r="GG426" s="12"/>
      <c r="GH426" s="12"/>
      <c r="GI426" s="12"/>
      <c r="GJ426" s="12"/>
      <c r="GK426" s="12"/>
      <c r="GL426" s="12"/>
      <c r="GM426" s="12"/>
      <c r="GN426" s="12"/>
      <c r="GO426" s="12"/>
      <c r="GP426" s="12"/>
      <c r="GQ426" s="12"/>
      <c r="GR426" s="12"/>
      <c r="GS426" s="12"/>
      <c r="GT426" s="12"/>
      <c r="GU426" s="12"/>
      <c r="GV426" s="12"/>
      <c r="GW426" s="12"/>
      <c r="GX426" s="12"/>
      <c r="GY426" s="12"/>
      <c r="GZ426" s="12"/>
      <c r="HA426" s="12"/>
      <c r="HB426" s="12"/>
      <c r="HC426" s="12"/>
      <c r="HD426" s="12"/>
      <c r="HE426" s="12"/>
      <c r="HF426" s="12"/>
      <c r="HG426" s="12"/>
      <c r="HH426" s="12"/>
      <c r="HI426" s="12"/>
      <c r="HJ426" s="12"/>
      <c r="HK426" s="12"/>
      <c r="HL426" s="12"/>
      <c r="HM426" s="12"/>
      <c r="HN426" s="12"/>
      <c r="HO426" s="12"/>
      <c r="HP426" s="12"/>
      <c r="HQ426" s="12"/>
      <c r="HR426" s="12"/>
      <c r="HS426" s="12"/>
      <c r="HT426" s="12"/>
      <c r="HU426" s="12"/>
      <c r="HV426" s="12"/>
      <c r="HW426" s="12"/>
      <c r="HX426" s="12"/>
      <c r="HY426" s="12"/>
      <c r="HZ426" s="12"/>
      <c r="IA426" s="12"/>
      <c r="IB426" s="12"/>
      <c r="IC426" s="12"/>
      <c r="ID426" s="12"/>
      <c r="IE426" s="12"/>
    </row>
    <row r="427" spans="1:239" s="23" customFormat="1" ht="25.5" customHeight="1">
      <c r="A427" s="5" t="s">
        <v>917</v>
      </c>
      <c r="B427" s="5" t="s">
        <v>918</v>
      </c>
      <c r="C427" s="4" t="s">
        <v>919</v>
      </c>
      <c r="D427" s="508" t="s">
        <v>777</v>
      </c>
      <c r="E427" s="509" t="s">
        <v>778</v>
      </c>
      <c r="F427" s="5" t="s">
        <v>715</v>
      </c>
      <c r="G427" s="35" t="s">
        <v>716</v>
      </c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</row>
    <row r="428" spans="1:239" s="23" customFormat="1" ht="26.25" customHeight="1">
      <c r="A428" s="94" t="s">
        <v>59</v>
      </c>
      <c r="B428" s="93">
        <v>4357</v>
      </c>
      <c r="C428" s="92" t="s">
        <v>67</v>
      </c>
      <c r="D428" s="142">
        <v>1000</v>
      </c>
      <c r="E428" s="142">
        <v>1000</v>
      </c>
      <c r="F428" s="142">
        <v>1000</v>
      </c>
      <c r="G428" s="791">
        <f aca="true" t="shared" si="17" ref="G428:G433">F428/E428*100</f>
        <v>100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  <c r="FL428" s="12"/>
      <c r="FM428" s="12"/>
      <c r="FN428" s="12"/>
      <c r="FO428" s="12"/>
      <c r="FP428" s="12"/>
      <c r="FQ428" s="12"/>
      <c r="FR428" s="12"/>
      <c r="FS428" s="12"/>
      <c r="FT428" s="12"/>
      <c r="FU428" s="12"/>
      <c r="FV428" s="12"/>
      <c r="FW428" s="12"/>
      <c r="FX428" s="12"/>
      <c r="FY428" s="12"/>
      <c r="FZ428" s="12"/>
      <c r="GA428" s="12"/>
      <c r="GB428" s="12"/>
      <c r="GC428" s="12"/>
      <c r="GD428" s="12"/>
      <c r="GE428" s="12"/>
      <c r="GF428" s="12"/>
      <c r="GG428" s="12"/>
      <c r="GH428" s="12"/>
      <c r="GI428" s="12"/>
      <c r="GJ428" s="12"/>
      <c r="GK428" s="12"/>
      <c r="GL428" s="12"/>
      <c r="GM428" s="12"/>
      <c r="GN428" s="12"/>
      <c r="GO428" s="12"/>
      <c r="GP428" s="12"/>
      <c r="GQ428" s="12"/>
      <c r="GR428" s="12"/>
      <c r="GS428" s="12"/>
      <c r="GT428" s="12"/>
      <c r="GU428" s="12"/>
      <c r="GV428" s="12"/>
      <c r="GW428" s="12"/>
      <c r="GX428" s="12"/>
      <c r="GY428" s="12"/>
      <c r="GZ428" s="12"/>
      <c r="HA428" s="12"/>
      <c r="HB428" s="12"/>
      <c r="HC428" s="12"/>
      <c r="HD428" s="12"/>
      <c r="HE428" s="12"/>
      <c r="HF428" s="12"/>
      <c r="HG428" s="12"/>
      <c r="HH428" s="12"/>
      <c r="HI428" s="12"/>
      <c r="HJ428" s="12"/>
      <c r="HK428" s="12"/>
      <c r="HL428" s="12"/>
      <c r="HM428" s="12"/>
      <c r="HN428" s="12"/>
      <c r="HO428" s="12"/>
      <c r="HP428" s="12"/>
      <c r="HQ428" s="12"/>
      <c r="HR428" s="12"/>
      <c r="HS428" s="12"/>
      <c r="HT428" s="12"/>
      <c r="HU428" s="12"/>
      <c r="HV428" s="12"/>
      <c r="HW428" s="12"/>
      <c r="HX428" s="12"/>
      <c r="HY428" s="12"/>
      <c r="HZ428" s="12"/>
      <c r="IA428" s="12"/>
      <c r="IB428" s="12"/>
      <c r="IC428" s="12"/>
      <c r="ID428" s="12"/>
      <c r="IE428" s="12"/>
    </row>
    <row r="429" spans="1:239" s="23" customFormat="1" ht="12.75">
      <c r="A429" s="94" t="s">
        <v>59</v>
      </c>
      <c r="B429" s="93">
        <v>4357</v>
      </c>
      <c r="C429" s="835" t="s">
        <v>1115</v>
      </c>
      <c r="D429" s="142">
        <v>0</v>
      </c>
      <c r="E429" s="142">
        <v>130</v>
      </c>
      <c r="F429" s="142">
        <v>112</v>
      </c>
      <c r="G429" s="791">
        <f t="shared" si="17"/>
        <v>86.15384615384616</v>
      </c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  <c r="FL429" s="12"/>
      <c r="FM429" s="12"/>
      <c r="FN429" s="12"/>
      <c r="FO429" s="12"/>
      <c r="FP429" s="12"/>
      <c r="FQ429" s="12"/>
      <c r="FR429" s="12"/>
      <c r="FS429" s="12"/>
      <c r="FT429" s="12"/>
      <c r="FU429" s="12"/>
      <c r="FV429" s="12"/>
      <c r="FW429" s="12"/>
      <c r="FX429" s="12"/>
      <c r="FY429" s="12"/>
      <c r="FZ429" s="12"/>
      <c r="GA429" s="12"/>
      <c r="GB429" s="12"/>
      <c r="GC429" s="12"/>
      <c r="GD429" s="12"/>
      <c r="GE429" s="12"/>
      <c r="GF429" s="12"/>
      <c r="GG429" s="12"/>
      <c r="GH429" s="12"/>
      <c r="GI429" s="12"/>
      <c r="GJ429" s="12"/>
      <c r="GK429" s="12"/>
      <c r="GL429" s="12"/>
      <c r="GM429" s="12"/>
      <c r="GN429" s="12"/>
      <c r="GO429" s="12"/>
      <c r="GP429" s="12"/>
      <c r="GQ429" s="12"/>
      <c r="GR429" s="12"/>
      <c r="GS429" s="12"/>
      <c r="GT429" s="12"/>
      <c r="GU429" s="12"/>
      <c r="GV429" s="12"/>
      <c r="GW429" s="12"/>
      <c r="GX429" s="12"/>
      <c r="GY429" s="12"/>
      <c r="GZ429" s="12"/>
      <c r="HA429" s="12"/>
      <c r="HB429" s="12"/>
      <c r="HC429" s="12"/>
      <c r="HD429" s="12"/>
      <c r="HE429" s="12"/>
      <c r="HF429" s="12"/>
      <c r="HG429" s="12"/>
      <c r="HH429" s="12"/>
      <c r="HI429" s="12"/>
      <c r="HJ429" s="12"/>
      <c r="HK429" s="12"/>
      <c r="HL429" s="12"/>
      <c r="HM429" s="12"/>
      <c r="HN429" s="12"/>
      <c r="HO429" s="12"/>
      <c r="HP429" s="12"/>
      <c r="HQ429" s="12"/>
      <c r="HR429" s="12"/>
      <c r="HS429" s="12"/>
      <c r="HT429" s="12"/>
      <c r="HU429" s="12"/>
      <c r="HV429" s="12"/>
      <c r="HW429" s="12"/>
      <c r="HX429" s="12"/>
      <c r="HY429" s="12"/>
      <c r="HZ429" s="12"/>
      <c r="IA429" s="12"/>
      <c r="IB429" s="12"/>
      <c r="IC429" s="12"/>
      <c r="ID429" s="12"/>
      <c r="IE429" s="12"/>
    </row>
    <row r="430" spans="1:239" s="23" customFormat="1" ht="38.25">
      <c r="A430" s="186" t="s">
        <v>59</v>
      </c>
      <c r="B430" s="93">
        <v>4357</v>
      </c>
      <c r="C430" s="835" t="s">
        <v>1132</v>
      </c>
      <c r="D430" s="813">
        <v>0</v>
      </c>
      <c r="E430" s="813">
        <v>2870</v>
      </c>
      <c r="F430" s="813">
        <v>2870</v>
      </c>
      <c r="G430" s="791">
        <f t="shared" si="17"/>
        <v>100</v>
      </c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  <c r="DK430" s="56"/>
      <c r="DL430" s="56"/>
      <c r="DM430" s="56"/>
      <c r="DN430" s="56"/>
      <c r="DO430" s="56"/>
      <c r="DP430" s="56"/>
      <c r="DQ430" s="56"/>
      <c r="DR430" s="56"/>
      <c r="DS430" s="56"/>
      <c r="DT430" s="56"/>
      <c r="DU430" s="56"/>
      <c r="DV430" s="56"/>
      <c r="DW430" s="56"/>
      <c r="DX430" s="56"/>
      <c r="DY430" s="56"/>
      <c r="DZ430" s="56"/>
      <c r="EA430" s="56"/>
      <c r="EB430" s="56"/>
      <c r="EC430" s="56"/>
      <c r="ED430" s="56"/>
      <c r="EE430" s="56"/>
      <c r="EF430" s="56"/>
      <c r="EG430" s="56"/>
      <c r="EH430" s="56"/>
      <c r="EI430" s="56"/>
      <c r="EJ430" s="56"/>
      <c r="EK430" s="56"/>
      <c r="EL430" s="56"/>
      <c r="EM430" s="56"/>
      <c r="EN430" s="56"/>
      <c r="EO430" s="56"/>
      <c r="EP430" s="56"/>
      <c r="EQ430" s="56"/>
      <c r="ER430" s="56"/>
      <c r="ES430" s="56"/>
      <c r="ET430" s="56"/>
      <c r="EU430" s="56"/>
      <c r="EV430" s="56"/>
      <c r="EW430" s="56"/>
      <c r="EX430" s="56"/>
      <c r="EY430" s="56"/>
      <c r="EZ430" s="56"/>
      <c r="FA430" s="56"/>
      <c r="FB430" s="56"/>
      <c r="FC430" s="56"/>
      <c r="FD430" s="56"/>
      <c r="FE430" s="56"/>
      <c r="FF430" s="56"/>
      <c r="FG430" s="56"/>
      <c r="FH430" s="56"/>
      <c r="FI430" s="56"/>
      <c r="FJ430" s="56"/>
      <c r="FK430" s="56"/>
      <c r="FL430" s="56"/>
      <c r="FM430" s="56"/>
      <c r="FN430" s="56"/>
      <c r="FO430" s="56"/>
      <c r="FP430" s="56"/>
      <c r="FQ430" s="56"/>
      <c r="FR430" s="56"/>
      <c r="FS430" s="56"/>
      <c r="FT430" s="56"/>
      <c r="FU430" s="56"/>
      <c r="FV430" s="56"/>
      <c r="FW430" s="56"/>
      <c r="FX430" s="56"/>
      <c r="FY430" s="56"/>
      <c r="FZ430" s="56"/>
      <c r="GA430" s="56"/>
      <c r="GB430" s="56"/>
      <c r="GC430" s="56"/>
      <c r="GD430" s="56"/>
      <c r="GE430" s="56"/>
      <c r="GF430" s="56"/>
      <c r="GG430" s="56"/>
      <c r="GH430" s="56"/>
      <c r="GI430" s="56"/>
      <c r="GJ430" s="56"/>
      <c r="GK430" s="56"/>
      <c r="GL430" s="56"/>
      <c r="GM430" s="56"/>
      <c r="GN430" s="56"/>
      <c r="GO430" s="56"/>
      <c r="GP430" s="56"/>
      <c r="GQ430" s="56"/>
      <c r="GR430" s="56"/>
      <c r="GS430" s="56"/>
      <c r="GT430" s="56"/>
      <c r="GU430" s="56"/>
      <c r="GV430" s="56"/>
      <c r="GW430" s="56"/>
      <c r="GX430" s="56"/>
      <c r="GY430" s="56"/>
      <c r="GZ430" s="56"/>
      <c r="HA430" s="56"/>
      <c r="HB430" s="56"/>
      <c r="HC430" s="56"/>
      <c r="HD430" s="56"/>
      <c r="HE430" s="56"/>
      <c r="HF430" s="56"/>
      <c r="HG430" s="56"/>
      <c r="HH430" s="56"/>
      <c r="HI430" s="56"/>
      <c r="HJ430" s="56"/>
      <c r="HK430" s="56"/>
      <c r="HL430" s="56"/>
      <c r="HM430" s="56"/>
      <c r="HN430" s="56"/>
      <c r="HO430" s="56"/>
      <c r="HP430" s="56"/>
      <c r="HQ430" s="56"/>
      <c r="HR430" s="56"/>
      <c r="HS430" s="56"/>
      <c r="HT430" s="56"/>
      <c r="HU430" s="56"/>
      <c r="HV430" s="56"/>
      <c r="HW430" s="56"/>
      <c r="HX430" s="56"/>
      <c r="HY430" s="56"/>
      <c r="HZ430" s="56"/>
      <c r="IA430" s="56"/>
      <c r="IB430" s="56"/>
      <c r="IC430" s="56"/>
      <c r="ID430" s="56"/>
      <c r="IE430" s="56"/>
    </row>
    <row r="431" spans="1:239" s="23" customFormat="1" ht="26.25" customHeight="1">
      <c r="A431" s="94" t="s">
        <v>59</v>
      </c>
      <c r="B431" s="93">
        <v>4357</v>
      </c>
      <c r="C431" s="835" t="s">
        <v>68</v>
      </c>
      <c r="D431" s="142">
        <v>2000</v>
      </c>
      <c r="E431" s="142">
        <v>30</v>
      </c>
      <c r="F431" s="142">
        <v>0</v>
      </c>
      <c r="G431" s="791">
        <f t="shared" si="17"/>
        <v>0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  <c r="FL431" s="12"/>
      <c r="FM431" s="12"/>
      <c r="FN431" s="12"/>
      <c r="FO431" s="12"/>
      <c r="FP431" s="12"/>
      <c r="FQ431" s="12"/>
      <c r="FR431" s="12"/>
      <c r="FS431" s="12"/>
      <c r="FT431" s="12"/>
      <c r="FU431" s="12"/>
      <c r="FV431" s="12"/>
      <c r="FW431" s="12"/>
      <c r="FX431" s="12"/>
      <c r="FY431" s="12"/>
      <c r="FZ431" s="12"/>
      <c r="GA431" s="12"/>
      <c r="GB431" s="12"/>
      <c r="GC431" s="12"/>
      <c r="GD431" s="12"/>
      <c r="GE431" s="12"/>
      <c r="GF431" s="12"/>
      <c r="GG431" s="12"/>
      <c r="GH431" s="12"/>
      <c r="GI431" s="12"/>
      <c r="GJ431" s="12"/>
      <c r="GK431" s="12"/>
      <c r="GL431" s="12"/>
      <c r="GM431" s="12"/>
      <c r="GN431" s="12"/>
      <c r="GO431" s="12"/>
      <c r="GP431" s="12"/>
      <c r="GQ431" s="12"/>
      <c r="GR431" s="12"/>
      <c r="GS431" s="12"/>
      <c r="GT431" s="12"/>
      <c r="GU431" s="12"/>
      <c r="GV431" s="12"/>
      <c r="GW431" s="12"/>
      <c r="GX431" s="12"/>
      <c r="GY431" s="12"/>
      <c r="GZ431" s="12"/>
      <c r="HA431" s="12"/>
      <c r="HB431" s="12"/>
      <c r="HC431" s="12"/>
      <c r="HD431" s="12"/>
      <c r="HE431" s="12"/>
      <c r="HF431" s="12"/>
      <c r="HG431" s="12"/>
      <c r="HH431" s="12"/>
      <c r="HI431" s="12"/>
      <c r="HJ431" s="12"/>
      <c r="HK431" s="12"/>
      <c r="HL431" s="12"/>
      <c r="HM431" s="12"/>
      <c r="HN431" s="12"/>
      <c r="HO431" s="12"/>
      <c r="HP431" s="12"/>
      <c r="HQ431" s="12"/>
      <c r="HR431" s="12"/>
      <c r="HS431" s="12"/>
      <c r="HT431" s="12"/>
      <c r="HU431" s="12"/>
      <c r="HV431" s="12"/>
      <c r="HW431" s="12"/>
      <c r="HX431" s="12"/>
      <c r="HY431" s="12"/>
      <c r="HZ431" s="12"/>
      <c r="IA431" s="12"/>
      <c r="IB431" s="12"/>
      <c r="IC431" s="12"/>
      <c r="ID431" s="12"/>
      <c r="IE431" s="12"/>
    </row>
    <row r="432" spans="1:239" s="23" customFormat="1" ht="25.5">
      <c r="A432" s="94" t="s">
        <v>59</v>
      </c>
      <c r="B432" s="93">
        <v>4399</v>
      </c>
      <c r="C432" s="835" t="s">
        <v>95</v>
      </c>
      <c r="D432" s="142">
        <v>0</v>
      </c>
      <c r="E432" s="142">
        <v>2640</v>
      </c>
      <c r="F432" s="142">
        <v>2640</v>
      </c>
      <c r="G432" s="791">
        <f t="shared" si="17"/>
        <v>100</v>
      </c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  <c r="FL432" s="12"/>
      <c r="FM432" s="12"/>
      <c r="FN432" s="12"/>
      <c r="FO432" s="12"/>
      <c r="FP432" s="12"/>
      <c r="FQ432" s="12"/>
      <c r="FR432" s="12"/>
      <c r="FS432" s="12"/>
      <c r="FT432" s="12"/>
      <c r="FU432" s="12"/>
      <c r="FV432" s="12"/>
      <c r="FW432" s="12"/>
      <c r="FX432" s="12"/>
      <c r="FY432" s="12"/>
      <c r="FZ432" s="12"/>
      <c r="GA432" s="12"/>
      <c r="GB432" s="12"/>
      <c r="GC432" s="12"/>
      <c r="GD432" s="12"/>
      <c r="GE432" s="12"/>
      <c r="GF432" s="12"/>
      <c r="GG432" s="12"/>
      <c r="GH432" s="12"/>
      <c r="GI432" s="12"/>
      <c r="GJ432" s="12"/>
      <c r="GK432" s="12"/>
      <c r="GL432" s="12"/>
      <c r="GM432" s="12"/>
      <c r="GN432" s="12"/>
      <c r="GO432" s="12"/>
      <c r="GP432" s="12"/>
      <c r="GQ432" s="12"/>
      <c r="GR432" s="12"/>
      <c r="GS432" s="12"/>
      <c r="GT432" s="12"/>
      <c r="GU432" s="12"/>
      <c r="GV432" s="12"/>
      <c r="GW432" s="12"/>
      <c r="GX432" s="12"/>
      <c r="GY432" s="12"/>
      <c r="GZ432" s="12"/>
      <c r="HA432" s="12"/>
      <c r="HB432" s="12"/>
      <c r="HC432" s="12"/>
      <c r="HD432" s="12"/>
      <c r="HE432" s="12"/>
      <c r="HF432" s="12"/>
      <c r="HG432" s="12"/>
      <c r="HH432" s="12"/>
      <c r="HI432" s="12"/>
      <c r="HJ432" s="12"/>
      <c r="HK432" s="12"/>
      <c r="HL432" s="12"/>
      <c r="HM432" s="12"/>
      <c r="HN432" s="12"/>
      <c r="HO432" s="12"/>
      <c r="HP432" s="12"/>
      <c r="HQ432" s="12"/>
      <c r="HR432" s="12"/>
      <c r="HS432" s="12"/>
      <c r="HT432" s="12"/>
      <c r="HU432" s="12"/>
      <c r="HV432" s="12"/>
      <c r="HW432" s="12"/>
      <c r="HX432" s="12"/>
      <c r="HY432" s="12"/>
      <c r="HZ432" s="12"/>
      <c r="IA432" s="12"/>
      <c r="IB432" s="12"/>
      <c r="IC432" s="12"/>
      <c r="ID432" s="12"/>
      <c r="IE432" s="12"/>
    </row>
    <row r="433" spans="1:239" s="23" customFormat="1" ht="15" customHeight="1">
      <c r="A433" s="124"/>
      <c r="B433" s="138"/>
      <c r="C433" s="137" t="s">
        <v>936</v>
      </c>
      <c r="D433" s="125">
        <f>SUM(D428:D431)</f>
        <v>3000</v>
      </c>
      <c r="E433" s="882">
        <f>SUM(E428:E432)</f>
        <v>6670</v>
      </c>
      <c r="F433" s="882">
        <f>SUM(F428:F432)</f>
        <v>6622</v>
      </c>
      <c r="G433" s="223">
        <f t="shared" si="17"/>
        <v>99.28035982008996</v>
      </c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  <c r="FL433" s="12"/>
      <c r="FM433" s="12"/>
      <c r="FN433" s="12"/>
      <c r="FO433" s="12"/>
      <c r="FP433" s="12"/>
      <c r="FQ433" s="12"/>
      <c r="FR433" s="12"/>
      <c r="FS433" s="12"/>
      <c r="FT433" s="12"/>
      <c r="FU433" s="12"/>
      <c r="FV433" s="12"/>
      <c r="FW433" s="12"/>
      <c r="FX433" s="12"/>
      <c r="FY433" s="12"/>
      <c r="FZ433" s="12"/>
      <c r="GA433" s="12"/>
      <c r="GB433" s="12"/>
      <c r="GC433" s="12"/>
      <c r="GD433" s="12"/>
      <c r="GE433" s="12"/>
      <c r="GF433" s="12"/>
      <c r="GG433" s="12"/>
      <c r="GH433" s="12"/>
      <c r="GI433" s="12"/>
      <c r="GJ433" s="12"/>
      <c r="GK433" s="12"/>
      <c r="GL433" s="12"/>
      <c r="GM433" s="12"/>
      <c r="GN433" s="12"/>
      <c r="GO433" s="12"/>
      <c r="GP433" s="12"/>
      <c r="GQ433" s="12"/>
      <c r="GR433" s="12"/>
      <c r="GS433" s="12"/>
      <c r="GT433" s="12"/>
      <c r="GU433" s="12"/>
      <c r="GV433" s="12"/>
      <c r="GW433" s="12"/>
      <c r="GX433" s="12"/>
      <c r="GY433" s="12"/>
      <c r="GZ433" s="12"/>
      <c r="HA433" s="12"/>
      <c r="HB433" s="12"/>
      <c r="HC433" s="12"/>
      <c r="HD433" s="12"/>
      <c r="HE433" s="12"/>
      <c r="HF433" s="12"/>
      <c r="HG433" s="12"/>
      <c r="HH433" s="12"/>
      <c r="HI433" s="12"/>
      <c r="HJ433" s="12"/>
      <c r="HK433" s="12"/>
      <c r="HL433" s="12"/>
      <c r="HM433" s="12"/>
      <c r="HN433" s="12"/>
      <c r="HO433" s="12"/>
      <c r="HP433" s="12"/>
      <c r="HQ433" s="12"/>
      <c r="HR433" s="12"/>
      <c r="HS433" s="12"/>
      <c r="HT433" s="12"/>
      <c r="HU433" s="12"/>
      <c r="HV433" s="12"/>
      <c r="HW433" s="12"/>
      <c r="HX433" s="12"/>
      <c r="HY433" s="12"/>
      <c r="HZ433" s="12"/>
      <c r="IA433" s="12"/>
      <c r="IB433" s="12"/>
      <c r="IC433" s="12"/>
      <c r="ID433" s="12"/>
      <c r="IE433" s="12"/>
    </row>
    <row r="434" spans="4:239" s="23" customFormat="1" ht="10.5" customHeight="1">
      <c r="D434" s="56"/>
      <c r="E434" s="56"/>
      <c r="F434" s="56"/>
      <c r="G434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</row>
    <row r="435" spans="1:239" s="23" customFormat="1" ht="14.25" customHeight="1">
      <c r="A435" s="365" t="s">
        <v>96</v>
      </c>
      <c r="B435" s="365"/>
      <c r="C435" s="365"/>
      <c r="D435" s="56"/>
      <c r="E435" s="56"/>
      <c r="F435" s="56"/>
      <c r="G435"/>
      <c r="H435" s="12"/>
      <c r="I435" s="515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</row>
    <row r="436" spans="1:239" s="23" customFormat="1" ht="9" customHeight="1">
      <c r="A436" s="365"/>
      <c r="B436" s="365"/>
      <c r="C436" s="365"/>
      <c r="D436" s="56"/>
      <c r="E436" s="56"/>
      <c r="F436" s="56"/>
      <c r="G436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</row>
    <row r="437" spans="1:239" s="23" customFormat="1" ht="25.5" customHeight="1">
      <c r="A437" s="5" t="s">
        <v>917</v>
      </c>
      <c r="B437" s="5" t="s">
        <v>918</v>
      </c>
      <c r="C437" s="4" t="s">
        <v>919</v>
      </c>
      <c r="D437" s="508" t="s">
        <v>777</v>
      </c>
      <c r="E437" s="509" t="s">
        <v>778</v>
      </c>
      <c r="F437" s="5" t="s">
        <v>715</v>
      </c>
      <c r="G437" s="35" t="s">
        <v>716</v>
      </c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</row>
    <row r="438" spans="1:7" ht="24.75" customHeight="1">
      <c r="A438" s="94" t="s">
        <v>59</v>
      </c>
      <c r="B438" s="93">
        <v>4339</v>
      </c>
      <c r="C438" s="92" t="s">
        <v>97</v>
      </c>
      <c r="D438" s="142">
        <v>1978</v>
      </c>
      <c r="E438" s="142">
        <v>2184</v>
      </c>
      <c r="F438" s="142">
        <v>2184</v>
      </c>
      <c r="G438" s="791">
        <f aca="true" t="shared" si="18" ref="G438:G444">F438/E438*100</f>
        <v>100</v>
      </c>
    </row>
    <row r="439" spans="1:7" ht="38.25">
      <c r="A439" s="94" t="s">
        <v>59</v>
      </c>
      <c r="B439" s="93">
        <v>4357</v>
      </c>
      <c r="C439" s="92" t="s">
        <v>1133</v>
      </c>
      <c r="D439" s="142">
        <v>0</v>
      </c>
      <c r="E439" s="142">
        <v>299</v>
      </c>
      <c r="F439" s="142">
        <v>299</v>
      </c>
      <c r="G439" s="791">
        <f t="shared" si="18"/>
        <v>100</v>
      </c>
    </row>
    <row r="440" spans="1:7" ht="12.75">
      <c r="A440" s="94" t="s">
        <v>59</v>
      </c>
      <c r="B440" s="93">
        <v>4357</v>
      </c>
      <c r="C440" s="92" t="s">
        <v>1015</v>
      </c>
      <c r="D440" s="142">
        <v>34921</v>
      </c>
      <c r="E440" s="142">
        <v>58311</v>
      </c>
      <c r="F440" s="142">
        <v>58311</v>
      </c>
      <c r="G440" s="791">
        <f t="shared" si="18"/>
        <v>100</v>
      </c>
    </row>
    <row r="441" spans="1:7" ht="15" customHeight="1">
      <c r="A441" s="124"/>
      <c r="B441" s="138"/>
      <c r="C441" s="137" t="s">
        <v>98</v>
      </c>
      <c r="D441" s="125">
        <f>SUM(D438:D440)</f>
        <v>36899</v>
      </c>
      <c r="E441" s="125">
        <f>SUM(E438:E440)</f>
        <v>60794</v>
      </c>
      <c r="F441" s="125">
        <f>SUM(F438:F440)</f>
        <v>60794</v>
      </c>
      <c r="G441" s="223">
        <f t="shared" si="18"/>
        <v>100</v>
      </c>
    </row>
    <row r="442" spans="1:7" ht="12.75" customHeight="1" hidden="1">
      <c r="A442" s="665" t="s">
        <v>99</v>
      </c>
      <c r="B442" s="665"/>
      <c r="C442" s="665"/>
      <c r="F442" s="56"/>
      <c r="G442" s="180" t="e">
        <f t="shared" si="18"/>
        <v>#DIV/0!</v>
      </c>
    </row>
    <row r="443" spans="1:7" ht="12.75" customHeight="1" hidden="1">
      <c r="A443" s="664" t="s">
        <v>100</v>
      </c>
      <c r="B443" s="664"/>
      <c r="C443" s="664"/>
      <c r="F443" s="56"/>
      <c r="G443" s="180" t="e">
        <f t="shared" si="18"/>
        <v>#DIV/0!</v>
      </c>
    </row>
    <row r="444" spans="1:7" ht="12.75" customHeight="1" hidden="1">
      <c r="A444" s="664" t="s">
        <v>101</v>
      </c>
      <c r="B444" s="664"/>
      <c r="C444" s="664"/>
      <c r="F444" s="56"/>
      <c r="G444" s="180" t="e">
        <f t="shared" si="18"/>
        <v>#DIV/0!</v>
      </c>
    </row>
    <row r="445" spans="1:7" ht="14.25" customHeight="1">
      <c r="A445" s="47"/>
      <c r="B445" s="47"/>
      <c r="C445" s="47"/>
      <c r="F445" s="56"/>
      <c r="G445" s="12"/>
    </row>
    <row r="446" spans="1:7" ht="14.25" customHeight="1">
      <c r="A446" s="205" t="s">
        <v>102</v>
      </c>
      <c r="B446" s="205"/>
      <c r="C446" s="204"/>
      <c r="F446" s="56"/>
      <c r="G446" s="12"/>
    </row>
    <row r="447" spans="1:7" ht="9" customHeight="1">
      <c r="A447" s="205"/>
      <c r="B447" s="205"/>
      <c r="C447" s="204"/>
      <c r="F447" s="56"/>
      <c r="G447" s="12"/>
    </row>
    <row r="448" spans="1:239" s="23" customFormat="1" ht="25.5" customHeight="1">
      <c r="A448" s="5" t="s">
        <v>917</v>
      </c>
      <c r="B448" s="5" t="s">
        <v>918</v>
      </c>
      <c r="C448" s="4" t="s">
        <v>919</v>
      </c>
      <c r="D448" s="508" t="s">
        <v>777</v>
      </c>
      <c r="E448" s="509" t="s">
        <v>778</v>
      </c>
      <c r="F448" s="5" t="s">
        <v>715</v>
      </c>
      <c r="G448" s="35" t="s">
        <v>716</v>
      </c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  <c r="FL448" s="12"/>
      <c r="FM448" s="12"/>
      <c r="FN448" s="12"/>
      <c r="FO448" s="12"/>
      <c r="FP448" s="12"/>
      <c r="FQ448" s="12"/>
      <c r="FR448" s="12"/>
      <c r="FS448" s="12"/>
      <c r="FT448" s="12"/>
      <c r="FU448" s="12"/>
      <c r="FV448" s="12"/>
      <c r="FW448" s="12"/>
      <c r="FX448" s="12"/>
      <c r="FY448" s="12"/>
      <c r="FZ448" s="12"/>
      <c r="GA448" s="12"/>
      <c r="GB448" s="12"/>
      <c r="GC448" s="12"/>
      <c r="GD448" s="12"/>
      <c r="GE448" s="12"/>
      <c r="GF448" s="12"/>
      <c r="GG448" s="12"/>
      <c r="GH448" s="12"/>
      <c r="GI448" s="12"/>
      <c r="GJ448" s="12"/>
      <c r="GK448" s="12"/>
      <c r="GL448" s="12"/>
      <c r="GM448" s="12"/>
      <c r="GN448" s="12"/>
      <c r="GO448" s="12"/>
      <c r="GP448" s="12"/>
      <c r="GQ448" s="12"/>
      <c r="GR448" s="12"/>
      <c r="GS448" s="12"/>
      <c r="GT448" s="12"/>
      <c r="GU448" s="12"/>
      <c r="GV448" s="12"/>
      <c r="GW448" s="12"/>
      <c r="GX448" s="12"/>
      <c r="GY448" s="12"/>
      <c r="GZ448" s="12"/>
      <c r="HA448" s="12"/>
      <c r="HB448" s="12"/>
      <c r="HC448" s="12"/>
      <c r="HD448" s="12"/>
      <c r="HE448" s="12"/>
      <c r="HF448" s="12"/>
      <c r="HG448" s="12"/>
      <c r="HH448" s="12"/>
      <c r="HI448" s="12"/>
      <c r="HJ448" s="12"/>
      <c r="HK448" s="12"/>
      <c r="HL448" s="12"/>
      <c r="HM448" s="12"/>
      <c r="HN448" s="12"/>
      <c r="HO448" s="12"/>
      <c r="HP448" s="12"/>
      <c r="HQ448" s="12"/>
      <c r="HR448" s="12"/>
      <c r="HS448" s="12"/>
      <c r="HT448" s="12"/>
      <c r="HU448" s="12"/>
      <c r="HV448" s="12"/>
      <c r="HW448" s="12"/>
      <c r="HX448" s="12"/>
      <c r="HY448" s="12"/>
      <c r="HZ448" s="12"/>
      <c r="IA448" s="12"/>
      <c r="IB448" s="12"/>
      <c r="IC448" s="12"/>
      <c r="ID448" s="12"/>
      <c r="IE448" s="12"/>
    </row>
    <row r="449" spans="1:239" s="23" customFormat="1" ht="25.5">
      <c r="A449" s="94" t="s">
        <v>59</v>
      </c>
      <c r="B449" s="93" t="s">
        <v>1038</v>
      </c>
      <c r="C449" s="95" t="s">
        <v>491</v>
      </c>
      <c r="D449" s="142">
        <v>30996</v>
      </c>
      <c r="E449" s="142">
        <v>39389</v>
      </c>
      <c r="F449" s="142">
        <v>39389</v>
      </c>
      <c r="G449" s="109">
        <f>F449/E449*100</f>
        <v>100</v>
      </c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</row>
    <row r="450" spans="1:239" s="23" customFormat="1" ht="12.75">
      <c r="A450" s="93">
        <v>5100</v>
      </c>
      <c r="B450" s="93">
        <v>4399</v>
      </c>
      <c r="C450" s="92" t="s">
        <v>103</v>
      </c>
      <c r="D450" s="142">
        <v>1550</v>
      </c>
      <c r="E450" s="142">
        <v>2992</v>
      </c>
      <c r="F450" s="142">
        <v>2884</v>
      </c>
      <c r="G450" s="791">
        <f>F450/E450*100</f>
        <v>96.3903743315508</v>
      </c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  <c r="FL450" s="12"/>
      <c r="FM450" s="12"/>
      <c r="FN450" s="12"/>
      <c r="FO450" s="12"/>
      <c r="FP450" s="12"/>
      <c r="FQ450" s="12"/>
      <c r="FR450" s="12"/>
      <c r="FS450" s="12"/>
      <c r="FT450" s="12"/>
      <c r="FU450" s="12"/>
      <c r="FV450" s="12"/>
      <c r="FW450" s="12"/>
      <c r="FX450" s="12"/>
      <c r="FY450" s="12"/>
      <c r="FZ450" s="12"/>
      <c r="GA450" s="12"/>
      <c r="GB450" s="12"/>
      <c r="GC450" s="12"/>
      <c r="GD450" s="12"/>
      <c r="GE450" s="12"/>
      <c r="GF450" s="12"/>
      <c r="GG450" s="12"/>
      <c r="GH450" s="12"/>
      <c r="GI450" s="12"/>
      <c r="GJ450" s="12"/>
      <c r="GK450" s="12"/>
      <c r="GL450" s="12"/>
      <c r="GM450" s="12"/>
      <c r="GN450" s="12"/>
      <c r="GO450" s="12"/>
      <c r="GP450" s="12"/>
      <c r="GQ450" s="12"/>
      <c r="GR450" s="12"/>
      <c r="GS450" s="12"/>
      <c r="GT450" s="12"/>
      <c r="GU450" s="12"/>
      <c r="GV450" s="12"/>
      <c r="GW450" s="12"/>
      <c r="GX450" s="12"/>
      <c r="GY450" s="12"/>
      <c r="GZ450" s="12"/>
      <c r="HA450" s="12"/>
      <c r="HB450" s="12"/>
      <c r="HC450" s="12"/>
      <c r="HD450" s="12"/>
      <c r="HE450" s="12"/>
      <c r="HF450" s="12"/>
      <c r="HG450" s="12"/>
      <c r="HH450" s="12"/>
      <c r="HI450" s="12"/>
      <c r="HJ450" s="12"/>
      <c r="HK450" s="12"/>
      <c r="HL450" s="12"/>
      <c r="HM450" s="12"/>
      <c r="HN450" s="12"/>
      <c r="HO450" s="12"/>
      <c r="HP450" s="12"/>
      <c r="HQ450" s="12"/>
      <c r="HR450" s="12"/>
      <c r="HS450" s="12"/>
      <c r="HT450" s="12"/>
      <c r="HU450" s="12"/>
      <c r="HV450" s="12"/>
      <c r="HW450" s="12"/>
      <c r="HX450" s="12"/>
      <c r="HY450" s="12"/>
      <c r="HZ450" s="12"/>
      <c r="IA450" s="12"/>
      <c r="IB450" s="12"/>
      <c r="IC450" s="12"/>
      <c r="ID450" s="12"/>
      <c r="IE450" s="12"/>
    </row>
    <row r="451" spans="1:239" s="23" customFormat="1" ht="12.75">
      <c r="A451" s="93">
        <v>5100</v>
      </c>
      <c r="B451" s="93">
        <v>4359</v>
      </c>
      <c r="C451" s="92" t="s">
        <v>104</v>
      </c>
      <c r="D451" s="142">
        <v>7050</v>
      </c>
      <c r="E451" s="142">
        <v>7035</v>
      </c>
      <c r="F451" s="142">
        <v>6892</v>
      </c>
      <c r="G451" s="791">
        <f>F451/E451*100</f>
        <v>97.96730632551528</v>
      </c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</row>
    <row r="452" spans="1:239" s="23" customFormat="1" ht="15" customHeight="1">
      <c r="A452" s="391"/>
      <c r="B452" s="392"/>
      <c r="C452" s="161" t="s">
        <v>105</v>
      </c>
      <c r="D452" s="80">
        <f>SUM(D449:D449)</f>
        <v>30996</v>
      </c>
      <c r="E452" s="80">
        <f>SUM(E449:E451)</f>
        <v>49416</v>
      </c>
      <c r="F452" s="80">
        <f>SUM(F449:F451)</f>
        <v>49165</v>
      </c>
      <c r="G452" s="223">
        <f>F452/E452*100</f>
        <v>99.49206734660838</v>
      </c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</row>
    <row r="453" spans="1:239" s="23" customFormat="1" ht="16.5" customHeight="1">
      <c r="A453" s="209"/>
      <c r="B453" s="209"/>
      <c r="C453" s="17"/>
      <c r="D453" s="210"/>
      <c r="E453" s="210"/>
      <c r="F453" s="210"/>
      <c r="G453" s="401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  <c r="FL453" s="12"/>
      <c r="FM453" s="12"/>
      <c r="FN453" s="12"/>
      <c r="FO453" s="12"/>
      <c r="FP453" s="12"/>
      <c r="FQ453" s="12"/>
      <c r="FR453" s="12"/>
      <c r="FS453" s="12"/>
      <c r="FT453" s="12"/>
      <c r="FU453" s="12"/>
      <c r="FV453" s="12"/>
      <c r="FW453" s="12"/>
      <c r="FX453" s="12"/>
      <c r="FY453" s="12"/>
      <c r="FZ453" s="12"/>
      <c r="GA453" s="12"/>
      <c r="GB453" s="12"/>
      <c r="GC453" s="12"/>
      <c r="GD453" s="12"/>
      <c r="GE453" s="12"/>
      <c r="GF453" s="12"/>
      <c r="GG453" s="12"/>
      <c r="GH453" s="12"/>
      <c r="GI453" s="12"/>
      <c r="GJ453" s="12"/>
      <c r="GK453" s="12"/>
      <c r="GL453" s="12"/>
      <c r="GM453" s="12"/>
      <c r="GN453" s="12"/>
      <c r="GO453" s="12"/>
      <c r="GP453" s="12"/>
      <c r="GQ453" s="12"/>
      <c r="GR453" s="12"/>
      <c r="GS453" s="12"/>
      <c r="GT453" s="12"/>
      <c r="GU453" s="12"/>
      <c r="GV453" s="12"/>
      <c r="GW453" s="12"/>
      <c r="GX453" s="12"/>
      <c r="GY453" s="12"/>
      <c r="GZ453" s="12"/>
      <c r="HA453" s="12"/>
      <c r="HB453" s="12"/>
      <c r="HC453" s="12"/>
      <c r="HD453" s="12"/>
      <c r="HE453" s="12"/>
      <c r="HF453" s="12"/>
      <c r="HG453" s="12"/>
      <c r="HH453" s="12"/>
      <c r="HI453" s="12"/>
      <c r="HJ453" s="12"/>
      <c r="HK453" s="12"/>
      <c r="HL453" s="12"/>
      <c r="HM453" s="12"/>
      <c r="HN453" s="12"/>
      <c r="HO453" s="12"/>
      <c r="HP453" s="12"/>
      <c r="HQ453" s="12"/>
      <c r="HR453" s="12"/>
      <c r="HS453" s="12"/>
      <c r="HT453" s="12"/>
      <c r="HU453" s="12"/>
      <c r="HV453" s="12"/>
      <c r="HW453" s="12"/>
      <c r="HX453" s="12"/>
      <c r="HY453" s="12"/>
      <c r="HZ453" s="12"/>
      <c r="IA453" s="12"/>
      <c r="IB453" s="12"/>
      <c r="IC453" s="12"/>
      <c r="ID453" s="12"/>
      <c r="IE453" s="12"/>
    </row>
    <row r="454" spans="1:7" ht="14.25" customHeight="1">
      <c r="A454" s="55" t="s">
        <v>1043</v>
      </c>
      <c r="B454" s="47"/>
      <c r="C454" s="126"/>
      <c r="D454" s="127"/>
      <c r="E454" s="128"/>
      <c r="F454" s="129"/>
      <c r="G454" s="146"/>
    </row>
    <row r="455" spans="1:7" ht="9" customHeight="1">
      <c r="A455" s="55"/>
      <c r="B455" s="47"/>
      <c r="C455" s="126"/>
      <c r="D455" s="127"/>
      <c r="E455" s="128"/>
      <c r="F455" s="129"/>
      <c r="G455" s="146"/>
    </row>
    <row r="456" spans="1:239" s="82" customFormat="1" ht="25.5" customHeight="1">
      <c r="A456" s="5" t="s">
        <v>917</v>
      </c>
      <c r="B456" s="5" t="s">
        <v>918</v>
      </c>
      <c r="C456" s="4" t="s">
        <v>919</v>
      </c>
      <c r="D456" s="508" t="s">
        <v>777</v>
      </c>
      <c r="E456" s="509" t="s">
        <v>778</v>
      </c>
      <c r="F456" s="5" t="s">
        <v>715</v>
      </c>
      <c r="G456" s="35" t="s">
        <v>716</v>
      </c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</row>
    <row r="457" spans="1:239" s="23" customFormat="1" ht="25.5" customHeight="1">
      <c r="A457" s="94" t="s">
        <v>59</v>
      </c>
      <c r="B457" s="93">
        <v>4357</v>
      </c>
      <c r="C457" s="92" t="s">
        <v>1016</v>
      </c>
      <c r="D457" s="108">
        <v>15000</v>
      </c>
      <c r="E457" s="108">
        <v>14825</v>
      </c>
      <c r="F457" s="108">
        <v>14208</v>
      </c>
      <c r="G457" s="791">
        <f>F457/E457*100</f>
        <v>95.8381112984823</v>
      </c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56"/>
      <c r="CF457" s="56"/>
      <c r="CG457" s="56"/>
      <c r="CH457" s="56"/>
      <c r="CI457" s="56"/>
      <c r="CJ457" s="56"/>
      <c r="CK457" s="56"/>
      <c r="CL457" s="56"/>
      <c r="CM457" s="56"/>
      <c r="CN457" s="56"/>
      <c r="CO457" s="56"/>
      <c r="CP457" s="56"/>
      <c r="CQ457" s="56"/>
      <c r="CR457" s="56"/>
      <c r="CS457" s="56"/>
      <c r="CT457" s="56"/>
      <c r="CU457" s="56"/>
      <c r="CV457" s="56"/>
      <c r="CW457" s="56"/>
      <c r="CX457" s="56"/>
      <c r="CY457" s="56"/>
      <c r="CZ457" s="56"/>
      <c r="DA457" s="56"/>
      <c r="DB457" s="56"/>
      <c r="DC457" s="56"/>
      <c r="DD457" s="56"/>
      <c r="DE457" s="56"/>
      <c r="DF457" s="56"/>
      <c r="DG457" s="56"/>
      <c r="DH457" s="56"/>
      <c r="DI457" s="56"/>
      <c r="DJ457" s="56"/>
      <c r="DK457" s="56"/>
      <c r="DL457" s="56"/>
      <c r="DM457" s="56"/>
      <c r="DN457" s="56"/>
      <c r="DO457" s="56"/>
      <c r="DP457" s="56"/>
      <c r="DQ457" s="56"/>
      <c r="DR457" s="56"/>
      <c r="DS457" s="56"/>
      <c r="DT457" s="56"/>
      <c r="DU457" s="56"/>
      <c r="DV457" s="56"/>
      <c r="DW457" s="56"/>
      <c r="DX457" s="56"/>
      <c r="DY457" s="56"/>
      <c r="DZ457" s="56"/>
      <c r="EA457" s="56"/>
      <c r="EB457" s="56"/>
      <c r="EC457" s="56"/>
      <c r="ED457" s="56"/>
      <c r="EE457" s="56"/>
      <c r="EF457" s="56"/>
      <c r="EG457" s="56"/>
      <c r="EH457" s="56"/>
      <c r="EI457" s="56"/>
      <c r="EJ457" s="56"/>
      <c r="EK457" s="56"/>
      <c r="EL457" s="56"/>
      <c r="EM457" s="56"/>
      <c r="EN457" s="56"/>
      <c r="EO457" s="56"/>
      <c r="EP457" s="56"/>
      <c r="EQ457" s="56"/>
      <c r="ER457" s="56"/>
      <c r="ES457" s="56"/>
      <c r="ET457" s="56"/>
      <c r="EU457" s="56"/>
      <c r="EV457" s="56"/>
      <c r="EW457" s="56"/>
      <c r="EX457" s="56"/>
      <c r="EY457" s="56"/>
      <c r="EZ457" s="56"/>
      <c r="FA457" s="56"/>
      <c r="FB457" s="56"/>
      <c r="FC457" s="56"/>
      <c r="FD457" s="56"/>
      <c r="FE457" s="56"/>
      <c r="FF457" s="56"/>
      <c r="FG457" s="56"/>
      <c r="FH457" s="56"/>
      <c r="FI457" s="56"/>
      <c r="FJ457" s="56"/>
      <c r="FK457" s="56"/>
      <c r="FL457" s="56"/>
      <c r="FM457" s="56"/>
      <c r="FN457" s="56"/>
      <c r="FO457" s="56"/>
      <c r="FP457" s="56"/>
      <c r="FQ457" s="56"/>
      <c r="FR457" s="56"/>
      <c r="FS457" s="56"/>
      <c r="FT457" s="56"/>
      <c r="FU457" s="56"/>
      <c r="FV457" s="56"/>
      <c r="FW457" s="56"/>
      <c r="FX457" s="56"/>
      <c r="FY457" s="56"/>
      <c r="FZ457" s="56"/>
      <c r="GA457" s="56"/>
      <c r="GB457" s="56"/>
      <c r="GC457" s="56"/>
      <c r="GD457" s="56"/>
      <c r="GE457" s="56"/>
      <c r="GF457" s="56"/>
      <c r="GG457" s="56"/>
      <c r="GH457" s="56"/>
      <c r="GI457" s="56"/>
      <c r="GJ457" s="56"/>
      <c r="GK457" s="56"/>
      <c r="GL457" s="56"/>
      <c r="GM457" s="56"/>
      <c r="GN457" s="56"/>
      <c r="GO457" s="56"/>
      <c r="GP457" s="56"/>
      <c r="GQ457" s="56"/>
      <c r="GR457" s="56"/>
      <c r="GS457" s="56"/>
      <c r="GT457" s="56"/>
      <c r="GU457" s="56"/>
      <c r="GV457" s="56"/>
      <c r="GW457" s="56"/>
      <c r="GX457" s="56"/>
      <c r="GY457" s="56"/>
      <c r="GZ457" s="56"/>
      <c r="HA457" s="56"/>
      <c r="HB457" s="56"/>
      <c r="HC457" s="56"/>
      <c r="HD457" s="56"/>
      <c r="HE457" s="56"/>
      <c r="HF457" s="56"/>
      <c r="HG457" s="56"/>
      <c r="HH457" s="56"/>
      <c r="HI457" s="56"/>
      <c r="HJ457" s="56"/>
      <c r="HK457" s="56"/>
      <c r="HL457" s="56"/>
      <c r="HM457" s="56"/>
      <c r="HN457" s="56"/>
      <c r="HO457" s="56"/>
      <c r="HP457" s="56"/>
      <c r="HQ457" s="56"/>
      <c r="HR457" s="56"/>
      <c r="HS457" s="56"/>
      <c r="HT457" s="56"/>
      <c r="HU457" s="56"/>
      <c r="HV457" s="56"/>
      <c r="HW457" s="56"/>
      <c r="HX457" s="56"/>
      <c r="HY457" s="56"/>
      <c r="HZ457" s="56"/>
      <c r="IA457" s="56"/>
      <c r="IB457" s="56"/>
      <c r="IC457" s="56"/>
      <c r="ID457" s="56"/>
      <c r="IE457" s="56"/>
    </row>
    <row r="458" spans="1:239" s="82" customFormat="1" ht="15" customHeight="1">
      <c r="A458" s="391"/>
      <c r="B458" s="392"/>
      <c r="C458" s="161" t="s">
        <v>1051</v>
      </c>
      <c r="D458" s="80">
        <f>SUM(D457)</f>
        <v>15000</v>
      </c>
      <c r="E458" s="80">
        <f>SUM(E457:E457)</f>
        <v>14825</v>
      </c>
      <c r="F458" s="80">
        <f>SUM(F457:F457)</f>
        <v>14208</v>
      </c>
      <c r="G458" s="223">
        <f>F458/E458*100</f>
        <v>95.8381112984823</v>
      </c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</row>
    <row r="459" spans="1:239" s="82" customFormat="1" ht="12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</row>
    <row r="460" spans="1:239" s="82" customFormat="1" ht="12.75">
      <c r="A460" s="940" t="s">
        <v>1056</v>
      </c>
      <c r="B460" s="940"/>
      <c r="C460" s="940"/>
      <c r="D460" s="629"/>
      <c r="E460" s="629"/>
      <c r="F460" s="629"/>
      <c r="G460" s="629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  <c r="FL460" s="12"/>
      <c r="FM460" s="12"/>
      <c r="FN460" s="12"/>
      <c r="FO460" s="12"/>
      <c r="FP460" s="12"/>
      <c r="FQ460" s="12"/>
      <c r="FR460" s="12"/>
      <c r="FS460" s="12"/>
      <c r="FT460" s="12"/>
      <c r="FU460" s="12"/>
      <c r="FV460" s="12"/>
      <c r="FW460" s="12"/>
      <c r="FX460" s="12"/>
      <c r="FY460" s="12"/>
      <c r="FZ460" s="12"/>
      <c r="GA460" s="12"/>
      <c r="GB460" s="12"/>
      <c r="GC460" s="12"/>
      <c r="GD460" s="12"/>
      <c r="GE460" s="12"/>
      <c r="GF460" s="12"/>
      <c r="GG460" s="12"/>
      <c r="GH460" s="12"/>
      <c r="GI460" s="12"/>
      <c r="GJ460" s="12"/>
      <c r="GK460" s="12"/>
      <c r="GL460" s="12"/>
      <c r="GM460" s="12"/>
      <c r="GN460" s="12"/>
      <c r="GO460" s="12"/>
      <c r="GP460" s="12"/>
      <c r="GQ460" s="12"/>
      <c r="GR460" s="12"/>
      <c r="GS460" s="12"/>
      <c r="GT460" s="12"/>
      <c r="GU460" s="12"/>
      <c r="GV460" s="12"/>
      <c r="GW460" s="12"/>
      <c r="GX460" s="12"/>
      <c r="GY460" s="12"/>
      <c r="GZ460" s="12"/>
      <c r="HA460" s="12"/>
      <c r="HB460" s="12"/>
      <c r="HC460" s="12"/>
      <c r="HD460" s="12"/>
      <c r="HE460" s="12"/>
      <c r="HF460" s="12"/>
      <c r="HG460" s="12"/>
      <c r="HH460" s="12"/>
      <c r="HI460" s="12"/>
      <c r="HJ460" s="12"/>
      <c r="HK460" s="12"/>
      <c r="HL460" s="12"/>
      <c r="HM460" s="12"/>
      <c r="HN460" s="12"/>
      <c r="HO460" s="12"/>
      <c r="HP460" s="12"/>
      <c r="HQ460" s="12"/>
      <c r="HR460" s="12"/>
      <c r="HS460" s="12"/>
      <c r="HT460" s="12"/>
      <c r="HU460" s="12"/>
      <c r="HV460" s="12"/>
      <c r="HW460" s="12"/>
      <c r="HX460" s="12"/>
      <c r="HY460" s="12"/>
      <c r="HZ460" s="12"/>
      <c r="IA460" s="12"/>
      <c r="IB460" s="12"/>
      <c r="IC460" s="12"/>
      <c r="ID460" s="12"/>
      <c r="IE460" s="12"/>
    </row>
    <row r="461" spans="1:239" s="82" customFormat="1" ht="9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</row>
    <row r="462" spans="1:239" s="82" customFormat="1" ht="25.5">
      <c r="A462" s="5" t="s">
        <v>917</v>
      </c>
      <c r="B462" s="5" t="s">
        <v>918</v>
      </c>
      <c r="C462" s="4" t="s">
        <v>919</v>
      </c>
      <c r="D462" s="508" t="s">
        <v>777</v>
      </c>
      <c r="E462" s="509" t="s">
        <v>778</v>
      </c>
      <c r="F462" s="5" t="s">
        <v>715</v>
      </c>
      <c r="G462" s="35" t="s">
        <v>716</v>
      </c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</row>
    <row r="463" spans="1:239" s="82" customFormat="1" ht="39.75" customHeight="1">
      <c r="A463" s="791">
        <v>5100</v>
      </c>
      <c r="B463" s="94" t="s">
        <v>1116</v>
      </c>
      <c r="C463" s="790" t="s">
        <v>1017</v>
      </c>
      <c r="D463" s="142">
        <v>0</v>
      </c>
      <c r="E463" s="142">
        <v>282</v>
      </c>
      <c r="F463" s="142">
        <v>282</v>
      </c>
      <c r="G463" s="791">
        <f>F463/E463*100</f>
        <v>100</v>
      </c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</row>
    <row r="464" spans="1:239" s="82" customFormat="1" ht="12.75">
      <c r="A464" s="892"/>
      <c r="B464" s="893"/>
      <c r="C464" s="161" t="s">
        <v>1058</v>
      </c>
      <c r="D464" s="80" t="s">
        <v>1059</v>
      </c>
      <c r="E464" s="80">
        <f>SUM(E463)</f>
        <v>282</v>
      </c>
      <c r="F464" s="80">
        <f>SUM(F463)</f>
        <v>282</v>
      </c>
      <c r="G464" s="884">
        <f>F464/E464*100</f>
        <v>100</v>
      </c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  <c r="FL464" s="12"/>
      <c r="FM464" s="12"/>
      <c r="FN464" s="12"/>
      <c r="FO464" s="12"/>
      <c r="FP464" s="12"/>
      <c r="FQ464" s="12"/>
      <c r="FR464" s="12"/>
      <c r="FS464" s="12"/>
      <c r="FT464" s="12"/>
      <c r="FU464" s="12"/>
      <c r="FV464" s="12"/>
      <c r="FW464" s="12"/>
      <c r="FX464" s="12"/>
      <c r="FY464" s="12"/>
      <c r="FZ464" s="12"/>
      <c r="GA464" s="12"/>
      <c r="GB464" s="12"/>
      <c r="GC464" s="12"/>
      <c r="GD464" s="12"/>
      <c r="GE464" s="12"/>
      <c r="GF464" s="12"/>
      <c r="GG464" s="12"/>
      <c r="GH464" s="12"/>
      <c r="GI464" s="12"/>
      <c r="GJ464" s="12"/>
      <c r="GK464" s="12"/>
      <c r="GL464" s="12"/>
      <c r="GM464" s="12"/>
      <c r="GN464" s="12"/>
      <c r="GO464" s="12"/>
      <c r="GP464" s="12"/>
      <c r="GQ464" s="12"/>
      <c r="GR464" s="12"/>
      <c r="GS464" s="12"/>
      <c r="GT464" s="12"/>
      <c r="GU464" s="12"/>
      <c r="GV464" s="12"/>
      <c r="GW464" s="12"/>
      <c r="GX464" s="12"/>
      <c r="GY464" s="12"/>
      <c r="GZ464" s="12"/>
      <c r="HA464" s="12"/>
      <c r="HB464" s="12"/>
      <c r="HC464" s="12"/>
      <c r="HD464" s="12"/>
      <c r="HE464" s="12"/>
      <c r="HF464" s="12"/>
      <c r="HG464" s="12"/>
      <c r="HH464" s="12"/>
      <c r="HI464" s="12"/>
      <c r="HJ464" s="12"/>
      <c r="HK464" s="12"/>
      <c r="HL464" s="12"/>
      <c r="HM464" s="12"/>
      <c r="HN464" s="12"/>
      <c r="HO464" s="12"/>
      <c r="HP464" s="12"/>
      <c r="HQ464" s="12"/>
      <c r="HR464" s="12"/>
      <c r="HS464" s="12"/>
      <c r="HT464" s="12"/>
      <c r="HU464" s="12"/>
      <c r="HV464" s="12"/>
      <c r="HW464" s="12"/>
      <c r="HX464" s="12"/>
      <c r="HY464" s="12"/>
      <c r="HZ464" s="12"/>
      <c r="IA464" s="12"/>
      <c r="IB464" s="12"/>
      <c r="IC464" s="12"/>
      <c r="ID464" s="12"/>
      <c r="IE464" s="12"/>
    </row>
    <row r="465" spans="1:239" s="82" customFormat="1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  <c r="FL465" s="12"/>
      <c r="FM465" s="12"/>
      <c r="FN465" s="12"/>
      <c r="FO465" s="12"/>
      <c r="FP465" s="12"/>
      <c r="FQ465" s="12"/>
      <c r="FR465" s="12"/>
      <c r="FS465" s="12"/>
      <c r="FT465" s="12"/>
      <c r="FU465" s="12"/>
      <c r="FV465" s="12"/>
      <c r="FW465" s="12"/>
      <c r="FX465" s="12"/>
      <c r="FY465" s="12"/>
      <c r="FZ465" s="12"/>
      <c r="GA465" s="12"/>
      <c r="GB465" s="12"/>
      <c r="GC465" s="12"/>
      <c r="GD465" s="12"/>
      <c r="GE465" s="12"/>
      <c r="GF465" s="12"/>
      <c r="GG465" s="12"/>
      <c r="GH465" s="12"/>
      <c r="GI465" s="12"/>
      <c r="GJ465" s="12"/>
      <c r="GK465" s="12"/>
      <c r="GL465" s="12"/>
      <c r="GM465" s="12"/>
      <c r="GN465" s="12"/>
      <c r="GO465" s="12"/>
      <c r="GP465" s="12"/>
      <c r="GQ465" s="12"/>
      <c r="GR465" s="12"/>
      <c r="GS465" s="12"/>
      <c r="GT465" s="12"/>
      <c r="GU465" s="12"/>
      <c r="GV465" s="12"/>
      <c r="GW465" s="12"/>
      <c r="GX465" s="12"/>
      <c r="GY465" s="12"/>
      <c r="GZ465" s="12"/>
      <c r="HA465" s="12"/>
      <c r="HB465" s="12"/>
      <c r="HC465" s="12"/>
      <c r="HD465" s="12"/>
      <c r="HE465" s="12"/>
      <c r="HF465" s="12"/>
      <c r="HG465" s="12"/>
      <c r="HH465" s="12"/>
      <c r="HI465" s="12"/>
      <c r="HJ465" s="12"/>
      <c r="HK465" s="12"/>
      <c r="HL465" s="12"/>
      <c r="HM465" s="12"/>
      <c r="HN465" s="12"/>
      <c r="HO465" s="12"/>
      <c r="HP465" s="12"/>
      <c r="HQ465" s="12"/>
      <c r="HR465" s="12"/>
      <c r="HS465" s="12"/>
      <c r="HT465" s="12"/>
      <c r="HU465" s="12"/>
      <c r="HV465" s="12"/>
      <c r="HW465" s="12"/>
      <c r="HX465" s="12"/>
      <c r="HY465" s="12"/>
      <c r="HZ465" s="12"/>
      <c r="IA465" s="12"/>
      <c r="IB465" s="12"/>
      <c r="IC465" s="12"/>
      <c r="ID465" s="12"/>
      <c r="IE465" s="12"/>
    </row>
    <row r="466" spans="1:239" s="82" customFormat="1" ht="14.25" customHeight="1">
      <c r="A466" s="131"/>
      <c r="B466" s="140"/>
      <c r="C466" s="139" t="s">
        <v>937</v>
      </c>
      <c r="D466" s="132">
        <f>D423+D433+D441+D452+D457</f>
        <v>89605</v>
      </c>
      <c r="E466" s="132">
        <f>E423+E433+E441+E452+E458+E464</f>
        <v>136236</v>
      </c>
      <c r="F466" s="132">
        <f>F423+F433+F441+F452+F458+F464</f>
        <v>134876</v>
      </c>
      <c r="G466" s="398">
        <f>F466/E466*100</f>
        <v>99.00173228808832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  <c r="FL466" s="12"/>
      <c r="FM466" s="12"/>
      <c r="FN466" s="12"/>
      <c r="FO466" s="12"/>
      <c r="FP466" s="12"/>
      <c r="FQ466" s="12"/>
      <c r="FR466" s="12"/>
      <c r="FS466" s="12"/>
      <c r="FT466" s="12"/>
      <c r="FU466" s="12"/>
      <c r="FV466" s="12"/>
      <c r="FW466" s="12"/>
      <c r="FX466" s="12"/>
      <c r="FY466" s="12"/>
      <c r="FZ466" s="12"/>
      <c r="GA466" s="12"/>
      <c r="GB466" s="12"/>
      <c r="GC466" s="12"/>
      <c r="GD466" s="12"/>
      <c r="GE466" s="12"/>
      <c r="GF466" s="12"/>
      <c r="GG466" s="12"/>
      <c r="GH466" s="12"/>
      <c r="GI466" s="12"/>
      <c r="GJ466" s="12"/>
      <c r="GK466" s="12"/>
      <c r="GL466" s="12"/>
      <c r="GM466" s="12"/>
      <c r="GN466" s="12"/>
      <c r="GO466" s="12"/>
      <c r="GP466" s="12"/>
      <c r="GQ466" s="12"/>
      <c r="GR466" s="12"/>
      <c r="GS466" s="12"/>
      <c r="GT466" s="12"/>
      <c r="GU466" s="12"/>
      <c r="GV466" s="12"/>
      <c r="GW466" s="12"/>
      <c r="GX466" s="12"/>
      <c r="GY466" s="12"/>
      <c r="GZ466" s="12"/>
      <c r="HA466" s="12"/>
      <c r="HB466" s="12"/>
      <c r="HC466" s="12"/>
      <c r="HD466" s="12"/>
      <c r="HE466" s="12"/>
      <c r="HF466" s="12"/>
      <c r="HG466" s="12"/>
      <c r="HH466" s="12"/>
      <c r="HI466" s="12"/>
      <c r="HJ466" s="12"/>
      <c r="HK466" s="12"/>
      <c r="HL466" s="12"/>
      <c r="HM466" s="12"/>
      <c r="HN466" s="12"/>
      <c r="HO466" s="12"/>
      <c r="HP466" s="12"/>
      <c r="HQ466" s="12"/>
      <c r="HR466" s="12"/>
      <c r="HS466" s="12"/>
      <c r="HT466" s="12"/>
      <c r="HU466" s="12"/>
      <c r="HV466" s="12"/>
      <c r="HW466" s="12"/>
      <c r="HX466" s="12"/>
      <c r="HY466" s="12"/>
      <c r="HZ466" s="12"/>
      <c r="IA466" s="12"/>
      <c r="IB466" s="12"/>
      <c r="IC466" s="12"/>
      <c r="ID466" s="12"/>
      <c r="IE466" s="12"/>
    </row>
    <row r="467" spans="1:239" s="82" customFormat="1" ht="14.25" customHeight="1">
      <c r="A467" s="13"/>
      <c r="B467" s="48"/>
      <c r="C467" s="126"/>
      <c r="D467" s="127"/>
      <c r="E467" s="111"/>
      <c r="F467" s="127"/>
      <c r="G467" s="146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  <c r="FL467" s="12"/>
      <c r="FM467" s="12"/>
      <c r="FN467" s="12"/>
      <c r="FO467" s="12"/>
      <c r="FP467" s="12"/>
      <c r="FQ467" s="12"/>
      <c r="FR467" s="12"/>
      <c r="FS467" s="12"/>
      <c r="FT467" s="12"/>
      <c r="FU467" s="12"/>
      <c r="FV467" s="12"/>
      <c r="FW467" s="12"/>
      <c r="FX467" s="12"/>
      <c r="FY467" s="12"/>
      <c r="FZ467" s="12"/>
      <c r="GA467" s="12"/>
      <c r="GB467" s="12"/>
      <c r="GC467" s="12"/>
      <c r="GD467" s="12"/>
      <c r="GE467" s="12"/>
      <c r="GF467" s="12"/>
      <c r="GG467" s="12"/>
      <c r="GH467" s="12"/>
      <c r="GI467" s="12"/>
      <c r="GJ467" s="12"/>
      <c r="GK467" s="12"/>
      <c r="GL467" s="12"/>
      <c r="GM467" s="12"/>
      <c r="GN467" s="12"/>
      <c r="GO467" s="12"/>
      <c r="GP467" s="12"/>
      <c r="GQ467" s="12"/>
      <c r="GR467" s="12"/>
      <c r="GS467" s="12"/>
      <c r="GT467" s="12"/>
      <c r="GU467" s="12"/>
      <c r="GV467" s="12"/>
      <c r="GW467" s="12"/>
      <c r="GX467" s="12"/>
      <c r="GY467" s="12"/>
      <c r="GZ467" s="12"/>
      <c r="HA467" s="12"/>
      <c r="HB467" s="12"/>
      <c r="HC467" s="12"/>
      <c r="HD467" s="12"/>
      <c r="HE467" s="12"/>
      <c r="HF467" s="12"/>
      <c r="HG467" s="12"/>
      <c r="HH467" s="12"/>
      <c r="HI467" s="12"/>
      <c r="HJ467" s="12"/>
      <c r="HK467" s="12"/>
      <c r="HL467" s="12"/>
      <c r="HM467" s="12"/>
      <c r="HN467" s="12"/>
      <c r="HO467" s="12"/>
      <c r="HP467" s="12"/>
      <c r="HQ467" s="12"/>
      <c r="HR467" s="12"/>
      <c r="HS467" s="12"/>
      <c r="HT467" s="12"/>
      <c r="HU467" s="12"/>
      <c r="HV467" s="12"/>
      <c r="HW467" s="12"/>
      <c r="HX467" s="12"/>
      <c r="HY467" s="12"/>
      <c r="HZ467" s="12"/>
      <c r="IA467" s="12"/>
      <c r="IB467" s="12"/>
      <c r="IC467" s="12"/>
      <c r="ID467" s="12"/>
      <c r="IE467" s="12"/>
    </row>
    <row r="468" spans="1:239" s="23" customFormat="1" ht="15.75">
      <c r="A468" s="53" t="s">
        <v>106</v>
      </c>
      <c r="D468" s="56"/>
      <c r="E468" s="56"/>
      <c r="F468" s="56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</row>
    <row r="469" ht="9" customHeight="1"/>
    <row r="470" ht="14.25" customHeight="1">
      <c r="A470" s="45" t="s">
        <v>939</v>
      </c>
    </row>
    <row r="471" ht="9" customHeight="1"/>
    <row r="472" spans="1:7" ht="25.5" customHeight="1">
      <c r="A472" s="5" t="s">
        <v>917</v>
      </c>
      <c r="B472" s="5" t="s">
        <v>918</v>
      </c>
      <c r="C472" s="4" t="s">
        <v>919</v>
      </c>
      <c r="D472" s="508" t="s">
        <v>777</v>
      </c>
      <c r="E472" s="509" t="s">
        <v>778</v>
      </c>
      <c r="F472" s="5" t="s">
        <v>715</v>
      </c>
      <c r="G472" s="35" t="s">
        <v>716</v>
      </c>
    </row>
    <row r="473" spans="1:7" ht="25.5" customHeight="1">
      <c r="A473" s="94" t="s">
        <v>107</v>
      </c>
      <c r="B473" s="93">
        <v>5399</v>
      </c>
      <c r="C473" s="92" t="s">
        <v>108</v>
      </c>
      <c r="D473" s="142">
        <v>30</v>
      </c>
      <c r="E473" s="142">
        <v>15</v>
      </c>
      <c r="F473" s="142">
        <v>15</v>
      </c>
      <c r="G473" s="791">
        <f>F473/E473*100</f>
        <v>100</v>
      </c>
    </row>
    <row r="474" spans="1:7" ht="38.25">
      <c r="A474" s="94" t="s">
        <v>107</v>
      </c>
      <c r="B474" s="93">
        <v>5512</v>
      </c>
      <c r="C474" s="92" t="s">
        <v>109</v>
      </c>
      <c r="D474" s="142">
        <v>6000</v>
      </c>
      <c r="E474" s="142">
        <v>9851</v>
      </c>
      <c r="F474" s="142">
        <v>9845</v>
      </c>
      <c r="G474" s="791">
        <f>F474/E474*100</f>
        <v>99.93909247792102</v>
      </c>
    </row>
    <row r="475" spans="1:7" ht="25.5">
      <c r="A475" s="94" t="s">
        <v>107</v>
      </c>
      <c r="B475" s="93">
        <v>5529</v>
      </c>
      <c r="C475" s="92" t="s">
        <v>110</v>
      </c>
      <c r="D475" s="142">
        <v>200</v>
      </c>
      <c r="E475" s="142">
        <v>170</v>
      </c>
      <c r="F475" s="142">
        <v>58</v>
      </c>
      <c r="G475" s="791">
        <f>F475/E475*100</f>
        <v>34.11764705882353</v>
      </c>
    </row>
    <row r="476" spans="1:239" s="23" customFormat="1" ht="15" customHeight="1">
      <c r="A476" s="124"/>
      <c r="B476" s="138"/>
      <c r="C476" s="137" t="s">
        <v>932</v>
      </c>
      <c r="D476" s="125">
        <f>SUM(D473:D475)</f>
        <v>6230</v>
      </c>
      <c r="E476" s="125">
        <f>SUM(E473:E475)</f>
        <v>10036</v>
      </c>
      <c r="F476" s="125">
        <f>SUM(F473:F475)</f>
        <v>9918</v>
      </c>
      <c r="G476" s="894">
        <f>F476/E476*100</f>
        <v>98.8242327620566</v>
      </c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  <c r="GY476" s="12"/>
      <c r="GZ476" s="12"/>
      <c r="HA476" s="12"/>
      <c r="HB476" s="12"/>
      <c r="HC476" s="12"/>
      <c r="HD476" s="12"/>
      <c r="HE476" s="12"/>
      <c r="HF476" s="12"/>
      <c r="HG476" s="12"/>
      <c r="HH476" s="12"/>
      <c r="HI476" s="12"/>
      <c r="HJ476" s="12"/>
      <c r="HK476" s="12"/>
      <c r="HL476" s="12"/>
      <c r="HM476" s="12"/>
      <c r="HN476" s="12"/>
      <c r="HO476" s="12"/>
      <c r="HP476" s="12"/>
      <c r="HQ476" s="12"/>
      <c r="HR476" s="12"/>
      <c r="HS476" s="12"/>
      <c r="HT476" s="12"/>
      <c r="HU476" s="12"/>
      <c r="HV476" s="12"/>
      <c r="HW476" s="12"/>
      <c r="HX476" s="12"/>
      <c r="HY476" s="12"/>
      <c r="HZ476" s="12"/>
      <c r="IA476" s="12"/>
      <c r="IB476" s="12"/>
      <c r="IC476" s="12"/>
      <c r="ID476" s="12"/>
      <c r="IE476" s="12"/>
    </row>
    <row r="477" spans="1:239" s="23" customFormat="1" ht="12.75">
      <c r="A477" s="13"/>
      <c r="B477" s="48"/>
      <c r="C477" s="126"/>
      <c r="D477" s="127"/>
      <c r="E477" s="127"/>
      <c r="F477" s="127"/>
      <c r="G477" s="20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  <c r="FL477" s="12"/>
      <c r="FM477" s="12"/>
      <c r="FN477" s="12"/>
      <c r="FO477" s="12"/>
      <c r="FP477" s="12"/>
      <c r="FQ477" s="12"/>
      <c r="FR477" s="12"/>
      <c r="FS477" s="12"/>
      <c r="FT477" s="12"/>
      <c r="FU477" s="12"/>
      <c r="FV477" s="12"/>
      <c r="FW477" s="12"/>
      <c r="FX477" s="12"/>
      <c r="FY477" s="12"/>
      <c r="FZ477" s="12"/>
      <c r="GA477" s="12"/>
      <c r="GB477" s="12"/>
      <c r="GC477" s="12"/>
      <c r="GD477" s="12"/>
      <c r="GE477" s="12"/>
      <c r="GF477" s="12"/>
      <c r="GG477" s="12"/>
      <c r="GH477" s="12"/>
      <c r="GI477" s="12"/>
      <c r="GJ477" s="12"/>
      <c r="GK477" s="12"/>
      <c r="GL477" s="12"/>
      <c r="GM477" s="12"/>
      <c r="GN477" s="12"/>
      <c r="GO477" s="12"/>
      <c r="GP477" s="12"/>
      <c r="GQ477" s="12"/>
      <c r="GR477" s="12"/>
      <c r="GS477" s="12"/>
      <c r="GT477" s="12"/>
      <c r="GU477" s="12"/>
      <c r="GV477" s="12"/>
      <c r="GW477" s="12"/>
      <c r="GX477" s="12"/>
      <c r="GY477" s="12"/>
      <c r="GZ477" s="12"/>
      <c r="HA477" s="12"/>
      <c r="HB477" s="12"/>
      <c r="HC477" s="12"/>
      <c r="HD477" s="12"/>
      <c r="HE477" s="12"/>
      <c r="HF477" s="12"/>
      <c r="HG477" s="12"/>
      <c r="HH477" s="12"/>
      <c r="HI477" s="12"/>
      <c r="HJ477" s="12"/>
      <c r="HK477" s="12"/>
      <c r="HL477" s="12"/>
      <c r="HM477" s="12"/>
      <c r="HN477" s="12"/>
      <c r="HO477" s="12"/>
      <c r="HP477" s="12"/>
      <c r="HQ477" s="12"/>
      <c r="HR477" s="12"/>
      <c r="HS477" s="12"/>
      <c r="HT477" s="12"/>
      <c r="HU477" s="12"/>
      <c r="HV477" s="12"/>
      <c r="HW477" s="12"/>
      <c r="HX477" s="12"/>
      <c r="HY477" s="12"/>
      <c r="HZ477" s="12"/>
      <c r="IA477" s="12"/>
      <c r="IB477" s="12"/>
      <c r="IC477" s="12"/>
      <c r="ID477" s="12"/>
      <c r="IE477" s="12"/>
    </row>
    <row r="478" spans="1:7" ht="14.25" customHeight="1">
      <c r="A478" s="55" t="s">
        <v>1043</v>
      </c>
      <c r="B478" s="11"/>
      <c r="C478" s="126"/>
      <c r="D478" s="116"/>
      <c r="E478" s="51"/>
      <c r="F478" s="37"/>
      <c r="G478" s="57"/>
    </row>
    <row r="479" spans="1:7" ht="9" customHeight="1">
      <c r="A479" s="268"/>
      <c r="B479" s="269"/>
      <c r="C479" s="49"/>
      <c r="D479" s="116"/>
      <c r="E479" s="51"/>
      <c r="F479" s="37"/>
      <c r="G479" s="57"/>
    </row>
    <row r="480" spans="1:7" ht="25.5" customHeight="1">
      <c r="A480" s="5" t="s">
        <v>917</v>
      </c>
      <c r="B480" s="5" t="s">
        <v>918</v>
      </c>
      <c r="C480" s="4" t="s">
        <v>919</v>
      </c>
      <c r="D480" s="508" t="s">
        <v>777</v>
      </c>
      <c r="E480" s="509" t="s">
        <v>778</v>
      </c>
      <c r="F480" s="5" t="s">
        <v>715</v>
      </c>
      <c r="G480" s="35" t="s">
        <v>716</v>
      </c>
    </row>
    <row r="481" spans="1:7" ht="28.5" customHeight="1">
      <c r="A481" s="94" t="s">
        <v>107</v>
      </c>
      <c r="B481" s="93">
        <v>5399</v>
      </c>
      <c r="C481" s="95" t="s">
        <v>492</v>
      </c>
      <c r="D481" s="142">
        <v>1500</v>
      </c>
      <c r="E481" s="142">
        <v>2432</v>
      </c>
      <c r="F481" s="142">
        <v>2117</v>
      </c>
      <c r="G481" s="791">
        <f>F481/E481*100</f>
        <v>87.04769736842105</v>
      </c>
    </row>
    <row r="482" spans="1:7" ht="15" customHeight="1">
      <c r="A482" s="124"/>
      <c r="B482" s="138"/>
      <c r="C482" s="137" t="s">
        <v>1051</v>
      </c>
      <c r="D482" s="125">
        <f>SUM(D481:D481)</f>
        <v>1500</v>
      </c>
      <c r="E482" s="125">
        <f>SUM(E481:E481)</f>
        <v>2432</v>
      </c>
      <c r="F482" s="125">
        <f>SUM(F481:F481)</f>
        <v>2117</v>
      </c>
      <c r="G482" s="894">
        <f>F482/E482*100</f>
        <v>87.04769736842105</v>
      </c>
    </row>
    <row r="483" spans="1:239" s="82" customFormat="1" ht="14.25" customHeight="1">
      <c r="A483" s="13"/>
      <c r="B483" s="48"/>
      <c r="C483" s="126"/>
      <c r="D483" s="127"/>
      <c r="E483" s="260"/>
      <c r="F483" s="129"/>
      <c r="G483" s="146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  <c r="FL483" s="12"/>
      <c r="FM483" s="12"/>
      <c r="FN483" s="12"/>
      <c r="FO483" s="12"/>
      <c r="FP483" s="12"/>
      <c r="FQ483" s="12"/>
      <c r="FR483" s="12"/>
      <c r="FS483" s="12"/>
      <c r="FT483" s="12"/>
      <c r="FU483" s="12"/>
      <c r="FV483" s="12"/>
      <c r="FW483" s="12"/>
      <c r="FX483" s="12"/>
      <c r="FY483" s="12"/>
      <c r="FZ483" s="12"/>
      <c r="GA483" s="12"/>
      <c r="GB483" s="12"/>
      <c r="GC483" s="12"/>
      <c r="GD483" s="12"/>
      <c r="GE483" s="12"/>
      <c r="GF483" s="12"/>
      <c r="GG483" s="12"/>
      <c r="GH483" s="12"/>
      <c r="GI483" s="12"/>
      <c r="GJ483" s="12"/>
      <c r="GK483" s="12"/>
      <c r="GL483" s="12"/>
      <c r="GM483" s="12"/>
      <c r="GN483" s="12"/>
      <c r="GO483" s="12"/>
      <c r="GP483" s="12"/>
      <c r="GQ483" s="12"/>
      <c r="GR483" s="12"/>
      <c r="GS483" s="12"/>
      <c r="GT483" s="12"/>
      <c r="GU483" s="12"/>
      <c r="GV483" s="12"/>
      <c r="GW483" s="12"/>
      <c r="GX483" s="12"/>
      <c r="GY483" s="12"/>
      <c r="GZ483" s="12"/>
      <c r="HA483" s="12"/>
      <c r="HB483" s="12"/>
      <c r="HC483" s="12"/>
      <c r="HD483" s="12"/>
      <c r="HE483" s="12"/>
      <c r="HF483" s="12"/>
      <c r="HG483" s="12"/>
      <c r="HH483" s="12"/>
      <c r="HI483" s="12"/>
      <c r="HJ483" s="12"/>
      <c r="HK483" s="12"/>
      <c r="HL483" s="12"/>
      <c r="HM483" s="12"/>
      <c r="HN483" s="12"/>
      <c r="HO483" s="12"/>
      <c r="HP483" s="12"/>
      <c r="HQ483" s="12"/>
      <c r="HR483" s="12"/>
      <c r="HS483" s="12"/>
      <c r="HT483" s="12"/>
      <c r="HU483" s="12"/>
      <c r="HV483" s="12"/>
      <c r="HW483" s="12"/>
      <c r="HX483" s="12"/>
      <c r="HY483" s="12"/>
      <c r="HZ483" s="12"/>
      <c r="IA483" s="12"/>
      <c r="IB483" s="12"/>
      <c r="IC483" s="12"/>
      <c r="ID483" s="12"/>
      <c r="IE483" s="12"/>
    </row>
    <row r="484" spans="1:7" ht="14.25" customHeight="1">
      <c r="A484" s="267" t="s">
        <v>111</v>
      </c>
      <c r="B484" s="267"/>
      <c r="C484" s="267"/>
      <c r="D484" s="267"/>
      <c r="E484" s="267"/>
      <c r="F484" s="129"/>
      <c r="G484" s="202"/>
    </row>
    <row r="485" spans="1:7" ht="9" customHeight="1">
      <c r="A485" s="233"/>
      <c r="B485" s="459"/>
      <c r="C485" s="459"/>
      <c r="D485" s="460"/>
      <c r="E485" s="128"/>
      <c r="F485" s="129"/>
      <c r="G485" s="202"/>
    </row>
    <row r="486" spans="1:7" ht="25.5" customHeight="1">
      <c r="A486" s="5" t="s">
        <v>917</v>
      </c>
      <c r="B486" s="5" t="s">
        <v>918</v>
      </c>
      <c r="C486" s="4" t="s">
        <v>919</v>
      </c>
      <c r="D486" s="508" t="s">
        <v>777</v>
      </c>
      <c r="E486" s="509" t="s">
        <v>778</v>
      </c>
      <c r="F486" s="5" t="s">
        <v>715</v>
      </c>
      <c r="G486" s="35" t="s">
        <v>716</v>
      </c>
    </row>
    <row r="487" spans="1:7" ht="38.25" customHeight="1">
      <c r="A487" s="94" t="s">
        <v>107</v>
      </c>
      <c r="B487" s="93">
        <v>5511</v>
      </c>
      <c r="C487" s="95" t="s">
        <v>112</v>
      </c>
      <c r="D487" s="142">
        <v>4500</v>
      </c>
      <c r="E487" s="142">
        <v>6000</v>
      </c>
      <c r="F487" s="142">
        <v>6000</v>
      </c>
      <c r="G487" s="791">
        <f>F487/E487*100</f>
        <v>100</v>
      </c>
    </row>
    <row r="488" spans="1:7" ht="15" customHeight="1">
      <c r="A488" s="124"/>
      <c r="B488" s="138"/>
      <c r="C488" s="137" t="s">
        <v>113</v>
      </c>
      <c r="D488" s="125">
        <f>SUM(D487)</f>
        <v>4500</v>
      </c>
      <c r="E488" s="125">
        <f>SUM(E487)</f>
        <v>6000</v>
      </c>
      <c r="F488" s="125">
        <f>SUM(F487)</f>
        <v>6000</v>
      </c>
      <c r="G488" s="894">
        <f>F488/E488*100</f>
        <v>100</v>
      </c>
    </row>
    <row r="489" spans="1:7" ht="15.75" customHeight="1">
      <c r="A489" s="13"/>
      <c r="B489" s="48"/>
      <c r="C489" s="126"/>
      <c r="D489" s="127"/>
      <c r="E489" s="128"/>
      <c r="F489" s="158"/>
      <c r="G489" s="202"/>
    </row>
    <row r="490" spans="1:239" s="23" customFormat="1" ht="12.75">
      <c r="A490" s="131"/>
      <c r="B490" s="140"/>
      <c r="C490" s="139" t="s">
        <v>937</v>
      </c>
      <c r="D490" s="132">
        <f>D476+D482+D488</f>
        <v>12230</v>
      </c>
      <c r="E490" s="132">
        <f>E476+E482+E488</f>
        <v>18468</v>
      </c>
      <c r="F490" s="132">
        <f>F476+F482+F488</f>
        <v>18035</v>
      </c>
      <c r="G490" s="149">
        <f>F490/E490*100</f>
        <v>97.65540394195365</v>
      </c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56"/>
      <c r="CF490" s="56"/>
      <c r="CG490" s="56"/>
      <c r="CH490" s="56"/>
      <c r="CI490" s="56"/>
      <c r="CJ490" s="56"/>
      <c r="CK490" s="56"/>
      <c r="CL490" s="56"/>
      <c r="CM490" s="56"/>
      <c r="CN490" s="56"/>
      <c r="CO490" s="56"/>
      <c r="CP490" s="56"/>
      <c r="CQ490" s="56"/>
      <c r="CR490" s="56"/>
      <c r="CS490" s="56"/>
      <c r="CT490" s="56"/>
      <c r="CU490" s="56"/>
      <c r="CV490" s="56"/>
      <c r="CW490" s="56"/>
      <c r="CX490" s="56"/>
      <c r="CY490" s="56"/>
      <c r="CZ490" s="56"/>
      <c r="DA490" s="56"/>
      <c r="DB490" s="56"/>
      <c r="DC490" s="56"/>
      <c r="DD490" s="56"/>
      <c r="DE490" s="56"/>
      <c r="DF490" s="56"/>
      <c r="DG490" s="56"/>
      <c r="DH490" s="56"/>
      <c r="DI490" s="56"/>
      <c r="DJ490" s="56"/>
      <c r="DK490" s="56"/>
      <c r="DL490" s="56"/>
      <c r="DM490" s="56"/>
      <c r="DN490" s="56"/>
      <c r="DO490" s="56"/>
      <c r="DP490" s="56"/>
      <c r="DQ490" s="56"/>
      <c r="DR490" s="56"/>
      <c r="DS490" s="56"/>
      <c r="DT490" s="56"/>
      <c r="DU490" s="56"/>
      <c r="DV490" s="56"/>
      <c r="DW490" s="56"/>
      <c r="DX490" s="56"/>
      <c r="DY490" s="56"/>
      <c r="DZ490" s="56"/>
      <c r="EA490" s="56"/>
      <c r="EB490" s="56"/>
      <c r="EC490" s="56"/>
      <c r="ED490" s="56"/>
      <c r="EE490" s="56"/>
      <c r="EF490" s="56"/>
      <c r="EG490" s="56"/>
      <c r="EH490" s="56"/>
      <c r="EI490" s="56"/>
      <c r="EJ490" s="56"/>
      <c r="EK490" s="56"/>
      <c r="EL490" s="56"/>
      <c r="EM490" s="56"/>
      <c r="EN490" s="56"/>
      <c r="EO490" s="56"/>
      <c r="EP490" s="56"/>
      <c r="EQ490" s="56"/>
      <c r="ER490" s="56"/>
      <c r="ES490" s="56"/>
      <c r="ET490" s="56"/>
      <c r="EU490" s="56"/>
      <c r="EV490" s="56"/>
      <c r="EW490" s="56"/>
      <c r="EX490" s="56"/>
      <c r="EY490" s="56"/>
      <c r="EZ490" s="56"/>
      <c r="FA490" s="56"/>
      <c r="FB490" s="56"/>
      <c r="FC490" s="56"/>
      <c r="FD490" s="56"/>
      <c r="FE490" s="56"/>
      <c r="FF490" s="56"/>
      <c r="FG490" s="56"/>
      <c r="FH490" s="56"/>
      <c r="FI490" s="56"/>
      <c r="FJ490" s="56"/>
      <c r="FK490" s="56"/>
      <c r="FL490" s="56"/>
      <c r="FM490" s="56"/>
      <c r="FN490" s="56"/>
      <c r="FO490" s="56"/>
      <c r="FP490" s="56"/>
      <c r="FQ490" s="56"/>
      <c r="FR490" s="56"/>
      <c r="FS490" s="56"/>
      <c r="FT490" s="56"/>
      <c r="FU490" s="56"/>
      <c r="FV490" s="56"/>
      <c r="FW490" s="56"/>
      <c r="FX490" s="56"/>
      <c r="FY490" s="56"/>
      <c r="FZ490" s="56"/>
      <c r="GA490" s="56"/>
      <c r="GB490" s="56"/>
      <c r="GC490" s="56"/>
      <c r="GD490" s="56"/>
      <c r="GE490" s="56"/>
      <c r="GF490" s="56"/>
      <c r="GG490" s="56"/>
      <c r="GH490" s="56"/>
      <c r="GI490" s="56"/>
      <c r="GJ490" s="56"/>
      <c r="GK490" s="56"/>
      <c r="GL490" s="56"/>
      <c r="GM490" s="56"/>
      <c r="GN490" s="56"/>
      <c r="GO490" s="56"/>
      <c r="GP490" s="56"/>
      <c r="GQ490" s="56"/>
      <c r="GR490" s="56"/>
      <c r="GS490" s="56"/>
      <c r="GT490" s="56"/>
      <c r="GU490" s="56"/>
      <c r="GV490" s="56"/>
      <c r="GW490" s="56"/>
      <c r="GX490" s="56"/>
      <c r="GY490" s="56"/>
      <c r="GZ490" s="56"/>
      <c r="HA490" s="56"/>
      <c r="HB490" s="56"/>
      <c r="HC490" s="56"/>
      <c r="HD490" s="56"/>
      <c r="HE490" s="56"/>
      <c r="HF490" s="56"/>
      <c r="HG490" s="56"/>
      <c r="HH490" s="56"/>
      <c r="HI490" s="56"/>
      <c r="HJ490" s="56"/>
      <c r="HK490" s="56"/>
      <c r="HL490" s="56"/>
      <c r="HM490" s="56"/>
      <c r="HN490" s="56"/>
      <c r="HO490" s="56"/>
      <c r="HP490" s="56"/>
      <c r="HQ490" s="56"/>
      <c r="HR490" s="56"/>
      <c r="HS490" s="56"/>
      <c r="HT490" s="56"/>
      <c r="HU490" s="56"/>
      <c r="HV490" s="56"/>
      <c r="HW490" s="56"/>
      <c r="HX490" s="56"/>
      <c r="HY490" s="56"/>
      <c r="HZ490" s="56"/>
      <c r="IA490" s="56"/>
      <c r="IB490" s="56"/>
      <c r="IC490" s="56"/>
      <c r="ID490" s="56"/>
      <c r="IE490" s="56"/>
    </row>
    <row r="491" spans="1:7" s="148" customFormat="1" ht="12" customHeight="1">
      <c r="A491" s="13"/>
      <c r="B491" s="48"/>
      <c r="C491" s="126"/>
      <c r="D491" s="111"/>
      <c r="E491" s="551"/>
      <c r="F491" s="112"/>
      <c r="G491" s="57"/>
    </row>
    <row r="492" spans="1:239" s="23" customFormat="1" ht="15.75">
      <c r="A492" s="147" t="s">
        <v>114</v>
      </c>
      <c r="B492" s="148"/>
      <c r="C492" s="148"/>
      <c r="D492" s="461"/>
      <c r="E492" s="96"/>
      <c r="F492" s="96"/>
      <c r="G492" s="148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  <c r="FL492" s="12"/>
      <c r="FM492" s="12"/>
      <c r="FN492" s="12"/>
      <c r="FO492" s="12"/>
      <c r="FP492" s="12"/>
      <c r="FQ492" s="12"/>
      <c r="FR492" s="12"/>
      <c r="FS492" s="12"/>
      <c r="FT492" s="12"/>
      <c r="FU492" s="12"/>
      <c r="FV492" s="12"/>
      <c r="FW492" s="12"/>
      <c r="FX492" s="12"/>
      <c r="FY492" s="12"/>
      <c r="FZ492" s="12"/>
      <c r="GA492" s="12"/>
      <c r="GB492" s="12"/>
      <c r="GC492" s="12"/>
      <c r="GD492" s="12"/>
      <c r="GE492" s="12"/>
      <c r="GF492" s="12"/>
      <c r="GG492" s="12"/>
      <c r="GH492" s="12"/>
      <c r="GI492" s="12"/>
      <c r="GJ492" s="12"/>
      <c r="GK492" s="12"/>
      <c r="GL492" s="12"/>
      <c r="GM492" s="12"/>
      <c r="GN492" s="12"/>
      <c r="GO492" s="12"/>
      <c r="GP492" s="12"/>
      <c r="GQ492" s="12"/>
      <c r="GR492" s="12"/>
      <c r="GS492" s="12"/>
      <c r="GT492" s="12"/>
      <c r="GU492" s="12"/>
      <c r="GV492" s="12"/>
      <c r="GW492" s="12"/>
      <c r="GX492" s="12"/>
      <c r="GY492" s="12"/>
      <c r="GZ492" s="12"/>
      <c r="HA492" s="12"/>
      <c r="HB492" s="12"/>
      <c r="HC492" s="12"/>
      <c r="HD492" s="12"/>
      <c r="HE492" s="12"/>
      <c r="HF492" s="12"/>
      <c r="HG492" s="12"/>
      <c r="HH492" s="12"/>
      <c r="HI492" s="12"/>
      <c r="HJ492" s="12"/>
      <c r="HK492" s="12"/>
      <c r="HL492" s="12"/>
      <c r="HM492" s="12"/>
      <c r="HN492" s="12"/>
      <c r="HO492" s="12"/>
      <c r="HP492" s="12"/>
      <c r="HQ492" s="12"/>
      <c r="HR492" s="12"/>
      <c r="HS492" s="12"/>
      <c r="HT492" s="12"/>
      <c r="HU492" s="12"/>
      <c r="HV492" s="12"/>
      <c r="HW492" s="12"/>
      <c r="HX492" s="12"/>
      <c r="HY492" s="12"/>
      <c r="HZ492" s="12"/>
      <c r="IA492" s="12"/>
      <c r="IB492" s="12"/>
      <c r="IC492" s="12"/>
      <c r="ID492" s="12"/>
      <c r="IE492" s="12"/>
    </row>
    <row r="493" spans="1:239" s="23" customFormat="1" ht="7.5" customHeight="1">
      <c r="A493" s="47"/>
      <c r="B493" s="11"/>
      <c r="C493"/>
      <c r="D493" s="12"/>
      <c r="E493" s="12"/>
      <c r="F493" s="12"/>
      <c r="G493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</row>
    <row r="494" spans="1:239" s="23" customFormat="1" ht="14.25" customHeight="1">
      <c r="A494" s="55" t="s">
        <v>939</v>
      </c>
      <c r="B494" s="11"/>
      <c r="C494"/>
      <c r="D494" s="12"/>
      <c r="E494" s="12"/>
      <c r="F494" s="12"/>
      <c r="G494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  <c r="FL494" s="12"/>
      <c r="FM494" s="12"/>
      <c r="FN494" s="12"/>
      <c r="FO494" s="12"/>
      <c r="FP494" s="12"/>
      <c r="FQ494" s="12"/>
      <c r="FR494" s="12"/>
      <c r="FS494" s="12"/>
      <c r="FT494" s="12"/>
      <c r="FU494" s="12"/>
      <c r="FV494" s="12"/>
      <c r="FW494" s="12"/>
      <c r="FX494" s="12"/>
      <c r="FY494" s="12"/>
      <c r="FZ494" s="12"/>
      <c r="GA494" s="12"/>
      <c r="GB494" s="12"/>
      <c r="GC494" s="12"/>
      <c r="GD494" s="12"/>
      <c r="GE494" s="12"/>
      <c r="GF494" s="12"/>
      <c r="GG494" s="12"/>
      <c r="GH494" s="12"/>
      <c r="GI494" s="12"/>
      <c r="GJ494" s="12"/>
      <c r="GK494" s="12"/>
      <c r="GL494" s="12"/>
      <c r="GM494" s="12"/>
      <c r="GN494" s="12"/>
      <c r="GO494" s="12"/>
      <c r="GP494" s="12"/>
      <c r="GQ494" s="12"/>
      <c r="GR494" s="12"/>
      <c r="GS494" s="12"/>
      <c r="GT494" s="12"/>
      <c r="GU494" s="12"/>
      <c r="GV494" s="12"/>
      <c r="GW494" s="12"/>
      <c r="GX494" s="12"/>
      <c r="GY494" s="12"/>
      <c r="GZ494" s="12"/>
      <c r="HA494" s="12"/>
      <c r="HB494" s="12"/>
      <c r="HC494" s="12"/>
      <c r="HD494" s="12"/>
      <c r="HE494" s="12"/>
      <c r="HF494" s="12"/>
      <c r="HG494" s="12"/>
      <c r="HH494" s="12"/>
      <c r="HI494" s="12"/>
      <c r="HJ494" s="12"/>
      <c r="HK494" s="12"/>
      <c r="HL494" s="12"/>
      <c r="HM494" s="12"/>
      <c r="HN494" s="12"/>
      <c r="HO494" s="12"/>
      <c r="HP494" s="12"/>
      <c r="HQ494" s="12"/>
      <c r="HR494" s="12"/>
      <c r="HS494" s="12"/>
      <c r="HT494" s="12"/>
      <c r="HU494" s="12"/>
      <c r="HV494" s="12"/>
      <c r="HW494" s="12"/>
      <c r="HX494" s="12"/>
      <c r="HY494" s="12"/>
      <c r="HZ494" s="12"/>
      <c r="IA494" s="12"/>
      <c r="IB494" s="12"/>
      <c r="IC494" s="12"/>
      <c r="ID494" s="12"/>
      <c r="IE494" s="12"/>
    </row>
    <row r="495" spans="1:239" s="23" customFormat="1" ht="9" customHeight="1">
      <c r="A495" s="55"/>
      <c r="B495" s="11"/>
      <c r="C495"/>
      <c r="D495" s="12"/>
      <c r="E495" s="12"/>
      <c r="F495" s="12"/>
      <c r="G495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  <c r="FL495" s="12"/>
      <c r="FM495" s="12"/>
      <c r="FN495" s="12"/>
      <c r="FO495" s="12"/>
      <c r="FP495" s="12"/>
      <c r="FQ495" s="12"/>
      <c r="FR495" s="12"/>
      <c r="FS495" s="12"/>
      <c r="FT495" s="12"/>
      <c r="FU495" s="12"/>
      <c r="FV495" s="12"/>
      <c r="FW495" s="12"/>
      <c r="FX495" s="12"/>
      <c r="FY495" s="12"/>
      <c r="FZ495" s="12"/>
      <c r="GA495" s="12"/>
      <c r="GB495" s="12"/>
      <c r="GC495" s="12"/>
      <c r="GD495" s="12"/>
      <c r="GE495" s="12"/>
      <c r="GF495" s="12"/>
      <c r="GG495" s="12"/>
      <c r="GH495" s="12"/>
      <c r="GI495" s="12"/>
      <c r="GJ495" s="12"/>
      <c r="GK495" s="12"/>
      <c r="GL495" s="12"/>
      <c r="GM495" s="12"/>
      <c r="GN495" s="12"/>
      <c r="GO495" s="12"/>
      <c r="GP495" s="12"/>
      <c r="GQ495" s="12"/>
      <c r="GR495" s="12"/>
      <c r="GS495" s="12"/>
      <c r="GT495" s="12"/>
      <c r="GU495" s="12"/>
      <c r="GV495" s="12"/>
      <c r="GW495" s="12"/>
      <c r="GX495" s="12"/>
      <c r="GY495" s="12"/>
      <c r="GZ495" s="12"/>
      <c r="HA495" s="12"/>
      <c r="HB495" s="12"/>
      <c r="HC495" s="12"/>
      <c r="HD495" s="12"/>
      <c r="HE495" s="12"/>
      <c r="HF495" s="12"/>
      <c r="HG495" s="12"/>
      <c r="HH495" s="12"/>
      <c r="HI495" s="12"/>
      <c r="HJ495" s="12"/>
      <c r="HK495" s="12"/>
      <c r="HL495" s="12"/>
      <c r="HM495" s="12"/>
      <c r="HN495" s="12"/>
      <c r="HO495" s="12"/>
      <c r="HP495" s="12"/>
      <c r="HQ495" s="12"/>
      <c r="HR495" s="12"/>
      <c r="HS495" s="12"/>
      <c r="HT495" s="12"/>
      <c r="HU495" s="12"/>
      <c r="HV495" s="12"/>
      <c r="HW495" s="12"/>
      <c r="HX495" s="12"/>
      <c r="HY495" s="12"/>
      <c r="HZ495" s="12"/>
      <c r="IA495" s="12"/>
      <c r="IB495" s="12"/>
      <c r="IC495" s="12"/>
      <c r="ID495" s="12"/>
      <c r="IE495" s="12"/>
    </row>
    <row r="496" spans="1:239" s="23" customFormat="1" ht="25.5" customHeight="1">
      <c r="A496" s="5" t="s">
        <v>917</v>
      </c>
      <c r="B496" s="5" t="s">
        <v>918</v>
      </c>
      <c r="C496" s="4" t="s">
        <v>919</v>
      </c>
      <c r="D496" s="508" t="s">
        <v>777</v>
      </c>
      <c r="E496" s="509" t="s">
        <v>778</v>
      </c>
      <c r="F496" s="5" t="s">
        <v>715</v>
      </c>
      <c r="G496" s="35" t="s">
        <v>716</v>
      </c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  <c r="FL496" s="12"/>
      <c r="FM496" s="12"/>
      <c r="FN496" s="12"/>
      <c r="FO496" s="12"/>
      <c r="FP496" s="12"/>
      <c r="FQ496" s="12"/>
      <c r="FR496" s="12"/>
      <c r="FS496" s="12"/>
      <c r="FT496" s="12"/>
      <c r="FU496" s="12"/>
      <c r="FV496" s="12"/>
      <c r="FW496" s="12"/>
      <c r="FX496" s="12"/>
      <c r="FY496" s="12"/>
      <c r="FZ496" s="12"/>
      <c r="GA496" s="12"/>
      <c r="GB496" s="12"/>
      <c r="GC496" s="12"/>
      <c r="GD496" s="12"/>
      <c r="GE496" s="12"/>
      <c r="GF496" s="12"/>
      <c r="GG496" s="12"/>
      <c r="GH496" s="12"/>
      <c r="GI496" s="12"/>
      <c r="GJ496" s="12"/>
      <c r="GK496" s="12"/>
      <c r="GL496" s="12"/>
      <c r="GM496" s="12"/>
      <c r="GN496" s="12"/>
      <c r="GO496" s="12"/>
      <c r="GP496" s="12"/>
      <c r="GQ496" s="12"/>
      <c r="GR496" s="12"/>
      <c r="GS496" s="12"/>
      <c r="GT496" s="12"/>
      <c r="GU496" s="12"/>
      <c r="GV496" s="12"/>
      <c r="GW496" s="12"/>
      <c r="GX496" s="12"/>
      <c r="GY496" s="12"/>
      <c r="GZ496" s="12"/>
      <c r="HA496" s="12"/>
      <c r="HB496" s="12"/>
      <c r="HC496" s="12"/>
      <c r="HD496" s="12"/>
      <c r="HE496" s="12"/>
      <c r="HF496" s="12"/>
      <c r="HG496" s="12"/>
      <c r="HH496" s="12"/>
      <c r="HI496" s="12"/>
      <c r="HJ496" s="12"/>
      <c r="HK496" s="12"/>
      <c r="HL496" s="12"/>
      <c r="HM496" s="12"/>
      <c r="HN496" s="12"/>
      <c r="HO496" s="12"/>
      <c r="HP496" s="12"/>
      <c r="HQ496" s="12"/>
      <c r="HR496" s="12"/>
      <c r="HS496" s="12"/>
      <c r="HT496" s="12"/>
      <c r="HU496" s="12"/>
      <c r="HV496" s="12"/>
      <c r="HW496" s="12"/>
      <c r="HX496" s="12"/>
      <c r="HY496" s="12"/>
      <c r="HZ496" s="12"/>
      <c r="IA496" s="12"/>
      <c r="IB496" s="12"/>
      <c r="IC496" s="12"/>
      <c r="ID496" s="12"/>
      <c r="IE496" s="12"/>
    </row>
    <row r="497" spans="1:239" s="23" customFormat="1" ht="12.75" customHeight="1">
      <c r="A497" s="94" t="s">
        <v>115</v>
      </c>
      <c r="B497" s="93">
        <v>6113</v>
      </c>
      <c r="C497" s="92" t="s">
        <v>116</v>
      </c>
      <c r="D497" s="142">
        <v>38424</v>
      </c>
      <c r="E497" s="142">
        <v>37439</v>
      </c>
      <c r="F497" s="142">
        <v>30361</v>
      </c>
      <c r="G497" s="791">
        <f>F497/E497*100</f>
        <v>81.09458051764203</v>
      </c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  <c r="FL497" s="12"/>
      <c r="FM497" s="12"/>
      <c r="FN497" s="12"/>
      <c r="FO497" s="12"/>
      <c r="FP497" s="12"/>
      <c r="FQ497" s="12"/>
      <c r="FR497" s="12"/>
      <c r="FS497" s="12"/>
      <c r="FT497" s="12"/>
      <c r="FU497" s="12"/>
      <c r="FV497" s="12"/>
      <c r="FW497" s="12"/>
      <c r="FX497" s="12"/>
      <c r="FY497" s="12"/>
      <c r="FZ497" s="12"/>
      <c r="GA497" s="12"/>
      <c r="GB497" s="12"/>
      <c r="GC497" s="12"/>
      <c r="GD497" s="12"/>
      <c r="GE497" s="12"/>
      <c r="GF497" s="12"/>
      <c r="GG497" s="12"/>
      <c r="GH497" s="12"/>
      <c r="GI497" s="12"/>
      <c r="GJ497" s="12"/>
      <c r="GK497" s="12"/>
      <c r="GL497" s="12"/>
      <c r="GM497" s="12"/>
      <c r="GN497" s="12"/>
      <c r="GO497" s="12"/>
      <c r="GP497" s="12"/>
      <c r="GQ497" s="12"/>
      <c r="GR497" s="12"/>
      <c r="GS497" s="12"/>
      <c r="GT497" s="12"/>
      <c r="GU497" s="12"/>
      <c r="GV497" s="12"/>
      <c r="GW497" s="12"/>
      <c r="GX497" s="12"/>
      <c r="GY497" s="12"/>
      <c r="GZ497" s="12"/>
      <c r="HA497" s="12"/>
      <c r="HB497" s="12"/>
      <c r="HC497" s="12"/>
      <c r="HD497" s="12"/>
      <c r="HE497" s="12"/>
      <c r="HF497" s="12"/>
      <c r="HG497" s="12"/>
      <c r="HH497" s="12"/>
      <c r="HI497" s="12"/>
      <c r="HJ497" s="12"/>
      <c r="HK497" s="12"/>
      <c r="HL497" s="12"/>
      <c r="HM497" s="12"/>
      <c r="HN497" s="12"/>
      <c r="HO497" s="12"/>
      <c r="HP497" s="12"/>
      <c r="HQ497" s="12"/>
      <c r="HR497" s="12"/>
      <c r="HS497" s="12"/>
      <c r="HT497" s="12"/>
      <c r="HU497" s="12"/>
      <c r="HV497" s="12"/>
      <c r="HW497" s="12"/>
      <c r="HX497" s="12"/>
      <c r="HY497" s="12"/>
      <c r="HZ497" s="12"/>
      <c r="IA497" s="12"/>
      <c r="IB497" s="12"/>
      <c r="IC497" s="12"/>
      <c r="ID497" s="12"/>
      <c r="IE497" s="12"/>
    </row>
    <row r="498" spans="1:239" s="23" customFormat="1" ht="14.25" customHeight="1">
      <c r="A498" s="94" t="s">
        <v>115</v>
      </c>
      <c r="B498" s="93">
        <v>6113</v>
      </c>
      <c r="C498" s="92" t="s">
        <v>117</v>
      </c>
      <c r="D498" s="142">
        <v>700</v>
      </c>
      <c r="E498" s="142">
        <v>700</v>
      </c>
      <c r="F498" s="142">
        <v>700</v>
      </c>
      <c r="G498" s="791">
        <f>F498/E498*100</f>
        <v>100</v>
      </c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  <c r="FL498" s="12"/>
      <c r="FM498" s="12"/>
      <c r="FN498" s="12"/>
      <c r="FO498" s="12"/>
      <c r="FP498" s="12"/>
      <c r="FQ498" s="12"/>
      <c r="FR498" s="12"/>
      <c r="FS498" s="12"/>
      <c r="FT498" s="12"/>
      <c r="FU498" s="12"/>
      <c r="FV498" s="12"/>
      <c r="FW498" s="12"/>
      <c r="FX498" s="12"/>
      <c r="FY498" s="12"/>
      <c r="FZ498" s="12"/>
      <c r="GA498" s="12"/>
      <c r="GB498" s="12"/>
      <c r="GC498" s="12"/>
      <c r="GD498" s="12"/>
      <c r="GE498" s="12"/>
      <c r="GF498" s="12"/>
      <c r="GG498" s="12"/>
      <c r="GH498" s="12"/>
      <c r="GI498" s="12"/>
      <c r="GJ498" s="12"/>
      <c r="GK498" s="12"/>
      <c r="GL498" s="12"/>
      <c r="GM498" s="12"/>
      <c r="GN498" s="12"/>
      <c r="GO498" s="12"/>
      <c r="GP498" s="12"/>
      <c r="GQ498" s="12"/>
      <c r="GR498" s="12"/>
      <c r="GS498" s="12"/>
      <c r="GT498" s="12"/>
      <c r="GU498" s="12"/>
      <c r="GV498" s="12"/>
      <c r="GW498" s="12"/>
      <c r="GX498" s="12"/>
      <c r="GY498" s="12"/>
      <c r="GZ498" s="12"/>
      <c r="HA498" s="12"/>
      <c r="HB498" s="12"/>
      <c r="HC498" s="12"/>
      <c r="HD498" s="12"/>
      <c r="HE498" s="12"/>
      <c r="HF498" s="12"/>
      <c r="HG498" s="12"/>
      <c r="HH498" s="12"/>
      <c r="HI498" s="12"/>
      <c r="HJ498" s="12"/>
      <c r="HK498" s="12"/>
      <c r="HL498" s="12"/>
      <c r="HM498" s="12"/>
      <c r="HN498" s="12"/>
      <c r="HO498" s="12"/>
      <c r="HP498" s="12"/>
      <c r="HQ498" s="12"/>
      <c r="HR498" s="12"/>
      <c r="HS498" s="12"/>
      <c r="HT498" s="12"/>
      <c r="HU498" s="12"/>
      <c r="HV498" s="12"/>
      <c r="HW498" s="12"/>
      <c r="HX498" s="12"/>
      <c r="HY498" s="12"/>
      <c r="HZ498" s="12"/>
      <c r="IA498" s="12"/>
      <c r="IB498" s="12"/>
      <c r="IC498" s="12"/>
      <c r="ID498" s="12"/>
      <c r="IE498" s="12"/>
    </row>
    <row r="499" spans="1:239" s="23" customFormat="1" ht="25.5" customHeight="1">
      <c r="A499" s="94" t="s">
        <v>115</v>
      </c>
      <c r="B499" s="93">
        <v>6223</v>
      </c>
      <c r="C499" s="92" t="s">
        <v>120</v>
      </c>
      <c r="D499" s="142">
        <v>6450</v>
      </c>
      <c r="E499" s="142">
        <v>6450</v>
      </c>
      <c r="F499" s="142">
        <v>5802</v>
      </c>
      <c r="G499" s="791">
        <f>F499/E499*100</f>
        <v>89.95348837209303</v>
      </c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  <c r="FL499" s="12"/>
      <c r="FM499" s="12"/>
      <c r="FN499" s="12"/>
      <c r="FO499" s="12"/>
      <c r="FP499" s="12"/>
      <c r="FQ499" s="12"/>
      <c r="FR499" s="12"/>
      <c r="FS499" s="12"/>
      <c r="FT499" s="12"/>
      <c r="FU499" s="12"/>
      <c r="FV499" s="12"/>
      <c r="FW499" s="12"/>
      <c r="FX499" s="12"/>
      <c r="FY499" s="12"/>
      <c r="FZ499" s="12"/>
      <c r="GA499" s="12"/>
      <c r="GB499" s="12"/>
      <c r="GC499" s="12"/>
      <c r="GD499" s="12"/>
      <c r="GE499" s="12"/>
      <c r="GF499" s="12"/>
      <c r="GG499" s="12"/>
      <c r="GH499" s="12"/>
      <c r="GI499" s="12"/>
      <c r="GJ499" s="12"/>
      <c r="GK499" s="12"/>
      <c r="GL499" s="12"/>
      <c r="GM499" s="12"/>
      <c r="GN499" s="12"/>
      <c r="GO499" s="12"/>
      <c r="GP499" s="12"/>
      <c r="GQ499" s="12"/>
      <c r="GR499" s="12"/>
      <c r="GS499" s="12"/>
      <c r="GT499" s="12"/>
      <c r="GU499" s="12"/>
      <c r="GV499" s="12"/>
      <c r="GW499" s="12"/>
      <c r="GX499" s="12"/>
      <c r="GY499" s="12"/>
      <c r="GZ499" s="12"/>
      <c r="HA499" s="12"/>
      <c r="HB499" s="12"/>
      <c r="HC499" s="12"/>
      <c r="HD499" s="12"/>
      <c r="HE499" s="12"/>
      <c r="HF499" s="12"/>
      <c r="HG499" s="12"/>
      <c r="HH499" s="12"/>
      <c r="HI499" s="12"/>
      <c r="HJ499" s="12"/>
      <c r="HK499" s="12"/>
      <c r="HL499" s="12"/>
      <c r="HM499" s="12"/>
      <c r="HN499" s="12"/>
      <c r="HO499" s="12"/>
      <c r="HP499" s="12"/>
      <c r="HQ499" s="12"/>
      <c r="HR499" s="12"/>
      <c r="HS499" s="12"/>
      <c r="HT499" s="12"/>
      <c r="HU499" s="12"/>
      <c r="HV499" s="12"/>
      <c r="HW499" s="12"/>
      <c r="HX499" s="12"/>
      <c r="HY499" s="12"/>
      <c r="HZ499" s="12"/>
      <c r="IA499" s="12"/>
      <c r="IB499" s="12"/>
      <c r="IC499" s="12"/>
      <c r="ID499" s="12"/>
      <c r="IE499" s="12"/>
    </row>
    <row r="500" spans="1:239" s="23" customFormat="1" ht="25.5" customHeight="1">
      <c r="A500" s="94" t="s">
        <v>115</v>
      </c>
      <c r="B500" s="93">
        <v>6223</v>
      </c>
      <c r="C500" s="95" t="s">
        <v>493</v>
      </c>
      <c r="D500" s="142">
        <v>2000</v>
      </c>
      <c r="E500" s="142">
        <v>1120</v>
      </c>
      <c r="F500" s="142">
        <v>653</v>
      </c>
      <c r="G500" s="791">
        <f>F500/E500*100</f>
        <v>58.30357142857143</v>
      </c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  <c r="FL500" s="12"/>
      <c r="FM500" s="12"/>
      <c r="FN500" s="12"/>
      <c r="FO500" s="12"/>
      <c r="FP500" s="12"/>
      <c r="FQ500" s="12"/>
      <c r="FR500" s="12"/>
      <c r="FS500" s="12"/>
      <c r="FT500" s="12"/>
      <c r="FU500" s="12"/>
      <c r="FV500" s="12"/>
      <c r="FW500" s="12"/>
      <c r="FX500" s="12"/>
      <c r="FY500" s="12"/>
      <c r="FZ500" s="12"/>
      <c r="GA500" s="12"/>
      <c r="GB500" s="12"/>
      <c r="GC500" s="12"/>
      <c r="GD500" s="12"/>
      <c r="GE500" s="12"/>
      <c r="GF500" s="12"/>
      <c r="GG500" s="12"/>
      <c r="GH500" s="12"/>
      <c r="GI500" s="12"/>
      <c r="GJ500" s="12"/>
      <c r="GK500" s="12"/>
      <c r="GL500" s="12"/>
      <c r="GM500" s="12"/>
      <c r="GN500" s="12"/>
      <c r="GO500" s="12"/>
      <c r="GP500" s="12"/>
      <c r="GQ500" s="12"/>
      <c r="GR500" s="12"/>
      <c r="GS500" s="12"/>
      <c r="GT500" s="12"/>
      <c r="GU500" s="12"/>
      <c r="GV500" s="12"/>
      <c r="GW500" s="12"/>
      <c r="GX500" s="12"/>
      <c r="GY500" s="12"/>
      <c r="GZ500" s="12"/>
      <c r="HA500" s="12"/>
      <c r="HB500" s="12"/>
      <c r="HC500" s="12"/>
      <c r="HD500" s="12"/>
      <c r="HE500" s="12"/>
      <c r="HF500" s="12"/>
      <c r="HG500" s="12"/>
      <c r="HH500" s="12"/>
      <c r="HI500" s="12"/>
      <c r="HJ500" s="12"/>
      <c r="HK500" s="12"/>
      <c r="HL500" s="12"/>
      <c r="HM500" s="12"/>
      <c r="HN500" s="12"/>
      <c r="HO500" s="12"/>
      <c r="HP500" s="12"/>
      <c r="HQ500" s="12"/>
      <c r="HR500" s="12"/>
      <c r="HS500" s="12"/>
      <c r="HT500" s="12"/>
      <c r="HU500" s="12"/>
      <c r="HV500" s="12"/>
      <c r="HW500" s="12"/>
      <c r="HX500" s="12"/>
      <c r="HY500" s="12"/>
      <c r="HZ500" s="12"/>
      <c r="IA500" s="12"/>
      <c r="IB500" s="12"/>
      <c r="IC500" s="12"/>
      <c r="ID500" s="12"/>
      <c r="IE500" s="12"/>
    </row>
    <row r="501" spans="1:239" s="23" customFormat="1" ht="15" customHeight="1">
      <c r="A501" s="124"/>
      <c r="B501" s="138"/>
      <c r="C501" s="137" t="s">
        <v>932</v>
      </c>
      <c r="D501" s="125">
        <f>SUM(D497:D500)</f>
        <v>47574</v>
      </c>
      <c r="E501" s="125">
        <f>SUM(E497:E500)</f>
        <v>45709</v>
      </c>
      <c r="F501" s="125">
        <f>SUM(F497:F500)</f>
        <v>37516</v>
      </c>
      <c r="G501" s="894">
        <f>F501/E501*100</f>
        <v>82.07574000743836</v>
      </c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  <c r="FL501" s="12"/>
      <c r="FM501" s="12"/>
      <c r="FN501" s="12"/>
      <c r="FO501" s="12"/>
      <c r="FP501" s="12"/>
      <c r="FQ501" s="12"/>
      <c r="FR501" s="12"/>
      <c r="FS501" s="12"/>
      <c r="FT501" s="12"/>
      <c r="FU501" s="12"/>
      <c r="FV501" s="12"/>
      <c r="FW501" s="12"/>
      <c r="FX501" s="12"/>
      <c r="FY501" s="12"/>
      <c r="FZ501" s="12"/>
      <c r="GA501" s="12"/>
      <c r="GB501" s="12"/>
      <c r="GC501" s="12"/>
      <c r="GD501" s="12"/>
      <c r="GE501" s="12"/>
      <c r="GF501" s="12"/>
      <c r="GG501" s="12"/>
      <c r="GH501" s="12"/>
      <c r="GI501" s="12"/>
      <c r="GJ501" s="12"/>
      <c r="GK501" s="12"/>
      <c r="GL501" s="12"/>
      <c r="GM501" s="12"/>
      <c r="GN501" s="12"/>
      <c r="GO501" s="12"/>
      <c r="GP501" s="12"/>
      <c r="GQ501" s="12"/>
      <c r="GR501" s="12"/>
      <c r="GS501" s="12"/>
      <c r="GT501" s="12"/>
      <c r="GU501" s="12"/>
      <c r="GV501" s="12"/>
      <c r="GW501" s="12"/>
      <c r="GX501" s="12"/>
      <c r="GY501" s="12"/>
      <c r="GZ501" s="12"/>
      <c r="HA501" s="12"/>
      <c r="HB501" s="12"/>
      <c r="HC501" s="12"/>
      <c r="HD501" s="12"/>
      <c r="HE501" s="12"/>
      <c r="HF501" s="12"/>
      <c r="HG501" s="12"/>
      <c r="HH501" s="12"/>
      <c r="HI501" s="12"/>
      <c r="HJ501" s="12"/>
      <c r="HK501" s="12"/>
      <c r="HL501" s="12"/>
      <c r="HM501" s="12"/>
      <c r="HN501" s="12"/>
      <c r="HO501" s="12"/>
      <c r="HP501" s="12"/>
      <c r="HQ501" s="12"/>
      <c r="HR501" s="12"/>
      <c r="HS501" s="12"/>
      <c r="HT501" s="12"/>
      <c r="HU501" s="12"/>
      <c r="HV501" s="12"/>
      <c r="HW501" s="12"/>
      <c r="HX501" s="12"/>
      <c r="HY501" s="12"/>
      <c r="HZ501" s="12"/>
      <c r="IA501" s="12"/>
      <c r="IB501" s="12"/>
      <c r="IC501" s="12"/>
      <c r="ID501" s="12"/>
      <c r="IE501" s="12"/>
    </row>
    <row r="502" spans="1:239" s="23" customFormat="1" ht="14.25" customHeight="1">
      <c r="A502" s="662"/>
      <c r="B502" s="662"/>
      <c r="C502" s="662"/>
      <c r="D502" s="201"/>
      <c r="E502" s="201"/>
      <c r="F502" s="50"/>
      <c r="G502" s="57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</row>
    <row r="503" spans="1:6" s="123" customFormat="1" ht="14.25" customHeight="1">
      <c r="A503" s="33" t="s">
        <v>121</v>
      </c>
      <c r="B503" s="221"/>
      <c r="C503" s="221"/>
      <c r="D503" s="33"/>
      <c r="E503" s="221"/>
      <c r="F503" s="171"/>
    </row>
    <row r="504" spans="1:6" s="123" customFormat="1" ht="9" customHeight="1">
      <c r="A504" s="33"/>
      <c r="B504" s="17"/>
      <c r="C504" s="17"/>
      <c r="D504" s="191"/>
      <c r="E504" s="191"/>
      <c r="F504" s="171"/>
    </row>
    <row r="505" spans="1:239" s="23" customFormat="1" ht="24.75" customHeight="1">
      <c r="A505" s="5" t="s">
        <v>917</v>
      </c>
      <c r="B505" s="5" t="s">
        <v>918</v>
      </c>
      <c r="C505" s="4" t="s">
        <v>919</v>
      </c>
      <c r="D505" s="508" t="s">
        <v>777</v>
      </c>
      <c r="E505" s="509" t="s">
        <v>778</v>
      </c>
      <c r="F505" s="5" t="s">
        <v>715</v>
      </c>
      <c r="G505" s="35" t="s">
        <v>716</v>
      </c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  <c r="FL505" s="12"/>
      <c r="FM505" s="12"/>
      <c r="FN505" s="12"/>
      <c r="FO505" s="12"/>
      <c r="FP505" s="12"/>
      <c r="FQ505" s="12"/>
      <c r="FR505" s="12"/>
      <c r="FS505" s="12"/>
      <c r="FT505" s="12"/>
      <c r="FU505" s="12"/>
      <c r="FV505" s="12"/>
      <c r="FW505" s="12"/>
      <c r="FX505" s="12"/>
      <c r="FY505" s="12"/>
      <c r="FZ505" s="12"/>
      <c r="GA505" s="12"/>
      <c r="GB505" s="12"/>
      <c r="GC505" s="12"/>
      <c r="GD505" s="12"/>
      <c r="GE505" s="12"/>
      <c r="GF505" s="12"/>
      <c r="GG505" s="12"/>
      <c r="GH505" s="12"/>
      <c r="GI505" s="12"/>
      <c r="GJ505" s="12"/>
      <c r="GK505" s="12"/>
      <c r="GL505" s="12"/>
      <c r="GM505" s="12"/>
      <c r="GN505" s="12"/>
      <c r="GO505" s="12"/>
      <c r="GP505" s="12"/>
      <c r="GQ505" s="12"/>
      <c r="GR505" s="12"/>
      <c r="GS505" s="12"/>
      <c r="GT505" s="12"/>
      <c r="GU505" s="12"/>
      <c r="GV505" s="12"/>
      <c r="GW505" s="12"/>
      <c r="GX505" s="12"/>
      <c r="GY505" s="12"/>
      <c r="GZ505" s="12"/>
      <c r="HA505" s="12"/>
      <c r="HB505" s="12"/>
      <c r="HC505" s="12"/>
      <c r="HD505" s="12"/>
      <c r="HE505" s="12"/>
      <c r="HF505" s="12"/>
      <c r="HG505" s="12"/>
      <c r="HH505" s="12"/>
      <c r="HI505" s="12"/>
      <c r="HJ505" s="12"/>
      <c r="HK505" s="12"/>
      <c r="HL505" s="12"/>
      <c r="HM505" s="12"/>
      <c r="HN505" s="12"/>
      <c r="HO505" s="12"/>
      <c r="HP505" s="12"/>
      <c r="HQ505" s="12"/>
      <c r="HR505" s="12"/>
      <c r="HS505" s="12"/>
      <c r="HT505" s="12"/>
      <c r="HU505" s="12"/>
      <c r="HV505" s="12"/>
      <c r="HW505" s="12"/>
      <c r="HX505" s="12"/>
      <c r="HY505" s="12"/>
      <c r="HZ505" s="12"/>
      <c r="IA505" s="12"/>
      <c r="IB505" s="12"/>
      <c r="IC505" s="12"/>
      <c r="ID505" s="12"/>
      <c r="IE505" s="12"/>
    </row>
    <row r="506" spans="1:239" s="23" customFormat="1" ht="25.5" customHeight="1">
      <c r="A506" s="94" t="s">
        <v>115</v>
      </c>
      <c r="B506" s="93" t="s">
        <v>1038</v>
      </c>
      <c r="C506" s="845" t="s">
        <v>123</v>
      </c>
      <c r="D506" s="142">
        <v>4600</v>
      </c>
      <c r="E506" s="142">
        <v>4730</v>
      </c>
      <c r="F506" s="142">
        <v>3999</v>
      </c>
      <c r="G506" s="791">
        <f>F506/E506*100</f>
        <v>84.54545454545455</v>
      </c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  <c r="FL506" s="12"/>
      <c r="FM506" s="12"/>
      <c r="FN506" s="12"/>
      <c r="FO506" s="12"/>
      <c r="FP506" s="12"/>
      <c r="FQ506" s="12"/>
      <c r="FR506" s="12"/>
      <c r="FS506" s="12"/>
      <c r="FT506" s="12"/>
      <c r="FU506" s="12"/>
      <c r="FV506" s="12"/>
      <c r="FW506" s="12"/>
      <c r="FX506" s="12"/>
      <c r="FY506" s="12"/>
      <c r="FZ506" s="12"/>
      <c r="GA506" s="12"/>
      <c r="GB506" s="12"/>
      <c r="GC506" s="12"/>
      <c r="GD506" s="12"/>
      <c r="GE506" s="12"/>
      <c r="GF506" s="12"/>
      <c r="GG506" s="12"/>
      <c r="GH506" s="12"/>
      <c r="GI506" s="12"/>
      <c r="GJ506" s="12"/>
      <c r="GK506" s="12"/>
      <c r="GL506" s="12"/>
      <c r="GM506" s="12"/>
      <c r="GN506" s="12"/>
      <c r="GO506" s="12"/>
      <c r="GP506" s="12"/>
      <c r="GQ506" s="12"/>
      <c r="GR506" s="12"/>
      <c r="GS506" s="12"/>
      <c r="GT506" s="12"/>
      <c r="GU506" s="12"/>
      <c r="GV506" s="12"/>
      <c r="GW506" s="12"/>
      <c r="GX506" s="12"/>
      <c r="GY506" s="12"/>
      <c r="GZ506" s="12"/>
      <c r="HA506" s="12"/>
      <c r="HB506" s="12"/>
      <c r="HC506" s="12"/>
      <c r="HD506" s="12"/>
      <c r="HE506" s="12"/>
      <c r="HF506" s="12"/>
      <c r="HG506" s="12"/>
      <c r="HH506" s="12"/>
      <c r="HI506" s="12"/>
      <c r="HJ506" s="12"/>
      <c r="HK506" s="12"/>
      <c r="HL506" s="12"/>
      <c r="HM506" s="12"/>
      <c r="HN506" s="12"/>
      <c r="HO506" s="12"/>
      <c r="HP506" s="12"/>
      <c r="HQ506" s="12"/>
      <c r="HR506" s="12"/>
      <c r="HS506" s="12"/>
      <c r="HT506" s="12"/>
      <c r="HU506" s="12"/>
      <c r="HV506" s="12"/>
      <c r="HW506" s="12"/>
      <c r="HX506" s="12"/>
      <c r="HY506" s="12"/>
      <c r="HZ506" s="12"/>
      <c r="IA506" s="12"/>
      <c r="IB506" s="12"/>
      <c r="IC506" s="12"/>
      <c r="ID506" s="12"/>
      <c r="IE506" s="12"/>
    </row>
    <row r="507" spans="1:239" s="23" customFormat="1" ht="38.25">
      <c r="A507" s="186" t="s">
        <v>115</v>
      </c>
      <c r="B507" s="93" t="s">
        <v>1038</v>
      </c>
      <c r="C507" s="846" t="s">
        <v>494</v>
      </c>
      <c r="D507" s="142">
        <v>0</v>
      </c>
      <c r="E507" s="142">
        <v>2039</v>
      </c>
      <c r="F507" s="142">
        <v>1899</v>
      </c>
      <c r="G507" s="791">
        <f>F507/E507*100</f>
        <v>93.1338891613536</v>
      </c>
      <c r="H507" s="12"/>
      <c r="I507" s="12"/>
      <c r="J507" s="12"/>
      <c r="K507" s="12"/>
      <c r="L507" s="12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56"/>
      <c r="CF507" s="56"/>
      <c r="CG507" s="56"/>
      <c r="CH507" s="56"/>
      <c r="CI507" s="56"/>
      <c r="CJ507" s="56"/>
      <c r="CK507" s="56"/>
      <c r="CL507" s="56"/>
      <c r="CM507" s="56"/>
      <c r="CN507" s="56"/>
      <c r="CO507" s="56"/>
      <c r="CP507" s="56"/>
      <c r="CQ507" s="56"/>
      <c r="CR507" s="56"/>
      <c r="CS507" s="56"/>
      <c r="CT507" s="56"/>
      <c r="CU507" s="56"/>
      <c r="CV507" s="56"/>
      <c r="CW507" s="56"/>
      <c r="CX507" s="56"/>
      <c r="CY507" s="56"/>
      <c r="CZ507" s="56"/>
      <c r="DA507" s="56"/>
      <c r="DB507" s="56"/>
      <c r="DC507" s="56"/>
      <c r="DD507" s="56"/>
      <c r="DE507" s="56"/>
      <c r="DF507" s="56"/>
      <c r="DG507" s="56"/>
      <c r="DH507" s="56"/>
      <c r="DI507" s="56"/>
      <c r="DJ507" s="56"/>
      <c r="DK507" s="56"/>
      <c r="DL507" s="56"/>
      <c r="DM507" s="56"/>
      <c r="DN507" s="56"/>
      <c r="DO507" s="56"/>
      <c r="DP507" s="56"/>
      <c r="DQ507" s="56"/>
      <c r="DR507" s="56"/>
      <c r="DS507" s="56"/>
      <c r="DT507" s="56"/>
      <c r="DU507" s="56"/>
      <c r="DV507" s="56"/>
      <c r="DW507" s="56"/>
      <c r="DX507" s="56"/>
      <c r="DY507" s="56"/>
      <c r="DZ507" s="56"/>
      <c r="EA507" s="56"/>
      <c r="EB507" s="56"/>
      <c r="EC507" s="56"/>
      <c r="ED507" s="56"/>
      <c r="EE507" s="56"/>
      <c r="EF507" s="56"/>
      <c r="EG507" s="56"/>
      <c r="EH507" s="56"/>
      <c r="EI507" s="56"/>
      <c r="EJ507" s="56"/>
      <c r="EK507" s="56"/>
      <c r="EL507" s="56"/>
      <c r="EM507" s="56"/>
      <c r="EN507" s="56"/>
      <c r="EO507" s="56"/>
      <c r="EP507" s="56"/>
      <c r="EQ507" s="56"/>
      <c r="ER507" s="56"/>
      <c r="ES507" s="56"/>
      <c r="ET507" s="56"/>
      <c r="EU507" s="56"/>
      <c r="EV507" s="56"/>
      <c r="EW507" s="56"/>
      <c r="EX507" s="56"/>
      <c r="EY507" s="56"/>
      <c r="EZ507" s="56"/>
      <c r="FA507" s="56"/>
      <c r="FB507" s="56"/>
      <c r="FC507" s="56"/>
      <c r="FD507" s="56"/>
      <c r="FE507" s="56"/>
      <c r="FF507" s="56"/>
      <c r="FG507" s="56"/>
      <c r="FH507" s="56"/>
      <c r="FI507" s="56"/>
      <c r="FJ507" s="56"/>
      <c r="FK507" s="56"/>
      <c r="FL507" s="56"/>
      <c r="FM507" s="56"/>
      <c r="FN507" s="56"/>
      <c r="FO507" s="56"/>
      <c r="FP507" s="56"/>
      <c r="FQ507" s="56"/>
      <c r="FR507" s="56"/>
      <c r="FS507" s="56"/>
      <c r="FT507" s="56"/>
      <c r="FU507" s="56"/>
      <c r="FV507" s="56"/>
      <c r="FW507" s="56"/>
      <c r="FX507" s="56"/>
      <c r="FY507" s="56"/>
      <c r="FZ507" s="56"/>
      <c r="GA507" s="56"/>
      <c r="GB507" s="56"/>
      <c r="GC507" s="56"/>
      <c r="GD507" s="56"/>
      <c r="GE507" s="56"/>
      <c r="GF507" s="56"/>
      <c r="GG507" s="56"/>
      <c r="GH507" s="56"/>
      <c r="GI507" s="56"/>
      <c r="GJ507" s="56"/>
      <c r="GK507" s="56"/>
      <c r="GL507" s="56"/>
      <c r="GM507" s="56"/>
      <c r="GN507" s="56"/>
      <c r="GO507" s="56"/>
      <c r="GP507" s="56"/>
      <c r="GQ507" s="56"/>
      <c r="GR507" s="56"/>
      <c r="GS507" s="56"/>
      <c r="GT507" s="56"/>
      <c r="GU507" s="56"/>
      <c r="GV507" s="56"/>
      <c r="GW507" s="56"/>
      <c r="GX507" s="56"/>
      <c r="GY507" s="56"/>
      <c r="GZ507" s="56"/>
      <c r="HA507" s="56"/>
      <c r="HB507" s="56"/>
      <c r="HC507" s="56"/>
      <c r="HD507" s="56"/>
      <c r="HE507" s="56"/>
      <c r="HF507" s="56"/>
      <c r="HG507" s="56"/>
      <c r="HH507" s="56"/>
      <c r="HI507" s="56"/>
      <c r="HJ507" s="56"/>
      <c r="HK507" s="56"/>
      <c r="HL507" s="56"/>
      <c r="HM507" s="56"/>
      <c r="HN507" s="56"/>
      <c r="HO507" s="56"/>
      <c r="HP507" s="56"/>
      <c r="HQ507" s="56"/>
      <c r="HR507" s="56"/>
      <c r="HS507" s="56"/>
      <c r="HT507" s="56"/>
      <c r="HU507" s="56"/>
      <c r="HV507" s="56"/>
      <c r="HW507" s="56"/>
      <c r="HX507" s="56"/>
      <c r="HY507" s="56"/>
      <c r="HZ507" s="56"/>
      <c r="IA507" s="56"/>
      <c r="IB507" s="56"/>
      <c r="IC507" s="56"/>
      <c r="ID507" s="56"/>
      <c r="IE507" s="56"/>
    </row>
    <row r="508" spans="1:239" s="23" customFormat="1" ht="14.25" customHeight="1">
      <c r="A508" s="124"/>
      <c r="B508" s="138"/>
      <c r="C508" s="137" t="s">
        <v>124</v>
      </c>
      <c r="D508" s="125">
        <f>SUM(D506:D506)</f>
        <v>4600</v>
      </c>
      <c r="E508" s="125">
        <f>SUM(E506:E507)</f>
        <v>6769</v>
      </c>
      <c r="F508" s="125">
        <f>SUM(F506:F507)</f>
        <v>5898</v>
      </c>
      <c r="G508" s="894">
        <f>F508/E508*100</f>
        <v>87.13251588122323</v>
      </c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  <c r="FL508" s="12"/>
      <c r="FM508" s="12"/>
      <c r="FN508" s="12"/>
      <c r="FO508" s="12"/>
      <c r="FP508" s="12"/>
      <c r="FQ508" s="12"/>
      <c r="FR508" s="12"/>
      <c r="FS508" s="12"/>
      <c r="FT508" s="12"/>
      <c r="FU508" s="12"/>
      <c r="FV508" s="12"/>
      <c r="FW508" s="12"/>
      <c r="FX508" s="12"/>
      <c r="FY508" s="12"/>
      <c r="FZ508" s="12"/>
      <c r="GA508" s="12"/>
      <c r="GB508" s="12"/>
      <c r="GC508" s="12"/>
      <c r="GD508" s="12"/>
      <c r="GE508" s="12"/>
      <c r="GF508" s="12"/>
      <c r="GG508" s="12"/>
      <c r="GH508" s="12"/>
      <c r="GI508" s="12"/>
      <c r="GJ508" s="12"/>
      <c r="GK508" s="12"/>
      <c r="GL508" s="12"/>
      <c r="GM508" s="12"/>
      <c r="GN508" s="12"/>
      <c r="GO508" s="12"/>
      <c r="GP508" s="12"/>
      <c r="GQ508" s="12"/>
      <c r="GR508" s="12"/>
      <c r="GS508" s="12"/>
      <c r="GT508" s="12"/>
      <c r="GU508" s="12"/>
      <c r="GV508" s="12"/>
      <c r="GW508" s="12"/>
      <c r="GX508" s="12"/>
      <c r="GY508" s="12"/>
      <c r="GZ508" s="12"/>
      <c r="HA508" s="12"/>
      <c r="HB508" s="12"/>
      <c r="HC508" s="12"/>
      <c r="HD508" s="12"/>
      <c r="HE508" s="12"/>
      <c r="HF508" s="12"/>
      <c r="HG508" s="12"/>
      <c r="HH508" s="12"/>
      <c r="HI508" s="12"/>
      <c r="HJ508" s="12"/>
      <c r="HK508" s="12"/>
      <c r="HL508" s="12"/>
      <c r="HM508" s="12"/>
      <c r="HN508" s="12"/>
      <c r="HO508" s="12"/>
      <c r="HP508" s="12"/>
      <c r="HQ508" s="12"/>
      <c r="HR508" s="12"/>
      <c r="HS508" s="12"/>
      <c r="HT508" s="12"/>
      <c r="HU508" s="12"/>
      <c r="HV508" s="12"/>
      <c r="HW508" s="12"/>
      <c r="HX508" s="12"/>
      <c r="HY508" s="12"/>
      <c r="HZ508" s="12"/>
      <c r="IA508" s="12"/>
      <c r="IB508" s="12"/>
      <c r="IC508" s="12"/>
      <c r="ID508" s="12"/>
      <c r="IE508" s="12"/>
    </row>
    <row r="509" spans="1:239" s="23" customFormat="1" ht="14.25" customHeight="1">
      <c r="A509" s="13"/>
      <c r="B509" s="48"/>
      <c r="C509" s="126"/>
      <c r="D509" s="129"/>
      <c r="E509" s="129"/>
      <c r="F509" s="129"/>
      <c r="G509" s="20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  <c r="FL509" s="12"/>
      <c r="FM509" s="12"/>
      <c r="FN509" s="12"/>
      <c r="FO509" s="12"/>
      <c r="FP509" s="12"/>
      <c r="FQ509" s="12"/>
      <c r="FR509" s="12"/>
      <c r="FS509" s="12"/>
      <c r="FT509" s="12"/>
      <c r="FU509" s="12"/>
      <c r="FV509" s="12"/>
      <c r="FW509" s="12"/>
      <c r="FX509" s="12"/>
      <c r="FY509" s="12"/>
      <c r="FZ509" s="12"/>
      <c r="GA509" s="12"/>
      <c r="GB509" s="12"/>
      <c r="GC509" s="12"/>
      <c r="GD509" s="12"/>
      <c r="GE509" s="12"/>
      <c r="GF509" s="12"/>
      <c r="GG509" s="12"/>
      <c r="GH509" s="12"/>
      <c r="GI509" s="12"/>
      <c r="GJ509" s="12"/>
      <c r="GK509" s="12"/>
      <c r="GL509" s="12"/>
      <c r="GM509" s="12"/>
      <c r="GN509" s="12"/>
      <c r="GO509" s="12"/>
      <c r="GP509" s="12"/>
      <c r="GQ509" s="12"/>
      <c r="GR509" s="12"/>
      <c r="GS509" s="12"/>
      <c r="GT509" s="12"/>
      <c r="GU509" s="12"/>
      <c r="GV509" s="12"/>
      <c r="GW509" s="12"/>
      <c r="GX509" s="12"/>
      <c r="GY509" s="12"/>
      <c r="GZ509" s="12"/>
      <c r="HA509" s="12"/>
      <c r="HB509" s="12"/>
      <c r="HC509" s="12"/>
      <c r="HD509" s="12"/>
      <c r="HE509" s="12"/>
      <c r="HF509" s="12"/>
      <c r="HG509" s="12"/>
      <c r="HH509" s="12"/>
      <c r="HI509" s="12"/>
      <c r="HJ509" s="12"/>
      <c r="HK509" s="12"/>
      <c r="HL509" s="12"/>
      <c r="HM509" s="12"/>
      <c r="HN509" s="12"/>
      <c r="HO509" s="12"/>
      <c r="HP509" s="12"/>
      <c r="HQ509" s="12"/>
      <c r="HR509" s="12"/>
      <c r="HS509" s="12"/>
      <c r="HT509" s="12"/>
      <c r="HU509" s="12"/>
      <c r="HV509" s="12"/>
      <c r="HW509" s="12"/>
      <c r="HX509" s="12"/>
      <c r="HY509" s="12"/>
      <c r="HZ509" s="12"/>
      <c r="IA509" s="12"/>
      <c r="IB509" s="12"/>
      <c r="IC509" s="12"/>
      <c r="ID509" s="12"/>
      <c r="IE509" s="12"/>
    </row>
    <row r="510" spans="1:239" s="23" customFormat="1" ht="14.25" customHeight="1">
      <c r="A510" s="55" t="s">
        <v>125</v>
      </c>
      <c r="B510" s="11"/>
      <c r="C510" s="126"/>
      <c r="D510" s="129"/>
      <c r="E510" s="129"/>
      <c r="F510" s="129"/>
      <c r="G510" s="20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  <c r="FL510" s="12"/>
      <c r="FM510" s="12"/>
      <c r="FN510" s="12"/>
      <c r="FO510" s="12"/>
      <c r="FP510" s="12"/>
      <c r="FQ510" s="12"/>
      <c r="FR510" s="12"/>
      <c r="FS510" s="12"/>
      <c r="FT510" s="12"/>
      <c r="FU510" s="12"/>
      <c r="FV510" s="12"/>
      <c r="FW510" s="12"/>
      <c r="FX510" s="12"/>
      <c r="FY510" s="12"/>
      <c r="FZ510" s="12"/>
      <c r="GA510" s="12"/>
      <c r="GB510" s="12"/>
      <c r="GC510" s="12"/>
      <c r="GD510" s="12"/>
      <c r="GE510" s="12"/>
      <c r="GF510" s="12"/>
      <c r="GG510" s="12"/>
      <c r="GH510" s="12"/>
      <c r="GI510" s="12"/>
      <c r="GJ510" s="12"/>
      <c r="GK510" s="12"/>
      <c r="GL510" s="12"/>
      <c r="GM510" s="12"/>
      <c r="GN510" s="12"/>
      <c r="GO510" s="12"/>
      <c r="GP510" s="12"/>
      <c r="GQ510" s="12"/>
      <c r="GR510" s="12"/>
      <c r="GS510" s="12"/>
      <c r="GT510" s="12"/>
      <c r="GU510" s="12"/>
      <c r="GV510" s="12"/>
      <c r="GW510" s="12"/>
      <c r="GX510" s="12"/>
      <c r="GY510" s="12"/>
      <c r="GZ510" s="12"/>
      <c r="HA510" s="12"/>
      <c r="HB510" s="12"/>
      <c r="HC510" s="12"/>
      <c r="HD510" s="12"/>
      <c r="HE510" s="12"/>
      <c r="HF510" s="12"/>
      <c r="HG510" s="12"/>
      <c r="HH510" s="12"/>
      <c r="HI510" s="12"/>
      <c r="HJ510" s="12"/>
      <c r="HK510" s="12"/>
      <c r="HL510" s="12"/>
      <c r="HM510" s="12"/>
      <c r="HN510" s="12"/>
      <c r="HO510" s="12"/>
      <c r="HP510" s="12"/>
      <c r="HQ510" s="12"/>
      <c r="HR510" s="12"/>
      <c r="HS510" s="12"/>
      <c r="HT510" s="12"/>
      <c r="HU510" s="12"/>
      <c r="HV510" s="12"/>
      <c r="HW510" s="12"/>
      <c r="HX510" s="12"/>
      <c r="HY510" s="12"/>
      <c r="HZ510" s="12"/>
      <c r="IA510" s="12"/>
      <c r="IB510" s="12"/>
      <c r="IC510" s="12"/>
      <c r="ID510" s="12"/>
      <c r="IE510" s="12"/>
    </row>
    <row r="511" spans="1:239" s="23" customFormat="1" ht="24.75" customHeight="1">
      <c r="A511" s="5" t="s">
        <v>917</v>
      </c>
      <c r="B511" s="5" t="s">
        <v>918</v>
      </c>
      <c r="C511" s="4" t="s">
        <v>919</v>
      </c>
      <c r="D511" s="508" t="s">
        <v>777</v>
      </c>
      <c r="E511" s="509" t="s">
        <v>778</v>
      </c>
      <c r="F511" s="5" t="s">
        <v>715</v>
      </c>
      <c r="G511" s="35" t="s">
        <v>716</v>
      </c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  <c r="FL511" s="12"/>
      <c r="FM511" s="12"/>
      <c r="FN511" s="12"/>
      <c r="FO511" s="12"/>
      <c r="FP511" s="12"/>
      <c r="FQ511" s="12"/>
      <c r="FR511" s="12"/>
      <c r="FS511" s="12"/>
      <c r="FT511" s="12"/>
      <c r="FU511" s="12"/>
      <c r="FV511" s="12"/>
      <c r="FW511" s="12"/>
      <c r="FX511" s="12"/>
      <c r="FY511" s="12"/>
      <c r="FZ511" s="12"/>
      <c r="GA511" s="12"/>
      <c r="GB511" s="12"/>
      <c r="GC511" s="12"/>
      <c r="GD511" s="12"/>
      <c r="GE511" s="12"/>
      <c r="GF511" s="12"/>
      <c r="GG511" s="12"/>
      <c r="GH511" s="12"/>
      <c r="GI511" s="12"/>
      <c r="GJ511" s="12"/>
      <c r="GK511" s="12"/>
      <c r="GL511" s="12"/>
      <c r="GM511" s="12"/>
      <c r="GN511" s="12"/>
      <c r="GO511" s="12"/>
      <c r="GP511" s="12"/>
      <c r="GQ511" s="12"/>
      <c r="GR511" s="12"/>
      <c r="GS511" s="12"/>
      <c r="GT511" s="12"/>
      <c r="GU511" s="12"/>
      <c r="GV511" s="12"/>
      <c r="GW511" s="12"/>
      <c r="GX511" s="12"/>
      <c r="GY511" s="12"/>
      <c r="GZ511" s="12"/>
      <c r="HA511" s="12"/>
      <c r="HB511" s="12"/>
      <c r="HC511" s="12"/>
      <c r="HD511" s="12"/>
      <c r="HE511" s="12"/>
      <c r="HF511" s="12"/>
      <c r="HG511" s="12"/>
      <c r="HH511" s="12"/>
      <c r="HI511" s="12"/>
      <c r="HJ511" s="12"/>
      <c r="HK511" s="12"/>
      <c r="HL511" s="12"/>
      <c r="HM511" s="12"/>
      <c r="HN511" s="12"/>
      <c r="HO511" s="12"/>
      <c r="HP511" s="12"/>
      <c r="HQ511" s="12"/>
      <c r="HR511" s="12"/>
      <c r="HS511" s="12"/>
      <c r="HT511" s="12"/>
      <c r="HU511" s="12"/>
      <c r="HV511" s="12"/>
      <c r="HW511" s="12"/>
      <c r="HX511" s="12"/>
      <c r="HY511" s="12"/>
      <c r="HZ511" s="12"/>
      <c r="IA511" s="12"/>
      <c r="IB511" s="12"/>
      <c r="IC511" s="12"/>
      <c r="ID511" s="12"/>
      <c r="IE511" s="12"/>
    </row>
    <row r="512" spans="1:239" s="23" customFormat="1" ht="25.5">
      <c r="A512" s="94" t="s">
        <v>115</v>
      </c>
      <c r="B512" s="93">
        <v>5311</v>
      </c>
      <c r="C512" s="92" t="s">
        <v>126</v>
      </c>
      <c r="D512" s="142">
        <v>0</v>
      </c>
      <c r="E512" s="142">
        <v>3000</v>
      </c>
      <c r="F512" s="142">
        <v>3000</v>
      </c>
      <c r="G512" s="791">
        <f>F512/E512*100</f>
        <v>100</v>
      </c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  <c r="FL512" s="12"/>
      <c r="FM512" s="12"/>
      <c r="FN512" s="12"/>
      <c r="FO512" s="12"/>
      <c r="FP512" s="12"/>
      <c r="FQ512" s="12"/>
      <c r="FR512" s="12"/>
      <c r="FS512" s="12"/>
      <c r="FT512" s="12"/>
      <c r="FU512" s="12"/>
      <c r="FV512" s="12"/>
      <c r="FW512" s="12"/>
      <c r="FX512" s="12"/>
      <c r="FY512" s="12"/>
      <c r="FZ512" s="12"/>
      <c r="GA512" s="12"/>
      <c r="GB512" s="12"/>
      <c r="GC512" s="12"/>
      <c r="GD512" s="12"/>
      <c r="GE512" s="12"/>
      <c r="GF512" s="12"/>
      <c r="GG512" s="12"/>
      <c r="GH512" s="12"/>
      <c r="GI512" s="12"/>
      <c r="GJ512" s="12"/>
      <c r="GK512" s="12"/>
      <c r="GL512" s="12"/>
      <c r="GM512" s="12"/>
      <c r="GN512" s="12"/>
      <c r="GO512" s="12"/>
      <c r="GP512" s="12"/>
      <c r="GQ512" s="12"/>
      <c r="GR512" s="12"/>
      <c r="GS512" s="12"/>
      <c r="GT512" s="12"/>
      <c r="GU512" s="12"/>
      <c r="GV512" s="12"/>
      <c r="GW512" s="12"/>
      <c r="GX512" s="12"/>
      <c r="GY512" s="12"/>
      <c r="GZ512" s="12"/>
      <c r="HA512" s="12"/>
      <c r="HB512" s="12"/>
      <c r="HC512" s="12"/>
      <c r="HD512" s="12"/>
      <c r="HE512" s="12"/>
      <c r="HF512" s="12"/>
      <c r="HG512" s="12"/>
      <c r="HH512" s="12"/>
      <c r="HI512" s="12"/>
      <c r="HJ512" s="12"/>
      <c r="HK512" s="12"/>
      <c r="HL512" s="12"/>
      <c r="HM512" s="12"/>
      <c r="HN512" s="12"/>
      <c r="HO512" s="12"/>
      <c r="HP512" s="12"/>
      <c r="HQ512" s="12"/>
      <c r="HR512" s="12"/>
      <c r="HS512" s="12"/>
      <c r="HT512" s="12"/>
      <c r="HU512" s="12"/>
      <c r="HV512" s="12"/>
      <c r="HW512" s="12"/>
      <c r="HX512" s="12"/>
      <c r="HY512" s="12"/>
      <c r="HZ512" s="12"/>
      <c r="IA512" s="12"/>
      <c r="IB512" s="12"/>
      <c r="IC512" s="12"/>
      <c r="ID512" s="12"/>
      <c r="IE512" s="12"/>
    </row>
    <row r="513" spans="1:239" s="23" customFormat="1" ht="15.75" customHeight="1">
      <c r="A513" s="186" t="s">
        <v>115</v>
      </c>
      <c r="B513" s="93">
        <v>3399</v>
      </c>
      <c r="C513" s="835" t="s">
        <v>706</v>
      </c>
      <c r="D513" s="142">
        <v>0</v>
      </c>
      <c r="E513" s="142">
        <v>20</v>
      </c>
      <c r="F513" s="142">
        <v>20</v>
      </c>
      <c r="G513" s="791">
        <f>F513/E513*100</f>
        <v>100</v>
      </c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  <c r="FL513" s="12"/>
      <c r="FM513" s="12"/>
      <c r="FN513" s="12"/>
      <c r="FO513" s="12"/>
      <c r="FP513" s="12"/>
      <c r="FQ513" s="12"/>
      <c r="FR513" s="12"/>
      <c r="FS513" s="12"/>
      <c r="FT513" s="12"/>
      <c r="FU513" s="12"/>
      <c r="FV513" s="12"/>
      <c r="FW513" s="12"/>
      <c r="FX513" s="12"/>
      <c r="FY513" s="12"/>
      <c r="FZ513" s="12"/>
      <c r="GA513" s="12"/>
      <c r="GB513" s="12"/>
      <c r="GC513" s="12"/>
      <c r="GD513" s="12"/>
      <c r="GE513" s="12"/>
      <c r="GF513" s="12"/>
      <c r="GG513" s="12"/>
      <c r="GH513" s="12"/>
      <c r="GI513" s="12"/>
      <c r="GJ513" s="12"/>
      <c r="GK513" s="12"/>
      <c r="GL513" s="12"/>
      <c r="GM513" s="12"/>
      <c r="GN513" s="12"/>
      <c r="GO513" s="12"/>
      <c r="GP513" s="12"/>
      <c r="GQ513" s="12"/>
      <c r="GR513" s="12"/>
      <c r="GS513" s="12"/>
      <c r="GT513" s="12"/>
      <c r="GU513" s="12"/>
      <c r="GV513" s="12"/>
      <c r="GW513" s="12"/>
      <c r="GX513" s="12"/>
      <c r="GY513" s="12"/>
      <c r="GZ513" s="12"/>
      <c r="HA513" s="12"/>
      <c r="HB513" s="12"/>
      <c r="HC513" s="12"/>
      <c r="HD513" s="12"/>
      <c r="HE513" s="12"/>
      <c r="HF513" s="12"/>
      <c r="HG513" s="12"/>
      <c r="HH513" s="12"/>
      <c r="HI513" s="12"/>
      <c r="HJ513" s="12"/>
      <c r="HK513" s="12"/>
      <c r="HL513" s="12"/>
      <c r="HM513" s="12"/>
      <c r="HN513" s="12"/>
      <c r="HO513" s="12"/>
      <c r="HP513" s="12"/>
      <c r="HQ513" s="12"/>
      <c r="HR513" s="12"/>
      <c r="HS513" s="12"/>
      <c r="HT513" s="12"/>
      <c r="HU513" s="12"/>
      <c r="HV513" s="12"/>
      <c r="HW513" s="12"/>
      <c r="HX513" s="12"/>
      <c r="HY513" s="12"/>
      <c r="HZ513" s="12"/>
      <c r="IA513" s="12"/>
      <c r="IB513" s="12"/>
      <c r="IC513" s="12"/>
      <c r="ID513" s="12"/>
      <c r="IE513" s="12"/>
    </row>
    <row r="514" spans="1:7" s="123" customFormat="1" ht="15" customHeight="1">
      <c r="A514" s="124"/>
      <c r="B514" s="138"/>
      <c r="C514" s="137" t="s">
        <v>127</v>
      </c>
      <c r="D514" s="125">
        <v>0</v>
      </c>
      <c r="E514" s="125">
        <f>SUM(E512:E513)</f>
        <v>3020</v>
      </c>
      <c r="F514" s="125">
        <f>SUM(F512:F513)</f>
        <v>3020</v>
      </c>
      <c r="G514" s="223">
        <f>SUM(G512)</f>
        <v>100</v>
      </c>
    </row>
    <row r="515" spans="1:239" s="23" customFormat="1" ht="14.25" customHeight="1">
      <c r="A515" s="13"/>
      <c r="B515" s="48"/>
      <c r="C515" s="126"/>
      <c r="D515" s="129"/>
      <c r="E515" s="129"/>
      <c r="F515" s="129"/>
      <c r="G515" s="20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</row>
    <row r="516" spans="1:239" s="23" customFormat="1" ht="14.25" customHeight="1">
      <c r="A516" s="33" t="s">
        <v>128</v>
      </c>
      <c r="B516" s="33"/>
      <c r="C516" s="33"/>
      <c r="D516" s="129"/>
      <c r="E516" s="129"/>
      <c r="F516" s="129"/>
      <c r="G516" s="20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  <c r="FL516" s="12"/>
      <c r="FM516" s="12"/>
      <c r="FN516" s="12"/>
      <c r="FO516" s="12"/>
      <c r="FP516" s="12"/>
      <c r="FQ516" s="12"/>
      <c r="FR516" s="12"/>
      <c r="FS516" s="12"/>
      <c r="FT516" s="12"/>
      <c r="FU516" s="12"/>
      <c r="FV516" s="12"/>
      <c r="FW516" s="12"/>
      <c r="FX516" s="12"/>
      <c r="FY516" s="12"/>
      <c r="FZ516" s="12"/>
      <c r="GA516" s="12"/>
      <c r="GB516" s="12"/>
      <c r="GC516" s="12"/>
      <c r="GD516" s="12"/>
      <c r="GE516" s="12"/>
      <c r="GF516" s="12"/>
      <c r="GG516" s="12"/>
      <c r="GH516" s="12"/>
      <c r="GI516" s="12"/>
      <c r="GJ516" s="12"/>
      <c r="GK516" s="12"/>
      <c r="GL516" s="12"/>
      <c r="GM516" s="12"/>
      <c r="GN516" s="12"/>
      <c r="GO516" s="12"/>
      <c r="GP516" s="12"/>
      <c r="GQ516" s="12"/>
      <c r="GR516" s="12"/>
      <c r="GS516" s="12"/>
      <c r="GT516" s="12"/>
      <c r="GU516" s="12"/>
      <c r="GV516" s="12"/>
      <c r="GW516" s="12"/>
      <c r="GX516" s="12"/>
      <c r="GY516" s="12"/>
      <c r="GZ516" s="12"/>
      <c r="HA516" s="12"/>
      <c r="HB516" s="12"/>
      <c r="HC516" s="12"/>
      <c r="HD516" s="12"/>
      <c r="HE516" s="12"/>
      <c r="HF516" s="12"/>
      <c r="HG516" s="12"/>
      <c r="HH516" s="12"/>
      <c r="HI516" s="12"/>
      <c r="HJ516" s="12"/>
      <c r="HK516" s="12"/>
      <c r="HL516" s="12"/>
      <c r="HM516" s="12"/>
      <c r="HN516" s="12"/>
      <c r="HO516" s="12"/>
      <c r="HP516" s="12"/>
      <c r="HQ516" s="12"/>
      <c r="HR516" s="12"/>
      <c r="HS516" s="12"/>
      <c r="HT516" s="12"/>
      <c r="HU516" s="12"/>
      <c r="HV516" s="12"/>
      <c r="HW516" s="12"/>
      <c r="HX516" s="12"/>
      <c r="HY516" s="12"/>
      <c r="HZ516" s="12"/>
      <c r="IA516" s="12"/>
      <c r="IB516" s="12"/>
      <c r="IC516" s="12"/>
      <c r="ID516" s="12"/>
      <c r="IE516" s="12"/>
    </row>
    <row r="517" spans="1:239" s="23" customFormat="1" ht="9" customHeight="1">
      <c r="A517" s="33"/>
      <c r="B517" s="221"/>
      <c r="C517" s="221"/>
      <c r="D517" s="129"/>
      <c r="E517" s="129"/>
      <c r="F517" s="129"/>
      <c r="G517" s="20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</row>
    <row r="518" spans="1:239" s="23" customFormat="1" ht="25.5" customHeight="1">
      <c r="A518" s="5" t="s">
        <v>917</v>
      </c>
      <c r="B518" s="5" t="s">
        <v>918</v>
      </c>
      <c r="C518" s="4" t="s">
        <v>919</v>
      </c>
      <c r="D518" s="508" t="s">
        <v>777</v>
      </c>
      <c r="E518" s="509" t="s">
        <v>778</v>
      </c>
      <c r="F518" s="5" t="s">
        <v>715</v>
      </c>
      <c r="G518" s="35" t="s">
        <v>716</v>
      </c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</row>
    <row r="519" spans="1:239" s="23" customFormat="1" ht="12.75" customHeight="1">
      <c r="A519" s="94" t="s">
        <v>115</v>
      </c>
      <c r="B519" s="93">
        <v>6221</v>
      </c>
      <c r="C519" s="846" t="s">
        <v>129</v>
      </c>
      <c r="D519" s="142">
        <v>0</v>
      </c>
      <c r="E519" s="142">
        <v>300</v>
      </c>
      <c r="F519" s="142">
        <v>200</v>
      </c>
      <c r="G519" s="791">
        <f>F519/E519*100</f>
        <v>66.66666666666666</v>
      </c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</row>
    <row r="520" spans="1:7" s="123" customFormat="1" ht="15" customHeight="1">
      <c r="A520" s="124"/>
      <c r="B520" s="138"/>
      <c r="C520" s="137" t="s">
        <v>130</v>
      </c>
      <c r="D520" s="125">
        <v>0</v>
      </c>
      <c r="E520" s="125">
        <f>SUM(E519:E519)</f>
        <v>300</v>
      </c>
      <c r="F520" s="125">
        <f>SUM(F519:F519)</f>
        <v>200</v>
      </c>
      <c r="G520" s="223">
        <f>SUM(G519)</f>
        <v>66.66666666666666</v>
      </c>
    </row>
    <row r="521" spans="1:7" s="123" customFormat="1" ht="14.25" customHeight="1">
      <c r="A521" s="13"/>
      <c r="B521" s="48"/>
      <c r="C521" s="126"/>
      <c r="D521" s="129"/>
      <c r="E521" s="129"/>
      <c r="F521" s="129"/>
      <c r="G521" s="202"/>
    </row>
    <row r="522" spans="1:7" ht="15" customHeight="1">
      <c r="A522" s="131"/>
      <c r="B522" s="140"/>
      <c r="C522" s="139" t="s">
        <v>131</v>
      </c>
      <c r="D522" s="132">
        <f>D501+D508</f>
        <v>52174</v>
      </c>
      <c r="E522" s="132">
        <f>E501+E508+E514+E520</f>
        <v>55798</v>
      </c>
      <c r="F522" s="132">
        <f>F501+F508+F514+F520</f>
        <v>46634</v>
      </c>
      <c r="G522" s="398">
        <f>F522/E522*100</f>
        <v>83.57647227499193</v>
      </c>
    </row>
    <row r="523" spans="1:239" s="23" customFormat="1" ht="12.75" customHeight="1">
      <c r="A523" s="47"/>
      <c r="B523" s="11"/>
      <c r="C523"/>
      <c r="D523" s="56"/>
      <c r="E523" s="713"/>
      <c r="F523" s="713"/>
      <c r="G523" s="214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</row>
    <row r="524" spans="1:239" s="23" customFormat="1" ht="15.75">
      <c r="A524" s="96" t="s">
        <v>132</v>
      </c>
      <c r="B524" s="47"/>
      <c r="D524" s="56"/>
      <c r="E524" s="56"/>
      <c r="F524" s="56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</row>
    <row r="525" spans="1:239" s="23" customFormat="1" ht="9" customHeight="1">
      <c r="A525" s="47"/>
      <c r="B525" s="11"/>
      <c r="C525"/>
      <c r="D525" s="56"/>
      <c r="E525" s="56"/>
      <c r="F525" s="56"/>
      <c r="G525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</row>
    <row r="526" spans="1:6" ht="14.25" customHeight="1">
      <c r="A526" s="55" t="s">
        <v>939</v>
      </c>
      <c r="B526" s="11"/>
      <c r="D526" s="56"/>
      <c r="E526" s="56"/>
      <c r="F526" s="56"/>
    </row>
    <row r="527" spans="1:6" ht="9" customHeight="1">
      <c r="A527" s="47"/>
      <c r="B527" s="11"/>
      <c r="D527" s="56" t="s">
        <v>133</v>
      </c>
      <c r="E527" s="56"/>
      <c r="F527" s="56"/>
    </row>
    <row r="528" spans="1:239" s="23" customFormat="1" ht="25.5" customHeight="1">
      <c r="A528" s="5" t="s">
        <v>917</v>
      </c>
      <c r="B528" s="5" t="s">
        <v>918</v>
      </c>
      <c r="C528" s="4" t="s">
        <v>919</v>
      </c>
      <c r="D528" s="508" t="s">
        <v>777</v>
      </c>
      <c r="E528" s="509" t="s">
        <v>778</v>
      </c>
      <c r="F528" s="5" t="s">
        <v>715</v>
      </c>
      <c r="G528" s="35" t="s">
        <v>716</v>
      </c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</row>
    <row r="529" spans="1:239" s="23" customFormat="1" ht="25.5">
      <c r="A529" s="94" t="s">
        <v>134</v>
      </c>
      <c r="B529" s="93">
        <v>6172</v>
      </c>
      <c r="C529" s="92" t="s">
        <v>135</v>
      </c>
      <c r="D529" s="220">
        <v>259512</v>
      </c>
      <c r="E529" s="220">
        <v>257515</v>
      </c>
      <c r="F529" s="220">
        <v>247837</v>
      </c>
      <c r="G529" s="791">
        <f>F529/E529*100</f>
        <v>96.2417723239423</v>
      </c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</row>
    <row r="530" spans="1:239" s="23" customFormat="1" ht="12.75" customHeight="1">
      <c r="A530" s="94" t="s">
        <v>136</v>
      </c>
      <c r="B530" s="93">
        <v>6115</v>
      </c>
      <c r="C530" s="92" t="s">
        <v>137</v>
      </c>
      <c r="D530" s="220">
        <v>0</v>
      </c>
      <c r="E530" s="220">
        <v>90</v>
      </c>
      <c r="F530" s="220">
        <v>13</v>
      </c>
      <c r="G530" s="791">
        <f>F530/E530*100</f>
        <v>14.444444444444443</v>
      </c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</row>
    <row r="531" spans="1:239" s="23" customFormat="1" ht="12.75">
      <c r="A531" s="186" t="s">
        <v>136</v>
      </c>
      <c r="B531" s="93">
        <v>6149</v>
      </c>
      <c r="C531" s="835" t="s">
        <v>138</v>
      </c>
      <c r="D531" s="220">
        <v>0</v>
      </c>
      <c r="E531" s="220">
        <v>146</v>
      </c>
      <c r="F531" s="220">
        <v>0</v>
      </c>
      <c r="G531" s="791">
        <f>F531/E531*100</f>
        <v>0</v>
      </c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</row>
    <row r="532" spans="1:7" ht="15" customHeight="1">
      <c r="A532" s="124"/>
      <c r="B532" s="138"/>
      <c r="C532" s="137" t="s">
        <v>932</v>
      </c>
      <c r="D532" s="125">
        <f>SUM(D529:D529)</f>
        <v>259512</v>
      </c>
      <c r="E532" s="125">
        <f>SUM(E529:E531)</f>
        <v>257751</v>
      </c>
      <c r="F532" s="125">
        <f>SUM(F529:F531)</f>
        <v>247850</v>
      </c>
      <c r="G532" s="73">
        <f>F532/E532*100</f>
        <v>96.15869579555462</v>
      </c>
    </row>
    <row r="533" spans="1:7" ht="11.25" customHeight="1">
      <c r="A533" s="13"/>
      <c r="B533" s="48"/>
      <c r="C533" s="32"/>
      <c r="D533" s="32"/>
      <c r="E533" s="32"/>
      <c r="F533" s="32"/>
      <c r="G533" s="32"/>
    </row>
    <row r="534" spans="1:7" ht="14.25" customHeight="1">
      <c r="A534" s="33" t="s">
        <v>1041</v>
      </c>
      <c r="B534" s="16"/>
      <c r="C534" s="32"/>
      <c r="D534" s="32"/>
      <c r="E534" s="32"/>
      <c r="F534" s="32"/>
      <c r="G534" s="32"/>
    </row>
    <row r="535" spans="1:7" ht="9" customHeight="1">
      <c r="A535" s="13"/>
      <c r="B535" s="16"/>
      <c r="C535" s="32"/>
      <c r="D535" s="32"/>
      <c r="E535" s="32"/>
      <c r="F535" s="32"/>
      <c r="G535" s="32"/>
    </row>
    <row r="536" spans="1:239" s="23" customFormat="1" ht="25.5" customHeight="1">
      <c r="A536" s="5" t="s">
        <v>917</v>
      </c>
      <c r="B536" s="5" t="s">
        <v>918</v>
      </c>
      <c r="C536" s="4" t="s">
        <v>919</v>
      </c>
      <c r="D536" s="508" t="s">
        <v>777</v>
      </c>
      <c r="E536" s="508" t="s">
        <v>778</v>
      </c>
      <c r="F536" s="5" t="s">
        <v>715</v>
      </c>
      <c r="G536" s="35" t="s">
        <v>716</v>
      </c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</row>
    <row r="537" spans="1:7" ht="12.75" customHeight="1">
      <c r="A537" s="94" t="s">
        <v>134</v>
      </c>
      <c r="B537" s="93">
        <v>6172</v>
      </c>
      <c r="C537" s="92" t="s">
        <v>139</v>
      </c>
      <c r="D537" s="220">
        <v>1000</v>
      </c>
      <c r="E537" s="220">
        <v>2589</v>
      </c>
      <c r="F537" s="220">
        <v>2257</v>
      </c>
      <c r="G537" s="791">
        <f>F537/E537*100</f>
        <v>87.17651602935497</v>
      </c>
    </row>
    <row r="538" spans="1:7" ht="12.75">
      <c r="A538" s="124"/>
      <c r="B538" s="138"/>
      <c r="C538" s="137" t="s">
        <v>936</v>
      </c>
      <c r="D538" s="125">
        <f>SUM(D537:D537)</f>
        <v>1000</v>
      </c>
      <c r="E538" s="125">
        <f>SUM(E537:E537)</f>
        <v>2589</v>
      </c>
      <c r="F538" s="125">
        <f>SUM(F537:F537)</f>
        <v>2257</v>
      </c>
      <c r="G538" s="81">
        <f>F538/E538*100</f>
        <v>87.17651602935497</v>
      </c>
    </row>
    <row r="539" spans="1:7" ht="9.75" customHeight="1">
      <c r="A539" s="40"/>
      <c r="B539" s="42"/>
      <c r="C539" s="12"/>
      <c r="G539" s="12"/>
    </row>
    <row r="540" spans="1:239" s="23" customFormat="1" ht="12" customHeight="1">
      <c r="A540" s="131"/>
      <c r="B540" s="140"/>
      <c r="C540" s="139" t="s">
        <v>131</v>
      </c>
      <c r="D540" s="132">
        <f>D532+D538</f>
        <v>260512</v>
      </c>
      <c r="E540" s="132">
        <f>E532+E538</f>
        <v>260340</v>
      </c>
      <c r="F540" s="132">
        <f>F532+F538</f>
        <v>250107</v>
      </c>
      <c r="G540" s="143">
        <f>F540/E540*100</f>
        <v>96.06937082277022</v>
      </c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  <c r="AS540" s="56"/>
      <c r="AT540" s="56"/>
      <c r="AU540" s="56"/>
      <c r="AV540" s="56"/>
      <c r="AW540" s="56"/>
      <c r="AX540" s="56"/>
      <c r="AY540" s="56"/>
      <c r="AZ540" s="56"/>
      <c r="BA540" s="56"/>
      <c r="BB540" s="56"/>
      <c r="BC540" s="56"/>
      <c r="BD540" s="56"/>
      <c r="BE540" s="56"/>
      <c r="BF540" s="56"/>
      <c r="BG540" s="56"/>
      <c r="BH540" s="56"/>
      <c r="BI540" s="56"/>
      <c r="BJ540" s="56"/>
      <c r="BK540" s="56"/>
      <c r="BL540" s="56"/>
      <c r="BM540" s="56"/>
      <c r="BN540" s="56"/>
      <c r="BO540" s="56"/>
      <c r="BP540" s="56"/>
      <c r="BQ540" s="56"/>
      <c r="BR540" s="56"/>
      <c r="BS540" s="56"/>
      <c r="BT540" s="56"/>
      <c r="BU540" s="56"/>
      <c r="BV540" s="56"/>
      <c r="BW540" s="56"/>
      <c r="BX540" s="56"/>
      <c r="BY540" s="56"/>
      <c r="BZ540" s="56"/>
      <c r="CA540" s="56"/>
      <c r="CB540" s="56"/>
      <c r="CC540" s="56"/>
      <c r="CD540" s="56"/>
      <c r="CE540" s="56"/>
      <c r="CF540" s="56"/>
      <c r="CG540" s="56"/>
      <c r="CH540" s="56"/>
      <c r="CI540" s="56"/>
      <c r="CJ540" s="56"/>
      <c r="CK540" s="56"/>
      <c r="CL540" s="56"/>
      <c r="CM540" s="56"/>
      <c r="CN540" s="56"/>
      <c r="CO540" s="56"/>
      <c r="CP540" s="56"/>
      <c r="CQ540" s="56"/>
      <c r="CR540" s="56"/>
      <c r="CS540" s="56"/>
      <c r="CT540" s="56"/>
      <c r="CU540" s="56"/>
      <c r="CV540" s="56"/>
      <c r="CW540" s="56"/>
      <c r="CX540" s="56"/>
      <c r="CY540" s="56"/>
      <c r="CZ540" s="56"/>
      <c r="DA540" s="56"/>
      <c r="DB540" s="56"/>
      <c r="DC540" s="56"/>
      <c r="DD540" s="56"/>
      <c r="DE540" s="56"/>
      <c r="DF540" s="56"/>
      <c r="DG540" s="56"/>
      <c r="DH540" s="56"/>
      <c r="DI540" s="56"/>
      <c r="DJ540" s="56"/>
      <c r="DK540" s="56"/>
      <c r="DL540" s="56"/>
      <c r="DM540" s="56"/>
      <c r="DN540" s="56"/>
      <c r="DO540" s="56"/>
      <c r="DP540" s="56"/>
      <c r="DQ540" s="56"/>
      <c r="DR540" s="56"/>
      <c r="DS540" s="56"/>
      <c r="DT540" s="56"/>
      <c r="DU540" s="56"/>
      <c r="DV540" s="56"/>
      <c r="DW540" s="56"/>
      <c r="DX540" s="56"/>
      <c r="DY540" s="56"/>
      <c r="DZ540" s="56"/>
      <c r="EA540" s="56"/>
      <c r="EB540" s="56"/>
      <c r="EC540" s="56"/>
      <c r="ED540" s="56"/>
      <c r="EE540" s="56"/>
      <c r="EF540" s="56"/>
      <c r="EG540" s="56"/>
      <c r="EH540" s="56"/>
      <c r="EI540" s="56"/>
      <c r="EJ540" s="56"/>
      <c r="EK540" s="56"/>
      <c r="EL540" s="56"/>
      <c r="EM540" s="56"/>
      <c r="EN540" s="56"/>
      <c r="EO540" s="56"/>
      <c r="EP540" s="56"/>
      <c r="EQ540" s="56"/>
      <c r="ER540" s="56"/>
      <c r="ES540" s="56"/>
      <c r="ET540" s="56"/>
      <c r="EU540" s="56"/>
      <c r="EV540" s="56"/>
      <c r="EW540" s="56"/>
      <c r="EX540" s="56"/>
      <c r="EY540" s="56"/>
      <c r="EZ540" s="56"/>
      <c r="FA540" s="56"/>
      <c r="FB540" s="56"/>
      <c r="FC540" s="56"/>
      <c r="FD540" s="56"/>
      <c r="FE540" s="56"/>
      <c r="FF540" s="56"/>
      <c r="FG540" s="56"/>
      <c r="FH540" s="56"/>
      <c r="FI540" s="56"/>
      <c r="FJ540" s="56"/>
      <c r="FK540" s="56"/>
      <c r="FL540" s="56"/>
      <c r="FM540" s="56"/>
      <c r="FN540" s="56"/>
      <c r="FO540" s="56"/>
      <c r="FP540" s="56"/>
      <c r="FQ540" s="56"/>
      <c r="FR540" s="56"/>
      <c r="FS540" s="56"/>
      <c r="FT540" s="56"/>
      <c r="FU540" s="56"/>
      <c r="FV540" s="56"/>
      <c r="FW540" s="56"/>
      <c r="FX540" s="56"/>
      <c r="FY540" s="56"/>
      <c r="FZ540" s="56"/>
      <c r="GA540" s="56"/>
      <c r="GB540" s="56"/>
      <c r="GC540" s="56"/>
      <c r="GD540" s="56"/>
      <c r="GE540" s="56"/>
      <c r="GF540" s="56"/>
      <c r="GG540" s="56"/>
      <c r="GH540" s="56"/>
      <c r="GI540" s="56"/>
      <c r="GJ540" s="56"/>
      <c r="GK540" s="56"/>
      <c r="GL540" s="56"/>
      <c r="GM540" s="56"/>
      <c r="GN540" s="56"/>
      <c r="GO540" s="56"/>
      <c r="GP540" s="56"/>
      <c r="GQ540" s="56"/>
      <c r="GR540" s="56"/>
      <c r="GS540" s="56"/>
      <c r="GT540" s="56"/>
      <c r="GU540" s="56"/>
      <c r="GV540" s="56"/>
      <c r="GW540" s="56"/>
      <c r="GX540" s="56"/>
      <c r="GY540" s="56"/>
      <c r="GZ540" s="56"/>
      <c r="HA540" s="56"/>
      <c r="HB540" s="56"/>
      <c r="HC540" s="56"/>
      <c r="HD540" s="56"/>
      <c r="HE540" s="56"/>
      <c r="HF540" s="56"/>
      <c r="HG540" s="56"/>
      <c r="HH540" s="56"/>
      <c r="HI540" s="56"/>
      <c r="HJ540" s="56"/>
      <c r="HK540" s="56"/>
      <c r="HL540" s="56"/>
      <c r="HM540" s="56"/>
      <c r="HN540" s="56"/>
      <c r="HO540" s="56"/>
      <c r="HP540" s="56"/>
      <c r="HQ540" s="56"/>
      <c r="HR540" s="56"/>
      <c r="HS540" s="56"/>
      <c r="HT540" s="56"/>
      <c r="HU540" s="56"/>
      <c r="HV540" s="56"/>
      <c r="HW540" s="56"/>
      <c r="HX540" s="56"/>
      <c r="HY540" s="56"/>
      <c r="HZ540" s="56"/>
      <c r="IA540" s="56"/>
      <c r="IB540" s="56"/>
      <c r="IC540" s="56"/>
      <c r="ID540" s="56"/>
      <c r="IE540" s="56"/>
    </row>
    <row r="541" spans="1:239" s="83" customFormat="1" ht="11.25" customHeight="1">
      <c r="A541" s="13"/>
      <c r="B541" s="48"/>
      <c r="C541" s="126"/>
      <c r="D541" s="127"/>
      <c r="E541" s="567"/>
      <c r="F541" s="567"/>
      <c r="G541" s="14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7"/>
      <c r="AV541" s="97"/>
      <c r="AW541" s="97"/>
      <c r="AX541" s="97"/>
      <c r="AY541" s="97"/>
      <c r="AZ541" s="97"/>
      <c r="BA541" s="97"/>
      <c r="BB541" s="97"/>
      <c r="BC541" s="97"/>
      <c r="BD541" s="97"/>
      <c r="BE541" s="97"/>
      <c r="BF541" s="97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7"/>
      <c r="BS541" s="97"/>
      <c r="BT541" s="97"/>
      <c r="BU541" s="97"/>
      <c r="BV541" s="97"/>
      <c r="BW541" s="97"/>
      <c r="BX541" s="97"/>
      <c r="BY541" s="97"/>
      <c r="BZ541" s="97"/>
      <c r="CA541" s="97"/>
      <c r="CB541" s="97"/>
      <c r="CC541" s="97"/>
      <c r="CD541" s="97"/>
      <c r="CE541" s="97"/>
      <c r="CF541" s="97"/>
      <c r="CG541" s="97"/>
      <c r="CH541" s="97"/>
      <c r="CI541" s="97"/>
      <c r="CJ541" s="97"/>
      <c r="CK541" s="97"/>
      <c r="CL541" s="97"/>
      <c r="CM541" s="97"/>
      <c r="CN541" s="97"/>
      <c r="CO541" s="97"/>
      <c r="CP541" s="97"/>
      <c r="CQ541" s="97"/>
      <c r="CR541" s="97"/>
      <c r="CS541" s="97"/>
      <c r="CT541" s="97"/>
      <c r="CU541" s="97"/>
      <c r="CV541" s="97"/>
      <c r="CW541" s="97"/>
      <c r="CX541" s="97"/>
      <c r="CY541" s="97"/>
      <c r="CZ541" s="97"/>
      <c r="DA541" s="97"/>
      <c r="DB541" s="97"/>
      <c r="DC541" s="97"/>
      <c r="DD541" s="97"/>
      <c r="DE541" s="97"/>
      <c r="DF541" s="97"/>
      <c r="DG541" s="97"/>
      <c r="DH541" s="97"/>
      <c r="DI541" s="97"/>
      <c r="DJ541" s="97"/>
      <c r="DK541" s="97"/>
      <c r="DL541" s="97"/>
      <c r="DM541" s="97"/>
      <c r="DN541" s="97"/>
      <c r="DO541" s="97"/>
      <c r="DP541" s="97"/>
      <c r="DQ541" s="97"/>
      <c r="DR541" s="97"/>
      <c r="DS541" s="97"/>
      <c r="DT541" s="97"/>
      <c r="DU541" s="97"/>
      <c r="DV541" s="97"/>
      <c r="DW541" s="97"/>
      <c r="DX541" s="97"/>
      <c r="DY541" s="97"/>
      <c r="DZ541" s="97"/>
      <c r="EA541" s="97"/>
      <c r="EB541" s="97"/>
      <c r="EC541" s="97"/>
      <c r="ED541" s="97"/>
      <c r="EE541" s="97"/>
      <c r="EF541" s="97"/>
      <c r="EG541" s="97"/>
      <c r="EH541" s="97"/>
      <c r="EI541" s="97"/>
      <c r="EJ541" s="97"/>
      <c r="EK541" s="97"/>
      <c r="EL541" s="97"/>
      <c r="EM541" s="97"/>
      <c r="EN541" s="97"/>
      <c r="EO541" s="97"/>
      <c r="EP541" s="97"/>
      <c r="EQ541" s="97"/>
      <c r="ER541" s="97"/>
      <c r="ES541" s="97"/>
      <c r="ET541" s="97"/>
      <c r="EU541" s="97"/>
      <c r="EV541" s="97"/>
      <c r="EW541" s="97"/>
      <c r="EX541" s="97"/>
      <c r="EY541" s="97"/>
      <c r="EZ541" s="97"/>
      <c r="FA541" s="97"/>
      <c r="FB541" s="97"/>
      <c r="FC541" s="97"/>
      <c r="FD541" s="97"/>
      <c r="FE541" s="97"/>
      <c r="FF541" s="97"/>
      <c r="FG541" s="97"/>
      <c r="FH541" s="97"/>
      <c r="FI541" s="97"/>
      <c r="FJ541" s="97"/>
      <c r="FK541" s="97"/>
      <c r="FL541" s="97"/>
      <c r="FM541" s="97"/>
      <c r="FN541" s="97"/>
      <c r="FO541" s="97"/>
      <c r="FP541" s="97"/>
      <c r="FQ541" s="97"/>
      <c r="FR541" s="97"/>
      <c r="FS541" s="97"/>
      <c r="FT541" s="97"/>
      <c r="FU541" s="97"/>
      <c r="FV541" s="97"/>
      <c r="FW541" s="97"/>
      <c r="FX541" s="97"/>
      <c r="FY541" s="97"/>
      <c r="FZ541" s="97"/>
      <c r="GA541" s="97"/>
      <c r="GB541" s="97"/>
      <c r="GC541" s="97"/>
      <c r="GD541" s="97"/>
      <c r="GE541" s="97"/>
      <c r="GF541" s="97"/>
      <c r="GG541" s="97"/>
      <c r="GH541" s="97"/>
      <c r="GI541" s="97"/>
      <c r="GJ541" s="97"/>
      <c r="GK541" s="97"/>
      <c r="GL541" s="97"/>
      <c r="GM541" s="97"/>
      <c r="GN541" s="97"/>
      <c r="GO541" s="97"/>
      <c r="GP541" s="97"/>
      <c r="GQ541" s="97"/>
      <c r="GR541" s="97"/>
      <c r="GS541" s="97"/>
      <c r="GT541" s="97"/>
      <c r="GU541" s="97"/>
      <c r="GV541" s="97"/>
      <c r="GW541" s="97"/>
      <c r="GX541" s="97"/>
      <c r="GY541" s="97"/>
      <c r="GZ541" s="97"/>
      <c r="HA541" s="97"/>
      <c r="HB541" s="97"/>
      <c r="HC541" s="97"/>
      <c r="HD541" s="97"/>
      <c r="HE541" s="97"/>
      <c r="HF541" s="97"/>
      <c r="HG541" s="97"/>
      <c r="HH541" s="97"/>
      <c r="HI541" s="97"/>
      <c r="HJ541" s="97"/>
      <c r="HK541" s="97"/>
      <c r="HL541" s="97"/>
      <c r="HM541" s="97"/>
      <c r="HN541" s="97"/>
      <c r="HO541" s="97"/>
      <c r="HP541" s="97"/>
      <c r="HQ541" s="97"/>
      <c r="HR541" s="97"/>
      <c r="HS541" s="97"/>
      <c r="HT541" s="97"/>
      <c r="HU541" s="97"/>
      <c r="HV541" s="97"/>
      <c r="HW541" s="97"/>
      <c r="HX541" s="97"/>
      <c r="HY541" s="97"/>
      <c r="HZ541" s="97"/>
      <c r="IA541" s="97"/>
      <c r="IB541" s="97"/>
      <c r="IC541" s="97"/>
      <c r="ID541" s="97"/>
      <c r="IE541" s="97"/>
    </row>
    <row r="542" spans="1:239" s="23" customFormat="1" ht="15.75">
      <c r="A542" s="53" t="s">
        <v>140</v>
      </c>
      <c r="D542" s="56"/>
      <c r="E542" s="56"/>
      <c r="F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</row>
    <row r="543" spans="2:239" s="23" customFormat="1" ht="7.5" customHeight="1">
      <c r="B543"/>
      <c r="C543"/>
      <c r="D543" s="12"/>
      <c r="E543" s="12"/>
      <c r="F543" s="12"/>
      <c r="G543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</row>
    <row r="544" spans="1:239" s="23" customFormat="1" ht="14.25" customHeight="1">
      <c r="A544" s="45" t="s">
        <v>141</v>
      </c>
      <c r="B544"/>
      <c r="C544"/>
      <c r="D544" s="12"/>
      <c r="E544" s="12"/>
      <c r="F544" s="12"/>
      <c r="G544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</row>
    <row r="545" spans="1:239" s="23" customFormat="1" ht="9" customHeight="1">
      <c r="A545" s="45"/>
      <c r="B545"/>
      <c r="C545"/>
      <c r="D545" s="12"/>
      <c r="E545" s="12"/>
      <c r="F545" s="12"/>
      <c r="G545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</row>
    <row r="546" spans="1:239" s="23" customFormat="1" ht="25.5" customHeight="1">
      <c r="A546" s="5" t="s">
        <v>917</v>
      </c>
      <c r="B546" s="5" t="s">
        <v>918</v>
      </c>
      <c r="C546" s="4" t="s">
        <v>919</v>
      </c>
      <c r="D546" s="508" t="s">
        <v>777</v>
      </c>
      <c r="E546" s="509" t="s">
        <v>778</v>
      </c>
      <c r="F546" s="5" t="s">
        <v>715</v>
      </c>
      <c r="G546" s="35" t="s">
        <v>716</v>
      </c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</row>
    <row r="547" spans="1:7" ht="38.25">
      <c r="A547" s="94" t="s">
        <v>142</v>
      </c>
      <c r="B547" s="93">
        <v>2139</v>
      </c>
      <c r="C547" s="92" t="s">
        <v>143</v>
      </c>
      <c r="D547" s="220">
        <v>860</v>
      </c>
      <c r="E547" s="220">
        <v>669</v>
      </c>
      <c r="F547" s="220">
        <v>503</v>
      </c>
      <c r="G547" s="109">
        <f aca="true" t="shared" si="19" ref="G547:G562">F547/E547*100</f>
        <v>75.18684603886398</v>
      </c>
    </row>
    <row r="548" spans="1:7" ht="25.5">
      <c r="A548" s="94" t="s">
        <v>142</v>
      </c>
      <c r="B548" s="93">
        <v>2139</v>
      </c>
      <c r="C548" s="92" t="s">
        <v>1019</v>
      </c>
      <c r="D548" s="220">
        <v>0</v>
      </c>
      <c r="E548" s="220">
        <v>500</v>
      </c>
      <c r="F548" s="220">
        <v>500</v>
      </c>
      <c r="G548" s="109">
        <f t="shared" si="19"/>
        <v>100</v>
      </c>
    </row>
    <row r="549" spans="1:7" ht="25.5" customHeight="1">
      <c r="A549" s="94" t="s">
        <v>142</v>
      </c>
      <c r="B549" s="93">
        <v>2141</v>
      </c>
      <c r="C549" s="92" t="s">
        <v>144</v>
      </c>
      <c r="D549" s="220">
        <v>600</v>
      </c>
      <c r="E549" s="220">
        <v>600</v>
      </c>
      <c r="F549" s="220">
        <v>359</v>
      </c>
      <c r="G549" s="109">
        <f t="shared" si="19"/>
        <v>59.833333333333336</v>
      </c>
    </row>
    <row r="550" spans="1:7" ht="38.25">
      <c r="A550" s="94" t="s">
        <v>142</v>
      </c>
      <c r="B550" s="93">
        <v>2143</v>
      </c>
      <c r="C550" s="108" t="s">
        <v>145</v>
      </c>
      <c r="D550" s="220">
        <v>65</v>
      </c>
      <c r="E550" s="220">
        <v>65</v>
      </c>
      <c r="F550" s="220">
        <v>13</v>
      </c>
      <c r="G550" s="109">
        <f t="shared" si="19"/>
        <v>20</v>
      </c>
    </row>
    <row r="551" spans="1:239" s="10" customFormat="1" ht="25.5">
      <c r="A551" s="94" t="s">
        <v>142</v>
      </c>
      <c r="B551" s="93">
        <v>2199</v>
      </c>
      <c r="C551" s="92" t="s">
        <v>146</v>
      </c>
      <c r="D551" s="220">
        <v>220</v>
      </c>
      <c r="E551" s="220">
        <v>71</v>
      </c>
      <c r="F551" s="220">
        <v>66</v>
      </c>
      <c r="G551" s="109">
        <f t="shared" si="19"/>
        <v>92.95774647887323</v>
      </c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</row>
    <row r="552" spans="1:239" s="10" customFormat="1" ht="25.5">
      <c r="A552" s="94" t="s">
        <v>142</v>
      </c>
      <c r="B552" s="93">
        <v>3299</v>
      </c>
      <c r="C552" s="92" t="s">
        <v>147</v>
      </c>
      <c r="D552" s="220">
        <v>100</v>
      </c>
      <c r="E552" s="220">
        <v>70</v>
      </c>
      <c r="F552" s="220">
        <v>31</v>
      </c>
      <c r="G552" s="109">
        <f t="shared" si="19"/>
        <v>44.285714285714285</v>
      </c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</row>
    <row r="553" spans="1:239" s="10" customFormat="1" ht="39.75" customHeight="1">
      <c r="A553" s="94" t="s">
        <v>142</v>
      </c>
      <c r="B553" s="93">
        <v>3319</v>
      </c>
      <c r="C553" s="92" t="s">
        <v>1118</v>
      </c>
      <c r="D553" s="220">
        <v>0</v>
      </c>
      <c r="E553" s="220">
        <v>30</v>
      </c>
      <c r="F553" s="220">
        <v>30</v>
      </c>
      <c r="G553" s="109">
        <f t="shared" si="19"/>
        <v>100</v>
      </c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</row>
    <row r="554" spans="1:239" s="10" customFormat="1" ht="25.5">
      <c r="A554" s="94" t="s">
        <v>142</v>
      </c>
      <c r="B554" s="93">
        <v>3699</v>
      </c>
      <c r="C554" s="92" t="s">
        <v>1117</v>
      </c>
      <c r="D554" s="220">
        <v>69000</v>
      </c>
      <c r="E554" s="220">
        <v>70475</v>
      </c>
      <c r="F554" s="220">
        <v>69227</v>
      </c>
      <c r="G554" s="109">
        <f t="shared" si="19"/>
        <v>98.22915927633913</v>
      </c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</row>
    <row r="555" spans="1:239" s="10" customFormat="1" ht="25.5">
      <c r="A555" s="94" t="s">
        <v>142</v>
      </c>
      <c r="B555" s="93">
        <v>3699</v>
      </c>
      <c r="C555" s="92" t="s">
        <v>148</v>
      </c>
      <c r="D555" s="220">
        <v>3000</v>
      </c>
      <c r="E555" s="220">
        <v>3000</v>
      </c>
      <c r="F555" s="220">
        <v>1760</v>
      </c>
      <c r="G555" s="109">
        <f t="shared" si="19"/>
        <v>58.666666666666664</v>
      </c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</row>
    <row r="556" spans="1:239" s="10" customFormat="1" ht="25.5" customHeight="1">
      <c r="A556" s="94" t="s">
        <v>142</v>
      </c>
      <c r="B556" s="93">
        <v>3699</v>
      </c>
      <c r="C556" s="835" t="s">
        <v>149</v>
      </c>
      <c r="D556" s="220">
        <v>375</v>
      </c>
      <c r="E556" s="220">
        <v>475</v>
      </c>
      <c r="F556" s="220">
        <v>475</v>
      </c>
      <c r="G556" s="109">
        <f t="shared" si="19"/>
        <v>100</v>
      </c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</row>
    <row r="557" spans="1:239" s="10" customFormat="1" ht="51" customHeight="1">
      <c r="A557" s="94" t="s">
        <v>142</v>
      </c>
      <c r="B557" s="93">
        <v>3699</v>
      </c>
      <c r="C557" s="835" t="s">
        <v>150</v>
      </c>
      <c r="D557" s="220">
        <v>2085</v>
      </c>
      <c r="E557" s="220">
        <v>2375</v>
      </c>
      <c r="F557" s="220">
        <v>1150</v>
      </c>
      <c r="G557" s="109">
        <f t="shared" si="19"/>
        <v>48.421052631578945</v>
      </c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</row>
    <row r="558" spans="1:239" s="10" customFormat="1" ht="25.5" customHeight="1">
      <c r="A558" s="94" t="s">
        <v>142</v>
      </c>
      <c r="B558" s="93">
        <v>3699</v>
      </c>
      <c r="C558" s="835" t="s">
        <v>151</v>
      </c>
      <c r="D558" s="220">
        <v>0</v>
      </c>
      <c r="E558" s="220">
        <v>3900</v>
      </c>
      <c r="F558" s="220">
        <v>3828</v>
      </c>
      <c r="G558" s="109">
        <f t="shared" si="19"/>
        <v>98.15384615384616</v>
      </c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</row>
    <row r="559" spans="1:239" s="10" customFormat="1" ht="25.5" customHeight="1">
      <c r="A559" s="94" t="s">
        <v>142</v>
      </c>
      <c r="B559" s="93">
        <v>3636</v>
      </c>
      <c r="C559" s="835" t="s">
        <v>152</v>
      </c>
      <c r="D559" s="220">
        <v>0</v>
      </c>
      <c r="E559" s="220">
        <v>3000</v>
      </c>
      <c r="F559" s="220">
        <v>3000</v>
      </c>
      <c r="G559" s="109">
        <f t="shared" si="19"/>
        <v>100</v>
      </c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</row>
    <row r="560" spans="1:239" s="10" customFormat="1" ht="15.75" customHeight="1">
      <c r="A560" s="94" t="s">
        <v>142</v>
      </c>
      <c r="B560" s="93">
        <v>3699</v>
      </c>
      <c r="C560" s="827" t="s">
        <v>153</v>
      </c>
      <c r="D560" s="220">
        <v>450</v>
      </c>
      <c r="E560" s="220">
        <v>450</v>
      </c>
      <c r="F560" s="220">
        <v>450</v>
      </c>
      <c r="G560" s="109">
        <f t="shared" si="19"/>
        <v>100</v>
      </c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</row>
    <row r="561" spans="1:239" s="10" customFormat="1" ht="25.5" customHeight="1">
      <c r="A561" s="94" t="s">
        <v>142</v>
      </c>
      <c r="B561" s="93">
        <v>3699</v>
      </c>
      <c r="C561" s="835" t="s">
        <v>495</v>
      </c>
      <c r="D561" s="220">
        <v>100</v>
      </c>
      <c r="E561" s="220">
        <v>291</v>
      </c>
      <c r="F561" s="220">
        <v>165</v>
      </c>
      <c r="G561" s="109">
        <f t="shared" si="19"/>
        <v>56.70103092783505</v>
      </c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</row>
    <row r="562" spans="1:7" ht="15" customHeight="1">
      <c r="A562" s="124"/>
      <c r="B562" s="138"/>
      <c r="C562" s="137" t="s">
        <v>154</v>
      </c>
      <c r="D562" s="125">
        <f>SUM(D547:D561)</f>
        <v>76855</v>
      </c>
      <c r="E562" s="125">
        <f>SUM(E547:E561)</f>
        <v>85971</v>
      </c>
      <c r="F562" s="125">
        <f>SUM(F547:F561)</f>
        <v>81557</v>
      </c>
      <c r="G562" s="73">
        <f t="shared" si="19"/>
        <v>94.8657105302951</v>
      </c>
    </row>
    <row r="563" spans="1:7" ht="12.75">
      <c r="A563" s="13"/>
      <c r="B563" s="48"/>
      <c r="C563" s="126"/>
      <c r="D563" s="127"/>
      <c r="E563" s="127"/>
      <c r="F563" s="127"/>
      <c r="G563" s="76"/>
    </row>
    <row r="564" spans="1:7" ht="9" customHeight="1">
      <c r="A564" s="13"/>
      <c r="B564" s="48"/>
      <c r="C564" s="126"/>
      <c r="D564" s="127"/>
      <c r="E564" s="127"/>
      <c r="F564" s="127"/>
      <c r="G564" s="76"/>
    </row>
    <row r="565" spans="1:7" ht="12.75">
      <c r="A565" s="365" t="s">
        <v>155</v>
      </c>
      <c r="B565" s="127"/>
      <c r="C565" s="128"/>
      <c r="D565" s="129"/>
      <c r="E565" s="128"/>
      <c r="F565" s="314"/>
      <c r="G565" s="76"/>
    </row>
    <row r="566" spans="1:7" ht="9" customHeight="1">
      <c r="A566" s="365"/>
      <c r="B566" s="127"/>
      <c r="C566" s="128"/>
      <c r="D566" s="129"/>
      <c r="E566" s="128"/>
      <c r="F566" s="314"/>
      <c r="G566" s="76"/>
    </row>
    <row r="567" spans="1:7" ht="25.5" customHeight="1">
      <c r="A567" s="5" t="s">
        <v>917</v>
      </c>
      <c r="B567" s="5" t="s">
        <v>918</v>
      </c>
      <c r="C567" s="4" t="s">
        <v>919</v>
      </c>
      <c r="D567" s="508" t="s">
        <v>777</v>
      </c>
      <c r="E567" s="509" t="s">
        <v>778</v>
      </c>
      <c r="F567" s="5" t="s">
        <v>715</v>
      </c>
      <c r="G567" s="35" t="s">
        <v>716</v>
      </c>
    </row>
    <row r="568" spans="1:7" ht="38.25">
      <c r="A568" s="94" t="s">
        <v>142</v>
      </c>
      <c r="B568" s="93">
        <v>3636</v>
      </c>
      <c r="C568" s="92" t="s">
        <v>156</v>
      </c>
      <c r="D568" s="220">
        <v>18000</v>
      </c>
      <c r="E568" s="220">
        <v>1000</v>
      </c>
      <c r="F568" s="220">
        <v>1000</v>
      </c>
      <c r="G568" s="109">
        <f>F568/E568*100</f>
        <v>100</v>
      </c>
    </row>
    <row r="569" spans="1:7" ht="15" customHeight="1">
      <c r="A569" s="124"/>
      <c r="B569" s="138"/>
      <c r="C569" s="167" t="s">
        <v>157</v>
      </c>
      <c r="D569" s="125">
        <f>SUM(D568)</f>
        <v>18000</v>
      </c>
      <c r="E569" s="125">
        <f>SUM(E568)</f>
        <v>1000</v>
      </c>
      <c r="F569" s="125">
        <f>SUM(F568)</f>
        <v>1000</v>
      </c>
      <c r="G569" s="222">
        <f>F569/E569*100</f>
        <v>100</v>
      </c>
    </row>
    <row r="570" spans="1:7" ht="12.75">
      <c r="A570" s="159"/>
      <c r="B570" s="192"/>
      <c r="C570" s="236"/>
      <c r="D570" s="237"/>
      <c r="E570" s="237"/>
      <c r="F570" s="238"/>
      <c r="G570" s="254"/>
    </row>
    <row r="571" spans="1:7" ht="12.75">
      <c r="A571" s="131"/>
      <c r="B571" s="140"/>
      <c r="C571" s="139" t="s">
        <v>937</v>
      </c>
      <c r="D571" s="132">
        <f>D562+D569</f>
        <v>94855</v>
      </c>
      <c r="E571" s="132">
        <f>E562+E569</f>
        <v>86971</v>
      </c>
      <c r="F571" s="132">
        <f>F562+F569</f>
        <v>82557</v>
      </c>
      <c r="G571" s="626">
        <f>F571/E571*100</f>
        <v>94.92474502995252</v>
      </c>
    </row>
    <row r="572" spans="1:239" s="83" customFormat="1" ht="13.5" customHeight="1">
      <c r="A572" s="13"/>
      <c r="B572" s="48"/>
      <c r="C572" s="126"/>
      <c r="D572" s="127"/>
      <c r="E572" s="567"/>
      <c r="F572" s="127"/>
      <c r="G572" s="146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7"/>
      <c r="AV572" s="97"/>
      <c r="AW572" s="97"/>
      <c r="AX572" s="97"/>
      <c r="AY572" s="97"/>
      <c r="AZ572" s="97"/>
      <c r="BA572" s="97"/>
      <c r="BB572" s="97"/>
      <c r="BC572" s="97"/>
      <c r="BD572" s="97"/>
      <c r="BE572" s="97"/>
      <c r="BF572" s="97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7"/>
      <c r="BS572" s="97"/>
      <c r="BT572" s="97"/>
      <c r="BU572" s="97"/>
      <c r="BV572" s="97"/>
      <c r="BW572" s="97"/>
      <c r="BX572" s="97"/>
      <c r="BY572" s="97"/>
      <c r="BZ572" s="97"/>
      <c r="CA572" s="97"/>
      <c r="CB572" s="97"/>
      <c r="CC572" s="97"/>
      <c r="CD572" s="97"/>
      <c r="CE572" s="97"/>
      <c r="CF572" s="97"/>
      <c r="CG572" s="97"/>
      <c r="CH572" s="97"/>
      <c r="CI572" s="97"/>
      <c r="CJ572" s="97"/>
      <c r="CK572" s="97"/>
      <c r="CL572" s="97"/>
      <c r="CM572" s="97"/>
      <c r="CN572" s="97"/>
      <c r="CO572" s="97"/>
      <c r="CP572" s="97"/>
      <c r="CQ572" s="97"/>
      <c r="CR572" s="97"/>
      <c r="CS572" s="97"/>
      <c r="CT572" s="97"/>
      <c r="CU572" s="97"/>
      <c r="CV572" s="97"/>
      <c r="CW572" s="97"/>
      <c r="CX572" s="97"/>
      <c r="CY572" s="97"/>
      <c r="CZ572" s="97"/>
      <c r="DA572" s="97"/>
      <c r="DB572" s="97"/>
      <c r="DC572" s="97"/>
      <c r="DD572" s="97"/>
      <c r="DE572" s="97"/>
      <c r="DF572" s="97"/>
      <c r="DG572" s="97"/>
      <c r="DH572" s="97"/>
      <c r="DI572" s="97"/>
      <c r="DJ572" s="97"/>
      <c r="DK572" s="97"/>
      <c r="DL572" s="97"/>
      <c r="DM572" s="97"/>
      <c r="DN572" s="97"/>
      <c r="DO572" s="97"/>
      <c r="DP572" s="97"/>
      <c r="DQ572" s="97"/>
      <c r="DR572" s="97"/>
      <c r="DS572" s="97"/>
      <c r="DT572" s="97"/>
      <c r="DU572" s="97"/>
      <c r="DV572" s="97"/>
      <c r="DW572" s="97"/>
      <c r="DX572" s="97"/>
      <c r="DY572" s="97"/>
      <c r="DZ572" s="97"/>
      <c r="EA572" s="97"/>
      <c r="EB572" s="97"/>
      <c r="EC572" s="97"/>
      <c r="ED572" s="97"/>
      <c r="EE572" s="97"/>
      <c r="EF572" s="97"/>
      <c r="EG572" s="97"/>
      <c r="EH572" s="97"/>
      <c r="EI572" s="97"/>
      <c r="EJ572" s="97"/>
      <c r="EK572" s="97"/>
      <c r="EL572" s="97"/>
      <c r="EM572" s="97"/>
      <c r="EN572" s="97"/>
      <c r="EO572" s="97"/>
      <c r="EP572" s="97"/>
      <c r="EQ572" s="97"/>
      <c r="ER572" s="97"/>
      <c r="ES572" s="97"/>
      <c r="ET572" s="97"/>
      <c r="EU572" s="97"/>
      <c r="EV572" s="97"/>
      <c r="EW572" s="97"/>
      <c r="EX572" s="97"/>
      <c r="EY572" s="97"/>
      <c r="EZ572" s="97"/>
      <c r="FA572" s="97"/>
      <c r="FB572" s="97"/>
      <c r="FC572" s="97"/>
      <c r="FD572" s="97"/>
      <c r="FE572" s="97"/>
      <c r="FF572" s="97"/>
      <c r="FG572" s="97"/>
      <c r="FH572" s="97"/>
      <c r="FI572" s="97"/>
      <c r="FJ572" s="97"/>
      <c r="FK572" s="97"/>
      <c r="FL572" s="97"/>
      <c r="FM572" s="97"/>
      <c r="FN572" s="97"/>
      <c r="FO572" s="97"/>
      <c r="FP572" s="97"/>
      <c r="FQ572" s="97"/>
      <c r="FR572" s="97"/>
      <c r="FS572" s="97"/>
      <c r="FT572" s="97"/>
      <c r="FU572" s="97"/>
      <c r="FV572" s="97"/>
      <c r="FW572" s="97"/>
      <c r="FX572" s="97"/>
      <c r="FY572" s="97"/>
      <c r="FZ572" s="97"/>
      <c r="GA572" s="97"/>
      <c r="GB572" s="97"/>
      <c r="GC572" s="97"/>
      <c r="GD572" s="97"/>
      <c r="GE572" s="97"/>
      <c r="GF572" s="97"/>
      <c r="GG572" s="97"/>
      <c r="GH572" s="97"/>
      <c r="GI572" s="97"/>
      <c r="GJ572" s="97"/>
      <c r="GK572" s="97"/>
      <c r="GL572" s="97"/>
      <c r="GM572" s="97"/>
      <c r="GN572" s="97"/>
      <c r="GO572" s="97"/>
      <c r="GP572" s="97"/>
      <c r="GQ572" s="97"/>
      <c r="GR572" s="97"/>
      <c r="GS572" s="97"/>
      <c r="GT572" s="97"/>
      <c r="GU572" s="97"/>
      <c r="GV572" s="97"/>
      <c r="GW572" s="97"/>
      <c r="GX572" s="97"/>
      <c r="GY572" s="97"/>
      <c r="GZ572" s="97"/>
      <c r="HA572" s="97"/>
      <c r="HB572" s="97"/>
      <c r="HC572" s="97"/>
      <c r="HD572" s="97"/>
      <c r="HE572" s="97"/>
      <c r="HF572" s="97"/>
      <c r="HG572" s="97"/>
      <c r="HH572" s="97"/>
      <c r="HI572" s="97"/>
      <c r="HJ572" s="97"/>
      <c r="HK572" s="97"/>
      <c r="HL572" s="97"/>
      <c r="HM572" s="97"/>
      <c r="HN572" s="97"/>
      <c r="HO572" s="97"/>
      <c r="HP572" s="97"/>
      <c r="HQ572" s="97"/>
      <c r="HR572" s="97"/>
      <c r="HS572" s="97"/>
      <c r="HT572" s="97"/>
      <c r="HU572" s="97"/>
      <c r="HV572" s="97"/>
      <c r="HW572" s="97"/>
      <c r="HX572" s="97"/>
      <c r="HY572" s="97"/>
      <c r="HZ572" s="97"/>
      <c r="IA572" s="97"/>
      <c r="IB572" s="97"/>
      <c r="IC572" s="97"/>
      <c r="ID572" s="97"/>
      <c r="IE572" s="97"/>
    </row>
    <row r="573" spans="1:239" s="23" customFormat="1" ht="15.75" customHeight="1">
      <c r="A573" s="96" t="s">
        <v>158</v>
      </c>
      <c r="B573" s="48"/>
      <c r="C573" s="49"/>
      <c r="D573" s="50"/>
      <c r="E573" s="51"/>
      <c r="F573" s="37"/>
      <c r="G573" s="5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</row>
    <row r="574" spans="1:239" s="23" customFormat="1" ht="14.25" customHeight="1">
      <c r="A574" s="45" t="s">
        <v>141</v>
      </c>
      <c r="B574"/>
      <c r="C574" s="32"/>
      <c r="D574" s="12"/>
      <c r="E574" s="12"/>
      <c r="F574" s="12"/>
      <c r="G574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</row>
    <row r="575" spans="1:239" s="23" customFormat="1" ht="9" customHeight="1">
      <c r="A575" s="45"/>
      <c r="B575"/>
      <c r="C575" s="32"/>
      <c r="D575" s="12"/>
      <c r="E575" s="12"/>
      <c r="F575" s="12"/>
      <c r="G575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</row>
    <row r="576" spans="1:7" ht="25.5" customHeight="1">
      <c r="A576" s="58" t="s">
        <v>917</v>
      </c>
      <c r="B576" s="5" t="s">
        <v>918</v>
      </c>
      <c r="C576" s="4" t="s">
        <v>919</v>
      </c>
      <c r="D576" s="508" t="s">
        <v>777</v>
      </c>
      <c r="E576" s="509" t="s">
        <v>778</v>
      </c>
      <c r="F576" s="5" t="s">
        <v>715</v>
      </c>
      <c r="G576" s="35" t="s">
        <v>716</v>
      </c>
    </row>
    <row r="577" spans="1:7" ht="38.25">
      <c r="A577" s="94" t="s">
        <v>159</v>
      </c>
      <c r="B577" s="808" t="s">
        <v>1038</v>
      </c>
      <c r="C577" s="845" t="s">
        <v>496</v>
      </c>
      <c r="D577" s="220">
        <v>8270</v>
      </c>
      <c r="E577" s="220">
        <v>10891</v>
      </c>
      <c r="F577" s="220">
        <v>7252</v>
      </c>
      <c r="G577" s="109">
        <f aca="true" t="shared" si="20" ref="G577:G587">F577/E577*100</f>
        <v>66.5870902580112</v>
      </c>
    </row>
    <row r="578" spans="1:7" ht="39" customHeight="1">
      <c r="A578" s="94" t="s">
        <v>159</v>
      </c>
      <c r="B578" s="808">
        <v>3113</v>
      </c>
      <c r="C578" s="846" t="s">
        <v>160</v>
      </c>
      <c r="D578" s="220">
        <v>2500</v>
      </c>
      <c r="E578" s="220">
        <v>2500</v>
      </c>
      <c r="F578" s="220">
        <v>2500</v>
      </c>
      <c r="G578" s="109">
        <f t="shared" si="20"/>
        <v>100</v>
      </c>
    </row>
    <row r="579" spans="1:7" ht="27.75" customHeight="1">
      <c r="A579" s="94" t="s">
        <v>159</v>
      </c>
      <c r="B579" s="93">
        <v>3639</v>
      </c>
      <c r="C579" s="853" t="s">
        <v>161</v>
      </c>
      <c r="D579" s="220">
        <v>0</v>
      </c>
      <c r="E579" s="220">
        <v>3000</v>
      </c>
      <c r="F579" s="220">
        <v>0</v>
      </c>
      <c r="G579" s="109">
        <f t="shared" si="20"/>
        <v>0</v>
      </c>
    </row>
    <row r="580" spans="1:7" ht="12.75">
      <c r="A580" s="94" t="s">
        <v>162</v>
      </c>
      <c r="B580" s="808" t="s">
        <v>1038</v>
      </c>
      <c r="C580" s="92" t="s">
        <v>1125</v>
      </c>
      <c r="D580" s="220">
        <v>110830</v>
      </c>
      <c r="E580" s="220">
        <v>130161</v>
      </c>
      <c r="F580" s="220">
        <v>125612</v>
      </c>
      <c r="G580" s="109">
        <f t="shared" si="20"/>
        <v>96.50509753305522</v>
      </c>
    </row>
    <row r="581" spans="1:7" ht="12.75" customHeight="1">
      <c r="A581" s="94" t="s">
        <v>163</v>
      </c>
      <c r="B581" s="93" t="s">
        <v>1038</v>
      </c>
      <c r="C581" s="92" t="s">
        <v>164</v>
      </c>
      <c r="D581" s="220">
        <v>5450</v>
      </c>
      <c r="E581" s="220">
        <v>5450</v>
      </c>
      <c r="F581" s="220">
        <v>5441</v>
      </c>
      <c r="G581" s="109">
        <f t="shared" si="20"/>
        <v>99.8348623853211</v>
      </c>
    </row>
    <row r="582" spans="1:7" ht="12.75" customHeight="1">
      <c r="A582" s="94" t="s">
        <v>165</v>
      </c>
      <c r="B582" s="93" t="s">
        <v>1038</v>
      </c>
      <c r="C582" s="92" t="s">
        <v>166</v>
      </c>
      <c r="D582" s="220">
        <v>47500</v>
      </c>
      <c r="E582" s="220">
        <v>94837</v>
      </c>
      <c r="F582" s="220">
        <v>45044</v>
      </c>
      <c r="G582" s="109">
        <f t="shared" si="20"/>
        <v>47.496230374221035</v>
      </c>
    </row>
    <row r="583" spans="1:7" ht="12.75" customHeight="1">
      <c r="A583" s="94" t="s">
        <v>167</v>
      </c>
      <c r="B583" s="93" t="s">
        <v>1038</v>
      </c>
      <c r="C583" s="92" t="s">
        <v>168</v>
      </c>
      <c r="D583" s="220">
        <v>121000</v>
      </c>
      <c r="E583" s="220">
        <v>67659</v>
      </c>
      <c r="F583" s="220">
        <v>46789</v>
      </c>
      <c r="G583" s="109">
        <f t="shared" si="20"/>
        <v>69.15414061691719</v>
      </c>
    </row>
    <row r="584" spans="1:7" ht="25.5" customHeight="1">
      <c r="A584" s="94" t="s">
        <v>169</v>
      </c>
      <c r="B584" s="93" t="s">
        <v>1038</v>
      </c>
      <c r="C584" s="92" t="s">
        <v>170</v>
      </c>
      <c r="D584" s="220">
        <v>37700</v>
      </c>
      <c r="E584" s="220">
        <v>32916</v>
      </c>
      <c r="F584" s="220">
        <v>30641</v>
      </c>
      <c r="G584" s="109">
        <f t="shared" si="20"/>
        <v>93.08846761453397</v>
      </c>
    </row>
    <row r="585" spans="1:7" ht="12.75" customHeight="1">
      <c r="A585" s="94" t="s">
        <v>171</v>
      </c>
      <c r="B585" s="93" t="s">
        <v>1038</v>
      </c>
      <c r="C585" s="92" t="s">
        <v>172</v>
      </c>
      <c r="D585" s="220">
        <v>43400</v>
      </c>
      <c r="E585" s="220">
        <v>52373</v>
      </c>
      <c r="F585" s="220">
        <v>43762</v>
      </c>
      <c r="G585" s="109">
        <f t="shared" si="20"/>
        <v>83.55832203616367</v>
      </c>
    </row>
    <row r="586" spans="1:7" ht="12.75" customHeight="1">
      <c r="A586" s="94" t="s">
        <v>173</v>
      </c>
      <c r="B586" s="93">
        <v>6172</v>
      </c>
      <c r="C586" s="845" t="s">
        <v>174</v>
      </c>
      <c r="D586" s="220">
        <v>10000</v>
      </c>
      <c r="E586" s="220">
        <v>30542</v>
      </c>
      <c r="F586" s="220">
        <v>11968</v>
      </c>
      <c r="G586" s="109">
        <f t="shared" si="20"/>
        <v>39.185384061292645</v>
      </c>
    </row>
    <row r="587" spans="1:239" s="23" customFormat="1" ht="15" customHeight="1">
      <c r="A587" s="124"/>
      <c r="B587" s="138"/>
      <c r="C587" s="137" t="s">
        <v>154</v>
      </c>
      <c r="D587" s="125">
        <f>SUM(D577:D586)</f>
        <v>386650</v>
      </c>
      <c r="E587" s="125">
        <f>SUM(E577:E586)</f>
        <v>430329</v>
      </c>
      <c r="F587" s="125">
        <f>SUM(F577:F586)</f>
        <v>319009</v>
      </c>
      <c r="G587" s="144">
        <f t="shared" si="20"/>
        <v>74.13142037836167</v>
      </c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</row>
    <row r="588" spans="1:239" s="23" customFormat="1" ht="13.5" customHeight="1">
      <c r="A588" s="114"/>
      <c r="B588" s="115"/>
      <c r="C588" s="218"/>
      <c r="D588" s="197"/>
      <c r="E588" s="198"/>
      <c r="F588" s="199"/>
      <c r="G588" s="200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</row>
    <row r="589" spans="1:239" s="23" customFormat="1" ht="14.25" customHeight="1">
      <c r="A589" s="131"/>
      <c r="B589" s="140"/>
      <c r="C589" s="139" t="s">
        <v>937</v>
      </c>
      <c r="D589" s="134">
        <f>D587</f>
        <v>386650</v>
      </c>
      <c r="E589" s="134">
        <f>E587</f>
        <v>430329</v>
      </c>
      <c r="F589" s="134">
        <f>F587</f>
        <v>319009</v>
      </c>
      <c r="G589" s="145">
        <f>F589/E589*100</f>
        <v>74.13142037836167</v>
      </c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  <c r="AS589" s="56"/>
      <c r="AT589" s="56"/>
      <c r="AU589" s="56"/>
      <c r="AV589" s="56"/>
      <c r="AW589" s="56"/>
      <c r="AX589" s="56"/>
      <c r="AY589" s="56"/>
      <c r="AZ589" s="56"/>
      <c r="BA589" s="56"/>
      <c r="BB589" s="56"/>
      <c r="BC589" s="56"/>
      <c r="BD589" s="56"/>
      <c r="BE589" s="56"/>
      <c r="BF589" s="56"/>
      <c r="BG589" s="56"/>
      <c r="BH589" s="56"/>
      <c r="BI589" s="56"/>
      <c r="BJ589" s="56"/>
      <c r="BK589" s="56"/>
      <c r="BL589" s="56"/>
      <c r="BM589" s="56"/>
      <c r="BN589" s="56"/>
      <c r="BO589" s="56"/>
      <c r="BP589" s="56"/>
      <c r="BQ589" s="56"/>
      <c r="BR589" s="56"/>
      <c r="BS589" s="56"/>
      <c r="BT589" s="56"/>
      <c r="BU589" s="56"/>
      <c r="BV589" s="56"/>
      <c r="BW589" s="56"/>
      <c r="BX589" s="56"/>
      <c r="BY589" s="56"/>
      <c r="BZ589" s="56"/>
      <c r="CA589" s="56"/>
      <c r="CB589" s="56"/>
      <c r="CC589" s="56"/>
      <c r="CD589" s="56"/>
      <c r="CE589" s="56"/>
      <c r="CF589" s="56"/>
      <c r="CG589" s="56"/>
      <c r="CH589" s="56"/>
      <c r="CI589" s="56"/>
      <c r="CJ589" s="56"/>
      <c r="CK589" s="56"/>
      <c r="CL589" s="56"/>
      <c r="CM589" s="56"/>
      <c r="CN589" s="56"/>
      <c r="CO589" s="56"/>
      <c r="CP589" s="56"/>
      <c r="CQ589" s="56"/>
      <c r="CR589" s="56"/>
      <c r="CS589" s="56"/>
      <c r="CT589" s="56"/>
      <c r="CU589" s="56"/>
      <c r="CV589" s="56"/>
      <c r="CW589" s="56"/>
      <c r="CX589" s="56"/>
      <c r="CY589" s="56"/>
      <c r="CZ589" s="56"/>
      <c r="DA589" s="56"/>
      <c r="DB589" s="56"/>
      <c r="DC589" s="56"/>
      <c r="DD589" s="56"/>
      <c r="DE589" s="56"/>
      <c r="DF589" s="56"/>
      <c r="DG589" s="56"/>
      <c r="DH589" s="56"/>
      <c r="DI589" s="56"/>
      <c r="DJ589" s="56"/>
      <c r="DK589" s="56"/>
      <c r="DL589" s="56"/>
      <c r="DM589" s="56"/>
      <c r="DN589" s="56"/>
      <c r="DO589" s="56"/>
      <c r="DP589" s="56"/>
      <c r="DQ589" s="56"/>
      <c r="DR589" s="56"/>
      <c r="DS589" s="56"/>
      <c r="DT589" s="56"/>
      <c r="DU589" s="56"/>
      <c r="DV589" s="56"/>
      <c r="DW589" s="56"/>
      <c r="DX589" s="56"/>
      <c r="DY589" s="56"/>
      <c r="DZ589" s="56"/>
      <c r="EA589" s="56"/>
      <c r="EB589" s="56"/>
      <c r="EC589" s="56"/>
      <c r="ED589" s="56"/>
      <c r="EE589" s="56"/>
      <c r="EF589" s="56"/>
      <c r="EG589" s="56"/>
      <c r="EH589" s="56"/>
      <c r="EI589" s="56"/>
      <c r="EJ589" s="56"/>
      <c r="EK589" s="56"/>
      <c r="EL589" s="56"/>
      <c r="EM589" s="56"/>
      <c r="EN589" s="56"/>
      <c r="EO589" s="56"/>
      <c r="EP589" s="56"/>
      <c r="EQ589" s="56"/>
      <c r="ER589" s="56"/>
      <c r="ES589" s="56"/>
      <c r="ET589" s="56"/>
      <c r="EU589" s="56"/>
      <c r="EV589" s="56"/>
      <c r="EW589" s="56"/>
      <c r="EX589" s="56"/>
      <c r="EY589" s="56"/>
      <c r="EZ589" s="56"/>
      <c r="FA589" s="56"/>
      <c r="FB589" s="56"/>
      <c r="FC589" s="56"/>
      <c r="FD589" s="56"/>
      <c r="FE589" s="56"/>
      <c r="FF589" s="56"/>
      <c r="FG589" s="56"/>
      <c r="FH589" s="56"/>
      <c r="FI589" s="56"/>
      <c r="FJ589" s="56"/>
      <c r="FK589" s="56"/>
      <c r="FL589" s="56"/>
      <c r="FM589" s="56"/>
      <c r="FN589" s="56"/>
      <c r="FO589" s="56"/>
      <c r="FP589" s="56"/>
      <c r="FQ589" s="56"/>
      <c r="FR589" s="56"/>
      <c r="FS589" s="56"/>
      <c r="FT589" s="56"/>
      <c r="FU589" s="56"/>
      <c r="FV589" s="56"/>
      <c r="FW589" s="56"/>
      <c r="FX589" s="56"/>
      <c r="FY589" s="56"/>
      <c r="FZ589" s="56"/>
      <c r="GA589" s="56"/>
      <c r="GB589" s="56"/>
      <c r="GC589" s="56"/>
      <c r="GD589" s="56"/>
      <c r="GE589" s="56"/>
      <c r="GF589" s="56"/>
      <c r="GG589" s="56"/>
      <c r="GH589" s="56"/>
      <c r="GI589" s="56"/>
      <c r="GJ589" s="56"/>
      <c r="GK589" s="56"/>
      <c r="GL589" s="56"/>
      <c r="GM589" s="56"/>
      <c r="GN589" s="56"/>
      <c r="GO589" s="56"/>
      <c r="GP589" s="56"/>
      <c r="GQ589" s="56"/>
      <c r="GR589" s="56"/>
      <c r="GS589" s="56"/>
      <c r="GT589" s="56"/>
      <c r="GU589" s="56"/>
      <c r="GV589" s="56"/>
      <c r="GW589" s="56"/>
      <c r="GX589" s="56"/>
      <c r="GY589" s="56"/>
      <c r="GZ589" s="56"/>
      <c r="HA589" s="56"/>
      <c r="HB589" s="56"/>
      <c r="HC589" s="56"/>
      <c r="HD589" s="56"/>
      <c r="HE589" s="56"/>
      <c r="HF589" s="56"/>
      <c r="HG589" s="56"/>
      <c r="HH589" s="56"/>
      <c r="HI589" s="56"/>
      <c r="HJ589" s="56"/>
      <c r="HK589" s="56"/>
      <c r="HL589" s="56"/>
      <c r="HM589" s="56"/>
      <c r="HN589" s="56"/>
      <c r="HO589" s="56"/>
      <c r="HP589" s="56"/>
      <c r="HQ589" s="56"/>
      <c r="HR589" s="56"/>
      <c r="HS589" s="56"/>
      <c r="HT589" s="56"/>
      <c r="HU589" s="56"/>
      <c r="HV589" s="56"/>
      <c r="HW589" s="56"/>
      <c r="HX589" s="56"/>
      <c r="HY589" s="56"/>
      <c r="HZ589" s="56"/>
      <c r="IA589" s="56"/>
      <c r="IB589" s="56"/>
      <c r="IC589" s="56"/>
      <c r="ID589" s="56"/>
      <c r="IE589" s="56"/>
    </row>
    <row r="590" spans="1:239" s="23" customFormat="1" ht="14.25" customHeight="1">
      <c r="A590" s="13"/>
      <c r="B590" s="48"/>
      <c r="C590" s="126"/>
      <c r="D590" s="127"/>
      <c r="E590" s="56"/>
      <c r="F590" s="129"/>
      <c r="G590" s="24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</row>
    <row r="591" spans="1:7" ht="15.75">
      <c r="A591" s="53" t="s">
        <v>175</v>
      </c>
      <c r="B591" s="23"/>
      <c r="C591" s="23"/>
      <c r="G591" s="12"/>
    </row>
    <row r="592" spans="1:7" ht="14.25" customHeight="1">
      <c r="A592" s="55" t="s">
        <v>939</v>
      </c>
      <c r="B592" s="11"/>
      <c r="G592" s="12"/>
    </row>
    <row r="593" spans="1:4" ht="9" customHeight="1">
      <c r="A593" s="47"/>
      <c r="B593" s="11"/>
      <c r="D593" s="12" t="s">
        <v>133</v>
      </c>
    </row>
    <row r="594" spans="1:7" ht="25.5" customHeight="1">
      <c r="A594" s="5" t="s">
        <v>917</v>
      </c>
      <c r="B594" s="5" t="s">
        <v>918</v>
      </c>
      <c r="C594" s="4" t="s">
        <v>919</v>
      </c>
      <c r="D594" s="508" t="s">
        <v>777</v>
      </c>
      <c r="E594" s="509" t="s">
        <v>778</v>
      </c>
      <c r="F594" s="5" t="s">
        <v>715</v>
      </c>
      <c r="G594" s="35" t="s">
        <v>716</v>
      </c>
    </row>
    <row r="595" spans="1:7" ht="38.25" customHeight="1">
      <c r="A595" s="186" t="s">
        <v>176</v>
      </c>
      <c r="B595" s="93">
        <v>3636</v>
      </c>
      <c r="C595" s="92" t="s">
        <v>177</v>
      </c>
      <c r="D595" s="220">
        <v>5240</v>
      </c>
      <c r="E595" s="220">
        <v>4540</v>
      </c>
      <c r="F595" s="220">
        <v>4229</v>
      </c>
      <c r="G595" s="109">
        <f>F595/E595*100</f>
        <v>93.14977973568281</v>
      </c>
    </row>
    <row r="596" spans="1:9" ht="25.5" customHeight="1">
      <c r="A596" s="94" t="s">
        <v>176</v>
      </c>
      <c r="B596" s="854">
        <v>6172</v>
      </c>
      <c r="C596" s="92" t="s">
        <v>1119</v>
      </c>
      <c r="D596" s="220">
        <v>20211</v>
      </c>
      <c r="E596" s="220">
        <v>20351</v>
      </c>
      <c r="F596" s="220">
        <v>19829</v>
      </c>
      <c r="G596" s="109">
        <f>F596/E596*100</f>
        <v>97.43501547835487</v>
      </c>
      <c r="I596" s="515"/>
    </row>
    <row r="597" spans="1:7" ht="15" customHeight="1">
      <c r="A597" s="124"/>
      <c r="B597" s="138"/>
      <c r="C597" s="137" t="s">
        <v>932</v>
      </c>
      <c r="D597" s="125">
        <f>SUM(D595:D596)</f>
        <v>25451</v>
      </c>
      <c r="E597" s="125">
        <f>SUM(E595:E596)</f>
        <v>24891</v>
      </c>
      <c r="F597" s="125">
        <f>SUM(F595:F596)</f>
        <v>24058</v>
      </c>
      <c r="G597" s="73">
        <f>F597/E597*100</f>
        <v>96.65340886264111</v>
      </c>
    </row>
    <row r="598" spans="1:7" ht="12.75">
      <c r="A598" s="13"/>
      <c r="B598" s="48"/>
      <c r="C598" s="126"/>
      <c r="D598" s="127"/>
      <c r="E598" s="128"/>
      <c r="F598" s="129"/>
      <c r="G598" s="24"/>
    </row>
    <row r="599" spans="1:7" ht="14.25" customHeight="1">
      <c r="A599" s="33" t="s">
        <v>1041</v>
      </c>
      <c r="B599" s="48"/>
      <c r="C599" s="49"/>
      <c r="D599" s="50"/>
      <c r="E599" s="51"/>
      <c r="F599" s="37"/>
      <c r="G599" s="52"/>
    </row>
    <row r="600" spans="1:7" ht="9" customHeight="1">
      <c r="A600" s="13"/>
      <c r="B600" s="48"/>
      <c r="C600" s="49"/>
      <c r="D600" s="50"/>
      <c r="E600" s="51"/>
      <c r="F600" s="37"/>
      <c r="G600" s="52"/>
    </row>
    <row r="601" spans="1:7" ht="25.5" customHeight="1">
      <c r="A601" s="5" t="s">
        <v>917</v>
      </c>
      <c r="B601" s="5" t="s">
        <v>918</v>
      </c>
      <c r="C601" s="4" t="s">
        <v>919</v>
      </c>
      <c r="D601" s="508" t="s">
        <v>777</v>
      </c>
      <c r="E601" s="509" t="s">
        <v>778</v>
      </c>
      <c r="F601" s="5" t="s">
        <v>715</v>
      </c>
      <c r="G601" s="35" t="s">
        <v>716</v>
      </c>
    </row>
    <row r="602" spans="1:7" ht="66.75" customHeight="1">
      <c r="A602" s="94" t="s">
        <v>176</v>
      </c>
      <c r="B602" s="854">
        <v>3636</v>
      </c>
      <c r="C602" s="95" t="s">
        <v>1124</v>
      </c>
      <c r="D602" s="220">
        <v>3400</v>
      </c>
      <c r="E602" s="220">
        <v>10008</v>
      </c>
      <c r="F602" s="220">
        <v>7997</v>
      </c>
      <c r="G602" s="109">
        <f>F602/E602*100</f>
        <v>79.90607513988809</v>
      </c>
    </row>
    <row r="603" spans="1:7" ht="25.5">
      <c r="A603" s="94" t="s">
        <v>176</v>
      </c>
      <c r="B603" s="854">
        <v>6172</v>
      </c>
      <c r="C603" s="92" t="s">
        <v>178</v>
      </c>
      <c r="D603" s="220">
        <v>2725</v>
      </c>
      <c r="E603" s="220">
        <v>2725</v>
      </c>
      <c r="F603" s="220">
        <v>2599</v>
      </c>
      <c r="G603" s="109">
        <f>F603/E603*100</f>
        <v>95.37614678899082</v>
      </c>
    </row>
    <row r="604" spans="1:7" ht="15" customHeight="1">
      <c r="A604" s="124"/>
      <c r="B604" s="138"/>
      <c r="C604" s="167" t="s">
        <v>936</v>
      </c>
      <c r="D604" s="125">
        <f>SUM(D602:D603)</f>
        <v>6125</v>
      </c>
      <c r="E604" s="125">
        <f>SUM(E602:E603)</f>
        <v>12733</v>
      </c>
      <c r="F604" s="125">
        <f>SUM(F602:F603)</f>
        <v>10596</v>
      </c>
      <c r="G604" s="73">
        <f>F604/E604*100</f>
        <v>83.216838137124</v>
      </c>
    </row>
    <row r="605" spans="1:7" ht="15" customHeight="1">
      <c r="A605" s="13"/>
      <c r="B605" s="48"/>
      <c r="C605" s="540"/>
      <c r="D605" s="544"/>
      <c r="E605" s="544"/>
      <c r="F605" s="544"/>
      <c r="G605" s="623"/>
    </row>
    <row r="606" spans="1:7" ht="15" customHeight="1">
      <c r="A606" s="934" t="s">
        <v>179</v>
      </c>
      <c r="B606" s="935"/>
      <c r="C606" s="935"/>
      <c r="D606" s="544"/>
      <c r="E606" s="544"/>
      <c r="F606" s="544"/>
      <c r="G606" s="623"/>
    </row>
    <row r="607" spans="1:7" ht="6.75" customHeight="1">
      <c r="A607" s="13"/>
      <c r="B607" s="48"/>
      <c r="C607" s="540"/>
      <c r="D607" s="544"/>
      <c r="E607" s="544"/>
      <c r="F607" s="544"/>
      <c r="G607" s="623"/>
    </row>
    <row r="608" spans="1:7" ht="25.5" customHeight="1">
      <c r="A608" s="5" t="s">
        <v>917</v>
      </c>
      <c r="B608" s="5" t="s">
        <v>918</v>
      </c>
      <c r="C608" s="4" t="s">
        <v>919</v>
      </c>
      <c r="D608" s="508" t="s">
        <v>777</v>
      </c>
      <c r="E608" s="509" t="s">
        <v>778</v>
      </c>
      <c r="F608" s="5" t="s">
        <v>715</v>
      </c>
      <c r="G608" s="35" t="s">
        <v>716</v>
      </c>
    </row>
    <row r="609" spans="1:7" ht="25.5" customHeight="1">
      <c r="A609" s="94" t="s">
        <v>176</v>
      </c>
      <c r="B609" s="854">
        <v>3636</v>
      </c>
      <c r="C609" s="95" t="s">
        <v>1134</v>
      </c>
      <c r="D609" s="220">
        <v>4000</v>
      </c>
      <c r="E609" s="220">
        <v>2569</v>
      </c>
      <c r="F609" s="220">
        <v>2548</v>
      </c>
      <c r="G609" s="109">
        <f>F609/E609*100</f>
        <v>99.1825613079019</v>
      </c>
    </row>
    <row r="610" spans="1:7" ht="15" customHeight="1">
      <c r="A610" s="124"/>
      <c r="B610" s="138"/>
      <c r="C610" s="167" t="s">
        <v>181</v>
      </c>
      <c r="D610" s="125">
        <f>SUM(D608:D609)</f>
        <v>4000</v>
      </c>
      <c r="E610" s="125">
        <f>SUM(E608:E609)</f>
        <v>2569</v>
      </c>
      <c r="F610" s="125">
        <f>SUM(F608:F609)</f>
        <v>2548</v>
      </c>
      <c r="G610" s="144">
        <f>F610/E610*100</f>
        <v>99.1825613079019</v>
      </c>
    </row>
    <row r="611" spans="1:7" ht="15" customHeight="1">
      <c r="A611" s="13"/>
      <c r="B611" s="48"/>
      <c r="C611" s="540"/>
      <c r="D611" s="544"/>
      <c r="E611" s="544"/>
      <c r="F611" s="544"/>
      <c r="G611" s="623"/>
    </row>
    <row r="612" spans="1:239" s="10" customFormat="1" ht="15" customHeight="1">
      <c r="A612" s="131"/>
      <c r="B612" s="140"/>
      <c r="C612" s="139" t="s">
        <v>937</v>
      </c>
      <c r="D612" s="132">
        <f>D597+D604+D610</f>
        <v>35576</v>
      </c>
      <c r="E612" s="132">
        <f>E597+E604+E610</f>
        <v>40193</v>
      </c>
      <c r="F612" s="132">
        <f>F597+F604+F610</f>
        <v>37202</v>
      </c>
      <c r="G612" s="21">
        <f>F612/E612*100</f>
        <v>92.55840569253353</v>
      </c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  <c r="FH612" s="12"/>
      <c r="FI612" s="12"/>
      <c r="FJ612" s="12"/>
      <c r="FK612" s="12"/>
      <c r="FL612" s="12"/>
      <c r="FM612" s="12"/>
      <c r="FN612" s="12"/>
      <c r="FO612" s="12"/>
      <c r="FP612" s="12"/>
      <c r="FQ612" s="12"/>
      <c r="FR612" s="12"/>
      <c r="FS612" s="12"/>
      <c r="FT612" s="12"/>
      <c r="FU612" s="12"/>
      <c r="FV612" s="12"/>
      <c r="FW612" s="12"/>
      <c r="FX612" s="12"/>
      <c r="FY612" s="12"/>
      <c r="FZ612" s="12"/>
      <c r="GA612" s="12"/>
      <c r="GB612" s="12"/>
      <c r="GC612" s="12"/>
      <c r="GD612" s="12"/>
      <c r="GE612" s="12"/>
      <c r="GF612" s="12"/>
      <c r="GG612" s="12"/>
      <c r="GH612" s="12"/>
      <c r="GI612" s="12"/>
      <c r="GJ612" s="12"/>
      <c r="GK612" s="12"/>
      <c r="GL612" s="12"/>
      <c r="GM612" s="12"/>
      <c r="GN612" s="12"/>
      <c r="GO612" s="12"/>
      <c r="GP612" s="12"/>
      <c r="GQ612" s="12"/>
      <c r="GR612" s="12"/>
      <c r="GS612" s="12"/>
      <c r="GT612" s="12"/>
      <c r="GU612" s="12"/>
      <c r="GV612" s="12"/>
      <c r="GW612" s="12"/>
      <c r="GX612" s="12"/>
      <c r="GY612" s="12"/>
      <c r="GZ612" s="12"/>
      <c r="HA612" s="12"/>
      <c r="HB612" s="12"/>
      <c r="HC612" s="12"/>
      <c r="HD612" s="12"/>
      <c r="HE612" s="12"/>
      <c r="HF612" s="12"/>
      <c r="HG612" s="12"/>
      <c r="HH612" s="12"/>
      <c r="HI612" s="12"/>
      <c r="HJ612" s="12"/>
      <c r="HK612" s="12"/>
      <c r="HL612" s="12"/>
      <c r="HM612" s="12"/>
      <c r="HN612" s="12"/>
      <c r="HO612" s="12"/>
      <c r="HP612" s="12"/>
      <c r="HQ612" s="12"/>
      <c r="HR612" s="12"/>
      <c r="HS612" s="12"/>
      <c r="HT612" s="12"/>
      <c r="HU612" s="12"/>
      <c r="HV612" s="12"/>
      <c r="HW612" s="12"/>
      <c r="HX612" s="12"/>
      <c r="HY612" s="12"/>
      <c r="HZ612" s="12"/>
      <c r="IA612" s="12"/>
      <c r="IB612" s="12"/>
      <c r="IC612" s="12"/>
      <c r="ID612" s="12"/>
      <c r="IE612" s="12"/>
    </row>
    <row r="613" spans="1:239" s="10" customFormat="1" ht="19.5" customHeight="1">
      <c r="A613" s="12"/>
      <c r="B613" s="12"/>
      <c r="C613" s="12"/>
      <c r="D613" s="568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  <c r="FH613" s="12"/>
      <c r="FI613" s="12"/>
      <c r="FJ613" s="12"/>
      <c r="FK613" s="12"/>
      <c r="FL613" s="12"/>
      <c r="FM613" s="12"/>
      <c r="FN613" s="12"/>
      <c r="FO613" s="12"/>
      <c r="FP613" s="12"/>
      <c r="FQ613" s="12"/>
      <c r="FR613" s="12"/>
      <c r="FS613" s="12"/>
      <c r="FT613" s="12"/>
      <c r="FU613" s="12"/>
      <c r="FV613" s="12"/>
      <c r="FW613" s="12"/>
      <c r="FX613" s="12"/>
      <c r="FY613" s="12"/>
      <c r="FZ613" s="12"/>
      <c r="GA613" s="12"/>
      <c r="GB613" s="12"/>
      <c r="GC613" s="12"/>
      <c r="GD613" s="12"/>
      <c r="GE613" s="12"/>
      <c r="GF613" s="12"/>
      <c r="GG613" s="12"/>
      <c r="GH613" s="12"/>
      <c r="GI613" s="12"/>
      <c r="GJ613" s="12"/>
      <c r="GK613" s="12"/>
      <c r="GL613" s="12"/>
      <c r="GM613" s="12"/>
      <c r="GN613" s="12"/>
      <c r="GO613" s="12"/>
      <c r="GP613" s="12"/>
      <c r="GQ613" s="12"/>
      <c r="GR613" s="12"/>
      <c r="GS613" s="12"/>
      <c r="GT613" s="12"/>
      <c r="GU613" s="12"/>
      <c r="GV613" s="12"/>
      <c r="GW613" s="12"/>
      <c r="GX613" s="12"/>
      <c r="GY613" s="12"/>
      <c r="GZ613" s="12"/>
      <c r="HA613" s="12"/>
      <c r="HB613" s="12"/>
      <c r="HC613" s="12"/>
      <c r="HD613" s="12"/>
      <c r="HE613" s="12"/>
      <c r="HF613" s="12"/>
      <c r="HG613" s="12"/>
      <c r="HH613" s="12"/>
      <c r="HI613" s="12"/>
      <c r="HJ613" s="12"/>
      <c r="HK613" s="12"/>
      <c r="HL613" s="12"/>
      <c r="HM613" s="12"/>
      <c r="HN613" s="12"/>
      <c r="HO613" s="12"/>
      <c r="HP613" s="12"/>
      <c r="HQ613" s="12"/>
      <c r="HR613" s="12"/>
      <c r="HS613" s="12"/>
      <c r="HT613" s="12"/>
      <c r="HU613" s="12"/>
      <c r="HV613" s="12"/>
      <c r="HW613" s="12"/>
      <c r="HX613" s="12"/>
      <c r="HY613" s="12"/>
      <c r="HZ613" s="12"/>
      <c r="IA613" s="12"/>
      <c r="IB613" s="12"/>
      <c r="IC613" s="12"/>
      <c r="ID613" s="12"/>
      <c r="IE613" s="12"/>
    </row>
    <row r="614" spans="1:239" s="23" customFormat="1" ht="15.75" customHeight="1">
      <c r="A614" s="53" t="s">
        <v>182</v>
      </c>
      <c r="D614" s="56"/>
      <c r="E614" s="56"/>
      <c r="F614" s="56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  <c r="FH614" s="12"/>
      <c r="FI614" s="12"/>
      <c r="FJ614" s="12"/>
      <c r="FK614" s="12"/>
      <c r="FL614" s="12"/>
      <c r="FM614" s="12"/>
      <c r="FN614" s="12"/>
      <c r="FO614" s="12"/>
      <c r="FP614" s="12"/>
      <c r="FQ614" s="12"/>
      <c r="FR614" s="12"/>
      <c r="FS614" s="12"/>
      <c r="FT614" s="12"/>
      <c r="FU614" s="12"/>
      <c r="FV614" s="12"/>
      <c r="FW614" s="12"/>
      <c r="FX614" s="12"/>
      <c r="FY614" s="12"/>
      <c r="FZ614" s="12"/>
      <c r="GA614" s="12"/>
      <c r="GB614" s="12"/>
      <c r="GC614" s="12"/>
      <c r="GD614" s="12"/>
      <c r="GE614" s="12"/>
      <c r="GF614" s="12"/>
      <c r="GG614" s="12"/>
      <c r="GH614" s="12"/>
      <c r="GI614" s="12"/>
      <c r="GJ614" s="12"/>
      <c r="GK614" s="12"/>
      <c r="GL614" s="12"/>
      <c r="GM614" s="12"/>
      <c r="GN614" s="12"/>
      <c r="GO614" s="12"/>
      <c r="GP614" s="12"/>
      <c r="GQ614" s="12"/>
      <c r="GR614" s="12"/>
      <c r="GS614" s="12"/>
      <c r="GT614" s="12"/>
      <c r="GU614" s="12"/>
      <c r="GV614" s="12"/>
      <c r="GW614" s="12"/>
      <c r="GX614" s="12"/>
      <c r="GY614" s="12"/>
      <c r="GZ614" s="12"/>
      <c r="HA614" s="12"/>
      <c r="HB614" s="12"/>
      <c r="HC614" s="12"/>
      <c r="HD614" s="12"/>
      <c r="HE614" s="12"/>
      <c r="HF614" s="12"/>
      <c r="HG614" s="12"/>
      <c r="HH614" s="12"/>
      <c r="HI614" s="12"/>
      <c r="HJ614" s="12"/>
      <c r="HK614" s="12"/>
      <c r="HL614" s="12"/>
      <c r="HM614" s="12"/>
      <c r="HN614" s="12"/>
      <c r="HO614" s="12"/>
      <c r="HP614" s="12"/>
      <c r="HQ614" s="12"/>
      <c r="HR614" s="12"/>
      <c r="HS614" s="12"/>
      <c r="HT614" s="12"/>
      <c r="HU614" s="12"/>
      <c r="HV614" s="12"/>
      <c r="HW614" s="12"/>
      <c r="HX614" s="12"/>
      <c r="HY614" s="12"/>
      <c r="HZ614" s="12"/>
      <c r="IA614" s="12"/>
      <c r="IB614" s="12"/>
      <c r="IC614" s="12"/>
      <c r="ID614" s="12"/>
      <c r="IE614" s="12"/>
    </row>
    <row r="615" spans="1:7" ht="25.5" customHeight="1">
      <c r="A615" s="5" t="s">
        <v>917</v>
      </c>
      <c r="B615" s="5" t="s">
        <v>918</v>
      </c>
      <c r="C615" s="4" t="s">
        <v>919</v>
      </c>
      <c r="D615" s="508" t="s">
        <v>777</v>
      </c>
      <c r="E615" s="509" t="s">
        <v>778</v>
      </c>
      <c r="F615" s="5" t="s">
        <v>715</v>
      </c>
      <c r="G615" s="35" t="s">
        <v>716</v>
      </c>
    </row>
    <row r="616" spans="1:7" ht="12.75">
      <c r="A616" s="94" t="s">
        <v>183</v>
      </c>
      <c r="B616" s="93">
        <v>6409</v>
      </c>
      <c r="C616" s="845" t="s">
        <v>184</v>
      </c>
      <c r="D616" s="220">
        <v>205000</v>
      </c>
      <c r="E616" s="220">
        <v>3725</v>
      </c>
      <c r="F616" s="109" t="s">
        <v>742</v>
      </c>
      <c r="G616" s="109" t="s">
        <v>742</v>
      </c>
    </row>
    <row r="617" spans="1:10" ht="25.5">
      <c r="A617" s="94" t="s">
        <v>183</v>
      </c>
      <c r="B617" s="93">
        <v>6409</v>
      </c>
      <c r="C617" s="845" t="s">
        <v>185</v>
      </c>
      <c r="D617" s="220">
        <v>45000</v>
      </c>
      <c r="E617" s="220">
        <v>27536</v>
      </c>
      <c r="F617" s="109" t="s">
        <v>742</v>
      </c>
      <c r="G617" s="109" t="s">
        <v>742</v>
      </c>
      <c r="J617" s="179"/>
    </row>
    <row r="618" spans="1:7" ht="25.5">
      <c r="A618" s="94" t="s">
        <v>183</v>
      </c>
      <c r="B618" s="93">
        <v>6409</v>
      </c>
      <c r="C618" s="845" t="s">
        <v>186</v>
      </c>
      <c r="D618" s="220">
        <v>5000</v>
      </c>
      <c r="E618" s="220">
        <v>5000</v>
      </c>
      <c r="F618" s="109" t="s">
        <v>742</v>
      </c>
      <c r="G618" s="109" t="s">
        <v>742</v>
      </c>
    </row>
    <row r="619" spans="1:7" ht="15" customHeight="1">
      <c r="A619" s="131"/>
      <c r="B619" s="140"/>
      <c r="C619" s="139" t="s">
        <v>937</v>
      </c>
      <c r="D619" s="132">
        <f>SUM(D616:D618)</f>
        <v>255000</v>
      </c>
      <c r="E619" s="132">
        <f>SUM(E616:E618)</f>
        <v>36261</v>
      </c>
      <c r="F619" s="398">
        <f>SUM(F616:F618)</f>
        <v>0</v>
      </c>
      <c r="G619" s="21">
        <f>F619/E619*100</f>
        <v>0</v>
      </c>
    </row>
    <row r="620" ht="12.75" customHeight="1"/>
    <row r="621" spans="1:3" ht="15.75">
      <c r="A621" s="264" t="s">
        <v>187</v>
      </c>
      <c r="B621" s="261"/>
      <c r="C621" s="261"/>
    </row>
    <row r="622" spans="1:7" ht="25.5" customHeight="1">
      <c r="A622" s="5" t="s">
        <v>917</v>
      </c>
      <c r="B622" s="5" t="s">
        <v>918</v>
      </c>
      <c r="C622" s="4" t="s">
        <v>919</v>
      </c>
      <c r="D622" s="508" t="s">
        <v>777</v>
      </c>
      <c r="E622" s="509" t="s">
        <v>778</v>
      </c>
      <c r="F622" s="5" t="s">
        <v>715</v>
      </c>
      <c r="G622" s="35" t="s">
        <v>716</v>
      </c>
    </row>
    <row r="623" spans="1:7" ht="25.5">
      <c r="A623" s="94">
        <v>1700</v>
      </c>
      <c r="B623" s="93">
        <v>6330</v>
      </c>
      <c r="C623" s="845" t="s">
        <v>188</v>
      </c>
      <c r="D623" s="220">
        <v>310</v>
      </c>
      <c r="E623" s="220">
        <v>310</v>
      </c>
      <c r="F623" s="220">
        <v>310</v>
      </c>
      <c r="G623" s="109">
        <f aca="true" t="shared" si="21" ref="G623:G628">F623/E623*100</f>
        <v>100</v>
      </c>
    </row>
    <row r="624" spans="1:7" ht="25.5">
      <c r="A624" s="94">
        <v>1700</v>
      </c>
      <c r="B624" s="93">
        <v>6330</v>
      </c>
      <c r="C624" s="845" t="s">
        <v>189</v>
      </c>
      <c r="D624" s="220">
        <v>4701</v>
      </c>
      <c r="E624" s="220">
        <v>4701</v>
      </c>
      <c r="F624" s="220">
        <v>4701</v>
      </c>
      <c r="G624" s="109">
        <f t="shared" si="21"/>
        <v>100</v>
      </c>
    </row>
    <row r="625" spans="1:7" ht="12.75">
      <c r="A625" s="94">
        <v>1700</v>
      </c>
      <c r="B625" s="93">
        <v>6399</v>
      </c>
      <c r="C625" s="845" t="s">
        <v>190</v>
      </c>
      <c r="D625" s="220">
        <v>40000</v>
      </c>
      <c r="E625" s="220">
        <v>40000</v>
      </c>
      <c r="F625" s="220">
        <v>18699</v>
      </c>
      <c r="G625" s="109">
        <f t="shared" si="21"/>
        <v>46.747499999999995</v>
      </c>
    </row>
    <row r="626" spans="1:7" ht="12.75">
      <c r="A626" s="94">
        <v>1700</v>
      </c>
      <c r="B626" s="93">
        <v>6399</v>
      </c>
      <c r="C626" s="845" t="s">
        <v>191</v>
      </c>
      <c r="D626" s="220">
        <v>2000</v>
      </c>
      <c r="E626" s="220">
        <v>-37050</v>
      </c>
      <c r="F626" s="220">
        <v>-43739</v>
      </c>
      <c r="G626" s="109">
        <f t="shared" si="21"/>
        <v>118.0539811066127</v>
      </c>
    </row>
    <row r="627" spans="1:7" ht="12.75">
      <c r="A627" s="94" t="s">
        <v>183</v>
      </c>
      <c r="B627" s="93">
        <v>6310</v>
      </c>
      <c r="C627" s="92" t="s">
        <v>192</v>
      </c>
      <c r="D627" s="220">
        <v>20000</v>
      </c>
      <c r="E627" s="220">
        <v>20000</v>
      </c>
      <c r="F627" s="220">
        <v>9695</v>
      </c>
      <c r="G627" s="109">
        <f t="shared" si="21"/>
        <v>48.475</v>
      </c>
    </row>
    <row r="628" spans="1:7" ht="12.75">
      <c r="A628" s="94" t="s">
        <v>183</v>
      </c>
      <c r="B628" s="93">
        <v>6402</v>
      </c>
      <c r="C628" s="845" t="s">
        <v>1020</v>
      </c>
      <c r="D628" s="220">
        <v>0</v>
      </c>
      <c r="E628" s="220">
        <v>5121</v>
      </c>
      <c r="F628" s="220">
        <v>5121</v>
      </c>
      <c r="G628" s="109">
        <f t="shared" si="21"/>
        <v>100</v>
      </c>
    </row>
    <row r="629" spans="1:8" ht="12.75">
      <c r="A629" s="94" t="s">
        <v>1038</v>
      </c>
      <c r="B629" s="93">
        <v>6172</v>
      </c>
      <c r="C629" s="845" t="s">
        <v>193</v>
      </c>
      <c r="D629" s="220">
        <v>0</v>
      </c>
      <c r="E629" s="220">
        <v>6</v>
      </c>
      <c r="F629" s="220">
        <v>2538</v>
      </c>
      <c r="G629" s="109">
        <v>0</v>
      </c>
      <c r="H629" s="12" t="s">
        <v>371</v>
      </c>
    </row>
    <row r="630" spans="1:7" ht="15" customHeight="1">
      <c r="A630" s="273"/>
      <c r="B630" s="274"/>
      <c r="C630" s="272" t="s">
        <v>937</v>
      </c>
      <c r="D630" s="275">
        <f>SUM(D623:D629)</f>
        <v>67011</v>
      </c>
      <c r="E630" s="275">
        <f>SUM(E623:E629)</f>
        <v>33088</v>
      </c>
      <c r="F630" s="275">
        <f>SUM(F623:F629)</f>
        <v>-2675</v>
      </c>
      <c r="G630" s="462" t="s">
        <v>742</v>
      </c>
    </row>
    <row r="631" ht="17.25" customHeight="1"/>
    <row r="632" spans="1:7" ht="25.5" customHeight="1">
      <c r="A632" s="931" t="s">
        <v>194</v>
      </c>
      <c r="B632" s="932"/>
      <c r="C632" s="933"/>
      <c r="D632" s="164">
        <f>SUM(D4:D19)</f>
        <v>7356048</v>
      </c>
      <c r="E632" s="164">
        <f>SUM(E4:E19)</f>
        <v>7939081</v>
      </c>
      <c r="F632" s="164">
        <f>SUM(F4:F19)</f>
        <v>7631994</v>
      </c>
      <c r="G632" s="145">
        <f>F632/E632*100</f>
        <v>96.13195784247573</v>
      </c>
    </row>
    <row r="633" spans="2:7" ht="12.75" customHeight="1">
      <c r="B633" s="23"/>
      <c r="C633" s="23"/>
      <c r="D633" s="56"/>
      <c r="E633" s="56"/>
      <c r="F633" s="56"/>
      <c r="G633" s="23"/>
    </row>
    <row r="634" spans="1:7" ht="15.75">
      <c r="A634" s="406" t="s">
        <v>195</v>
      </c>
      <c r="B634" s="406"/>
      <c r="C634" s="406"/>
      <c r="D634" s="128"/>
      <c r="E634" s="128"/>
      <c r="F634" s="128"/>
      <c r="G634" s="76"/>
    </row>
    <row r="635" spans="1:7" ht="12.75">
      <c r="A635" s="407"/>
      <c r="B635" s="407"/>
      <c r="C635" s="407"/>
      <c r="D635" s="128"/>
      <c r="E635" s="128"/>
      <c r="F635" s="128"/>
      <c r="G635" s="76"/>
    </row>
    <row r="636" spans="1:7" ht="25.5">
      <c r="A636" s="5" t="s">
        <v>917</v>
      </c>
      <c r="B636" s="5" t="s">
        <v>918</v>
      </c>
      <c r="C636" s="4" t="s">
        <v>919</v>
      </c>
      <c r="D636" s="508" t="s">
        <v>777</v>
      </c>
      <c r="E636" s="509" t="s">
        <v>778</v>
      </c>
      <c r="F636" s="5" t="s">
        <v>715</v>
      </c>
      <c r="G636" s="35" t="s">
        <v>716</v>
      </c>
    </row>
    <row r="637" spans="1:7" ht="12.75">
      <c r="A637" s="94" t="s">
        <v>1038</v>
      </c>
      <c r="B637" s="93" t="s">
        <v>1038</v>
      </c>
      <c r="C637" s="845" t="s">
        <v>196</v>
      </c>
      <c r="D637" s="220">
        <v>1210327</v>
      </c>
      <c r="E637" s="220">
        <f>'2 '!C20</f>
        <v>1781293</v>
      </c>
      <c r="F637" s="220">
        <f>'2 '!D20</f>
        <v>1332223</v>
      </c>
      <c r="G637" s="109">
        <f>F637/E637*100</f>
        <v>74.78966121800288</v>
      </c>
    </row>
    <row r="638" spans="1:7" ht="15" customHeight="1">
      <c r="A638" s="273"/>
      <c r="B638" s="274"/>
      <c r="C638" s="272" t="s">
        <v>197</v>
      </c>
      <c r="D638" s="275">
        <f>SUM(D636:D637)</f>
        <v>1210327</v>
      </c>
      <c r="E638" s="275">
        <f>SUM(E636:E637)</f>
        <v>1781293</v>
      </c>
      <c r="F638" s="275">
        <f>SUM(F636:F637)</f>
        <v>1332223</v>
      </c>
      <c r="G638" s="145">
        <f>F638/E638*100</f>
        <v>74.78966121800288</v>
      </c>
    </row>
    <row r="639" spans="1:7" ht="12.75">
      <c r="A639" s="240"/>
      <c r="B639" s="241"/>
      <c r="C639" s="242"/>
      <c r="D639" s="243"/>
      <c r="E639" s="216"/>
      <c r="F639" s="244"/>
      <c r="G639" s="219"/>
    </row>
    <row r="640" spans="1:7" ht="15" customHeight="1">
      <c r="A640" s="649" t="s">
        <v>198</v>
      </c>
      <c r="B640" s="650"/>
      <c r="C640" s="651"/>
      <c r="D640" s="624">
        <f>D632+D637</f>
        <v>8566375</v>
      </c>
      <c r="E640" s="624">
        <f>E632+E637</f>
        <v>9720374</v>
      </c>
      <c r="F640" s="624">
        <f>F632+F637</f>
        <v>8964217</v>
      </c>
      <c r="G640" s="145">
        <f>F640/E640*100</f>
        <v>92.22090631492162</v>
      </c>
    </row>
    <row r="641" spans="1:7" ht="14.25" customHeight="1">
      <c r="A641" s="407"/>
      <c r="B641" s="407"/>
      <c r="C641" s="407"/>
      <c r="D641" s="128"/>
      <c r="E641" s="128"/>
      <c r="F641" s="128"/>
      <c r="G641" s="76"/>
    </row>
    <row r="642" spans="1:7" ht="15.75" customHeight="1">
      <c r="A642" s="53" t="s">
        <v>748</v>
      </c>
      <c r="B642" s="45"/>
      <c r="C642" s="45"/>
      <c r="D642" s="243"/>
      <c r="E642" s="402"/>
      <c r="F642" s="188"/>
      <c r="G642" s="219"/>
    </row>
    <row r="643" spans="1:7" ht="12" customHeight="1">
      <c r="A643" s="240"/>
      <c r="B643" s="241"/>
      <c r="C643" s="242"/>
      <c r="D643" s="243"/>
      <c r="E643" s="402"/>
      <c r="F643" s="188"/>
      <c r="G643" s="219"/>
    </row>
    <row r="644" spans="1:7" ht="25.5" customHeight="1">
      <c r="A644" s="652" t="s">
        <v>199</v>
      </c>
      <c r="B644" s="651"/>
      <c r="C644" s="651"/>
      <c r="D644" s="412" t="s">
        <v>777</v>
      </c>
      <c r="E644" s="509" t="s">
        <v>778</v>
      </c>
      <c r="F644" s="5" t="s">
        <v>715</v>
      </c>
      <c r="G644" s="35" t="s">
        <v>716</v>
      </c>
    </row>
    <row r="645" spans="1:7" ht="12.75" customHeight="1">
      <c r="A645" s="925" t="s">
        <v>780</v>
      </c>
      <c r="B645" s="926"/>
      <c r="C645" s="927"/>
      <c r="D645" s="142">
        <v>24400</v>
      </c>
      <c r="E645" s="142">
        <v>24400</v>
      </c>
      <c r="F645" s="142">
        <v>24390</v>
      </c>
      <c r="G645" s="109">
        <f>F645/E645*100</f>
        <v>99.95901639344262</v>
      </c>
    </row>
    <row r="646" spans="1:7" ht="24.75" customHeight="1">
      <c r="A646" s="925" t="s">
        <v>1086</v>
      </c>
      <c r="B646" s="926"/>
      <c r="C646" s="927"/>
      <c r="D646" s="142">
        <v>0</v>
      </c>
      <c r="E646" s="142">
        <v>9302</v>
      </c>
      <c r="F646" s="142">
        <v>9302</v>
      </c>
      <c r="G646" s="109">
        <f>F646/E646*100</f>
        <v>100</v>
      </c>
    </row>
    <row r="647" spans="1:7" ht="12.75" customHeight="1">
      <c r="A647" s="928" t="s">
        <v>1011</v>
      </c>
      <c r="B647" s="929"/>
      <c r="C647" s="930"/>
      <c r="D647" s="142">
        <v>0</v>
      </c>
      <c r="E647" s="142">
        <v>201380</v>
      </c>
      <c r="F647" s="142">
        <v>201380</v>
      </c>
      <c r="G647" s="109">
        <f>F647/E647*100</f>
        <v>100</v>
      </c>
    </row>
    <row r="648" spans="1:7" ht="12.75" customHeight="1">
      <c r="A648" s="925" t="s">
        <v>200</v>
      </c>
      <c r="B648" s="926"/>
      <c r="C648" s="927"/>
      <c r="D648" s="142">
        <v>0</v>
      </c>
      <c r="E648" s="142">
        <v>700</v>
      </c>
      <c r="F648" s="142">
        <v>700</v>
      </c>
      <c r="G648" s="109">
        <f>F648/E648*100</f>
        <v>100</v>
      </c>
    </row>
    <row r="649" spans="1:7" ht="15.75" customHeight="1">
      <c r="A649" s="403"/>
      <c r="B649" s="396"/>
      <c r="C649" s="436" t="s">
        <v>201</v>
      </c>
      <c r="D649" s="251">
        <f>SUM(D645:D648)</f>
        <v>24400</v>
      </c>
      <c r="E649" s="251">
        <f>SUM(E645:E648)</f>
        <v>235782</v>
      </c>
      <c r="F649" s="251">
        <f>SUM(F645:F648)</f>
        <v>235772</v>
      </c>
      <c r="G649" s="144">
        <f>F649/E649*100</f>
        <v>99.99575879414036</v>
      </c>
    </row>
    <row r="650" spans="1:7" ht="13.5" customHeight="1">
      <c r="A650" s="240"/>
      <c r="B650" s="241"/>
      <c r="C650" s="242"/>
      <c r="D650" s="243"/>
      <c r="E650" s="216"/>
      <c r="F650" s="244"/>
      <c r="G650" s="219"/>
    </row>
    <row r="651" spans="1:7" ht="25.5">
      <c r="A651" s="652" t="s">
        <v>202</v>
      </c>
      <c r="B651" s="651"/>
      <c r="C651" s="651"/>
      <c r="D651" s="412" t="s">
        <v>777</v>
      </c>
      <c r="E651" s="509" t="s">
        <v>778</v>
      </c>
      <c r="F651" s="5" t="s">
        <v>715</v>
      </c>
      <c r="G651" s="35" t="s">
        <v>716</v>
      </c>
    </row>
    <row r="652" spans="1:7" ht="12.75">
      <c r="A652" s="925" t="s">
        <v>203</v>
      </c>
      <c r="B652" s="926"/>
      <c r="C652" s="927"/>
      <c r="D652" s="142">
        <v>0</v>
      </c>
      <c r="E652" s="142">
        <f>4!C36</f>
        <v>644319</v>
      </c>
      <c r="F652" s="142">
        <f>4!D36</f>
        <v>616519</v>
      </c>
      <c r="G652" s="109">
        <f>F652/E652*100</f>
        <v>95.68536703092722</v>
      </c>
    </row>
    <row r="653" spans="1:7" ht="14.25" customHeight="1">
      <c r="A653" s="403"/>
      <c r="B653" s="396"/>
      <c r="C653" s="436" t="s">
        <v>204</v>
      </c>
      <c r="D653" s="251">
        <f>SUM(D652)</f>
        <v>0</v>
      </c>
      <c r="E653" s="251">
        <f>SUM(E652)</f>
        <v>644319</v>
      </c>
      <c r="F653" s="251">
        <f>SUM(F652)</f>
        <v>616519</v>
      </c>
      <c r="G653" s="254">
        <f>F653/E653*100</f>
        <v>95.68536703092722</v>
      </c>
    </row>
    <row r="654" spans="1:7" ht="12.75">
      <c r="A654" s="277"/>
      <c r="B654" s="277"/>
      <c r="C654" s="277"/>
      <c r="D654" s="408"/>
      <c r="E654" s="409"/>
      <c r="F654" s="402"/>
      <c r="G654" s="219"/>
    </row>
    <row r="655" spans="1:7" ht="12.75">
      <c r="A655" s="649" t="s">
        <v>205</v>
      </c>
      <c r="B655" s="650"/>
      <c r="C655" s="651"/>
      <c r="D655" s="133">
        <f>SUM(D653+D649)</f>
        <v>24400</v>
      </c>
      <c r="E655" s="133">
        <f>SUM(E653+E649)</f>
        <v>880101</v>
      </c>
      <c r="F655" s="133">
        <f>SUM(F653+F649)</f>
        <v>852291</v>
      </c>
      <c r="G655" s="437">
        <f>F655/E655*100</f>
        <v>96.84013539355142</v>
      </c>
    </row>
    <row r="656" spans="1:7" ht="12.75">
      <c r="A656" s="277"/>
      <c r="B656" s="277"/>
      <c r="C656" s="277"/>
      <c r="D656" s="408"/>
      <c r="E656" s="409"/>
      <c r="F656" s="402"/>
      <c r="G656" s="219"/>
    </row>
    <row r="657" spans="1:7" ht="12.75">
      <c r="A657" s="407"/>
      <c r="B657" s="407"/>
      <c r="C657" s="407"/>
      <c r="D657" s="128"/>
      <c r="E657" s="128"/>
      <c r="F657" s="128"/>
      <c r="G657" s="76"/>
    </row>
    <row r="658" spans="1:7" ht="12.75">
      <c r="A658" s="649" t="s">
        <v>206</v>
      </c>
      <c r="B658" s="650"/>
      <c r="C658" s="651"/>
      <c r="D658" s="133">
        <f>D640+D649+D652</f>
        <v>8590775</v>
      </c>
      <c r="E658" s="133">
        <f>E640+E649+E652</f>
        <v>10600475</v>
      </c>
      <c r="F658" s="133">
        <f>F640+F649+F652</f>
        <v>9816508</v>
      </c>
      <c r="G658" s="21">
        <f>F658/E658*100</f>
        <v>92.60441631153321</v>
      </c>
    </row>
    <row r="660" ht="14.25" customHeight="1"/>
    <row r="661" ht="14.25" customHeight="1"/>
    <row r="662" ht="12.75">
      <c r="F662" s="98"/>
    </row>
  </sheetData>
  <sheetProtection/>
  <mergeCells count="14">
    <mergeCell ref="A606:C606"/>
    <mergeCell ref="A157:B157"/>
    <mergeCell ref="A28:C28"/>
    <mergeCell ref="A202:C202"/>
    <mergeCell ref="A307:C307"/>
    <mergeCell ref="A255:C255"/>
    <mergeCell ref="A401:C401"/>
    <mergeCell ref="A460:C460"/>
    <mergeCell ref="A652:C652"/>
    <mergeCell ref="A645:C645"/>
    <mergeCell ref="A646:C646"/>
    <mergeCell ref="A648:C648"/>
    <mergeCell ref="A647:C647"/>
    <mergeCell ref="A632:C632"/>
  </mergeCells>
  <printOptions horizontalCentered="1"/>
  <pageMargins left="0.7874015748031497" right="0.7874015748031497" top="0.7874015748031497" bottom="0.7480314960629921" header="0.5118110236220472" footer="0.4724409448818898"/>
  <pageSetup firstPageNumber="9" useFirstPageNumber="1" fitToHeight="12" horizontalDpi="600" verticalDpi="600" orientation="portrait" paperSize="9" scale="78" r:id="rId1"/>
  <headerFooter alignWithMargins="0">
    <oddFooter>&amp;C&amp;P</oddFooter>
  </headerFooter>
  <rowBreaks count="13" manualBreakCount="13">
    <brk id="52" max="65535" man="1"/>
    <brk id="109" max="65535" man="1"/>
    <brk id="160" max="6" man="1"/>
    <brk id="209" max="6" man="1"/>
    <brk id="262" max="6" man="1"/>
    <brk id="313" max="6" man="1"/>
    <brk id="361" max="6" man="1"/>
    <brk id="407" max="6" man="1"/>
    <brk id="458" max="6" man="1"/>
    <brk id="509" max="6" man="1"/>
    <brk id="541" max="6" man="1"/>
    <brk id="572" max="6" man="1"/>
    <brk id="61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I184" sqref="I184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0" customWidth="1"/>
    <col min="6" max="6" width="11.875" style="62" customWidth="1"/>
  </cols>
  <sheetData>
    <row r="1" spans="1:6" s="505" customFormat="1" ht="15">
      <c r="A1" s="684" t="s">
        <v>535</v>
      </c>
      <c r="B1" s="684"/>
      <c r="C1" s="684"/>
      <c r="D1" s="684"/>
      <c r="E1" s="684"/>
      <c r="F1" s="684"/>
    </row>
    <row r="2" spans="1:6" ht="15.75">
      <c r="A2" s="53"/>
      <c r="B2" s="23"/>
      <c r="C2" s="23"/>
      <c r="D2" s="23"/>
      <c r="F2" s="77" t="s">
        <v>207</v>
      </c>
    </row>
    <row r="3" spans="1:6" ht="25.5" customHeight="1">
      <c r="A3" s="78" t="s">
        <v>208</v>
      </c>
      <c r="B3" s="78" t="s">
        <v>209</v>
      </c>
      <c r="C3" s="509" t="s">
        <v>777</v>
      </c>
      <c r="D3" s="35" t="s">
        <v>778</v>
      </c>
      <c r="E3" s="5" t="s">
        <v>715</v>
      </c>
      <c r="F3" s="35" t="s">
        <v>716</v>
      </c>
    </row>
    <row r="4" spans="1:7" s="23" customFormat="1" ht="12.75">
      <c r="A4" s="26">
        <v>5011</v>
      </c>
      <c r="B4" s="26" t="s">
        <v>210</v>
      </c>
      <c r="C4" s="22">
        <v>156716</v>
      </c>
      <c r="D4" s="22">
        <v>156954</v>
      </c>
      <c r="E4" s="155">
        <v>156663</v>
      </c>
      <c r="F4" s="27">
        <f aca="true" t="shared" si="0" ref="F4:F46">E4/D4*100</f>
        <v>99.81459535914982</v>
      </c>
      <c r="G4" s="121"/>
    </row>
    <row r="5" spans="1:7" s="23" customFormat="1" ht="12.75">
      <c r="A5" s="26">
        <v>5021</v>
      </c>
      <c r="B5" s="26" t="s">
        <v>211</v>
      </c>
      <c r="C5" s="22">
        <v>650</v>
      </c>
      <c r="D5" s="22">
        <v>950</v>
      </c>
      <c r="E5" s="155">
        <v>865</v>
      </c>
      <c r="F5" s="27">
        <f t="shared" si="0"/>
        <v>91.05263157894737</v>
      </c>
      <c r="G5" s="121"/>
    </row>
    <row r="6" spans="1:7" s="23" customFormat="1" ht="12.75">
      <c r="A6" s="26">
        <v>5029</v>
      </c>
      <c r="B6" s="26" t="s">
        <v>212</v>
      </c>
      <c r="C6" s="22">
        <v>164</v>
      </c>
      <c r="D6" s="22">
        <v>177</v>
      </c>
      <c r="E6" s="155">
        <v>171</v>
      </c>
      <c r="F6" s="27">
        <f t="shared" si="0"/>
        <v>96.61016949152543</v>
      </c>
      <c r="G6" s="121"/>
    </row>
    <row r="7" spans="1:7" s="23" customFormat="1" ht="12.75">
      <c r="A7" s="26">
        <v>5031</v>
      </c>
      <c r="B7" s="26" t="s">
        <v>213</v>
      </c>
      <c r="C7" s="22">
        <v>40095</v>
      </c>
      <c r="D7" s="22">
        <v>40154</v>
      </c>
      <c r="E7" s="155">
        <v>39939</v>
      </c>
      <c r="F7" s="27">
        <f t="shared" si="0"/>
        <v>99.46456143846191</v>
      </c>
      <c r="G7" s="121"/>
    </row>
    <row r="8" spans="1:7" s="23" customFormat="1" ht="12.75">
      <c r="A8" s="26">
        <v>5032</v>
      </c>
      <c r="B8" s="26" t="s">
        <v>214</v>
      </c>
      <c r="C8" s="22">
        <v>14434</v>
      </c>
      <c r="D8" s="22">
        <v>14456</v>
      </c>
      <c r="E8" s="155">
        <v>14386</v>
      </c>
      <c r="F8" s="27">
        <f t="shared" si="0"/>
        <v>99.51577199778639</v>
      </c>
      <c r="G8" s="19"/>
    </row>
    <row r="9" spans="1:7" s="23" customFormat="1" ht="12.75">
      <c r="A9" s="26">
        <v>5038</v>
      </c>
      <c r="B9" s="26" t="s">
        <v>215</v>
      </c>
      <c r="C9" s="22">
        <v>674</v>
      </c>
      <c r="D9" s="22">
        <v>675</v>
      </c>
      <c r="E9" s="155">
        <v>673</v>
      </c>
      <c r="F9" s="27">
        <f t="shared" si="0"/>
        <v>99.70370370370371</v>
      </c>
      <c r="G9" s="56"/>
    </row>
    <row r="10" spans="1:7" ht="12.75">
      <c r="A10" s="87" t="s">
        <v>216</v>
      </c>
      <c r="B10" s="87" t="s">
        <v>217</v>
      </c>
      <c r="C10" s="72">
        <f>SUM(C4:C9)</f>
        <v>212733</v>
      </c>
      <c r="D10" s="72">
        <f>SUM(D4:D9)</f>
        <v>213366</v>
      </c>
      <c r="E10" s="72">
        <f>SUM(E4:E9)</f>
        <v>212697</v>
      </c>
      <c r="F10" s="223">
        <f t="shared" si="0"/>
        <v>99.68645426169118</v>
      </c>
      <c r="G10" s="23"/>
    </row>
    <row r="11" spans="1:6" s="23" customFormat="1" ht="12.75">
      <c r="A11" s="18">
        <v>5132</v>
      </c>
      <c r="B11" s="18" t="s">
        <v>218</v>
      </c>
      <c r="C11" s="20">
        <v>75</v>
      </c>
      <c r="D11" s="20">
        <v>95</v>
      </c>
      <c r="E11" s="20">
        <v>90</v>
      </c>
      <c r="F11" s="27">
        <f t="shared" si="0"/>
        <v>94.73684210526315</v>
      </c>
    </row>
    <row r="12" spans="1:6" s="23" customFormat="1" ht="12.75">
      <c r="A12" s="18">
        <v>5133</v>
      </c>
      <c r="B12" s="18" t="s">
        <v>219</v>
      </c>
      <c r="C12" s="20">
        <v>5</v>
      </c>
      <c r="D12" s="20">
        <v>5</v>
      </c>
      <c r="E12" s="20">
        <v>3</v>
      </c>
      <c r="F12" s="27">
        <f t="shared" si="0"/>
        <v>60</v>
      </c>
    </row>
    <row r="13" spans="1:6" s="23" customFormat="1" ht="12.75">
      <c r="A13" s="18">
        <v>5134</v>
      </c>
      <c r="B13" s="18" t="s">
        <v>220</v>
      </c>
      <c r="C13" s="20">
        <v>80</v>
      </c>
      <c r="D13" s="20">
        <v>140</v>
      </c>
      <c r="E13" s="20">
        <v>131</v>
      </c>
      <c r="F13" s="27">
        <f t="shared" si="0"/>
        <v>93.57142857142857</v>
      </c>
    </row>
    <row r="14" spans="1:6" s="23" customFormat="1" ht="12.75">
      <c r="A14" s="18">
        <v>5136</v>
      </c>
      <c r="B14" s="18" t="s">
        <v>221</v>
      </c>
      <c r="C14" s="20">
        <v>300</v>
      </c>
      <c r="D14" s="20">
        <v>301</v>
      </c>
      <c r="E14" s="20">
        <v>171</v>
      </c>
      <c r="F14" s="27">
        <f t="shared" si="0"/>
        <v>56.810631229235874</v>
      </c>
    </row>
    <row r="15" spans="1:8" s="23" customFormat="1" ht="12.75">
      <c r="A15" s="18">
        <v>5137</v>
      </c>
      <c r="B15" s="18" t="s">
        <v>222</v>
      </c>
      <c r="C15" s="20">
        <v>500</v>
      </c>
      <c r="D15" s="20">
        <v>500</v>
      </c>
      <c r="E15" s="20">
        <v>204</v>
      </c>
      <c r="F15" s="27">
        <f t="shared" si="0"/>
        <v>40.8</v>
      </c>
      <c r="H15" s="23" t="s">
        <v>805</v>
      </c>
    </row>
    <row r="16" spans="1:6" s="23" customFormat="1" ht="12.75">
      <c r="A16" s="18">
        <v>5139</v>
      </c>
      <c r="B16" s="18" t="s">
        <v>223</v>
      </c>
      <c r="C16" s="20">
        <v>2600</v>
      </c>
      <c r="D16" s="20">
        <v>2020</v>
      </c>
      <c r="E16" s="20">
        <v>1591</v>
      </c>
      <c r="F16" s="27">
        <f t="shared" si="0"/>
        <v>78.76237623762377</v>
      </c>
    </row>
    <row r="17" spans="1:6" s="23" customFormat="1" ht="12.75">
      <c r="A17" s="18">
        <v>5142</v>
      </c>
      <c r="B17" s="18" t="s">
        <v>224</v>
      </c>
      <c r="C17" s="20">
        <v>100</v>
      </c>
      <c r="D17" s="20">
        <v>100</v>
      </c>
      <c r="E17" s="20">
        <v>7</v>
      </c>
      <c r="F17" s="27">
        <f t="shared" si="0"/>
        <v>7.000000000000001</v>
      </c>
    </row>
    <row r="18" spans="1:6" s="23" customFormat="1" ht="12.75">
      <c r="A18" s="26">
        <v>5151</v>
      </c>
      <c r="B18" s="26" t="s">
        <v>225</v>
      </c>
      <c r="C18" s="20">
        <v>750</v>
      </c>
      <c r="D18" s="20">
        <v>750</v>
      </c>
      <c r="E18" s="20">
        <v>717</v>
      </c>
      <c r="F18" s="27">
        <f t="shared" si="0"/>
        <v>95.6</v>
      </c>
    </row>
    <row r="19" spans="1:6" s="23" customFormat="1" ht="12.75">
      <c r="A19" s="26">
        <v>5152</v>
      </c>
      <c r="B19" s="26" t="s">
        <v>226</v>
      </c>
      <c r="C19" s="20">
        <v>160</v>
      </c>
      <c r="D19" s="20">
        <v>160</v>
      </c>
      <c r="E19" s="20">
        <v>88</v>
      </c>
      <c r="F19" s="27">
        <f t="shared" si="0"/>
        <v>55.00000000000001</v>
      </c>
    </row>
    <row r="20" spans="1:6" s="23" customFormat="1" ht="12.75">
      <c r="A20" s="26">
        <v>5153</v>
      </c>
      <c r="B20" s="26" t="s">
        <v>227</v>
      </c>
      <c r="C20" s="20">
        <v>2600</v>
      </c>
      <c r="D20" s="20">
        <v>2100</v>
      </c>
      <c r="E20" s="20">
        <v>1586</v>
      </c>
      <c r="F20" s="27">
        <f t="shared" si="0"/>
        <v>75.52380952380953</v>
      </c>
    </row>
    <row r="21" spans="1:6" s="23" customFormat="1" ht="12.75">
      <c r="A21" s="26">
        <v>5154</v>
      </c>
      <c r="B21" s="26" t="s">
        <v>228</v>
      </c>
      <c r="C21" s="20">
        <v>4000</v>
      </c>
      <c r="D21" s="20">
        <v>5000</v>
      </c>
      <c r="E21" s="155">
        <v>4709</v>
      </c>
      <c r="F21" s="27">
        <f t="shared" si="0"/>
        <v>94.17999999999999</v>
      </c>
    </row>
    <row r="22" spans="1:6" s="23" customFormat="1" ht="12.75">
      <c r="A22" s="26">
        <v>5156</v>
      </c>
      <c r="B22" s="26" t="s">
        <v>229</v>
      </c>
      <c r="C22" s="20">
        <v>1900</v>
      </c>
      <c r="D22" s="20">
        <v>1900</v>
      </c>
      <c r="E22" s="155">
        <v>1426</v>
      </c>
      <c r="F22" s="27">
        <f t="shared" si="0"/>
        <v>75.05263157894737</v>
      </c>
    </row>
    <row r="23" spans="1:6" s="23" customFormat="1" ht="12.75">
      <c r="A23" s="26">
        <v>5161</v>
      </c>
      <c r="B23" s="26" t="s">
        <v>230</v>
      </c>
      <c r="C23" s="20">
        <v>2600</v>
      </c>
      <c r="D23" s="20">
        <v>1059</v>
      </c>
      <c r="E23" s="155">
        <v>1055</v>
      </c>
      <c r="F23" s="27">
        <f t="shared" si="0"/>
        <v>99.6222851746931</v>
      </c>
    </row>
    <row r="24" spans="1:6" s="23" customFormat="1" ht="12.75">
      <c r="A24" s="26">
        <v>5162</v>
      </c>
      <c r="B24" s="26" t="s">
        <v>231</v>
      </c>
      <c r="C24" s="20">
        <v>0</v>
      </c>
      <c r="D24" s="20">
        <v>1</v>
      </c>
      <c r="E24" s="155">
        <v>1</v>
      </c>
      <c r="F24" s="27">
        <f t="shared" si="0"/>
        <v>100</v>
      </c>
    </row>
    <row r="25" spans="1:6" s="23" customFormat="1" ht="12.75">
      <c r="A25" s="18">
        <v>5163</v>
      </c>
      <c r="B25" s="18" t="s">
        <v>232</v>
      </c>
      <c r="C25" s="20">
        <v>1650</v>
      </c>
      <c r="D25" s="20">
        <v>1650</v>
      </c>
      <c r="E25" s="155">
        <v>1123</v>
      </c>
      <c r="F25" s="27">
        <f t="shared" si="0"/>
        <v>68.06060606060606</v>
      </c>
    </row>
    <row r="26" spans="1:7" s="23" customFormat="1" ht="12.75">
      <c r="A26" s="18">
        <v>5164</v>
      </c>
      <c r="B26" s="18" t="s">
        <v>233</v>
      </c>
      <c r="C26" s="20">
        <v>3900</v>
      </c>
      <c r="D26" s="20">
        <v>3900</v>
      </c>
      <c r="E26" s="155">
        <v>3699</v>
      </c>
      <c r="F26" s="27">
        <f t="shared" si="0"/>
        <v>94.84615384615384</v>
      </c>
      <c r="G26" s="121"/>
    </row>
    <row r="27" spans="1:6" s="23" customFormat="1" ht="14.25" customHeight="1">
      <c r="A27" s="18">
        <v>5166</v>
      </c>
      <c r="B27" s="18" t="s">
        <v>234</v>
      </c>
      <c r="C27" s="20">
        <v>800</v>
      </c>
      <c r="D27" s="20">
        <v>860</v>
      </c>
      <c r="E27" s="155">
        <v>538</v>
      </c>
      <c r="F27" s="27">
        <f t="shared" si="0"/>
        <v>62.558139534883715</v>
      </c>
    </row>
    <row r="28" spans="1:6" s="23" customFormat="1" ht="12.75">
      <c r="A28" s="18">
        <v>5167</v>
      </c>
      <c r="B28" s="18" t="s">
        <v>235</v>
      </c>
      <c r="C28" s="20">
        <v>4000</v>
      </c>
      <c r="D28" s="20">
        <v>3261</v>
      </c>
      <c r="E28" s="20">
        <v>2207</v>
      </c>
      <c r="F28" s="27">
        <f t="shared" si="0"/>
        <v>67.6786261882858</v>
      </c>
    </row>
    <row r="29" spans="1:6" s="23" customFormat="1" ht="12.75">
      <c r="A29" s="26">
        <v>5169</v>
      </c>
      <c r="B29" s="26" t="s">
        <v>236</v>
      </c>
      <c r="C29" s="20">
        <v>8300</v>
      </c>
      <c r="D29" s="20">
        <v>8309</v>
      </c>
      <c r="E29" s="20">
        <v>6915</v>
      </c>
      <c r="F29" s="27">
        <f t="shared" si="0"/>
        <v>83.22301119268263</v>
      </c>
    </row>
    <row r="30" spans="1:6" s="23" customFormat="1" ht="12.75">
      <c r="A30" s="26">
        <v>5171</v>
      </c>
      <c r="B30" s="26" t="s">
        <v>237</v>
      </c>
      <c r="C30" s="20">
        <v>1250</v>
      </c>
      <c r="D30" s="20">
        <v>1250</v>
      </c>
      <c r="E30" s="20">
        <v>1036</v>
      </c>
      <c r="F30" s="27">
        <f t="shared" si="0"/>
        <v>82.88</v>
      </c>
    </row>
    <row r="31" spans="1:6" s="23" customFormat="1" ht="12.75">
      <c r="A31" s="18">
        <v>5173</v>
      </c>
      <c r="B31" s="18" t="s">
        <v>238</v>
      </c>
      <c r="C31" s="20">
        <v>4500</v>
      </c>
      <c r="D31" s="20">
        <v>4505</v>
      </c>
      <c r="E31" s="20">
        <v>3619</v>
      </c>
      <c r="F31" s="27">
        <f t="shared" si="0"/>
        <v>80.33296337402885</v>
      </c>
    </row>
    <row r="32" spans="1:6" s="23" customFormat="1" ht="12.75">
      <c r="A32" s="18">
        <v>5175</v>
      </c>
      <c r="B32" s="18" t="s">
        <v>239</v>
      </c>
      <c r="C32" s="20">
        <v>550</v>
      </c>
      <c r="D32" s="20">
        <v>550</v>
      </c>
      <c r="E32" s="20">
        <v>467</v>
      </c>
      <c r="F32" s="27">
        <f t="shared" si="0"/>
        <v>84.9090909090909</v>
      </c>
    </row>
    <row r="33" spans="1:6" s="23" customFormat="1" ht="12.75">
      <c r="A33" s="18">
        <v>5176</v>
      </c>
      <c r="B33" s="18" t="s">
        <v>240</v>
      </c>
      <c r="C33" s="20">
        <v>160</v>
      </c>
      <c r="D33" s="20">
        <v>190</v>
      </c>
      <c r="E33" s="20">
        <v>185</v>
      </c>
      <c r="F33" s="27">
        <f t="shared" si="0"/>
        <v>97.36842105263158</v>
      </c>
    </row>
    <row r="34" spans="1:9" s="23" customFormat="1" ht="12.75">
      <c r="A34" s="18">
        <v>5179</v>
      </c>
      <c r="B34" s="18" t="s">
        <v>241</v>
      </c>
      <c r="C34" s="20">
        <v>3500</v>
      </c>
      <c r="D34" s="20">
        <v>3500</v>
      </c>
      <c r="E34" s="20">
        <v>2580</v>
      </c>
      <c r="F34" s="27">
        <f t="shared" si="0"/>
        <v>73.71428571428571</v>
      </c>
      <c r="G34" s="52"/>
      <c r="I34" s="118"/>
    </row>
    <row r="35" spans="1:9" s="23" customFormat="1" ht="12.75">
      <c r="A35" s="18">
        <v>5191</v>
      </c>
      <c r="B35" s="18" t="s">
        <v>242</v>
      </c>
      <c r="C35" s="20">
        <v>0</v>
      </c>
      <c r="D35" s="20">
        <v>1</v>
      </c>
      <c r="E35" s="20">
        <v>1</v>
      </c>
      <c r="F35" s="27">
        <f t="shared" si="0"/>
        <v>100</v>
      </c>
      <c r="G35" s="52"/>
      <c r="I35" s="118"/>
    </row>
    <row r="36" spans="1:9" s="23" customFormat="1" ht="12.75">
      <c r="A36" s="18">
        <v>5192</v>
      </c>
      <c r="B36" s="18" t="s">
        <v>243</v>
      </c>
      <c r="C36" s="20">
        <v>200</v>
      </c>
      <c r="D36" s="20">
        <v>200</v>
      </c>
      <c r="E36" s="20">
        <v>164</v>
      </c>
      <c r="F36" s="27">
        <f t="shared" si="0"/>
        <v>82</v>
      </c>
      <c r="G36" s="52"/>
      <c r="I36" s="118"/>
    </row>
    <row r="37" spans="1:9" s="23" customFormat="1" ht="12.75">
      <c r="A37" s="18">
        <v>5195</v>
      </c>
      <c r="B37" s="18" t="s">
        <v>244</v>
      </c>
      <c r="C37" s="20">
        <v>0</v>
      </c>
      <c r="D37" s="20">
        <v>87</v>
      </c>
      <c r="E37" s="20">
        <v>86</v>
      </c>
      <c r="F37" s="27">
        <f t="shared" si="0"/>
        <v>98.85057471264368</v>
      </c>
      <c r="G37" s="52"/>
      <c r="I37" s="118"/>
    </row>
    <row r="38" spans="1:6" ht="12.75">
      <c r="A38" s="71" t="s">
        <v>245</v>
      </c>
      <c r="B38" s="75" t="s">
        <v>246</v>
      </c>
      <c r="C38" s="72">
        <f>SUM(C11:C37)</f>
        <v>44480</v>
      </c>
      <c r="D38" s="72">
        <f>SUM(D11:D37)</f>
        <v>42394</v>
      </c>
      <c r="E38" s="72">
        <f>SUM(E11:E37)</f>
        <v>34399</v>
      </c>
      <c r="F38" s="223">
        <f t="shared" si="0"/>
        <v>81.1411992263056</v>
      </c>
    </row>
    <row r="39" spans="1:6" s="23" customFormat="1" ht="12.75">
      <c r="A39" s="18">
        <v>5361</v>
      </c>
      <c r="B39" s="18" t="s">
        <v>247</v>
      </c>
      <c r="C39" s="20">
        <v>50</v>
      </c>
      <c r="D39" s="20">
        <v>60</v>
      </c>
      <c r="E39" s="183">
        <v>26</v>
      </c>
      <c r="F39" s="27">
        <f t="shared" si="0"/>
        <v>43.333333333333336</v>
      </c>
    </row>
    <row r="40" spans="1:6" s="23" customFormat="1" ht="12.75">
      <c r="A40" s="18">
        <v>5362</v>
      </c>
      <c r="B40" s="18" t="s">
        <v>248</v>
      </c>
      <c r="C40" s="20">
        <v>80</v>
      </c>
      <c r="D40" s="20">
        <v>70</v>
      </c>
      <c r="E40" s="155">
        <v>62</v>
      </c>
      <c r="F40" s="27">
        <f t="shared" si="0"/>
        <v>88.57142857142857</v>
      </c>
    </row>
    <row r="41" spans="1:6" s="23" customFormat="1" ht="12.75">
      <c r="A41" s="18">
        <v>5363</v>
      </c>
      <c r="B41" s="18" t="s">
        <v>249</v>
      </c>
      <c r="C41" s="20">
        <v>0</v>
      </c>
      <c r="D41" s="20">
        <v>43</v>
      </c>
      <c r="E41" s="155">
        <v>42</v>
      </c>
      <c r="F41" s="27">
        <f t="shared" si="0"/>
        <v>97.67441860465115</v>
      </c>
    </row>
    <row r="42" spans="1:6" s="23" customFormat="1" ht="12.75">
      <c r="A42" s="71" t="s">
        <v>250</v>
      </c>
      <c r="B42" s="71" t="s">
        <v>251</v>
      </c>
      <c r="C42" s="72">
        <f>SUM(C39:C41)</f>
        <v>130</v>
      </c>
      <c r="D42" s="72">
        <f>SUM(D39:D41)</f>
        <v>173</v>
      </c>
      <c r="E42" s="72">
        <f>SUM(E39:E41)</f>
        <v>130</v>
      </c>
      <c r="F42" s="27">
        <f t="shared" si="0"/>
        <v>75.14450867052022</v>
      </c>
    </row>
    <row r="43" spans="1:6" s="23" customFormat="1" ht="12.75">
      <c r="A43" s="26">
        <v>5424</v>
      </c>
      <c r="B43" s="26" t="s">
        <v>252</v>
      </c>
      <c r="C43" s="22">
        <v>902</v>
      </c>
      <c r="D43" s="22">
        <v>702</v>
      </c>
      <c r="E43" s="183">
        <v>611</v>
      </c>
      <c r="F43" s="27">
        <f t="shared" si="0"/>
        <v>87.03703703703704</v>
      </c>
    </row>
    <row r="44" spans="1:6" s="23" customFormat="1" ht="12.75">
      <c r="A44" s="71" t="s">
        <v>253</v>
      </c>
      <c r="B44" s="71" t="s">
        <v>254</v>
      </c>
      <c r="C44" s="72">
        <f>C43</f>
        <v>902</v>
      </c>
      <c r="D44" s="72">
        <f>D43</f>
        <v>702</v>
      </c>
      <c r="E44" s="72">
        <f>E43</f>
        <v>611</v>
      </c>
      <c r="F44" s="27">
        <f t="shared" si="0"/>
        <v>87.03703703703704</v>
      </c>
    </row>
    <row r="45" spans="1:6" s="23" customFormat="1" ht="12.75">
      <c r="A45" s="26">
        <v>5901</v>
      </c>
      <c r="B45" s="26" t="s">
        <v>255</v>
      </c>
      <c r="C45" s="169">
        <v>1267</v>
      </c>
      <c r="D45" s="169">
        <v>880</v>
      </c>
      <c r="E45" s="258">
        <v>0</v>
      </c>
      <c r="F45" s="27">
        <f t="shared" si="0"/>
        <v>0</v>
      </c>
    </row>
    <row r="46" spans="1:11" s="23" customFormat="1" ht="12.75">
      <c r="A46" s="71" t="s">
        <v>256</v>
      </c>
      <c r="B46" s="71" t="s">
        <v>257</v>
      </c>
      <c r="C46" s="44">
        <f>C45</f>
        <v>1267</v>
      </c>
      <c r="D46" s="44">
        <f>D45</f>
        <v>880</v>
      </c>
      <c r="E46" s="44">
        <f>E45</f>
        <v>0</v>
      </c>
      <c r="F46" s="27">
        <f t="shared" si="0"/>
        <v>0</v>
      </c>
      <c r="K46" s="117"/>
    </row>
    <row r="47" spans="1:11" s="23" customFormat="1" ht="12.75">
      <c r="A47" s="162"/>
      <c r="B47" s="163"/>
      <c r="C47" s="44"/>
      <c r="D47" s="44"/>
      <c r="E47" s="256"/>
      <c r="F47" s="73"/>
      <c r="K47" s="117"/>
    </row>
    <row r="48" spans="1:6" s="23" customFormat="1" ht="12.75">
      <c r="A48" s="160" t="s">
        <v>258</v>
      </c>
      <c r="B48" s="161"/>
      <c r="C48" s="72">
        <f>C10+C38+C42+C46+C44</f>
        <v>259512</v>
      </c>
      <c r="D48" s="72">
        <f>D10+D38+D42+D46+D44</f>
        <v>257515</v>
      </c>
      <c r="E48" s="72">
        <f>E10+E38+E42+E46+E44</f>
        <v>247837</v>
      </c>
      <c r="F48" s="223">
        <f>F10+F38+F42+F46+F44</f>
        <v>343.00919919555406</v>
      </c>
    </row>
    <row r="49" spans="1:6" s="23" customFormat="1" ht="12.75">
      <c r="A49" s="160"/>
      <c r="B49" s="161"/>
      <c r="C49" s="72"/>
      <c r="D49" s="72"/>
      <c r="E49" s="178"/>
      <c r="F49" s="73"/>
    </row>
    <row r="50" spans="1:6" s="23" customFormat="1" ht="12" customHeight="1">
      <c r="A50" s="18">
        <v>6121</v>
      </c>
      <c r="B50" s="18" t="s">
        <v>259</v>
      </c>
      <c r="C50" s="20">
        <v>100</v>
      </c>
      <c r="D50" s="20">
        <v>100</v>
      </c>
      <c r="E50" s="155">
        <v>0</v>
      </c>
      <c r="F50" s="27">
        <f>E50/D50*100</f>
        <v>0</v>
      </c>
    </row>
    <row r="51" spans="1:6" s="23" customFormat="1" ht="12.75">
      <c r="A51" s="18">
        <v>6123</v>
      </c>
      <c r="B51" s="18" t="s">
        <v>260</v>
      </c>
      <c r="C51" s="20">
        <v>900</v>
      </c>
      <c r="D51" s="20">
        <v>2489</v>
      </c>
      <c r="E51" s="155">
        <v>2257</v>
      </c>
      <c r="F51" s="27">
        <f>E51/D51*100</f>
        <v>90.67898754519888</v>
      </c>
    </row>
    <row r="52" spans="1:6" s="23" customFormat="1" ht="12.75">
      <c r="A52" s="71" t="s">
        <v>261</v>
      </c>
      <c r="B52" s="71" t="s">
        <v>262</v>
      </c>
      <c r="C52" s="72">
        <f>SUM(C50:C51)</f>
        <v>1000</v>
      </c>
      <c r="D52" s="72">
        <f>SUM(D50:D51)</f>
        <v>2589</v>
      </c>
      <c r="E52" s="72">
        <f>SUM(E50:E51)</f>
        <v>2257</v>
      </c>
      <c r="F52" s="223">
        <f>SUM(F50:F51)</f>
        <v>90.67898754519888</v>
      </c>
    </row>
    <row r="53" spans="1:6" s="23" customFormat="1" ht="12.75">
      <c r="A53" s="162"/>
      <c r="B53" s="163"/>
      <c r="C53" s="72"/>
      <c r="D53" s="72"/>
      <c r="E53" s="72"/>
      <c r="F53" s="73"/>
    </row>
    <row r="54" spans="1:6" ht="11.25" customHeight="1">
      <c r="A54" s="685" t="s">
        <v>263</v>
      </c>
      <c r="B54" s="686"/>
      <c r="C54" s="6">
        <f>C48+C52</f>
        <v>260512</v>
      </c>
      <c r="D54" s="6">
        <f>D48+D52</f>
        <v>260104</v>
      </c>
      <c r="E54" s="6">
        <f>E48+E52</f>
        <v>250094</v>
      </c>
      <c r="F54" s="21">
        <f>E54/D54*100</f>
        <v>96.15153938424629</v>
      </c>
    </row>
    <row r="55" spans="1:7" ht="12.75">
      <c r="A55" s="79"/>
      <c r="B55" s="10"/>
      <c r="C55" s="19"/>
      <c r="D55" s="19"/>
      <c r="E55" s="19"/>
      <c r="F55" s="52"/>
      <c r="G55" s="23"/>
    </row>
    <row r="56" spans="1:6" ht="25.5" customHeight="1">
      <c r="A56" s="668" t="s">
        <v>264</v>
      </c>
      <c r="B56" s="670"/>
      <c r="C56" s="520" t="s">
        <v>777</v>
      </c>
      <c r="D56" s="68" t="s">
        <v>778</v>
      </c>
      <c r="E56" s="5" t="s">
        <v>715</v>
      </c>
      <c r="F56" s="35" t="s">
        <v>265</v>
      </c>
    </row>
    <row r="57" spans="1:6" ht="12.75">
      <c r="A57" s="687" t="s">
        <v>266</v>
      </c>
      <c r="B57" s="687"/>
      <c r="C57" s="20">
        <f>SUM(C4:C9)</f>
        <v>212733</v>
      </c>
      <c r="D57" s="20">
        <f>D10</f>
        <v>213366</v>
      </c>
      <c r="E57" s="20">
        <f>E10</f>
        <v>212697</v>
      </c>
      <c r="F57" s="27">
        <f>E57/E62*100</f>
        <v>85.04682239477957</v>
      </c>
    </row>
    <row r="58" spans="1:6" s="23" customFormat="1" ht="12.75">
      <c r="A58" s="174"/>
      <c r="B58" s="176"/>
      <c r="C58" s="20"/>
      <c r="D58" s="20"/>
      <c r="E58" s="20"/>
      <c r="F58" s="27"/>
    </row>
    <row r="59" spans="1:6" ht="12.75">
      <c r="A59" s="174" t="s">
        <v>267</v>
      </c>
      <c r="B59" s="176"/>
      <c r="C59" s="20">
        <f>C38+C42+C44+C46-C60</f>
        <v>29429</v>
      </c>
      <c r="D59" s="20">
        <f>D38+D42+D44+D46-D60</f>
        <v>29010</v>
      </c>
      <c r="E59" s="20">
        <f>E38+E42+E44+E46-E60</f>
        <v>23302</v>
      </c>
      <c r="F59" s="27">
        <f>E59/E62*100</f>
        <v>9.317296696442137</v>
      </c>
    </row>
    <row r="60" spans="1:6" ht="12.75">
      <c r="A60" s="174" t="s">
        <v>268</v>
      </c>
      <c r="B60" s="176"/>
      <c r="C60" s="20">
        <f>C23+C25+C27+C28+C29</f>
        <v>17350</v>
      </c>
      <c r="D60" s="20">
        <f>D23+D25+D27+D28+D29</f>
        <v>15139</v>
      </c>
      <c r="E60" s="20">
        <f>E23+E25+E27+E28+E29</f>
        <v>11838</v>
      </c>
      <c r="F60" s="27">
        <f>E60/E62*100</f>
        <v>4.733420233992018</v>
      </c>
    </row>
    <row r="61" spans="1:10" ht="12.75">
      <c r="A61" s="174" t="s">
        <v>269</v>
      </c>
      <c r="B61" s="176"/>
      <c r="C61" s="20">
        <f>C52</f>
        <v>1000</v>
      </c>
      <c r="D61" s="20">
        <f>D52</f>
        <v>2589</v>
      </c>
      <c r="E61" s="20">
        <f>E52</f>
        <v>2257</v>
      </c>
      <c r="F61" s="27">
        <f>E61/E62*100</f>
        <v>0.9024606747862804</v>
      </c>
      <c r="J61" s="11"/>
    </row>
    <row r="62" spans="1:6" ht="12.75">
      <c r="A62" s="160" t="s">
        <v>270</v>
      </c>
      <c r="B62" s="161"/>
      <c r="C62" s="72">
        <f>SUM(C57:C61)</f>
        <v>260512</v>
      </c>
      <c r="D62" s="72">
        <f>SUM(D57:D61)</f>
        <v>260104</v>
      </c>
      <c r="E62" s="72">
        <f>SUM(E57:E61)</f>
        <v>250094</v>
      </c>
      <c r="F62" s="223">
        <f>SUM(F57:F61)</f>
        <v>100.00000000000001</v>
      </c>
    </row>
    <row r="63" spans="1:6" ht="12.75">
      <c r="A63" s="17"/>
      <c r="B63" s="17"/>
      <c r="C63" s="15"/>
      <c r="D63" s="15"/>
      <c r="E63" s="15"/>
      <c r="F63" s="76"/>
    </row>
    <row r="64" spans="1:6" ht="12.75">
      <c r="A64" s="17"/>
      <c r="B64" s="17"/>
      <c r="C64" s="15"/>
      <c r="D64" s="15"/>
      <c r="E64" s="15"/>
      <c r="F64" s="76"/>
    </row>
    <row r="65" spans="1:6" ht="12.75">
      <c r="A65" s="17"/>
      <c r="B65" s="17"/>
      <c r="C65" s="15"/>
      <c r="D65" s="15"/>
      <c r="E65" s="15"/>
      <c r="F65" s="76"/>
    </row>
    <row r="66" spans="1:6" ht="12.75">
      <c r="A66" s="17"/>
      <c r="B66" s="17"/>
      <c r="C66" s="15"/>
      <c r="D66" s="15"/>
      <c r="E66" s="15"/>
      <c r="F66" s="76"/>
    </row>
  </sheetData>
  <sheetProtection/>
  <printOptions horizontalCentered="1"/>
  <pageMargins left="0.7874015748031497" right="0.7874015748031497" top="0.7874015748031497" bottom="0.7480314960629921" header="0.5118110236220472" footer="0.4724409448818898"/>
  <pageSetup firstPageNumber="23" useFirstPageNumber="1" fitToHeight="12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0" customWidth="1"/>
    <col min="6" max="6" width="13.75390625" style="12" customWidth="1"/>
    <col min="7" max="7" width="15.375" style="63" customWidth="1"/>
    <col min="8" max="8" width="9.125" style="64" customWidth="1"/>
  </cols>
  <sheetData>
    <row r="2" spans="1:5" ht="12.75">
      <c r="A2" s="261" t="s">
        <v>536</v>
      </c>
      <c r="B2" s="261"/>
      <c r="C2" s="261"/>
      <c r="D2" s="261"/>
      <c r="E2" s="910"/>
    </row>
    <row r="3" spans="1:6" ht="16.5">
      <c r="A3" s="65"/>
      <c r="F3" s="66" t="s">
        <v>711</v>
      </c>
    </row>
    <row r="4" spans="1:8" ht="25.5" customHeight="1">
      <c r="A4" s="67" t="s">
        <v>208</v>
      </c>
      <c r="B4" s="67" t="s">
        <v>209</v>
      </c>
      <c r="C4" s="520" t="s">
        <v>777</v>
      </c>
      <c r="D4" s="68" t="s">
        <v>778</v>
      </c>
      <c r="E4" s="521" t="s">
        <v>715</v>
      </c>
      <c r="F4" s="68" t="s">
        <v>716</v>
      </c>
      <c r="G4" s="69"/>
      <c r="H4" s="63"/>
    </row>
    <row r="5" spans="1:10" s="23" customFormat="1" ht="12.75" customHeight="1">
      <c r="A5" s="248">
        <v>5021</v>
      </c>
      <c r="B5" s="18" t="s">
        <v>271</v>
      </c>
      <c r="C5" s="22">
        <v>600</v>
      </c>
      <c r="D5" s="22">
        <v>600</v>
      </c>
      <c r="E5" s="155">
        <v>515</v>
      </c>
      <c r="F5" s="43">
        <f aca="true" t="shared" si="0" ref="F5:F10">E5/D5*100</f>
        <v>85.83333333333333</v>
      </c>
      <c r="G5" s="88"/>
      <c r="H5" s="89"/>
      <c r="J5" s="90"/>
    </row>
    <row r="6" spans="1:10" s="23" customFormat="1" ht="12.75">
      <c r="A6" s="248">
        <v>5023</v>
      </c>
      <c r="B6" s="18" t="s">
        <v>272</v>
      </c>
      <c r="C6" s="22">
        <v>12300</v>
      </c>
      <c r="D6" s="22">
        <v>12300</v>
      </c>
      <c r="E6" s="155">
        <v>10946</v>
      </c>
      <c r="F6" s="43">
        <f t="shared" si="0"/>
        <v>88.99186991869918</v>
      </c>
      <c r="G6" s="88"/>
      <c r="H6" s="89"/>
      <c r="J6" s="90"/>
    </row>
    <row r="7" spans="1:10" s="23" customFormat="1" ht="12.75">
      <c r="A7" s="248">
        <v>5029</v>
      </c>
      <c r="B7" s="18" t="s">
        <v>273</v>
      </c>
      <c r="C7" s="22">
        <v>500</v>
      </c>
      <c r="D7" s="22">
        <v>500</v>
      </c>
      <c r="E7" s="155">
        <v>138</v>
      </c>
      <c r="F7" s="43">
        <f t="shared" si="0"/>
        <v>27.6</v>
      </c>
      <c r="G7" s="88"/>
      <c r="H7" s="89"/>
      <c r="J7" s="90"/>
    </row>
    <row r="8" spans="1:10" s="23" customFormat="1" ht="12.75">
      <c r="A8" s="248">
        <v>5031</v>
      </c>
      <c r="B8" s="18" t="s">
        <v>274</v>
      </c>
      <c r="C8" s="22">
        <v>2378</v>
      </c>
      <c r="D8" s="22">
        <v>2378</v>
      </c>
      <c r="E8" s="155">
        <v>2262</v>
      </c>
      <c r="F8" s="43">
        <f t="shared" si="0"/>
        <v>95.1219512195122</v>
      </c>
      <c r="G8" s="88"/>
      <c r="H8" s="89"/>
      <c r="J8" s="90"/>
    </row>
    <row r="9" spans="1:10" s="23" customFormat="1" ht="12.75">
      <c r="A9" s="248">
        <v>5032</v>
      </c>
      <c r="B9" s="18" t="s">
        <v>275</v>
      </c>
      <c r="C9" s="22">
        <v>1138</v>
      </c>
      <c r="D9" s="22">
        <v>1138</v>
      </c>
      <c r="E9" s="155">
        <v>1062</v>
      </c>
      <c r="F9" s="43">
        <f t="shared" si="0"/>
        <v>93.32161687170475</v>
      </c>
      <c r="G9" s="88"/>
      <c r="H9" s="89"/>
      <c r="J9" s="90"/>
    </row>
    <row r="10" spans="1:10" s="23" customFormat="1" ht="12.75">
      <c r="A10" s="248">
        <v>5038</v>
      </c>
      <c r="B10" s="18" t="s">
        <v>276</v>
      </c>
      <c r="C10" s="22">
        <v>30</v>
      </c>
      <c r="D10" s="22">
        <v>30</v>
      </c>
      <c r="E10" s="155">
        <v>1</v>
      </c>
      <c r="F10" s="43">
        <f t="shared" si="0"/>
        <v>3.3333333333333335</v>
      </c>
      <c r="G10" s="88"/>
      <c r="H10" s="89"/>
      <c r="J10" s="90"/>
    </row>
    <row r="11" spans="1:10" s="23" customFormat="1" ht="12.75">
      <c r="A11" s="248">
        <v>5039</v>
      </c>
      <c r="B11" s="18" t="s">
        <v>276</v>
      </c>
      <c r="C11" s="22">
        <v>175</v>
      </c>
      <c r="D11" s="22">
        <v>175</v>
      </c>
      <c r="E11" s="155">
        <v>39</v>
      </c>
      <c r="F11" s="43">
        <f aca="true" t="shared" si="1" ref="F11:F38">E11/D11*100</f>
        <v>22.285714285714285</v>
      </c>
      <c r="G11" s="88"/>
      <c r="H11" s="89"/>
      <c r="J11" s="90" t="s">
        <v>805</v>
      </c>
    </row>
    <row r="12" spans="1:10" s="23" customFormat="1" ht="12.75">
      <c r="A12" s="70" t="s">
        <v>277</v>
      </c>
      <c r="B12" s="71" t="s">
        <v>217</v>
      </c>
      <c r="C12" s="72">
        <f>SUM(C5:C11)</f>
        <v>17121</v>
      </c>
      <c r="D12" s="72">
        <f>SUM(D5:D11)</f>
        <v>17121</v>
      </c>
      <c r="E12" s="72">
        <f>SUM(E5:E11)</f>
        <v>14963</v>
      </c>
      <c r="F12" s="223">
        <f t="shared" si="1"/>
        <v>87.3955960516325</v>
      </c>
      <c r="G12" s="88"/>
      <c r="H12" s="89"/>
      <c r="J12" s="90"/>
    </row>
    <row r="13" spans="1:10" s="23" customFormat="1" ht="12.75">
      <c r="A13" s="248">
        <v>5136</v>
      </c>
      <c r="B13" s="18" t="s">
        <v>221</v>
      </c>
      <c r="C13" s="22">
        <v>30</v>
      </c>
      <c r="D13" s="22">
        <v>58</v>
      </c>
      <c r="E13" s="155">
        <v>58</v>
      </c>
      <c r="F13" s="43">
        <f t="shared" si="1"/>
        <v>100</v>
      </c>
      <c r="G13" s="91"/>
      <c r="H13" s="90"/>
      <c r="J13" s="90"/>
    </row>
    <row r="14" spans="1:10" s="23" customFormat="1" ht="12.75">
      <c r="A14" s="249">
        <v>5137</v>
      </c>
      <c r="B14" s="26" t="s">
        <v>278</v>
      </c>
      <c r="C14" s="22">
        <v>200</v>
      </c>
      <c r="D14" s="22">
        <v>72</v>
      </c>
      <c r="E14" s="183">
        <v>66</v>
      </c>
      <c r="F14" s="43">
        <f t="shared" si="1"/>
        <v>91.66666666666666</v>
      </c>
      <c r="G14" s="91"/>
      <c r="H14" s="90"/>
      <c r="J14" s="90"/>
    </row>
    <row r="15" spans="1:10" s="23" customFormat="1" ht="12.75">
      <c r="A15" s="248">
        <v>5139</v>
      </c>
      <c r="B15" s="18" t="s">
        <v>279</v>
      </c>
      <c r="C15" s="22">
        <v>3200</v>
      </c>
      <c r="D15" s="22">
        <v>3208</v>
      </c>
      <c r="E15" s="155">
        <v>3208</v>
      </c>
      <c r="F15" s="43">
        <f t="shared" si="1"/>
        <v>100</v>
      </c>
      <c r="G15" s="91"/>
      <c r="H15" s="90"/>
      <c r="J15" s="90"/>
    </row>
    <row r="16" spans="1:10" s="23" customFormat="1" ht="12.75">
      <c r="A16" s="248">
        <v>5142</v>
      </c>
      <c r="B16" s="18" t="s">
        <v>224</v>
      </c>
      <c r="C16" s="22">
        <v>5</v>
      </c>
      <c r="D16" s="22">
        <v>5</v>
      </c>
      <c r="E16" s="155">
        <v>0</v>
      </c>
      <c r="F16" s="43">
        <f t="shared" si="1"/>
        <v>0</v>
      </c>
      <c r="G16" s="91"/>
      <c r="H16" s="90"/>
      <c r="J16" s="90"/>
    </row>
    <row r="17" spans="1:10" s="23" customFormat="1" ht="12.75">
      <c r="A17" s="248">
        <v>5153</v>
      </c>
      <c r="B17" s="18" t="s">
        <v>227</v>
      </c>
      <c r="C17" s="22">
        <v>13</v>
      </c>
      <c r="D17" s="22">
        <v>13</v>
      </c>
      <c r="E17" s="155">
        <v>0</v>
      </c>
      <c r="F17" s="43">
        <f t="shared" si="1"/>
        <v>0</v>
      </c>
      <c r="G17" s="91"/>
      <c r="H17" s="90"/>
      <c r="J17" s="90"/>
    </row>
    <row r="18" spans="1:10" s="23" customFormat="1" ht="12.75">
      <c r="A18" s="248">
        <v>5156</v>
      </c>
      <c r="B18" s="18" t="s">
        <v>229</v>
      </c>
      <c r="C18" s="22">
        <v>750</v>
      </c>
      <c r="D18" s="22">
        <v>924</v>
      </c>
      <c r="E18" s="155">
        <v>924</v>
      </c>
      <c r="F18" s="43">
        <f t="shared" si="1"/>
        <v>100</v>
      </c>
      <c r="G18" s="91"/>
      <c r="H18" s="90"/>
      <c r="J18" s="90"/>
    </row>
    <row r="19" spans="1:10" s="23" customFormat="1" ht="12.75">
      <c r="A19" s="248">
        <v>5161</v>
      </c>
      <c r="B19" s="18" t="s">
        <v>230</v>
      </c>
      <c r="C19" s="22">
        <v>150</v>
      </c>
      <c r="D19" s="22">
        <v>67</v>
      </c>
      <c r="E19" s="155">
        <v>60</v>
      </c>
      <c r="F19" s="43">
        <f t="shared" si="1"/>
        <v>89.55223880597015</v>
      </c>
      <c r="G19" s="88"/>
      <c r="H19" s="90"/>
      <c r="J19" s="90"/>
    </row>
    <row r="20" spans="1:10" s="23" customFormat="1" ht="12.75">
      <c r="A20" s="248">
        <v>5162</v>
      </c>
      <c r="B20" s="18" t="s">
        <v>231</v>
      </c>
      <c r="C20" s="22">
        <v>400</v>
      </c>
      <c r="D20" s="22">
        <v>348</v>
      </c>
      <c r="E20" s="155">
        <v>213</v>
      </c>
      <c r="F20" s="43">
        <f t="shared" si="1"/>
        <v>61.206896551724135</v>
      </c>
      <c r="G20" s="91"/>
      <c r="H20" s="90"/>
      <c r="J20" s="90"/>
    </row>
    <row r="21" spans="1:10" s="23" customFormat="1" ht="12.75">
      <c r="A21" s="248">
        <v>5163</v>
      </c>
      <c r="B21" s="18" t="s">
        <v>232</v>
      </c>
      <c r="C21" s="22">
        <v>15</v>
      </c>
      <c r="D21" s="22">
        <v>135</v>
      </c>
      <c r="E21" s="155">
        <v>105</v>
      </c>
      <c r="F21" s="43">
        <f t="shared" si="1"/>
        <v>77.77777777777779</v>
      </c>
      <c r="G21" s="91"/>
      <c r="H21" s="90"/>
      <c r="J21" s="90"/>
    </row>
    <row r="22" spans="1:10" s="23" customFormat="1" ht="12.75">
      <c r="A22" s="248">
        <v>5164</v>
      </c>
      <c r="B22" s="18" t="s">
        <v>233</v>
      </c>
      <c r="C22" s="22">
        <v>80</v>
      </c>
      <c r="D22" s="22">
        <v>40</v>
      </c>
      <c r="E22" s="155">
        <v>0</v>
      </c>
      <c r="F22" s="43">
        <f t="shared" si="1"/>
        <v>0</v>
      </c>
      <c r="G22" s="91"/>
      <c r="H22" s="90"/>
      <c r="J22" s="90"/>
    </row>
    <row r="23" spans="1:10" s="23" customFormat="1" ht="12.75">
      <c r="A23" s="248">
        <v>5166</v>
      </c>
      <c r="B23" s="18" t="s">
        <v>234</v>
      </c>
      <c r="C23" s="22">
        <v>50</v>
      </c>
      <c r="D23" s="22">
        <v>50</v>
      </c>
      <c r="E23" s="155">
        <v>0</v>
      </c>
      <c r="F23" s="43">
        <f t="shared" si="1"/>
        <v>0</v>
      </c>
      <c r="G23" s="91"/>
      <c r="H23" s="90"/>
      <c r="J23" s="90"/>
    </row>
    <row r="24" spans="1:10" s="23" customFormat="1" ht="12.75">
      <c r="A24" s="248">
        <v>5167</v>
      </c>
      <c r="B24" s="18" t="s">
        <v>235</v>
      </c>
      <c r="C24" s="22">
        <v>400</v>
      </c>
      <c r="D24" s="22">
        <v>400</v>
      </c>
      <c r="E24" s="155">
        <v>382</v>
      </c>
      <c r="F24" s="43">
        <f t="shared" si="1"/>
        <v>95.5</v>
      </c>
      <c r="G24" s="91"/>
      <c r="H24" s="90"/>
      <c r="J24" s="90"/>
    </row>
    <row r="25" spans="1:10" s="23" customFormat="1" ht="12.75">
      <c r="A25" s="248">
        <v>5169</v>
      </c>
      <c r="B25" s="18" t="s">
        <v>236</v>
      </c>
      <c r="C25" s="22">
        <v>9400</v>
      </c>
      <c r="D25" s="22">
        <v>9280</v>
      </c>
      <c r="E25" s="155">
        <v>7171</v>
      </c>
      <c r="F25" s="43">
        <f t="shared" si="1"/>
        <v>77.27370689655172</v>
      </c>
      <c r="G25" s="91"/>
      <c r="H25" s="90"/>
      <c r="J25" s="90"/>
    </row>
    <row r="26" spans="1:10" s="23" customFormat="1" ht="12.75">
      <c r="A26" s="248">
        <v>5171</v>
      </c>
      <c r="B26" s="18" t="s">
        <v>237</v>
      </c>
      <c r="C26" s="22">
        <v>600</v>
      </c>
      <c r="D26" s="22">
        <v>599</v>
      </c>
      <c r="E26" s="155">
        <v>299</v>
      </c>
      <c r="F26" s="43">
        <f t="shared" si="1"/>
        <v>49.91652754590985</v>
      </c>
      <c r="G26" s="91"/>
      <c r="H26" s="90"/>
      <c r="J26" s="90"/>
    </row>
    <row r="27" spans="1:10" s="23" customFormat="1" ht="12.75">
      <c r="A27" s="248">
        <v>5173</v>
      </c>
      <c r="B27" s="18" t="s">
        <v>280</v>
      </c>
      <c r="C27" s="22">
        <v>600</v>
      </c>
      <c r="D27" s="22">
        <v>600</v>
      </c>
      <c r="E27" s="155">
        <v>430</v>
      </c>
      <c r="F27" s="43">
        <f t="shared" si="1"/>
        <v>71.66666666666667</v>
      </c>
      <c r="G27" s="91"/>
      <c r="H27" s="90"/>
      <c r="J27" s="90"/>
    </row>
    <row r="28" spans="1:10" s="23" customFormat="1" ht="14.25" customHeight="1">
      <c r="A28" s="248">
        <v>5175</v>
      </c>
      <c r="B28" s="18" t="s">
        <v>239</v>
      </c>
      <c r="C28" s="22">
        <v>1700</v>
      </c>
      <c r="D28" s="22">
        <v>1735</v>
      </c>
      <c r="E28" s="155">
        <v>1735</v>
      </c>
      <c r="F28" s="43">
        <f t="shared" si="1"/>
        <v>100</v>
      </c>
      <c r="G28" s="91"/>
      <c r="H28" s="90"/>
      <c r="J28" s="90"/>
    </row>
    <row r="29" spans="1:10" s="23" customFormat="1" ht="13.5" customHeight="1">
      <c r="A29" s="248">
        <v>5176</v>
      </c>
      <c r="B29" s="18" t="s">
        <v>240</v>
      </c>
      <c r="C29" s="22">
        <v>20</v>
      </c>
      <c r="D29" s="22">
        <v>50</v>
      </c>
      <c r="E29" s="155">
        <v>50</v>
      </c>
      <c r="F29" s="43">
        <f t="shared" si="1"/>
        <v>100</v>
      </c>
      <c r="G29" s="91"/>
      <c r="H29" s="90"/>
      <c r="J29" s="90"/>
    </row>
    <row r="30" spans="1:10" s="23" customFormat="1" ht="12.75">
      <c r="A30" s="248">
        <v>5178</v>
      </c>
      <c r="B30" s="18" t="s">
        <v>281</v>
      </c>
      <c r="C30" s="22">
        <v>250</v>
      </c>
      <c r="D30" s="22">
        <v>250</v>
      </c>
      <c r="E30" s="155">
        <v>0</v>
      </c>
      <c r="F30" s="43">
        <f t="shared" si="1"/>
        <v>0</v>
      </c>
      <c r="G30" s="91"/>
      <c r="H30" s="90"/>
      <c r="J30" s="90"/>
    </row>
    <row r="31" spans="1:10" s="23" customFormat="1" ht="12.75">
      <c r="A31" s="248">
        <v>5179</v>
      </c>
      <c r="B31" s="18" t="s">
        <v>241</v>
      </c>
      <c r="C31" s="22">
        <v>700</v>
      </c>
      <c r="D31" s="22">
        <v>700</v>
      </c>
      <c r="E31" s="155">
        <v>626</v>
      </c>
      <c r="F31" s="43">
        <f t="shared" si="1"/>
        <v>89.42857142857143</v>
      </c>
      <c r="G31" s="91"/>
      <c r="H31" s="90"/>
      <c r="J31" s="90"/>
    </row>
    <row r="32" spans="1:10" s="23" customFormat="1" ht="12.75">
      <c r="A32" s="248">
        <v>5194</v>
      </c>
      <c r="B32" s="18" t="s">
        <v>282</v>
      </c>
      <c r="C32" s="22">
        <v>700</v>
      </c>
      <c r="D32" s="22">
        <v>51</v>
      </c>
      <c r="E32" s="155">
        <v>39</v>
      </c>
      <c r="F32" s="43">
        <f t="shared" si="1"/>
        <v>76.47058823529412</v>
      </c>
      <c r="G32" s="91"/>
      <c r="H32" s="90"/>
      <c r="J32" s="90"/>
    </row>
    <row r="33" spans="1:10" s="23" customFormat="1" ht="12.75">
      <c r="A33" s="70" t="s">
        <v>245</v>
      </c>
      <c r="B33" s="71" t="s">
        <v>246</v>
      </c>
      <c r="C33" s="72">
        <f>SUM(C13:C32)</f>
        <v>19263</v>
      </c>
      <c r="D33" s="72">
        <f>SUM(D13:D32)</f>
        <v>18585</v>
      </c>
      <c r="E33" s="72">
        <f>SUM(E13:E32)</f>
        <v>15366</v>
      </c>
      <c r="F33" s="223">
        <f t="shared" si="1"/>
        <v>82.67958030669895</v>
      </c>
      <c r="G33" s="91"/>
      <c r="H33" s="90"/>
      <c r="J33" s="90"/>
    </row>
    <row r="34" spans="1:8" s="23" customFormat="1" ht="12.75">
      <c r="A34" s="248">
        <v>5361</v>
      </c>
      <c r="B34" s="18" t="s">
        <v>247</v>
      </c>
      <c r="C34" s="22">
        <v>10</v>
      </c>
      <c r="D34" s="22">
        <v>10</v>
      </c>
      <c r="E34" s="183">
        <v>0</v>
      </c>
      <c r="F34" s="43">
        <f t="shared" si="1"/>
        <v>0</v>
      </c>
      <c r="G34" s="91"/>
      <c r="H34" s="90"/>
    </row>
    <row r="35" spans="1:8" s="23" customFormat="1" ht="12.75">
      <c r="A35" s="248">
        <v>5362</v>
      </c>
      <c r="B35" s="18" t="s">
        <v>248</v>
      </c>
      <c r="C35" s="22">
        <v>10</v>
      </c>
      <c r="D35" s="22">
        <v>10</v>
      </c>
      <c r="E35" s="155">
        <v>10</v>
      </c>
      <c r="F35" s="43">
        <f t="shared" si="1"/>
        <v>100</v>
      </c>
      <c r="G35" s="91"/>
      <c r="H35" s="90"/>
    </row>
    <row r="36" spans="1:8" s="23" customFormat="1" ht="12.75">
      <c r="A36" s="70" t="s">
        <v>250</v>
      </c>
      <c r="B36" s="71" t="s">
        <v>283</v>
      </c>
      <c r="C36" s="72">
        <f>SUM(C34:C35)</f>
        <v>20</v>
      </c>
      <c r="D36" s="72">
        <f>SUM(D34:D35)</f>
        <v>20</v>
      </c>
      <c r="E36" s="72">
        <f>SUM(E34:E35)</f>
        <v>10</v>
      </c>
      <c r="F36" s="43">
        <f t="shared" si="1"/>
        <v>50</v>
      </c>
      <c r="G36" s="91"/>
      <c r="H36" s="90"/>
    </row>
    <row r="37" spans="1:8" s="23" customFormat="1" ht="12.75">
      <c r="A37" s="248">
        <v>5492</v>
      </c>
      <c r="B37" s="18" t="s">
        <v>284</v>
      </c>
      <c r="C37" s="22">
        <v>20</v>
      </c>
      <c r="D37" s="22">
        <v>32</v>
      </c>
      <c r="E37" s="183">
        <v>22</v>
      </c>
      <c r="F37" s="43">
        <f t="shared" si="1"/>
        <v>68.75</v>
      </c>
      <c r="G37" s="91"/>
      <c r="H37" s="90"/>
    </row>
    <row r="38" spans="1:8" s="23" customFormat="1" ht="12.75">
      <c r="A38" s="71" t="s">
        <v>253</v>
      </c>
      <c r="B38" s="71" t="s">
        <v>254</v>
      </c>
      <c r="C38" s="72">
        <f>SUM(C37:C37)</f>
        <v>20</v>
      </c>
      <c r="D38" s="72">
        <f>SUM(D37:D37)</f>
        <v>32</v>
      </c>
      <c r="E38" s="72">
        <f>SUM(E37:E37)</f>
        <v>22</v>
      </c>
      <c r="F38" s="223">
        <f t="shared" si="1"/>
        <v>68.75</v>
      </c>
      <c r="G38" s="91"/>
      <c r="H38" s="90"/>
    </row>
    <row r="39" spans="1:8" s="23" customFormat="1" ht="12.75">
      <c r="A39" s="249">
        <v>5901</v>
      </c>
      <c r="B39" s="26" t="s">
        <v>255</v>
      </c>
      <c r="C39" s="169">
        <v>2000</v>
      </c>
      <c r="D39" s="169">
        <v>1681</v>
      </c>
      <c r="E39" s="255">
        <v>0</v>
      </c>
      <c r="F39" s="43" t="s">
        <v>742</v>
      </c>
      <c r="G39" s="91"/>
      <c r="H39" s="90"/>
    </row>
    <row r="40" spans="1:8" s="23" customFormat="1" ht="12.75">
      <c r="A40" s="70" t="s">
        <v>256</v>
      </c>
      <c r="B40" s="71" t="s">
        <v>257</v>
      </c>
      <c r="C40" s="44">
        <f>SUM(C39:C39)</f>
        <v>2000</v>
      </c>
      <c r="D40" s="44">
        <f>SUM(D39:D39)</f>
        <v>1681</v>
      </c>
      <c r="E40" s="44">
        <f>SUM(E39:E39)</f>
        <v>0</v>
      </c>
      <c r="F40" s="73" t="s">
        <v>742</v>
      </c>
      <c r="G40" s="91"/>
      <c r="H40" s="90"/>
    </row>
    <row r="41" spans="1:8" s="23" customFormat="1" ht="12.75">
      <c r="A41" s="70"/>
      <c r="B41" s="71"/>
      <c r="C41" s="72"/>
      <c r="D41" s="72"/>
      <c r="E41" s="155"/>
      <c r="F41" s="43"/>
      <c r="G41" s="91"/>
      <c r="H41" s="90"/>
    </row>
    <row r="42" spans="1:8" s="23" customFormat="1" ht="12.75">
      <c r="A42" s="160" t="s">
        <v>258</v>
      </c>
      <c r="B42" s="161"/>
      <c r="C42" s="72">
        <f>C33+C36+C38+C40+C12</f>
        <v>38424</v>
      </c>
      <c r="D42" s="72">
        <f>D33+D36+D38+D40+D12</f>
        <v>37439</v>
      </c>
      <c r="E42" s="72">
        <f>E33+E36+E38+E40+E12</f>
        <v>30361</v>
      </c>
      <c r="F42" s="73">
        <f>E42/D42*100</f>
        <v>81.09458051764203</v>
      </c>
      <c r="G42" s="91"/>
      <c r="H42" s="90"/>
    </row>
    <row r="43" spans="1:8" s="23" customFormat="1" ht="12.75">
      <c r="A43" s="34"/>
      <c r="B43" s="18"/>
      <c r="C43" s="22"/>
      <c r="D43" s="18"/>
      <c r="E43" s="155"/>
      <c r="F43" s="73"/>
      <c r="G43" s="91"/>
      <c r="H43" s="90"/>
    </row>
    <row r="44" spans="1:8" s="23" customFormat="1" ht="12.75">
      <c r="A44" s="248">
        <v>6122</v>
      </c>
      <c r="B44" s="18" t="s">
        <v>285</v>
      </c>
      <c r="C44" s="22">
        <v>0</v>
      </c>
      <c r="D44" s="169">
        <v>0</v>
      </c>
      <c r="E44" s="155">
        <v>0</v>
      </c>
      <c r="F44" s="538" t="s">
        <v>742</v>
      </c>
      <c r="G44" s="91"/>
      <c r="H44" s="90"/>
    </row>
    <row r="45" spans="1:8" s="23" customFormat="1" ht="12.75">
      <c r="A45" s="248">
        <v>6123</v>
      </c>
      <c r="B45" s="18" t="s">
        <v>260</v>
      </c>
      <c r="C45" s="22">
        <v>0</v>
      </c>
      <c r="D45" s="22">
        <v>0</v>
      </c>
      <c r="E45" s="257">
        <v>0</v>
      </c>
      <c r="F45" s="43" t="s">
        <v>742</v>
      </c>
      <c r="G45" s="91"/>
      <c r="H45" s="90"/>
    </row>
    <row r="46" spans="1:8" s="23" customFormat="1" ht="12.75">
      <c r="A46" s="70" t="s">
        <v>261</v>
      </c>
      <c r="B46" s="71" t="s">
        <v>262</v>
      </c>
      <c r="C46" s="72">
        <f>SUM(C44:C45)</f>
        <v>0</v>
      </c>
      <c r="D46" s="72">
        <v>0</v>
      </c>
      <c r="E46" s="178">
        <v>0</v>
      </c>
      <c r="F46" s="538" t="s">
        <v>742</v>
      </c>
      <c r="G46" s="91"/>
      <c r="H46" s="90"/>
    </row>
    <row r="47" spans="1:8" s="23" customFormat="1" ht="12.75">
      <c r="A47" s="70"/>
      <c r="B47" s="71"/>
      <c r="C47" s="72"/>
      <c r="D47" s="72"/>
      <c r="E47" s="72"/>
      <c r="F47" s="73"/>
      <c r="G47" s="91"/>
      <c r="H47" s="90"/>
    </row>
    <row r="48" spans="1:7" ht="12.75">
      <c r="A48" s="685" t="s">
        <v>263</v>
      </c>
      <c r="B48" s="686"/>
      <c r="C48" s="6">
        <f>C42+C46</f>
        <v>38424</v>
      </c>
      <c r="D48" s="6">
        <f>D42+D46</f>
        <v>37439</v>
      </c>
      <c r="E48" s="6">
        <f>E42+E46</f>
        <v>30361</v>
      </c>
      <c r="F48" s="21">
        <f>E48/D48*100</f>
        <v>81.09458051764203</v>
      </c>
      <c r="G48" s="74"/>
    </row>
    <row r="49" spans="1:7" ht="12.75">
      <c r="A49" s="17"/>
      <c r="B49" s="17"/>
      <c r="C49" s="15"/>
      <c r="D49" s="15"/>
      <c r="E49" s="15"/>
      <c r="F49" s="76"/>
      <c r="G49" s="74"/>
    </row>
    <row r="50" spans="1:7" ht="12.75">
      <c r="A50" s="17"/>
      <c r="B50" s="17"/>
      <c r="C50" s="15"/>
      <c r="D50" s="15"/>
      <c r="E50" s="15"/>
      <c r="F50" s="76"/>
      <c r="G50" s="74"/>
    </row>
    <row r="52" spans="1:6" ht="25.5" customHeight="1">
      <c r="A52" s="668" t="s">
        <v>264</v>
      </c>
      <c r="B52" s="670"/>
      <c r="C52" s="508" t="s">
        <v>777</v>
      </c>
      <c r="D52" s="35" t="s">
        <v>778</v>
      </c>
      <c r="E52" s="5" t="s">
        <v>715</v>
      </c>
      <c r="F52" s="35" t="s">
        <v>265</v>
      </c>
    </row>
    <row r="53" spans="1:6" ht="12.75">
      <c r="A53" s="687" t="s">
        <v>266</v>
      </c>
      <c r="B53" s="687"/>
      <c r="C53" s="20">
        <f>C12</f>
        <v>17121</v>
      </c>
      <c r="D53" s="20">
        <f>D12</f>
        <v>17121</v>
      </c>
      <c r="E53" s="20">
        <f>E12</f>
        <v>14963</v>
      </c>
      <c r="F53" s="27">
        <f>E53/E57*100</f>
        <v>49.28362043410955</v>
      </c>
    </row>
    <row r="54" spans="1:6" ht="12.75">
      <c r="A54" s="174" t="s">
        <v>267</v>
      </c>
      <c r="B54" s="176"/>
      <c r="C54" s="20">
        <f>C33+C38+C40+C36-C55</f>
        <v>10888</v>
      </c>
      <c r="D54" s="20">
        <f>D33+D38+D40+D36-D55</f>
        <v>10038</v>
      </c>
      <c r="E54" s="20">
        <f>E33+E38+E40+E36-E55</f>
        <v>7467</v>
      </c>
      <c r="F54" s="27">
        <f>E54/E57*100</f>
        <v>24.59405157932874</v>
      </c>
    </row>
    <row r="55" spans="1:6" ht="12.75">
      <c r="A55" s="174" t="s">
        <v>268</v>
      </c>
      <c r="B55" s="176"/>
      <c r="C55" s="20">
        <f>C19+C20+C21+C23+C24+C25</f>
        <v>10415</v>
      </c>
      <c r="D55" s="20">
        <f>D19+D20+D21+D23+D24+D25</f>
        <v>10280</v>
      </c>
      <c r="E55" s="20">
        <f>E19+E20+E21+E23+E24+E25</f>
        <v>7931</v>
      </c>
      <c r="F55" s="27">
        <f>E55/E57*100</f>
        <v>26.122327986561704</v>
      </c>
    </row>
    <row r="56" spans="1:6" ht="12.75">
      <c r="A56" s="174" t="s">
        <v>269</v>
      </c>
      <c r="B56" s="176"/>
      <c r="C56" s="20">
        <f>C46</f>
        <v>0</v>
      </c>
      <c r="D56" s="20">
        <f>D46</f>
        <v>0</v>
      </c>
      <c r="E56" s="20">
        <f>E46</f>
        <v>0</v>
      </c>
      <c r="F56" s="27">
        <f>E56/E57*100</f>
        <v>0</v>
      </c>
    </row>
    <row r="57" spans="1:6" ht="12.75">
      <c r="A57" s="160" t="s">
        <v>270</v>
      </c>
      <c r="B57" s="161"/>
      <c r="C57" s="72">
        <f>SUM(C53:C56)</f>
        <v>38424</v>
      </c>
      <c r="D57" s="178">
        <f>SUM(D53:D56)</f>
        <v>37439</v>
      </c>
      <c r="E57" s="72">
        <f>SUM(E53:E56)</f>
        <v>30361</v>
      </c>
      <c r="F57" s="73">
        <f>SUM(F53:F56)</f>
        <v>99.99999999999999</v>
      </c>
    </row>
  </sheetData>
  <sheetProtection/>
  <printOptions horizontalCentered="1"/>
  <pageMargins left="0.7874015748031497" right="0.7874015748031497" top="0.7874015748031497" bottom="0.7874015748031497" header="0.5118110236220472" footer="0.7086614173228347"/>
  <pageSetup firstPageNumber="25" useFirstPageNumber="1" fitToHeight="0" horizontalDpi="600" verticalDpi="600" orientation="portrait" paperSize="9" scale="85" r:id="rId2"/>
  <headerFooter alignWithMargins="0">
    <oddFooter>&amp;C&amp;P</oddFooter>
  </headerFooter>
  <rowBreaks count="1" manualBreakCount="1"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2012-02-28T13:21:36Z</cp:lastPrinted>
  <dcterms:created xsi:type="dcterms:W3CDTF">1997-01-24T11:07:25Z</dcterms:created>
  <dcterms:modified xsi:type="dcterms:W3CDTF">2012-03-01T11:00:43Z</dcterms:modified>
  <cp:category/>
  <cp:version/>
  <cp:contentType/>
  <cp:contentStatus/>
</cp:coreProperties>
</file>