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HB_IP" sheetId="1" r:id="rId1"/>
    <sheet name="NM_IP" sheetId="2" r:id="rId2"/>
    <sheet name="PE_FP" sheetId="3" r:id="rId3"/>
    <sheet name="PE_IP" sheetId="4" r:id="rId4"/>
  </sheets>
  <definedNames>
    <definedName name="_xlnm.Print_Area" localSheetId="2">'PE_FP'!$A$1:$J$234</definedName>
  </definedNames>
  <calcPr fullCalcOnLoad="1"/>
</workbook>
</file>

<file path=xl/sharedStrings.xml><?xml version="1.0" encoding="utf-8"?>
<sst xmlns="http://schemas.openxmlformats.org/spreadsheetml/2006/main" count="655" uniqueCount="437">
  <si>
    <t>Nemocnice Havlíčkův Brod,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</si>
  <si>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</si>
  <si>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</si>
  <si>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</si>
  <si>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</si>
  <si>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</si>
  <si>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</si>
  <si>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Standard ICT                  </t>
  </si>
  <si>
    <t>00166</t>
  </si>
  <si>
    <t xml:space="preserve">Převod z minulých let         </t>
  </si>
  <si>
    <t>77700</t>
  </si>
  <si>
    <t>Převod z minulých let - odpisy</t>
  </si>
  <si>
    <t>77708</t>
  </si>
  <si>
    <t xml:space="preserve">Dary                          </t>
  </si>
  <si>
    <t>88888</t>
  </si>
  <si>
    <t>Celkem bez prostředků z investičního fondu</t>
  </si>
  <si>
    <t>ARO - defibrilátor</t>
  </si>
  <si>
    <t>Bezdrátová technologie</t>
  </si>
  <si>
    <t>Bezdrátová technologie 2</t>
  </si>
  <si>
    <t>Bilirubinometr</t>
  </si>
  <si>
    <t>COS - optiky</t>
  </si>
  <si>
    <t>COS - ultrazvuková myčka nástrojů</t>
  </si>
  <si>
    <t>Chladící vitrína</t>
  </si>
  <si>
    <t>Cisco switch</t>
  </si>
  <si>
    <t>Defibrilátor</t>
  </si>
  <si>
    <t>Desinfektor podložních mís</t>
  </si>
  <si>
    <t>Dialyzační přístroj CRRT ARO</t>
  </si>
  <si>
    <t>EKG přístroje JIP - 2 ks</t>
  </si>
  <si>
    <t>EKG včetně ergometrie</t>
  </si>
  <si>
    <t>Elektrochirurgie pro Gyn</t>
  </si>
  <si>
    <t>Endoskopie videogastroskop, videokolonoskop</t>
  </si>
  <si>
    <t>Ergometr</t>
  </si>
  <si>
    <t>Flexibilní cystoskop</t>
  </si>
  <si>
    <t>Fototerapeutická lampa</t>
  </si>
  <si>
    <t>HW ERP</t>
  </si>
  <si>
    <t>Infuzní pumpy</t>
  </si>
  <si>
    <t>Intubační model novorozence</t>
  </si>
  <si>
    <t>Kardiotokografie</t>
  </si>
  <si>
    <t>Licence - ERP</t>
  </si>
  <si>
    <t>Monitor životních funkcí - 2 ks</t>
  </si>
  <si>
    <t>OCN - laser argon</t>
  </si>
  <si>
    <t>ORL - videobronschoskop</t>
  </si>
  <si>
    <t>Obnova gamakamery</t>
  </si>
  <si>
    <t>Odsávačka</t>
  </si>
  <si>
    <t>Ohřívač infúzních roztoků ARO</t>
  </si>
  <si>
    <t>Ohřívač vody</t>
  </si>
  <si>
    <t>Osobní automobil</t>
  </si>
  <si>
    <t>Reader - laboratoře</t>
  </si>
  <si>
    <t>Rezerva na havárie</t>
  </si>
  <si>
    <t>SW denzitometr</t>
  </si>
  <si>
    <t>SW laboratoře</t>
  </si>
  <si>
    <t>Server pro NIS - 2 ks</t>
  </si>
  <si>
    <t>Sprchovací lůžka - 5 ks</t>
  </si>
  <si>
    <t>TRA - mrazící box</t>
  </si>
  <si>
    <t>TRA - odběrové váhy - 6 ks</t>
  </si>
  <si>
    <t>TRA - pultový mrazící box - 2 ks</t>
  </si>
  <si>
    <t>TRA - repase agregátu pro box na krevní plazmu</t>
  </si>
  <si>
    <t>UZ sonda - dětské oddělení</t>
  </si>
  <si>
    <t>Ultrazvukový přístroj INT ECHO</t>
  </si>
  <si>
    <t>Ureteroskop</t>
  </si>
  <si>
    <t>Urodynamický systém</t>
  </si>
  <si>
    <t>Videobronchoskop</t>
  </si>
  <si>
    <t>Vozidlo na svoz</t>
  </si>
  <si>
    <t>Výměna napájecí nádrže v kotelně</t>
  </si>
  <si>
    <t>Výměna regulátoru MaR v kotelně</t>
  </si>
  <si>
    <t>Zálohovací zařízení - knihovna</t>
  </si>
  <si>
    <t>Záznamové zařízení</t>
  </si>
  <si>
    <t>e-Ambulance</t>
  </si>
  <si>
    <t>CELKEM strojní investice - movitý majetek</t>
  </si>
  <si>
    <t>Nemovitý majetek</t>
  </si>
  <si>
    <t>Chlorovací stanice</t>
  </si>
  <si>
    <t>Dlažba na ochozech u pavilonu č. 3</t>
  </si>
  <si>
    <t>Projekt - parkoviště</t>
  </si>
  <si>
    <t>Projekt - patologie</t>
  </si>
  <si>
    <t>Rozšíření parkoviště před hlavní budovou</t>
  </si>
  <si>
    <t>Stavební úpravy provozovny občerstvení</t>
  </si>
  <si>
    <t>Výměna oken u pavilonu č. 5</t>
  </si>
  <si>
    <t>Úprava klimatizace prádelny</t>
  </si>
  <si>
    <t>Úprava rozvodů medicinálních plynů</t>
  </si>
  <si>
    <t>CELKEM stavební investice - nemovitý majetek</t>
  </si>
  <si>
    <t>CELKEM INVESTICE</t>
  </si>
  <si>
    <t>Nemocnice Nové Město na Moravě, příspěvková organizace</t>
  </si>
  <si>
    <t xml:space="preserve">eHealth                       </t>
  </si>
  <si>
    <t>00502</t>
  </si>
  <si>
    <t>Artroskopický endoskop</t>
  </si>
  <si>
    <t>Autokláv</t>
  </si>
  <si>
    <t>Biostimul - kožní oddělení</t>
  </si>
  <si>
    <t>Bq metr</t>
  </si>
  <si>
    <t>Chlazená centrifiga</t>
  </si>
  <si>
    <t>Destilační přístroj</t>
  </si>
  <si>
    <t>Dialyzační přístroje</t>
  </si>
  <si>
    <t>Dovybavení interny</t>
  </si>
  <si>
    <t>Elisa technologie</t>
  </si>
  <si>
    <t>Gynekologický porodní stůl</t>
  </si>
  <si>
    <t>Gynekologický ultrazvuk</t>
  </si>
  <si>
    <t>Gynekologický vyšetřovací stůl</t>
  </si>
  <si>
    <t>Implementace e-Ambulance</t>
  </si>
  <si>
    <t>Licence e-Ambulance</t>
  </si>
  <si>
    <t>Mikroskop pro patologii</t>
  </si>
  <si>
    <t>Myčka nádobí</t>
  </si>
  <si>
    <t>NIS server DB výměna</t>
  </si>
  <si>
    <t>Nová serverovna</t>
  </si>
  <si>
    <t>Nový server</t>
  </si>
  <si>
    <t>Porodní vyšetřovací stůl</t>
  </si>
  <si>
    <t>Přístroj dýchací pro nasální CPAP</t>
  </si>
  <si>
    <t>Přístroj pro artroskopické odstraňování měkkých tkání</t>
  </si>
  <si>
    <t>Přístroj pro resuscitaci novorozence - 2 ks</t>
  </si>
  <si>
    <t>Rezerva</t>
  </si>
  <si>
    <t>Rezerva pro dotační žádosti (50 %)</t>
  </si>
  <si>
    <t>Rozvážkové vozidlo</t>
  </si>
  <si>
    <t>SW licence a bezdrátová síť</t>
  </si>
  <si>
    <t>Salátový bufet</t>
  </si>
  <si>
    <t>Sanitní vozidlo</t>
  </si>
  <si>
    <t>Technologické připojení eMeDocS</t>
  </si>
  <si>
    <t>Technologie ERP</t>
  </si>
  <si>
    <t>Telemetrický monitoring EKG</t>
  </si>
  <si>
    <t>Transportní ventilátor</t>
  </si>
  <si>
    <t>Vozidlo pro převoz biologického materiálu</t>
  </si>
  <si>
    <t>Vozík k převážení těl zemřelých</t>
  </si>
  <si>
    <t>Vrtačka pro kostní operativu</t>
  </si>
  <si>
    <t>Vyplachovač podložních mís - dětské</t>
  </si>
  <si>
    <t>Zvedací vozík pro imobilní pacienty - 14 ks</t>
  </si>
  <si>
    <t>Úprava výroby a rozvodu stlačeného vzduchu</t>
  </si>
  <si>
    <t>Bourání budovy ČOV</t>
  </si>
  <si>
    <t>Dovybavení interny, urgentní příjem</t>
  </si>
  <si>
    <t>Rekonstrukce a přístavba interních oborů</t>
  </si>
  <si>
    <t>Trezorová místnost ředitelství</t>
  </si>
  <si>
    <t>Vstupní dveře do nemocnice</t>
  </si>
  <si>
    <t>Změna topného systému EPC podíl roku 2011</t>
  </si>
  <si>
    <t>ČOV Buchtův kopec</t>
  </si>
  <si>
    <t>Úprava povrchu dvora</t>
  </si>
  <si>
    <t>Úprava prostoru informací vstup</t>
  </si>
  <si>
    <t>Úprava větrání ambulance interny</t>
  </si>
  <si>
    <t>Nemocnice Pelhřimov</t>
  </si>
  <si>
    <t>I. Návrh finančního plánu</t>
  </si>
  <si>
    <t>v tis. Kč</t>
  </si>
  <si>
    <t>Ukazatel (v tis. Kč)</t>
  </si>
  <si>
    <t>Skutečnost - rok 2010</t>
  </si>
  <si>
    <t>Plán - rok 2011</t>
  </si>
  <si>
    <t>Změna</t>
  </si>
  <si>
    <t>Hlavní</t>
  </si>
  <si>
    <t xml:space="preserve">Doplňková </t>
  </si>
  <si>
    <t>Celkem</t>
  </si>
  <si>
    <t>+ / -</t>
  </si>
  <si>
    <t>%</t>
  </si>
  <si>
    <t>činnost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</si>
  <si>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</si>
  <si>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</si>
  <si>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</si>
  <si>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</si>
  <si>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</si>
  <si>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</si>
  <si>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</si>
  <si>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</si>
  <si>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</si>
  <si>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</si>
  <si>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</si>
  <si>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</si>
  <si>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</si>
  <si>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</si>
  <si>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</si>
  <si>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Ostatní výnosy (sesk. úč. 64)</t>
  </si>
  <si>
    <t>čerpání fondů</t>
  </si>
  <si>
    <t>Finanční výnosy (sesk. úč. 66)</t>
  </si>
  <si>
    <t>Výnosy z nároků na prostředky st. rozpočtu, rozpočtů ÚSC a SF</t>
  </si>
  <si>
    <t>Výnosy z nároků na prostředky st. rozpočtu</t>
  </si>
  <si>
    <t>Výnosy z nároků na prostředky ÚSC</t>
  </si>
  <si>
    <t>Výnosy celkem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</si>
  <si>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</si>
  <si>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</si>
  <si>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</si>
  <si>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</si>
  <si>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</si>
  <si>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</si>
  <si>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</si>
  <si>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</si>
  <si>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</si>
  <si>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</si>
  <si>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</si>
  <si>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</si>
  <si>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</si>
  <si>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</si>
  <si>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</si>
  <si>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</si>
  <si>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</si>
  <si>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</si>
  <si>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</si>
  <si>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</si>
  <si>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</si>
  <si>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</si>
  <si>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</si>
  <si>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</si>
  <si>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</si>
  <si>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</si>
  <si>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</si>
  <si>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</si>
  <si>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</si>
  <si>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</si>
  <si>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</si>
  <si>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</si>
  <si>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</si>
  <si>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</si>
  <si>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</si>
  <si>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</si>
  <si>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</si>
  <si>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</si>
  <si>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</si>
  <si>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</si>
  <si>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</si>
  <si>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</si>
  <si>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</si>
  <si>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</si>
  <si>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</si>
  <si>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</si>
  <si>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</si>
  <si>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</si>
  <si>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</si>
  <si>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</si>
  <si>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t>Manka a škody</t>
  </si>
  <si>
    <t>Tvorba fondů</t>
  </si>
  <si>
    <t>Odpisy dlouhodobého majetku (úč. 551)</t>
  </si>
  <si>
    <t>odpisy dlouhodobého nehm. maj.</t>
  </si>
  <si>
    <t>odpisy dlouhodobého hm. maj.</t>
  </si>
  <si>
    <t>Finanční náklady (sesk. úč. 56)</t>
  </si>
  <si>
    <t>Náklady celkem</t>
  </si>
  <si>
    <t>Výsledek hospodaření</t>
  </si>
  <si>
    <t>Druh provozních transferů (v Kč)</t>
  </si>
  <si>
    <t>ÚZ</t>
  </si>
  <si>
    <t xml:space="preserve">Skutečnost </t>
  </si>
  <si>
    <t xml:space="preserve">Návrh </t>
  </si>
  <si>
    <t>Investiční transfery</t>
  </si>
  <si>
    <t>Skutečnost r. 2010</t>
  </si>
  <si>
    <t>Návrh r. 2011</t>
  </si>
  <si>
    <t>r. 2010</t>
  </si>
  <si>
    <t>r. 2011</t>
  </si>
  <si>
    <t>sestra + pojištění</t>
  </si>
  <si>
    <t>převod</t>
  </si>
  <si>
    <t>nájemné</t>
  </si>
  <si>
    <t>SW licence</t>
  </si>
  <si>
    <t>příkazní smlouvy</t>
  </si>
  <si>
    <t>provozní transfery od zřizovatele - prodej majetku</t>
  </si>
  <si>
    <t>příkaz. smlouvy</t>
  </si>
  <si>
    <t>akreditace</t>
  </si>
  <si>
    <t>kapitál. výdaje</t>
  </si>
  <si>
    <t>LSPP</t>
  </si>
  <si>
    <t>prodej majetku</t>
  </si>
  <si>
    <t>podpora vzdělávání</t>
  </si>
  <si>
    <t>standard ICT</t>
  </si>
  <si>
    <t>specializační vzdělávání zdravotnických pracovníků</t>
  </si>
  <si>
    <t>jiné trans. - SR</t>
  </si>
  <si>
    <t>sociální lůžka</t>
  </si>
  <si>
    <t>13305</t>
  </si>
  <si>
    <t>dary+tr. Město PE</t>
  </si>
  <si>
    <t>NOR</t>
  </si>
  <si>
    <t>SW+HW-ERP</t>
  </si>
  <si>
    <t>dary KV</t>
  </si>
  <si>
    <t>semináře + konference</t>
  </si>
  <si>
    <t>eMeDocS</t>
  </si>
  <si>
    <t>mzdy</t>
  </si>
  <si>
    <t>licence ERP</t>
  </si>
  <si>
    <t>národní program zdraví</t>
  </si>
  <si>
    <t>35049</t>
  </si>
  <si>
    <t>jiné transfery - nezávislá ekonomická kontrola</t>
  </si>
  <si>
    <t>provozní trahsfery: z jiného územního rozpočtu - konkrétní název ÚSC</t>
  </si>
  <si>
    <t>příspěvek na provoz - zlepšení finanční situace</t>
  </si>
  <si>
    <t>příspěvek na provoz - chirurgické dny</t>
  </si>
  <si>
    <t>II. Závazné ukazatele v tis. Kč</t>
  </si>
  <si>
    <t>Závazné ukazatele pro rok 2011</t>
  </si>
  <si>
    <t>Příspěvek na provoz</t>
  </si>
  <si>
    <t>Dotace na investice</t>
  </si>
  <si>
    <t>Limit prostředků na platy</t>
  </si>
  <si>
    <t>III. Odpisový plán v tis. Kč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</si>
  <si>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</si>
  <si>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</si>
  <si>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</si>
  <si>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</si>
  <si>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</si>
  <si>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</si>
  <si>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</si>
  <si>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</si>
  <si>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</si>
  <si>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>k 1.1.2011</t>
  </si>
  <si>
    <t xml:space="preserve">odpisy </t>
  </si>
  <si>
    <t>majetku</t>
  </si>
  <si>
    <t>sazba</t>
  </si>
  <si>
    <t>na rok 2011</t>
  </si>
  <si>
    <t>k 31.12.2011</t>
  </si>
  <si>
    <t xml:space="preserve">  1x)</t>
  </si>
  <si>
    <t>x</t>
  </si>
  <si>
    <t>IV. Plán čerpání fondů v tis. Kč</t>
  </si>
  <si>
    <t>Investiční fond (dále IF) - úč. 416</t>
  </si>
  <si>
    <t>Rezervní fond (dále RF) - úč. 413 + 414</t>
  </si>
  <si>
    <t>Počateční stav k 1.1.</t>
  </si>
  <si>
    <t>Tvorba celkem</t>
  </si>
  <si>
    <t>odpisy z dlouhodobého majetku</t>
  </si>
  <si>
    <t>Příděl ze zlepš. výsledku hospodaření (úč. 413)</t>
  </si>
  <si>
    <t>investiční transfery od zřizovatele s ÚZ 00051</t>
  </si>
  <si>
    <t>Dary - zřizovatel</t>
  </si>
  <si>
    <t>investiční transfery od zřizovatele s ÚZ 00052</t>
  </si>
  <si>
    <t>Dary - ostatní</t>
  </si>
  <si>
    <t>investiční transfery od zřizovatele s ÚZ 00054</t>
  </si>
  <si>
    <t>Čerpání celkem</t>
  </si>
  <si>
    <t>investiční transfery od zřizovatele s ÚZ 00055</t>
  </si>
  <si>
    <t>k dalšímu rozvoji činnosti</t>
  </si>
  <si>
    <t>k úhradě své ztráty za předchozí léta</t>
  </si>
  <si>
    <t>investiční transfery od zřizovatele s ÚZ 00000</t>
  </si>
  <si>
    <t>převod do investičního fondu /IF/</t>
  </si>
  <si>
    <t>investiční transfery od zřizovatele s ÚZ 00502</t>
  </si>
  <si>
    <t>odvod do rozpočtu zřizovatele</t>
  </si>
  <si>
    <t>jiné transfery (např. z jiného územního rozpočtu, ústředního rozpočtu)</t>
  </si>
  <si>
    <t>Zůstatek k 31.12.</t>
  </si>
  <si>
    <t>dary</t>
  </si>
  <si>
    <t>převod z RF</t>
  </si>
  <si>
    <t>Fond odměn - úč. 411</t>
  </si>
  <si>
    <t>vlastní investiční výdaje na pořízení strojních investic vyjma ICT (odpisy)</t>
  </si>
  <si>
    <t>investiční výdaje na pořízení strojních investic vyjma ICT s ÚZ 00051</t>
  </si>
  <si>
    <t>investiční výdaje na pořízení strojních investic vyjma ICT s ÚZ 00052</t>
  </si>
  <si>
    <t>investiční výdaje na pořízení strojních investic vyjma ICT s ÚZ 00054</t>
  </si>
  <si>
    <t>investiční výdaje na pořízení strojních investic vyjma ICT s ÚZ 00055</t>
  </si>
  <si>
    <t>investiční výdaje na pořízení strojních investic vyjma ICT s ÚZ 00000</t>
  </si>
  <si>
    <t>Fond kulturních a sociálních potřeb - úč. 412</t>
  </si>
  <si>
    <t>použití darů + transferů z jiných úz. rozp. na pořízení str. investic vyjma ICT</t>
  </si>
  <si>
    <t>převedený příděl z minulých let na pořízení strojních investic vyjma ICT</t>
  </si>
  <si>
    <t>vlastní investiční výdaje na pořízení ICT - software + hardware (odpisy)</t>
  </si>
  <si>
    <t>investiční výdaje na pořízení ICT - software + hardware s ÚZ 00051</t>
  </si>
  <si>
    <t>investiční výdaje na pořízení ICT - software + hardware s ÚZ 00052</t>
  </si>
  <si>
    <t>investiční výdaje na pořízení ICT - software + hardware s ÚZ 00054</t>
  </si>
  <si>
    <t>investiční výdaje na pořízení ICT - software + hardware s ÚZ 00055</t>
  </si>
  <si>
    <t>investiční výdaje na pořízení ICT - software + hardware s ÚZ 00000</t>
  </si>
  <si>
    <t>investiční výdaje na pořízení ICT - software + hardware s ÚZ 00166</t>
  </si>
  <si>
    <t>investiční výdaje na pořízení ICT - software + hardware s ÚZ 00502</t>
  </si>
  <si>
    <t>použití darů + transferů z jiných úz. rozp. na pořízení ICT - SW + HW</t>
  </si>
  <si>
    <t>převedený příděl z minulých let na pořízení ICT - software + hardware</t>
  </si>
  <si>
    <t>vlastní investiční výdaje na pořízení stavebních investic (odpisy)</t>
  </si>
  <si>
    <t>investiční výdaje na pořízení stavebních investic s ÚZ 00051</t>
  </si>
  <si>
    <t>investiční výdaje na pořízení stavebních investic s ÚZ 00052</t>
  </si>
  <si>
    <t>investiční transfery na pořízení stavebních investic s ÚZ 00054</t>
  </si>
  <si>
    <t>investiční transfery na pořízení stavebních investic s ÚZ 00000</t>
  </si>
  <si>
    <t>použití darů + transferů z jiných úz. rozp. na pořízení stavebních investic</t>
  </si>
  <si>
    <t>převedený příděl z minulých let na pořízení stavebních investic</t>
  </si>
  <si>
    <t>opravy a údržba nemovitého majetku</t>
  </si>
  <si>
    <t>zúčtování nekrytých odpisů proti účtu 648</t>
  </si>
  <si>
    <t>nařízený odvod odpisů dle zákona č. 250/2000 Sb. ve znění pozd. předp.</t>
  </si>
  <si>
    <t>V. Doplňkové údaje</t>
  </si>
  <si>
    <t>Ukazatel</t>
  </si>
  <si>
    <t>Průměrný přepočtený evidenční počet zaměstnanců</t>
  </si>
  <si>
    <t>VI. Plán oprav</t>
  </si>
  <si>
    <t xml:space="preserve">Pořadí </t>
  </si>
  <si>
    <t>Opravy a udržování stavební - hlavní činnost</t>
  </si>
  <si>
    <t>Náklady (Kč) - 2010</t>
  </si>
  <si>
    <t>Předpokládané náklady (Kč) - rok 2011</t>
  </si>
  <si>
    <t>servis výtahů</t>
  </si>
  <si>
    <t>revize</t>
  </si>
  <si>
    <t>servis technologických celků</t>
  </si>
  <si>
    <t>oprava  podlah</t>
  </si>
  <si>
    <t>oprava oken a dveří</t>
  </si>
  <si>
    <t>oprava střech</t>
  </si>
  <si>
    <t>malířské a natěračské práce</t>
  </si>
  <si>
    <t>ostatní</t>
  </si>
  <si>
    <t>CELKEM opravy a udržování stavební - hlavní činnost</t>
  </si>
  <si>
    <t>Pořadí</t>
  </si>
  <si>
    <t>Opravy a udržování zdravotnické techniky - hlavní činnost</t>
  </si>
  <si>
    <t>údržba a opravy zdravotnické techniky</t>
  </si>
  <si>
    <t>lampa CT</t>
  </si>
  <si>
    <t>CELKEM opravy a udržování zdravotnické techniky - hlavní činnost</t>
  </si>
  <si>
    <t>Opravy a udržování ostatní - hlavní činnost</t>
  </si>
  <si>
    <t>motorová vozidla</t>
  </si>
  <si>
    <t>mechnizace a stroje</t>
  </si>
  <si>
    <t>ostatní nezdravotnická technika</t>
  </si>
  <si>
    <t>kopírky</t>
  </si>
  <si>
    <t>opravy výpočetní techniky</t>
  </si>
  <si>
    <t>revize hasících přístrojů</t>
  </si>
  <si>
    <t>servis telefonní ústředny</t>
  </si>
  <si>
    <t>nezdravotnická technika - celky</t>
  </si>
  <si>
    <t>elektro</t>
  </si>
  <si>
    <t>MaR, chlazení, ČOV</t>
  </si>
  <si>
    <t>CELKEM opravy a udržování ostatní - hlavní činnost</t>
  </si>
  <si>
    <t>Opravy a udržování stavební - doplňková činnost</t>
  </si>
  <si>
    <t>nerozlišený druh stavebních prací</t>
  </si>
  <si>
    <t>CELKEM opravy a udržování stavební - doplňková činnost</t>
  </si>
  <si>
    <t>Opravy a udržování ostatní - doplňková činnost</t>
  </si>
  <si>
    <t>nerozlišený druh strojní údržby</t>
  </si>
  <si>
    <t>SUMÁŘ</t>
  </si>
  <si>
    <t>OPRAVY A UDRŽOVÁNÍ STAVEBNÍ</t>
  </si>
  <si>
    <t>OPRAVY A UDRŽOVÁNÍ ZDRAVOTNICKÉ TECHNIKY</t>
  </si>
  <si>
    <t>OPRAVY A UDRŽOVÁNÍ OSTATNÍ</t>
  </si>
  <si>
    <t>CELKEM</t>
  </si>
  <si>
    <r>
      <t>Služby</t>
    </r>
    <r>
      <rPr>
        <b/>
        <sz val="8"/>
        <rFont val="Arial CE"/>
        <family val="2"/>
      </rPr>
      <t xml:space="preserve"> (sesk. úč. 51)</t>
    </r>
  </si>
  <si>
    <r>
      <t>Osobní náklady (</t>
    </r>
    <r>
      <rPr>
        <b/>
        <sz val="8"/>
        <rFont val="Arial CE"/>
        <family val="2"/>
      </rPr>
      <t>sesk. úč. 52)</t>
    </r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</si>
  <si>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</si>
  <si>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</si>
  <si>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r>
      <t>Odpisy, rezervy a opravné položky (</t>
    </r>
    <r>
      <rPr>
        <b/>
        <sz val="8"/>
        <rFont val="Arial CE"/>
        <family val="2"/>
      </rPr>
      <t>sesk. úč. 55)</t>
    </r>
  </si>
  <si>
    <r>
      <t>Daň z příjmů (</t>
    </r>
    <r>
      <rPr>
        <b/>
        <sz val="8"/>
        <rFont val="Arial CE"/>
        <family val="2"/>
      </rPr>
      <t>sesk. úč. 59)</t>
    </r>
  </si>
  <si>
    <r>
      <t>investiční transfery od zřizovatele s ÚZ 00166</t>
    </r>
  </si>
  <si>
    <r>
      <t>investiční transfery na pořízení stavebních investic s ÚZ 00055</t>
    </r>
  </si>
  <si>
    <t>ERP</t>
  </si>
  <si>
    <t>wifi</t>
  </si>
  <si>
    <t>jiné transfery - čtečky</t>
  </si>
  <si>
    <t>Nemocnice Pehřimov, příspěvková organizace</t>
  </si>
  <si>
    <t xml:space="preserve">Investiční fond - odpisy      </t>
  </si>
  <si>
    <t>99998</t>
  </si>
  <si>
    <t>Arthromat pump - COS, ortopedie</t>
  </si>
  <si>
    <t>Artroskopická kamera + videoprocesor + optika</t>
  </si>
  <si>
    <t>Audiometr</t>
  </si>
  <si>
    <t>Centrální myčka nádobí</t>
  </si>
  <si>
    <t>EEG</t>
  </si>
  <si>
    <t>Investice schválené a pořízené 2010, hrazené 2011</t>
  </si>
  <si>
    <t>Jednotka dýchacího vzduchu - 2 ks</t>
  </si>
  <si>
    <t>Kontejnerový sterilizátor přenosný</t>
  </si>
  <si>
    <t>Konvektomat</t>
  </si>
  <si>
    <t>Mikroskop</t>
  </si>
  <si>
    <t>Měřící přístroj stlačeného medicinálního vzduchu</t>
  </si>
  <si>
    <t>Rezerva na havarijní situace</t>
  </si>
  <si>
    <t>Rozšíření gamakamery SPECT o CT</t>
  </si>
  <si>
    <t>Systém pro kostní operativu</t>
  </si>
  <si>
    <t>Systém pro ohřev a chlazení pacientů</t>
  </si>
  <si>
    <t>Technologické vybavení pro realizaci ERP</t>
  </si>
  <si>
    <t>WiFi 2</t>
  </si>
  <si>
    <t>WiFi ve zdravotnických provozech</t>
  </si>
  <si>
    <t>Šokový zmrazovač</t>
  </si>
  <si>
    <t>Projektová dok. demolice vrátnice, úprava vjezdu</t>
  </si>
  <si>
    <t>Rekonstrukce vod. a kan. potrubí - kuchyně</t>
  </si>
  <si>
    <t>počet stran: 10</t>
  </si>
  <si>
    <r>
      <t xml:space="preserve">Oprava omítky na spisovně </t>
    </r>
    <r>
      <rPr>
        <b/>
        <vertAlign val="superscript"/>
        <sz val="10"/>
        <rFont val="Arial CE"/>
        <family val="0"/>
      </rPr>
      <t>x)</t>
    </r>
  </si>
  <si>
    <t>Narkotizační přístroje x)</t>
  </si>
  <si>
    <t>TRA - teplotní sledovací systém x)</t>
  </si>
  <si>
    <r>
      <t xml:space="preserve">TRN - měřič vydechovaného feNO </t>
    </r>
    <r>
      <rPr>
        <b/>
        <vertAlign val="superscript"/>
        <sz val="10"/>
        <rFont val="Arial CE"/>
        <family val="0"/>
      </rPr>
      <t>x)</t>
    </r>
  </si>
  <si>
    <r>
      <t xml:space="preserve">Obnova varné technologie v kuchyni </t>
    </r>
    <r>
      <rPr>
        <b/>
        <vertAlign val="superscript"/>
        <sz val="10"/>
        <rFont val="Arial CE"/>
        <family val="0"/>
      </rPr>
      <t>x)</t>
    </r>
  </si>
  <si>
    <r>
      <t xml:space="preserve">Doplnění věží </t>
    </r>
    <r>
      <rPr>
        <b/>
        <vertAlign val="superscript"/>
        <sz val="10"/>
        <rFont val="Arial CE"/>
        <family val="0"/>
      </rPr>
      <t>x)</t>
    </r>
  </si>
  <si>
    <r>
      <t>x</t>
    </r>
    <r>
      <rPr>
        <b/>
        <sz val="10"/>
        <rFont val="Arial CE"/>
        <family val="0"/>
      </rPr>
      <t xml:space="preserve"> </t>
    </r>
    <r>
      <rPr>
        <sz val="8"/>
        <rFont val="Arial CE"/>
        <family val="0"/>
      </rPr>
      <t>- akce, které budou realizovány v roce 2012 z investiční dotace s ÚZ 000 51 poskytnuté z rozpočtu kraje na rok 2011</t>
    </r>
  </si>
  <si>
    <t>Hospicové pokoje x)</t>
  </si>
  <si>
    <t>LDN - infekční a neurologický pavilon x)</t>
  </si>
  <si>
    <t>x) Bude pořízeno a uhrazeno v roce 2012.</t>
  </si>
  <si>
    <t>Rezerva na investice v r. 2012 x)</t>
  </si>
  <si>
    <t>Centrální sterilizace - sklad</t>
  </si>
  <si>
    <t>x) Úhrada bude realizována v roce 2011 a 2012</t>
  </si>
  <si>
    <t>RK-40-2011-47, př. 1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</si>
</sst>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  <numFmt numFmtId="220" formatCode="#,##0.000_ ;[Red]\-#,##0.000\ "/>
  </numFmts>
  <fonts count="50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b/>
      <sz val="12"/>
      <name val="Arial CE"/>
      <family val="2"/>
    </font>
    <font>
      <b/>
      <sz val="12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 CE"/>
      <family val="0"/>
    </font>
    <font>
      <i/>
      <sz val="8"/>
      <name val="Arial"/>
      <family val="2"/>
    </font>
    <font>
      <i/>
      <sz val="8"/>
      <color indexed="12"/>
      <name val="Arial CE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10"/>
      <name val="Helv"/>
      <family val="0"/>
    </font>
    <font>
      <i/>
      <sz val="8"/>
      <name val="Arial CE"/>
      <family val="2"/>
    </font>
    <font>
      <i/>
      <sz val="10"/>
      <name val="Helv"/>
      <family val="0"/>
    </font>
    <font>
      <b/>
      <sz val="8"/>
      <name val="Helv"/>
      <family val="0"/>
    </font>
    <font>
      <i/>
      <sz val="10"/>
      <name val="Arial"/>
      <family val="2"/>
    </font>
    <font>
      <i/>
      <sz val="8"/>
      <name val="Helv"/>
      <family val="0"/>
    </font>
    <font>
      <b/>
      <sz val="8"/>
      <color indexed="12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10"/>
      <name val="Arial"/>
      <family val="2"/>
    </font>
    <font>
      <sz val="8"/>
      <name val="Helv"/>
      <family val="0"/>
    </font>
    <font>
      <sz val="11"/>
      <name val="Arial CE"/>
      <family val="2"/>
    </font>
    <font>
      <b/>
      <vertAlign val="superscript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6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7" borderId="1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horizontal="center" vertical="center"/>
      <protection/>
    </xf>
    <xf numFmtId="0" fontId="11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3" fontId="1" fillId="0" borderId="9">
      <alignment horizontal="center" vertical="center" wrapText="1"/>
      <protection/>
    </xf>
    <xf numFmtId="0" fontId="23" fillId="20" borderId="10" applyNumberForma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0" borderId="11" xfId="0" applyNumberFormat="1" applyFont="1" applyFill="1" applyBorder="1" applyAlignment="1">
      <alignment horizontal="center" vertical="center" wrapText="1"/>
    </xf>
    <xf numFmtId="49" fontId="3" fillId="20" borderId="12" xfId="0" applyNumberFormat="1" applyFont="1" applyFill="1" applyBorder="1" applyAlignment="1">
      <alignment horizontal="center" vertical="center"/>
    </xf>
    <xf numFmtId="49" fontId="3" fillId="20" borderId="13" xfId="0" applyNumberFormat="1" applyFont="1" applyFill="1" applyBorder="1" applyAlignment="1">
      <alignment horizontal="center" vertical="center" wrapText="1"/>
    </xf>
    <xf numFmtId="49" fontId="3" fillId="2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3" fillId="20" borderId="25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3" fillId="20" borderId="27" xfId="0" applyNumberFormat="1" applyFont="1" applyFill="1" applyBorder="1" applyAlignment="1">
      <alignment vertical="center"/>
    </xf>
    <xf numFmtId="4" fontId="3" fillId="20" borderId="28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9" fontId="3" fillId="20" borderId="28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6" fillId="0" borderId="0" xfId="127" applyFont="1">
      <alignment/>
      <protection/>
    </xf>
    <xf numFmtId="0" fontId="1" fillId="0" borderId="0" xfId="127" applyFont="1">
      <alignment/>
      <protection/>
    </xf>
    <xf numFmtId="0" fontId="11" fillId="0" borderId="0" xfId="127" applyFont="1">
      <alignment/>
      <protection/>
    </xf>
    <xf numFmtId="210" fontId="11" fillId="0" borderId="0" xfId="127" applyNumberFormat="1" applyFont="1">
      <alignment/>
      <protection/>
    </xf>
    <xf numFmtId="0" fontId="11" fillId="0" borderId="0" xfId="127" applyFont="1">
      <alignment/>
      <protection/>
    </xf>
    <xf numFmtId="0" fontId="27" fillId="0" borderId="0" xfId="127" applyFont="1" applyAlignment="1">
      <alignment horizontal="left"/>
      <protection/>
    </xf>
    <xf numFmtId="0" fontId="26" fillId="0" borderId="0" xfId="127" applyFont="1" applyAlignment="1">
      <alignment horizontal="left"/>
      <protection/>
    </xf>
    <xf numFmtId="0" fontId="3" fillId="0" borderId="0" xfId="127" applyFont="1" applyAlignment="1">
      <alignment horizontal="centerContinuous"/>
      <protection/>
    </xf>
    <xf numFmtId="210" fontId="1" fillId="0" borderId="0" xfId="127" applyNumberFormat="1" applyFont="1" applyAlignment="1">
      <alignment horizontal="right"/>
      <protection/>
    </xf>
    <xf numFmtId="0" fontId="29" fillId="0" borderId="0" xfId="127" applyFont="1" applyProtection="1">
      <alignment/>
      <protection locked="0"/>
    </xf>
    <xf numFmtId="0" fontId="29" fillId="20" borderId="30" xfId="122" applyFont="1" applyFill="1" applyBorder="1" applyAlignment="1" applyProtection="1">
      <alignment horizontal="center"/>
      <protection locked="0"/>
    </xf>
    <xf numFmtId="0" fontId="29" fillId="20" borderId="31" xfId="122" applyFont="1" applyFill="1" applyBorder="1" applyAlignment="1" applyProtection="1">
      <alignment horizontal="center"/>
      <protection locked="0"/>
    </xf>
    <xf numFmtId="0" fontId="29" fillId="20" borderId="32" xfId="122" applyFont="1" applyFill="1" applyBorder="1" applyAlignment="1" applyProtection="1">
      <alignment horizontal="center"/>
      <protection locked="0"/>
    </xf>
    <xf numFmtId="0" fontId="29" fillId="20" borderId="33" xfId="122" applyFont="1" applyFill="1" applyBorder="1" applyAlignment="1" applyProtection="1">
      <alignment horizontal="center"/>
      <protection locked="0"/>
    </xf>
    <xf numFmtId="4" fontId="1" fillId="0" borderId="34" xfId="122" applyNumberFormat="1" applyFont="1" applyFill="1" applyBorder="1" applyAlignment="1" applyProtection="1">
      <alignment horizontal="right"/>
      <protection locked="0"/>
    </xf>
    <xf numFmtId="3" fontId="1" fillId="0" borderId="11" xfId="122" applyNumberFormat="1" applyFont="1" applyFill="1" applyBorder="1" applyAlignment="1" applyProtection="1">
      <alignment horizontal="right"/>
      <protection locked="0"/>
    </xf>
    <xf numFmtId="4" fontId="30" fillId="0" borderId="35" xfId="122" applyNumberFormat="1" applyFont="1" applyFill="1" applyBorder="1" applyAlignment="1" applyProtection="1">
      <alignment horizontal="right" vertical="center"/>
      <protection locked="0"/>
    </xf>
    <xf numFmtId="3" fontId="30" fillId="0" borderId="35" xfId="122" applyNumberFormat="1" applyFont="1" applyFill="1" applyBorder="1" applyAlignment="1" applyProtection="1">
      <alignment horizontal="right" vertical="center"/>
      <protection locked="0"/>
    </xf>
    <xf numFmtId="213" fontId="29" fillId="0" borderId="34" xfId="127" applyNumberFormat="1" applyFont="1" applyFill="1" applyBorder="1" applyAlignment="1" applyProtection="1">
      <alignment horizontal="right" vertical="center"/>
      <protection locked="0"/>
    </xf>
    <xf numFmtId="210" fontId="29" fillId="0" borderId="36" xfId="127" applyNumberFormat="1" applyFont="1" applyFill="1" applyBorder="1" applyAlignment="1" applyProtection="1">
      <alignment horizontal="right" vertical="center"/>
      <protection locked="0"/>
    </xf>
    <xf numFmtId="0" fontId="29" fillId="0" borderId="0" xfId="127" applyFont="1" applyAlignment="1" applyProtection="1">
      <alignment vertical="center"/>
      <protection locked="0"/>
    </xf>
    <xf numFmtId="4" fontId="29" fillId="0" borderId="37" xfId="125" applyNumberFormat="1" applyFont="1" applyBorder="1" applyProtection="1">
      <alignment/>
      <protection locked="0"/>
    </xf>
    <xf numFmtId="4" fontId="29" fillId="0" borderId="9" xfId="125" applyNumberFormat="1" applyFont="1" applyBorder="1" applyProtection="1">
      <alignment/>
      <protection locked="0"/>
    </xf>
    <xf numFmtId="4" fontId="30" fillId="0" borderId="38" xfId="122" applyNumberFormat="1" applyFont="1" applyFill="1" applyBorder="1" applyAlignment="1" applyProtection="1">
      <alignment horizontal="right" vertical="center"/>
      <protection locked="0"/>
    </xf>
    <xf numFmtId="3" fontId="30" fillId="0" borderId="38" xfId="122" applyNumberFormat="1" applyFont="1" applyFill="1" applyBorder="1" applyAlignment="1" applyProtection="1">
      <alignment horizontal="right" vertical="center"/>
      <protection locked="0"/>
    </xf>
    <xf numFmtId="213" fontId="29" fillId="0" borderId="39" xfId="127" applyNumberFormat="1" applyFont="1" applyFill="1" applyBorder="1" applyAlignment="1" applyProtection="1">
      <alignment horizontal="right" vertical="center"/>
      <protection locked="0"/>
    </xf>
    <xf numFmtId="210" fontId="29" fillId="0" borderId="38" xfId="127" applyNumberFormat="1" applyFont="1" applyFill="1" applyBorder="1" applyAlignment="1" applyProtection="1">
      <alignment horizontal="right" vertical="center"/>
      <protection locked="0"/>
    </xf>
    <xf numFmtId="0" fontId="31" fillId="0" borderId="39" xfId="127" applyFont="1" applyBorder="1" applyAlignment="1" applyProtection="1">
      <alignment horizontal="right" vertical="center"/>
      <protection locked="0"/>
    </xf>
    <xf numFmtId="0" fontId="31" fillId="0" borderId="38" xfId="127" applyFont="1" applyBorder="1" applyAlignment="1" applyProtection="1">
      <alignment vertical="center"/>
      <protection locked="0"/>
    </xf>
    <xf numFmtId="4" fontId="29" fillId="0" borderId="39" xfId="125" applyNumberFormat="1" applyFont="1" applyBorder="1" applyProtection="1">
      <alignment/>
      <protection/>
    </xf>
    <xf numFmtId="4" fontId="32" fillId="0" borderId="38" xfId="122" applyNumberFormat="1" applyFont="1" applyFill="1" applyBorder="1" applyAlignment="1" applyProtection="1">
      <alignment horizontal="right" vertical="center"/>
      <protection locked="0"/>
    </xf>
    <xf numFmtId="3" fontId="32" fillId="0" borderId="38" xfId="122" applyNumberFormat="1" applyFont="1" applyFill="1" applyBorder="1" applyAlignment="1" applyProtection="1">
      <alignment horizontal="right" vertical="center"/>
      <protection locked="0"/>
    </xf>
    <xf numFmtId="213" fontId="31" fillId="0" borderId="39" xfId="127" applyNumberFormat="1" applyFont="1" applyFill="1" applyBorder="1" applyAlignment="1" applyProtection="1">
      <alignment horizontal="right" vertical="center"/>
      <protection locked="0"/>
    </xf>
    <xf numFmtId="210" fontId="31" fillId="0" borderId="38" xfId="127" applyNumberFormat="1" applyFont="1" applyFill="1" applyBorder="1" applyAlignment="1" applyProtection="1">
      <alignment horizontal="right" vertical="center"/>
      <protection locked="0"/>
    </xf>
    <xf numFmtId="0" fontId="31" fillId="0" borderId="0" xfId="127" applyFont="1" applyAlignment="1" applyProtection="1">
      <alignment vertical="center"/>
      <protection locked="0"/>
    </xf>
    <xf numFmtId="3" fontId="29" fillId="0" borderId="39" xfId="125" applyNumberFormat="1" applyFont="1" applyBorder="1" applyProtection="1">
      <alignment/>
      <protection locked="0"/>
    </xf>
    <xf numFmtId="3" fontId="29" fillId="0" borderId="9" xfId="125" applyNumberFormat="1" applyFont="1" applyBorder="1" applyProtection="1">
      <alignment/>
      <protection locked="0"/>
    </xf>
    <xf numFmtId="0" fontId="31" fillId="0" borderId="38" xfId="127" applyFont="1" applyBorder="1" applyAlignment="1" applyProtection="1">
      <alignment horizontal="left" vertical="center"/>
      <protection locked="0"/>
    </xf>
    <xf numFmtId="4" fontId="29" fillId="0" borderId="39" xfId="125" applyNumberFormat="1" applyFont="1" applyBorder="1" applyProtection="1">
      <alignment/>
      <protection locked="0"/>
    </xf>
    <xf numFmtId="4" fontId="29" fillId="0" borderId="40" xfId="125" applyNumberFormat="1" applyFont="1" applyBorder="1" applyProtection="1">
      <alignment/>
      <protection locked="0"/>
    </xf>
    <xf numFmtId="4" fontId="29" fillId="0" borderId="31" xfId="125" applyNumberFormat="1" applyFont="1" applyBorder="1" applyProtection="1">
      <alignment/>
      <protection locked="0"/>
    </xf>
    <xf numFmtId="4" fontId="30" fillId="0" borderId="41" xfId="122" applyNumberFormat="1" applyFont="1" applyFill="1" applyBorder="1" applyAlignment="1" applyProtection="1">
      <alignment horizontal="right" vertical="center"/>
      <protection locked="0"/>
    </xf>
    <xf numFmtId="3" fontId="30" fillId="0" borderId="41" xfId="122" applyNumberFormat="1" applyFont="1" applyFill="1" applyBorder="1" applyAlignment="1" applyProtection="1">
      <alignment horizontal="right" vertical="center"/>
      <protection locked="0"/>
    </xf>
    <xf numFmtId="213" fontId="29" fillId="0" borderId="40" xfId="127" applyNumberFormat="1" applyFont="1" applyFill="1" applyBorder="1" applyAlignment="1" applyProtection="1">
      <alignment horizontal="right" vertical="center"/>
      <protection locked="0"/>
    </xf>
    <xf numFmtId="210" fontId="29" fillId="0" borderId="41" xfId="127" applyNumberFormat="1" applyFont="1" applyFill="1" applyBorder="1" applyAlignment="1" applyProtection="1">
      <alignment horizontal="right" vertical="center"/>
      <protection locked="0"/>
    </xf>
    <xf numFmtId="4" fontId="33" fillId="20" borderId="42" xfId="127" applyNumberFormat="1" applyFont="1" applyFill="1" applyBorder="1" applyAlignment="1" applyProtection="1">
      <alignment vertical="center"/>
      <protection locked="0"/>
    </xf>
    <xf numFmtId="4" fontId="33" fillId="20" borderId="25" xfId="127" applyNumberFormat="1" applyFont="1" applyFill="1" applyBorder="1" applyAlignment="1" applyProtection="1">
      <alignment vertical="center"/>
      <protection locked="0"/>
    </xf>
    <xf numFmtId="4" fontId="33" fillId="20" borderId="43" xfId="127" applyNumberFormat="1" applyFont="1" applyFill="1" applyBorder="1" applyAlignment="1" applyProtection="1">
      <alignment vertical="center"/>
      <protection locked="0"/>
    </xf>
    <xf numFmtId="3" fontId="33" fillId="20" borderId="42" xfId="127" applyNumberFormat="1" applyFont="1" applyFill="1" applyBorder="1" applyAlignment="1" applyProtection="1">
      <alignment vertical="center"/>
      <protection locked="0"/>
    </xf>
    <xf numFmtId="3" fontId="33" fillId="20" borderId="25" xfId="127" applyNumberFormat="1" applyFont="1" applyFill="1" applyBorder="1" applyAlignment="1" applyProtection="1">
      <alignment vertical="center"/>
      <protection locked="0"/>
    </xf>
    <xf numFmtId="3" fontId="33" fillId="20" borderId="43" xfId="127" applyNumberFormat="1" applyFont="1" applyFill="1" applyBorder="1" applyAlignment="1" applyProtection="1">
      <alignment vertical="center"/>
      <protection locked="0"/>
    </xf>
    <xf numFmtId="213" fontId="33" fillId="20" borderId="42" xfId="127" applyNumberFormat="1" applyFont="1" applyFill="1" applyBorder="1" applyAlignment="1" applyProtection="1">
      <alignment horizontal="right" vertical="center"/>
      <protection locked="0"/>
    </xf>
    <xf numFmtId="210" fontId="33" fillId="20" borderId="43" xfId="127" applyNumberFormat="1" applyFont="1" applyFill="1" applyBorder="1" applyAlignment="1" applyProtection="1">
      <alignment horizontal="right" vertical="center"/>
      <protection locked="0"/>
    </xf>
    <xf numFmtId="0" fontId="33" fillId="0" borderId="0" xfId="127" applyFont="1" applyAlignment="1" applyProtection="1">
      <alignment vertical="center"/>
      <protection locked="0"/>
    </xf>
    <xf numFmtId="3" fontId="29" fillId="0" borderId="34" xfId="125" applyNumberFormat="1" applyFont="1" applyBorder="1" applyProtection="1">
      <alignment/>
      <protection locked="0"/>
    </xf>
    <xf numFmtId="3" fontId="29" fillId="0" borderId="11" xfId="125" applyNumberFormat="1" applyFont="1" applyBorder="1" applyProtection="1">
      <alignment/>
      <protection locked="0"/>
    </xf>
    <xf numFmtId="4" fontId="34" fillId="0" borderId="35" xfId="127" applyNumberFormat="1" applyFont="1" applyBorder="1" applyAlignment="1" applyProtection="1">
      <alignment vertical="center"/>
      <protection locked="0"/>
    </xf>
    <xf numFmtId="3" fontId="34" fillId="0" borderId="35" xfId="127" applyNumberFormat="1" applyFont="1" applyBorder="1" applyAlignment="1" applyProtection="1">
      <alignment vertical="center"/>
      <protection locked="0"/>
    </xf>
    <xf numFmtId="213" fontId="29" fillId="0" borderId="34" xfId="127" applyNumberFormat="1" applyFont="1" applyBorder="1" applyAlignment="1" applyProtection="1">
      <alignment vertical="center"/>
      <protection locked="0"/>
    </xf>
    <xf numFmtId="210" fontId="29" fillId="0" borderId="35" xfId="127" applyNumberFormat="1" applyFont="1" applyBorder="1" applyAlignment="1" applyProtection="1">
      <alignment horizontal="right" vertical="center"/>
      <protection locked="0"/>
    </xf>
    <xf numFmtId="4" fontId="34" fillId="0" borderId="36" xfId="127" applyNumberFormat="1" applyFont="1" applyBorder="1" applyAlignment="1" applyProtection="1">
      <alignment vertical="center"/>
      <protection locked="0"/>
    </xf>
    <xf numFmtId="3" fontId="34" fillId="0" borderId="36" xfId="127" applyNumberFormat="1" applyFont="1" applyBorder="1" applyAlignment="1" applyProtection="1">
      <alignment vertical="center"/>
      <protection locked="0"/>
    </xf>
    <xf numFmtId="213" fontId="29" fillId="0" borderId="44" xfId="127" applyNumberFormat="1" applyFont="1" applyBorder="1" applyAlignment="1" applyProtection="1">
      <alignment vertical="center"/>
      <protection locked="0"/>
    </xf>
    <xf numFmtId="210" fontId="29" fillId="0" borderId="36" xfId="127" applyNumberFormat="1" applyFont="1" applyBorder="1" applyAlignment="1" applyProtection="1">
      <alignment horizontal="right" vertical="center"/>
      <protection locked="0"/>
    </xf>
    <xf numFmtId="4" fontId="35" fillId="0" borderId="36" xfId="127" applyNumberFormat="1" applyFont="1" applyBorder="1" applyAlignment="1" applyProtection="1">
      <alignment vertical="center"/>
      <protection locked="0"/>
    </xf>
    <xf numFmtId="3" fontId="35" fillId="0" borderId="36" xfId="127" applyNumberFormat="1" applyFont="1" applyBorder="1" applyAlignment="1" applyProtection="1">
      <alignment vertical="center"/>
      <protection locked="0"/>
    </xf>
    <xf numFmtId="213" fontId="31" fillId="0" borderId="44" xfId="127" applyNumberFormat="1" applyFont="1" applyBorder="1" applyAlignment="1" applyProtection="1">
      <alignment vertical="center"/>
      <protection locked="0"/>
    </xf>
    <xf numFmtId="210" fontId="31" fillId="0" borderId="36" xfId="127" applyNumberFormat="1" applyFont="1" applyBorder="1" applyAlignment="1" applyProtection="1">
      <alignment horizontal="right" vertical="center"/>
      <protection locked="0"/>
    </xf>
    <xf numFmtId="0" fontId="31" fillId="0" borderId="38" xfId="127" applyFont="1" applyFill="1" applyBorder="1" applyAlignment="1" applyProtection="1">
      <alignment vertical="center"/>
      <protection locked="0"/>
    </xf>
    <xf numFmtId="4" fontId="29" fillId="0" borderId="37" xfId="125" applyNumberFormat="1" applyFont="1" applyBorder="1" applyProtection="1">
      <alignment/>
      <protection/>
    </xf>
    <xf numFmtId="4" fontId="29" fillId="0" borderId="9" xfId="125" applyNumberFormat="1" applyFont="1" applyBorder="1" applyProtection="1">
      <alignment/>
      <protection/>
    </xf>
    <xf numFmtId="3" fontId="28" fillId="0" borderId="9" xfId="125" applyNumberFormat="1" applyFont="1" applyBorder="1" applyProtection="1">
      <alignment/>
      <protection locked="0"/>
    </xf>
    <xf numFmtId="0" fontId="28" fillId="0" borderId="0" xfId="127" applyFont="1" applyAlignment="1" applyProtection="1">
      <alignment vertical="center"/>
      <protection locked="0"/>
    </xf>
    <xf numFmtId="0" fontId="31" fillId="0" borderId="38" xfId="127" applyFont="1" applyFill="1" applyBorder="1" applyAlignment="1" applyProtection="1">
      <alignment vertical="center" wrapText="1"/>
      <protection locked="0"/>
    </xf>
    <xf numFmtId="0" fontId="31" fillId="0" borderId="38" xfId="127" applyFont="1" applyFill="1" applyBorder="1" applyAlignment="1" applyProtection="1">
      <alignment horizontal="left" vertical="center" wrapText="1"/>
      <protection locked="0"/>
    </xf>
    <xf numFmtId="4" fontId="34" fillId="0" borderId="45" xfId="127" applyNumberFormat="1" applyFont="1" applyBorder="1" applyAlignment="1" applyProtection="1">
      <alignment vertical="center"/>
      <protection locked="0"/>
    </xf>
    <xf numFmtId="3" fontId="34" fillId="0" borderId="45" xfId="127" applyNumberFormat="1" applyFont="1" applyBorder="1" applyAlignment="1" applyProtection="1">
      <alignment vertical="center"/>
      <protection locked="0"/>
    </xf>
    <xf numFmtId="213" fontId="29" fillId="0" borderId="46" xfId="127" applyNumberFormat="1" applyFont="1" applyBorder="1" applyAlignment="1" applyProtection="1">
      <alignment vertical="center"/>
      <protection locked="0"/>
    </xf>
    <xf numFmtId="210" fontId="29" fillId="0" borderId="45" xfId="127" applyNumberFormat="1" applyFont="1" applyBorder="1" applyAlignment="1" applyProtection="1">
      <alignment horizontal="right" vertical="center"/>
      <protection locked="0"/>
    </xf>
    <xf numFmtId="213" fontId="33" fillId="20" borderId="42" xfId="127" applyNumberFormat="1" applyFont="1" applyFill="1" applyBorder="1" applyAlignment="1" applyProtection="1">
      <alignment vertical="center"/>
      <protection locked="0"/>
    </xf>
    <xf numFmtId="207" fontId="33" fillId="20" borderId="47" xfId="127" applyNumberFormat="1" applyFont="1" applyFill="1" applyBorder="1" applyAlignment="1" applyProtection="1">
      <alignment vertical="center"/>
      <protection locked="0"/>
    </xf>
    <xf numFmtId="207" fontId="33" fillId="20" borderId="48" xfId="127" applyNumberFormat="1" applyFont="1" applyFill="1" applyBorder="1" applyAlignment="1" applyProtection="1">
      <alignment vertical="center"/>
      <protection locked="0"/>
    </xf>
    <xf numFmtId="207" fontId="33" fillId="20" borderId="49" xfId="127" applyNumberFormat="1" applyFont="1" applyFill="1" applyBorder="1" applyAlignment="1" applyProtection="1">
      <alignment vertical="center"/>
      <protection locked="0"/>
    </xf>
    <xf numFmtId="213" fontId="33" fillId="20" borderId="47" xfId="127" applyNumberFormat="1" applyFont="1" applyFill="1" applyBorder="1" applyAlignment="1" applyProtection="1">
      <alignment vertical="center"/>
      <protection locked="0"/>
    </xf>
    <xf numFmtId="213" fontId="33" fillId="20" borderId="48" xfId="127" applyNumberFormat="1" applyFont="1" applyFill="1" applyBorder="1" applyAlignment="1" applyProtection="1">
      <alignment vertical="center"/>
      <protection locked="0"/>
    </xf>
    <xf numFmtId="213" fontId="33" fillId="20" borderId="49" xfId="127" applyNumberFormat="1" applyFont="1" applyFill="1" applyBorder="1" applyAlignment="1" applyProtection="1">
      <alignment vertical="center"/>
      <protection locked="0"/>
    </xf>
    <xf numFmtId="210" fontId="33" fillId="20" borderId="49" xfId="127" applyNumberFormat="1" applyFont="1" applyFill="1" applyBorder="1" applyAlignment="1" applyProtection="1">
      <alignment horizontal="right" vertical="center"/>
      <protection locked="0"/>
    </xf>
    <xf numFmtId="210" fontId="11" fillId="0" borderId="0" xfId="127" applyNumberFormat="1" applyFont="1">
      <alignment/>
      <protection/>
    </xf>
    <xf numFmtId="0" fontId="3" fillId="20" borderId="50" xfId="124" applyFont="1" applyFill="1" applyBorder="1" applyAlignment="1">
      <alignment horizontal="center"/>
      <protection/>
    </xf>
    <xf numFmtId="0" fontId="3" fillId="20" borderId="51" xfId="124" applyFont="1" applyFill="1" applyBorder="1" applyAlignment="1">
      <alignment horizontal="center"/>
      <protection/>
    </xf>
    <xf numFmtId="0" fontId="1" fillId="0" borderId="0" xfId="124" applyFont="1">
      <alignment/>
      <protection/>
    </xf>
    <xf numFmtId="0" fontId="3" fillId="20" borderId="52" xfId="124" applyFont="1" applyFill="1" applyBorder="1" applyAlignment="1">
      <alignment horizontal="center"/>
      <protection/>
    </xf>
    <xf numFmtId="0" fontId="3" fillId="20" borderId="49" xfId="124" applyFont="1" applyFill="1" applyBorder="1" applyAlignment="1">
      <alignment horizontal="center"/>
      <protection/>
    </xf>
    <xf numFmtId="202" fontId="1" fillId="0" borderId="53" xfId="124" applyNumberFormat="1" applyFont="1" applyBorder="1" applyAlignment="1" quotePrefix="1">
      <alignment horizontal="center" vertical="center" wrapText="1"/>
      <protection/>
    </xf>
    <xf numFmtId="4" fontId="1" fillId="0" borderId="11" xfId="124" applyNumberFormat="1" applyFont="1" applyFill="1" applyBorder="1" applyAlignment="1">
      <alignment horizontal="right" vertical="center"/>
      <protection/>
    </xf>
    <xf numFmtId="4" fontId="1" fillId="0" borderId="38" xfId="124" applyNumberFormat="1" applyFont="1" applyFill="1" applyBorder="1" applyAlignment="1">
      <alignment horizontal="right" vertical="center" wrapText="1"/>
      <protection/>
    </xf>
    <xf numFmtId="4" fontId="1" fillId="0" borderId="0" xfId="124" applyNumberFormat="1" applyFont="1" applyAlignment="1">
      <alignment vertical="center" wrapText="1"/>
      <protection/>
    </xf>
    <xf numFmtId="0" fontId="1" fillId="0" borderId="54" xfId="124" applyFont="1" applyBorder="1" applyAlignment="1">
      <alignment vertical="center" wrapText="1"/>
      <protection/>
    </xf>
    <xf numFmtId="4" fontId="1" fillId="0" borderId="55" xfId="124" applyNumberFormat="1" applyFont="1" applyBorder="1" applyAlignment="1">
      <alignment horizontal="right" vertical="center"/>
      <protection/>
    </xf>
    <xf numFmtId="4" fontId="1" fillId="0" borderId="35" xfId="124" applyNumberFormat="1" applyFont="1" applyBorder="1" applyAlignment="1">
      <alignment vertical="center" wrapText="1"/>
      <protection/>
    </xf>
    <xf numFmtId="0" fontId="1" fillId="0" borderId="0" xfId="124" applyFont="1" applyAlignment="1">
      <alignment vertical="center" wrapText="1"/>
      <protection/>
    </xf>
    <xf numFmtId="0" fontId="1" fillId="0" borderId="37" xfId="124" applyFont="1" applyBorder="1" applyAlignment="1">
      <alignment horizontal="left" vertical="center" wrapText="1"/>
      <protection/>
    </xf>
    <xf numFmtId="0" fontId="1" fillId="0" borderId="56" xfId="124" applyFont="1" applyBorder="1" applyAlignment="1">
      <alignment horizontal="left" vertical="center" wrapText="1"/>
      <protection/>
    </xf>
    <xf numFmtId="202" fontId="1" fillId="0" borderId="53" xfId="124" applyNumberFormat="1" applyFont="1" applyBorder="1" applyAlignment="1">
      <alignment horizontal="center" vertical="center" wrapText="1"/>
      <protection/>
    </xf>
    <xf numFmtId="4" fontId="1" fillId="0" borderId="9" xfId="124" applyNumberFormat="1" applyFont="1" applyFill="1" applyBorder="1" applyAlignment="1">
      <alignment horizontal="right" vertical="center"/>
      <protection/>
    </xf>
    <xf numFmtId="0" fontId="1" fillId="0" borderId="53" xfId="124" applyFont="1" applyBorder="1" applyAlignment="1">
      <alignment vertical="center"/>
      <protection/>
    </xf>
    <xf numFmtId="49" fontId="1" fillId="0" borderId="57" xfId="124" applyNumberFormat="1" applyFont="1" applyBorder="1" applyAlignment="1">
      <alignment horizontal="center" vertical="center"/>
      <protection/>
    </xf>
    <xf numFmtId="4" fontId="1" fillId="0" borderId="9" xfId="124" applyNumberFormat="1" applyFont="1" applyBorder="1" applyAlignment="1">
      <alignment horizontal="right" vertical="center"/>
      <protection/>
    </xf>
    <xf numFmtId="4" fontId="1" fillId="0" borderId="38" xfId="124" applyNumberFormat="1" applyFont="1" applyBorder="1" applyAlignment="1">
      <alignment vertical="center" wrapText="1"/>
      <protection/>
    </xf>
    <xf numFmtId="202" fontId="1" fillId="0" borderId="53" xfId="124" applyNumberFormat="1" applyFont="1" applyBorder="1" applyAlignment="1">
      <alignment horizontal="center" vertical="center"/>
      <protection/>
    </xf>
    <xf numFmtId="4" fontId="1" fillId="0" borderId="38" xfId="124" applyNumberFormat="1" applyFont="1" applyFill="1" applyBorder="1" applyAlignment="1">
      <alignment vertical="center" wrapText="1"/>
      <protection/>
    </xf>
    <xf numFmtId="4" fontId="1" fillId="0" borderId="9" xfId="124" applyNumberFormat="1" applyFont="1" applyBorder="1" applyAlignment="1">
      <alignment vertical="center"/>
      <protection/>
    </xf>
    <xf numFmtId="202" fontId="1" fillId="0" borderId="53" xfId="124" applyNumberFormat="1" applyFont="1" applyFill="1" applyBorder="1" applyAlignment="1">
      <alignment horizontal="center" vertical="center" wrapText="1"/>
      <protection/>
    </xf>
    <xf numFmtId="4" fontId="1" fillId="0" borderId="9" xfId="124" applyNumberFormat="1" applyFont="1" applyFill="1" applyBorder="1" applyAlignment="1">
      <alignment vertical="center"/>
      <protection/>
    </xf>
    <xf numFmtId="0" fontId="1" fillId="0" borderId="57" xfId="124" applyFont="1" applyBorder="1" applyAlignment="1">
      <alignment vertical="center"/>
      <protection/>
    </xf>
    <xf numFmtId="0" fontId="1" fillId="0" borderId="58" xfId="124" applyFont="1" applyBorder="1" applyAlignment="1">
      <alignment vertical="center" wrapText="1"/>
      <protection/>
    </xf>
    <xf numFmtId="4" fontId="1" fillId="0" borderId="59" xfId="124" applyNumberFormat="1" applyFont="1" applyBorder="1" applyAlignment="1">
      <alignment vertical="center" wrapText="1"/>
      <protection/>
    </xf>
    <xf numFmtId="49" fontId="1" fillId="0" borderId="53" xfId="124" applyNumberFormat="1" applyFont="1" applyBorder="1" applyAlignment="1">
      <alignment horizontal="center" vertical="center" wrapText="1"/>
      <protection/>
    </xf>
    <xf numFmtId="0" fontId="1" fillId="0" borderId="57" xfId="124" applyFont="1" applyBorder="1" applyAlignment="1">
      <alignment vertical="center" wrapText="1"/>
      <protection/>
    </xf>
    <xf numFmtId="4" fontId="1" fillId="0" borderId="60" xfId="124" applyNumberFormat="1" applyFont="1" applyFill="1" applyBorder="1" applyAlignment="1">
      <alignment vertical="center"/>
      <protection/>
    </xf>
    <xf numFmtId="0" fontId="1" fillId="0" borderId="57" xfId="124" applyFont="1" applyFill="1" applyBorder="1" applyAlignment="1">
      <alignment vertical="center" wrapText="1"/>
      <protection/>
    </xf>
    <xf numFmtId="49" fontId="1" fillId="0" borderId="53" xfId="124" applyNumberFormat="1" applyFont="1" applyFill="1" applyBorder="1" applyAlignment="1">
      <alignment horizontal="center" vertical="center" wrapText="1"/>
      <protection/>
    </xf>
    <xf numFmtId="4" fontId="1" fillId="0" borderId="59" xfId="124" applyNumberFormat="1" applyFont="1" applyFill="1" applyBorder="1" applyAlignment="1">
      <alignment vertical="center" wrapText="1"/>
      <protection/>
    </xf>
    <xf numFmtId="0" fontId="1" fillId="0" borderId="53" xfId="124" applyFont="1" applyBorder="1" applyAlignment="1">
      <alignment vertical="center" wrapText="1"/>
      <protection/>
    </xf>
    <xf numFmtId="4" fontId="1" fillId="0" borderId="61" xfId="124" applyNumberFormat="1" applyFont="1" applyBorder="1" applyAlignment="1">
      <alignment vertical="center" wrapText="1"/>
      <protection/>
    </xf>
    <xf numFmtId="4" fontId="1" fillId="0" borderId="41" xfId="124" applyNumberFormat="1" applyFont="1" applyBorder="1" applyAlignment="1">
      <alignment vertical="center" wrapText="1"/>
      <protection/>
    </xf>
    <xf numFmtId="0" fontId="3" fillId="20" borderId="28" xfId="124" applyFont="1" applyFill="1" applyBorder="1" applyAlignment="1">
      <alignment horizontal="center" vertical="center"/>
      <protection/>
    </xf>
    <xf numFmtId="4" fontId="3" fillId="20" borderId="27" xfId="124" applyNumberFormat="1" applyFont="1" applyFill="1" applyBorder="1" applyAlignment="1">
      <alignment vertical="center"/>
      <protection/>
    </xf>
    <xf numFmtId="4" fontId="3" fillId="20" borderId="43" xfId="124" applyNumberFormat="1" applyFont="1" applyFill="1" applyBorder="1" applyAlignment="1">
      <alignment vertical="center"/>
      <protection/>
    </xf>
    <xf numFmtId="0" fontId="1" fillId="0" borderId="0" xfId="124" applyFont="1" applyAlignment="1">
      <alignment vertical="center"/>
      <protection/>
    </xf>
    <xf numFmtId="0" fontId="3" fillId="20" borderId="28" xfId="124" applyFont="1" applyFill="1" applyBorder="1" applyAlignment="1">
      <alignment vertical="center"/>
      <protection/>
    </xf>
    <xf numFmtId="4" fontId="3" fillId="20" borderId="27" xfId="124" applyNumberFormat="1" applyFont="1" applyFill="1" applyBorder="1" applyAlignment="1">
      <alignment vertical="center"/>
      <protection/>
    </xf>
    <xf numFmtId="4" fontId="3" fillId="20" borderId="43" xfId="124" applyNumberFormat="1" applyFont="1" applyFill="1" applyBorder="1" applyAlignment="1">
      <alignment vertical="center"/>
      <protection/>
    </xf>
    <xf numFmtId="0" fontId="26" fillId="24" borderId="0" xfId="127" applyFont="1" applyFill="1" applyBorder="1">
      <alignment/>
      <protection/>
    </xf>
    <xf numFmtId="0" fontId="1" fillId="24" borderId="0" xfId="127" applyFont="1" applyFill="1">
      <alignment/>
      <protection/>
    </xf>
    <xf numFmtId="169" fontId="1" fillId="0" borderId="62" xfId="127" applyNumberFormat="1" applyFont="1" applyFill="1" applyBorder="1" applyAlignment="1">
      <alignment vertical="center" wrapText="1"/>
      <protection/>
    </xf>
    <xf numFmtId="0" fontId="1" fillId="0" borderId="0" xfId="127" applyFont="1" applyAlignment="1">
      <alignment vertical="center" wrapText="1"/>
      <protection/>
    </xf>
    <xf numFmtId="0" fontId="1" fillId="0" borderId="0" xfId="127" applyFont="1" applyFill="1" applyBorder="1" applyAlignment="1">
      <alignment vertical="center" wrapText="1"/>
      <protection/>
    </xf>
    <xf numFmtId="4" fontId="1" fillId="0" borderId="0" xfId="127" applyNumberFormat="1" applyFont="1" applyFill="1" applyBorder="1" applyAlignment="1">
      <alignment vertical="center" wrapText="1"/>
      <protection/>
    </xf>
    <xf numFmtId="169" fontId="1" fillId="0" borderId="56" xfId="127" applyNumberFormat="1" applyFont="1" applyFill="1" applyBorder="1" applyAlignment="1">
      <alignment vertical="center" wrapText="1"/>
      <protection/>
    </xf>
    <xf numFmtId="210" fontId="1" fillId="0" borderId="0" xfId="127" applyNumberFormat="1" applyFont="1" applyFill="1" applyBorder="1" applyAlignment="1">
      <alignment vertical="center" wrapText="1"/>
      <protection/>
    </xf>
    <xf numFmtId="169" fontId="1" fillId="0" borderId="63" xfId="127" applyNumberFormat="1" applyFont="1" applyFill="1" applyBorder="1" applyAlignment="1">
      <alignment vertical="center" wrapText="1"/>
      <protection/>
    </xf>
    <xf numFmtId="4" fontId="3" fillId="0" borderId="0" xfId="127" applyNumberFormat="1" applyFont="1" applyFill="1" applyBorder="1" applyAlignment="1">
      <alignment vertical="center" wrapText="1"/>
      <protection/>
    </xf>
    <xf numFmtId="0" fontId="43" fillId="24" borderId="0" xfId="127" applyFont="1" applyFill="1" applyBorder="1" applyAlignment="1">
      <alignment vertical="center"/>
      <protection/>
    </xf>
    <xf numFmtId="169" fontId="43" fillId="24" borderId="0" xfId="127" applyNumberFormat="1" applyFont="1" applyFill="1" applyBorder="1" applyAlignment="1">
      <alignment vertical="center"/>
      <protection/>
    </xf>
    <xf numFmtId="0" fontId="11" fillId="0" borderId="0" xfId="127" applyFont="1" applyBorder="1" applyAlignment="1">
      <alignment vertical="center"/>
      <protection/>
    </xf>
    <xf numFmtId="3" fontId="3" fillId="0" borderId="0" xfId="124" applyNumberFormat="1" applyFont="1" applyFill="1" applyBorder="1" applyAlignment="1">
      <alignment horizontal="left" vertical="center" wrapText="1"/>
      <protection/>
    </xf>
    <xf numFmtId="4" fontId="3" fillId="0" borderId="0" xfId="130" applyNumberFormat="1" applyFont="1" applyFill="1" applyBorder="1" applyAlignment="1">
      <alignment vertical="center" wrapText="1"/>
      <protection/>
    </xf>
    <xf numFmtId="4" fontId="1" fillId="0" borderId="0" xfId="124" applyNumberFormat="1" applyFont="1">
      <alignment/>
      <protection/>
    </xf>
    <xf numFmtId="0" fontId="1" fillId="0" borderId="0" xfId="124" applyFont="1">
      <alignment/>
      <protection/>
    </xf>
    <xf numFmtId="0" fontId="3" fillId="20" borderId="64" xfId="127" applyFont="1" applyFill="1" applyBorder="1" applyAlignment="1">
      <alignment horizontal="center"/>
      <protection/>
    </xf>
    <xf numFmtId="0" fontId="3" fillId="20" borderId="65" xfId="127" applyFont="1" applyFill="1" applyBorder="1" applyAlignment="1">
      <alignment horizontal="center"/>
      <protection/>
    </xf>
    <xf numFmtId="0" fontId="3" fillId="20" borderId="50" xfId="127" applyFont="1" applyFill="1" applyBorder="1" applyAlignment="1">
      <alignment horizontal="center"/>
      <protection/>
    </xf>
    <xf numFmtId="0" fontId="3" fillId="20" borderId="66" xfId="127" applyFont="1" applyFill="1" applyBorder="1" applyAlignment="1">
      <alignment horizontal="center"/>
      <protection/>
    </xf>
    <xf numFmtId="0" fontId="3" fillId="20" borderId="67" xfId="127" applyFont="1" applyFill="1" applyBorder="1" applyAlignment="1">
      <alignment horizontal="center"/>
      <protection/>
    </xf>
    <xf numFmtId="0" fontId="1" fillId="0" borderId="0" xfId="127" applyFont="1">
      <alignment/>
      <protection/>
    </xf>
    <xf numFmtId="210" fontId="1" fillId="0" borderId="0" xfId="127" applyNumberFormat="1" applyFont="1">
      <alignment/>
      <protection/>
    </xf>
    <xf numFmtId="0" fontId="3" fillId="20" borderId="32" xfId="127" applyFont="1" applyFill="1" applyBorder="1" applyAlignment="1">
      <alignment horizontal="center"/>
      <protection/>
    </xf>
    <xf numFmtId="0" fontId="3" fillId="20" borderId="58" xfId="127" applyFont="1" applyFill="1" applyBorder="1" applyAlignment="1">
      <alignment horizontal="center"/>
      <protection/>
    </xf>
    <xf numFmtId="0" fontId="3" fillId="20" borderId="0" xfId="127" applyFont="1" applyFill="1" applyBorder="1" applyAlignment="1">
      <alignment horizontal="center"/>
      <protection/>
    </xf>
    <xf numFmtId="0" fontId="3" fillId="20" borderId="33" xfId="127" applyFont="1" applyFill="1" applyBorder="1" applyAlignment="1">
      <alignment horizontal="center"/>
      <protection/>
    </xf>
    <xf numFmtId="0" fontId="3" fillId="20" borderId="68" xfId="127" applyFont="1" applyFill="1" applyBorder="1" applyAlignment="1">
      <alignment horizontal="center"/>
      <protection/>
    </xf>
    <xf numFmtId="0" fontId="3" fillId="20" borderId="69" xfId="127" applyFont="1" applyFill="1" applyBorder="1" applyAlignment="1">
      <alignment horizontal="center"/>
      <protection/>
    </xf>
    <xf numFmtId="0" fontId="3" fillId="20" borderId="70" xfId="127" applyFont="1" applyFill="1" applyBorder="1" applyAlignment="1">
      <alignment horizontal="center"/>
      <protection/>
    </xf>
    <xf numFmtId="0" fontId="3" fillId="20" borderId="52" xfId="127" applyFont="1" applyFill="1" applyBorder="1" applyAlignment="1">
      <alignment horizontal="center"/>
      <protection/>
    </xf>
    <xf numFmtId="0" fontId="3" fillId="20" borderId="48" xfId="127" applyFont="1" applyFill="1" applyBorder="1" applyAlignment="1">
      <alignment horizontal="center"/>
      <protection/>
    </xf>
    <xf numFmtId="0" fontId="3" fillId="20" borderId="71" xfId="127" applyFont="1" applyFill="1" applyBorder="1" applyAlignment="1">
      <alignment horizontal="center"/>
      <protection/>
    </xf>
    <xf numFmtId="0" fontId="3" fillId="0" borderId="32" xfId="127" applyFont="1" applyBorder="1" applyAlignment="1">
      <alignment horizontal="center"/>
      <protection/>
    </xf>
    <xf numFmtId="3" fontId="44" fillId="0" borderId="56" xfId="127" applyNumberFormat="1" applyFont="1" applyBorder="1">
      <alignment/>
      <protection/>
    </xf>
    <xf numFmtId="0" fontId="3" fillId="0" borderId="37" xfId="127" applyFont="1" applyBorder="1" applyAlignment="1">
      <alignment horizontal="center"/>
      <protection/>
    </xf>
    <xf numFmtId="0" fontId="45" fillId="20" borderId="72" xfId="127" applyFont="1" applyFill="1" applyBorder="1">
      <alignment/>
      <protection/>
    </xf>
    <xf numFmtId="3" fontId="45" fillId="20" borderId="28" xfId="127" applyNumberFormat="1" applyFont="1" applyFill="1" applyBorder="1" applyAlignment="1">
      <alignment horizontal="center"/>
      <protection/>
    </xf>
    <xf numFmtId="0" fontId="45" fillId="20" borderId="73" xfId="127" applyFont="1" applyFill="1" applyBorder="1" applyAlignment="1">
      <alignment horizontal="center"/>
      <protection/>
    </xf>
    <xf numFmtId="3" fontId="45" fillId="20" borderId="25" xfId="127" applyNumberFormat="1" applyFont="1" applyFill="1" applyBorder="1">
      <alignment/>
      <protection/>
    </xf>
    <xf numFmtId="3" fontId="45" fillId="20" borderId="74" xfId="127" applyNumberFormat="1" applyFont="1" applyFill="1" applyBorder="1">
      <alignment/>
      <protection/>
    </xf>
    <xf numFmtId="3" fontId="3" fillId="0" borderId="0" xfId="126" applyNumberFormat="1" applyFont="1" applyBorder="1" applyAlignment="1">
      <alignment horizontal="center" vertical="center"/>
      <protection/>
    </xf>
    <xf numFmtId="3" fontId="3" fillId="0" borderId="0" xfId="126" applyNumberFormat="1" applyFont="1" applyBorder="1" applyAlignment="1">
      <alignment horizontal="right" vertical="center"/>
      <protection/>
    </xf>
    <xf numFmtId="0" fontId="1" fillId="0" borderId="0" xfId="127" applyFont="1" applyAlignment="1">
      <alignment vertical="center"/>
      <protection/>
    </xf>
    <xf numFmtId="0" fontId="28" fillId="20" borderId="50" xfId="124" applyFont="1" applyFill="1" applyBorder="1" applyAlignment="1">
      <alignment horizontal="center"/>
      <protection/>
    </xf>
    <xf numFmtId="0" fontId="28" fillId="20" borderId="51" xfId="124" applyFont="1" applyFill="1" applyBorder="1" applyAlignment="1">
      <alignment horizontal="center"/>
      <protection/>
    </xf>
    <xf numFmtId="0" fontId="29" fillId="0" borderId="0" xfId="124" applyFont="1">
      <alignment/>
      <protection/>
    </xf>
    <xf numFmtId="0" fontId="28" fillId="20" borderId="52" xfId="124" applyFont="1" applyFill="1" applyBorder="1" applyAlignment="1">
      <alignment horizontal="center"/>
      <protection/>
    </xf>
    <xf numFmtId="0" fontId="28" fillId="20" borderId="49" xfId="124" applyFont="1" applyFill="1" applyBorder="1" applyAlignment="1">
      <alignment horizontal="center"/>
      <protection/>
    </xf>
    <xf numFmtId="0" fontId="28" fillId="20" borderId="0" xfId="124" applyFont="1" applyFill="1" applyBorder="1" applyAlignment="1">
      <alignment horizontal="center"/>
      <protection/>
    </xf>
    <xf numFmtId="0" fontId="28" fillId="20" borderId="45" xfId="124" applyFont="1" applyFill="1" applyBorder="1" applyAlignment="1">
      <alignment horizontal="center"/>
      <protection/>
    </xf>
    <xf numFmtId="4" fontId="46" fillId="0" borderId="73" xfId="124" applyNumberFormat="1" applyFont="1" applyFill="1" applyBorder="1">
      <alignment/>
      <protection/>
    </xf>
    <xf numFmtId="4" fontId="46" fillId="0" borderId="43" xfId="124" applyNumberFormat="1" applyFont="1" applyFill="1" applyBorder="1">
      <alignment/>
      <protection/>
    </xf>
    <xf numFmtId="4" fontId="46" fillId="0" borderId="73" xfId="124" applyNumberFormat="1" applyFont="1" applyBorder="1">
      <alignment/>
      <protection/>
    </xf>
    <xf numFmtId="4" fontId="46" fillId="0" borderId="43" xfId="124" applyNumberFormat="1" applyFont="1" applyBorder="1" applyAlignment="1">
      <alignment/>
      <protection/>
    </xf>
    <xf numFmtId="4" fontId="46" fillId="21" borderId="73" xfId="124" applyNumberFormat="1" applyFont="1" applyFill="1" applyBorder="1">
      <alignment/>
      <protection/>
    </xf>
    <xf numFmtId="4" fontId="46" fillId="21" borderId="43" xfId="124" applyNumberFormat="1" applyFont="1" applyFill="1" applyBorder="1">
      <alignment/>
      <protection/>
    </xf>
    <xf numFmtId="4" fontId="46" fillId="20" borderId="73" xfId="124" applyNumberFormat="1" applyFont="1" applyFill="1" applyBorder="1">
      <alignment/>
      <protection/>
    </xf>
    <xf numFmtId="4" fontId="46" fillId="20" borderId="43" xfId="124" applyNumberFormat="1" applyFont="1" applyFill="1" applyBorder="1">
      <alignment/>
      <protection/>
    </xf>
    <xf numFmtId="4" fontId="1" fillId="0" borderId="60" xfId="124" applyNumberFormat="1" applyFont="1" applyFill="1" applyBorder="1" applyAlignment="1">
      <alignment horizontal="right"/>
      <protection/>
    </xf>
    <xf numFmtId="4" fontId="29" fillId="0" borderId="35" xfId="124" applyNumberFormat="1" applyFont="1" applyFill="1" applyBorder="1" applyAlignment="1">
      <alignment horizontal="right"/>
      <protection/>
    </xf>
    <xf numFmtId="4" fontId="1" fillId="0" borderId="9" xfId="124" applyNumberFormat="1" applyFont="1" applyFill="1" applyBorder="1">
      <alignment/>
      <protection/>
    </xf>
    <xf numFmtId="4" fontId="29" fillId="0" borderId="36" xfId="124" applyNumberFormat="1" applyFont="1" applyFill="1" applyBorder="1">
      <alignment/>
      <protection/>
    </xf>
    <xf numFmtId="4" fontId="29" fillId="0" borderId="38" xfId="124" applyNumberFormat="1" applyFont="1" applyFill="1" applyBorder="1" applyAlignment="1">
      <alignment horizontal="right"/>
      <protection/>
    </xf>
    <xf numFmtId="4" fontId="29" fillId="0" borderId="0" xfId="124" applyNumberFormat="1" applyFont="1">
      <alignment/>
      <protection/>
    </xf>
    <xf numFmtId="4" fontId="29" fillId="0" borderId="38" xfId="124" applyNumberFormat="1" applyFont="1" applyFill="1" applyBorder="1">
      <alignment/>
      <protection/>
    </xf>
    <xf numFmtId="4" fontId="29" fillId="0" borderId="41" xfId="124" applyNumberFormat="1" applyFont="1" applyFill="1" applyBorder="1">
      <alignment/>
      <protection/>
    </xf>
    <xf numFmtId="4" fontId="1" fillId="0" borderId="60" xfId="124" applyNumberFormat="1" applyFont="1" applyFill="1" applyBorder="1">
      <alignment/>
      <protection/>
    </xf>
    <xf numFmtId="4" fontId="29" fillId="0" borderId="75" xfId="124" applyNumberFormat="1" applyFont="1" applyFill="1" applyBorder="1" applyAlignment="1">
      <alignment horizontal="right"/>
      <protection/>
    </xf>
    <xf numFmtId="190" fontId="29" fillId="0" borderId="0" xfId="124" applyNumberFormat="1" applyFont="1" applyAlignment="1">
      <alignment horizontal="right"/>
      <protection/>
    </xf>
    <xf numFmtId="3" fontId="29" fillId="0" borderId="0" xfId="124" applyNumberFormat="1" applyFont="1" applyAlignment="1">
      <alignment horizontal="right"/>
      <protection/>
    </xf>
    <xf numFmtId="3" fontId="29" fillId="0" borderId="0" xfId="124" applyNumberFormat="1" applyFont="1">
      <alignment/>
      <protection/>
    </xf>
    <xf numFmtId="4" fontId="45" fillId="0" borderId="76" xfId="124" applyNumberFormat="1" applyFont="1" applyBorder="1">
      <alignment/>
      <protection/>
    </xf>
    <xf numFmtId="4" fontId="45" fillId="0" borderId="35" xfId="124" applyNumberFormat="1" applyFont="1" applyBorder="1">
      <alignment/>
      <protection/>
    </xf>
    <xf numFmtId="4" fontId="1" fillId="0" borderId="77" xfId="124" applyNumberFormat="1" applyFont="1" applyBorder="1">
      <alignment/>
      <protection/>
    </xf>
    <xf numFmtId="4" fontId="1" fillId="0" borderId="38" xfId="124" applyNumberFormat="1" applyFont="1" applyBorder="1">
      <alignment/>
      <protection/>
    </xf>
    <xf numFmtId="4" fontId="45" fillId="0" borderId="78" xfId="124" applyNumberFormat="1" applyFont="1" applyBorder="1">
      <alignment/>
      <protection/>
    </xf>
    <xf numFmtId="4" fontId="45" fillId="0" borderId="75" xfId="124" applyNumberFormat="1" applyFont="1" applyBorder="1">
      <alignment/>
      <protection/>
    </xf>
    <xf numFmtId="4" fontId="1" fillId="0" borderId="9" xfId="124" applyNumberFormat="1" applyFont="1" applyFill="1" applyBorder="1" applyAlignment="1">
      <alignment horizontal="right"/>
      <protection/>
    </xf>
    <xf numFmtId="4" fontId="46" fillId="0" borderId="76" xfId="124" applyNumberFormat="1" applyFont="1" applyBorder="1">
      <alignment/>
      <protection/>
    </xf>
    <xf numFmtId="4" fontId="46" fillId="0" borderId="35" xfId="124" applyNumberFormat="1" applyFont="1" applyBorder="1">
      <alignment/>
      <protection/>
    </xf>
    <xf numFmtId="4" fontId="1" fillId="0" borderId="55" xfId="124" applyNumberFormat="1" applyFont="1" applyBorder="1">
      <alignment/>
      <protection/>
    </xf>
    <xf numFmtId="4" fontId="29" fillId="0" borderId="36" xfId="124" applyNumberFormat="1" applyFont="1" applyBorder="1">
      <alignment/>
      <protection/>
    </xf>
    <xf numFmtId="4" fontId="1" fillId="0" borderId="60" xfId="124" applyNumberFormat="1" applyFont="1" applyBorder="1">
      <alignment/>
      <protection/>
    </xf>
    <xf numFmtId="4" fontId="29" fillId="0" borderId="38" xfId="124" applyNumberFormat="1" applyFont="1" applyBorder="1">
      <alignment/>
      <protection/>
    </xf>
    <xf numFmtId="4" fontId="46" fillId="0" borderId="78" xfId="124" applyNumberFormat="1" applyFont="1" applyBorder="1">
      <alignment/>
      <protection/>
    </xf>
    <xf numFmtId="4" fontId="46" fillId="0" borderId="75" xfId="124" applyNumberFormat="1" applyFont="1" applyBorder="1">
      <alignment/>
      <protection/>
    </xf>
    <xf numFmtId="4" fontId="29" fillId="0" borderId="41" xfId="124" applyNumberFormat="1" applyFont="1" applyFill="1" applyBorder="1" applyAlignment="1">
      <alignment horizontal="right"/>
      <protection/>
    </xf>
    <xf numFmtId="0" fontId="2" fillId="0" borderId="0" xfId="127" applyFont="1">
      <alignment/>
      <protection/>
    </xf>
    <xf numFmtId="0" fontId="48" fillId="0" borderId="0" xfId="127" applyFont="1">
      <alignment/>
      <protection/>
    </xf>
    <xf numFmtId="0" fontId="3" fillId="20" borderId="51" xfId="127" applyFont="1" applyFill="1" applyBorder="1" applyAlignment="1">
      <alignment horizontal="center"/>
      <protection/>
    </xf>
    <xf numFmtId="0" fontId="3" fillId="20" borderId="49" xfId="127" applyFont="1" applyFill="1" applyBorder="1" applyAlignment="1">
      <alignment horizontal="center"/>
      <protection/>
    </xf>
    <xf numFmtId="4" fontId="29" fillId="0" borderId="73" xfId="127" applyNumberFormat="1" applyFont="1" applyBorder="1">
      <alignment/>
      <protection/>
    </xf>
    <xf numFmtId="4" fontId="29" fillId="0" borderId="43" xfId="127" applyNumberFormat="1" applyFont="1" applyBorder="1">
      <alignment/>
      <protection/>
    </xf>
    <xf numFmtId="0" fontId="2" fillId="0" borderId="0" xfId="127" applyFont="1">
      <alignment/>
      <protection/>
    </xf>
    <xf numFmtId="210" fontId="2" fillId="0" borderId="0" xfId="127" applyNumberFormat="1" applyFont="1">
      <alignment/>
      <protection/>
    </xf>
    <xf numFmtId="0" fontId="1" fillId="0" borderId="0" xfId="127" applyFont="1" applyAlignment="1">
      <alignment horizontal="center" vertical="center" wrapText="1"/>
      <protection/>
    </xf>
    <xf numFmtId="210" fontId="1" fillId="0" borderId="0" xfId="127" applyNumberFormat="1" applyFont="1" applyAlignment="1">
      <alignment horizontal="center" vertical="center" wrapText="1"/>
      <protection/>
    </xf>
    <xf numFmtId="210" fontId="1" fillId="0" borderId="0" xfId="127" applyNumberFormat="1" applyFont="1">
      <alignment/>
      <protection/>
    </xf>
    <xf numFmtId="0" fontId="1" fillId="0" borderId="34" xfId="127" applyFont="1" applyBorder="1" applyAlignment="1">
      <alignment horizontal="center" vertical="center" wrapText="1"/>
      <protection/>
    </xf>
    <xf numFmtId="0" fontId="1" fillId="0" borderId="11" xfId="127" applyFont="1" applyBorder="1" applyAlignment="1">
      <alignment horizontal="center" vertical="center" wrapText="1"/>
      <protection/>
    </xf>
    <xf numFmtId="0" fontId="1" fillId="0" borderId="35" xfId="127" applyFont="1" applyBorder="1" applyAlignment="1">
      <alignment horizontal="center" vertical="center" wrapText="1"/>
      <protection/>
    </xf>
    <xf numFmtId="0" fontId="1" fillId="0" borderId="39" xfId="127" applyFont="1" applyBorder="1" applyAlignment="1">
      <alignment horizontal="center"/>
      <protection/>
    </xf>
    <xf numFmtId="0" fontId="1" fillId="0" borderId="9" xfId="127" applyFont="1" applyBorder="1">
      <alignment/>
      <protection/>
    </xf>
    <xf numFmtId="4" fontId="1" fillId="0" borderId="9" xfId="127" applyNumberFormat="1" applyFont="1" applyBorder="1">
      <alignment/>
      <protection/>
    </xf>
    <xf numFmtId="3" fontId="1" fillId="0" borderId="38" xfId="127" applyNumberFormat="1" applyFont="1" applyBorder="1">
      <alignment/>
      <protection/>
    </xf>
    <xf numFmtId="0" fontId="3" fillId="0" borderId="0" xfId="127" applyFont="1">
      <alignment/>
      <protection/>
    </xf>
    <xf numFmtId="210" fontId="3" fillId="0" borderId="0" xfId="127" applyNumberFormat="1" applyFont="1">
      <alignment/>
      <protection/>
    </xf>
    <xf numFmtId="4" fontId="3" fillId="0" borderId="9" xfId="127" applyNumberFormat="1" applyFont="1" applyBorder="1">
      <alignment/>
      <protection/>
    </xf>
    <xf numFmtId="3" fontId="3" fillId="0" borderId="38" xfId="127" applyNumberFormat="1" applyFont="1" applyBorder="1">
      <alignment/>
      <protection/>
    </xf>
    <xf numFmtId="0" fontId="1" fillId="0" borderId="32" xfId="127" applyFont="1" applyBorder="1">
      <alignment/>
      <protection/>
    </xf>
    <xf numFmtId="0" fontId="1" fillId="0" borderId="0" xfId="127" applyFont="1" applyBorder="1">
      <alignment/>
      <protection/>
    </xf>
    <xf numFmtId="0" fontId="1" fillId="0" borderId="68" xfId="127" applyFont="1" applyBorder="1">
      <alignment/>
      <protection/>
    </xf>
    <xf numFmtId="0" fontId="1" fillId="0" borderId="39" xfId="127" applyFont="1" applyBorder="1" applyAlignment="1">
      <alignment horizontal="center" vertical="center" wrapText="1"/>
      <protection/>
    </xf>
    <xf numFmtId="0" fontId="1" fillId="0" borderId="9" xfId="127" applyFont="1" applyBorder="1" applyAlignment="1">
      <alignment horizontal="center" vertical="center" wrapText="1"/>
      <protection/>
    </xf>
    <xf numFmtId="0" fontId="1" fillId="0" borderId="38" xfId="127" applyFont="1" applyBorder="1" applyAlignment="1">
      <alignment horizontal="center" vertical="center" wrapText="1"/>
      <protection/>
    </xf>
    <xf numFmtId="0" fontId="1" fillId="0" borderId="39" xfId="127" applyFont="1" applyBorder="1">
      <alignment/>
      <protection/>
    </xf>
    <xf numFmtId="3" fontId="1" fillId="0" borderId="9" xfId="127" applyNumberFormat="1" applyFont="1" applyBorder="1">
      <alignment/>
      <protection/>
    </xf>
    <xf numFmtId="3" fontId="3" fillId="0" borderId="9" xfId="127" applyNumberFormat="1" applyFont="1" applyBorder="1">
      <alignment/>
      <protection/>
    </xf>
    <xf numFmtId="0" fontId="3" fillId="0" borderId="32" xfId="127" applyFont="1" applyBorder="1" applyAlignment="1">
      <alignment horizontal="left"/>
      <protection/>
    </xf>
    <xf numFmtId="0" fontId="3" fillId="0" borderId="0" xfId="127" applyFont="1" applyBorder="1" applyAlignment="1">
      <alignment horizontal="left"/>
      <protection/>
    </xf>
    <xf numFmtId="3" fontId="3" fillId="0" borderId="0" xfId="127" applyNumberFormat="1" applyFont="1" applyBorder="1">
      <alignment/>
      <protection/>
    </xf>
    <xf numFmtId="3" fontId="3" fillId="0" borderId="68" xfId="127" applyNumberFormat="1" applyFont="1" applyBorder="1">
      <alignment/>
      <protection/>
    </xf>
    <xf numFmtId="210" fontId="1" fillId="0" borderId="0" xfId="127" applyNumberFormat="1" applyFont="1" applyAlignment="1">
      <alignment vertical="center" wrapText="1"/>
      <protection/>
    </xf>
    <xf numFmtId="0" fontId="1" fillId="0" borderId="9" xfId="127" applyFont="1" applyBorder="1" applyAlignment="1">
      <alignment vertical="center" wrapText="1"/>
      <protection/>
    </xf>
    <xf numFmtId="4" fontId="1" fillId="0" borderId="9" xfId="127" applyNumberFormat="1" applyFont="1" applyBorder="1" applyAlignment="1">
      <alignment vertical="center" wrapText="1"/>
      <protection/>
    </xf>
    <xf numFmtId="3" fontId="1" fillId="0" borderId="38" xfId="127" applyNumberFormat="1" applyFont="1" applyBorder="1" applyAlignment="1">
      <alignment vertical="center" wrapText="1"/>
      <protection/>
    </xf>
    <xf numFmtId="0" fontId="3" fillId="0" borderId="79" xfId="127" applyFont="1" applyBorder="1">
      <alignment/>
      <protection/>
    </xf>
    <xf numFmtId="0" fontId="3" fillId="0" borderId="12" xfId="127" applyFont="1" applyBorder="1">
      <alignment/>
      <protection/>
    </xf>
    <xf numFmtId="4" fontId="3" fillId="0" borderId="12" xfId="127" applyNumberFormat="1" applyFont="1" applyBorder="1">
      <alignment/>
      <protection/>
    </xf>
    <xf numFmtId="3" fontId="3" fillId="0" borderId="75" xfId="127" applyNumberFormat="1" applyFont="1" applyBorder="1">
      <alignment/>
      <protection/>
    </xf>
    <xf numFmtId="4" fontId="1" fillId="0" borderId="0" xfId="127" applyNumberFormat="1" applyFont="1">
      <alignment/>
      <protection/>
    </xf>
    <xf numFmtId="3" fontId="1" fillId="0" borderId="34" xfId="122" applyNumberFormat="1" applyFont="1" applyFill="1" applyBorder="1" applyAlignment="1" applyProtection="1">
      <alignment horizontal="right"/>
      <protection locked="0"/>
    </xf>
    <xf numFmtId="3" fontId="29" fillId="0" borderId="37" xfId="0" applyNumberFormat="1" applyFont="1" applyBorder="1" applyAlignment="1" applyProtection="1">
      <alignment/>
      <protection locked="0"/>
    </xf>
    <xf numFmtId="3" fontId="29" fillId="0" borderId="9" xfId="0" applyNumberFormat="1" applyFont="1" applyBorder="1" applyAlignment="1" applyProtection="1">
      <alignment/>
      <protection locked="0"/>
    </xf>
    <xf numFmtId="3" fontId="29" fillId="0" borderId="39" xfId="0" applyNumberFormat="1" applyFont="1" applyBorder="1" applyAlignment="1" applyProtection="1">
      <alignment/>
      <protection/>
    </xf>
    <xf numFmtId="3" fontId="29" fillId="0" borderId="39" xfId="0" applyNumberFormat="1" applyFont="1" applyBorder="1" applyAlignment="1" applyProtection="1">
      <alignment/>
      <protection locked="0"/>
    </xf>
    <xf numFmtId="3" fontId="29" fillId="0" borderId="40" xfId="0" applyNumberFormat="1" applyFont="1" applyBorder="1" applyAlignment="1" applyProtection="1">
      <alignment/>
      <protection locked="0"/>
    </xf>
    <xf numFmtId="3" fontId="29" fillId="0" borderId="31" xfId="0" applyNumberFormat="1" applyFont="1" applyBorder="1" applyAlignment="1" applyProtection="1">
      <alignment/>
      <protection locked="0"/>
    </xf>
    <xf numFmtId="3" fontId="29" fillId="0" borderId="34" xfId="0" applyNumberFormat="1" applyFont="1" applyBorder="1" applyAlignment="1" applyProtection="1">
      <alignment/>
      <protection locked="0"/>
    </xf>
    <xf numFmtId="3" fontId="29" fillId="0" borderId="11" xfId="0" applyNumberFormat="1" applyFont="1" applyBorder="1" applyAlignment="1" applyProtection="1">
      <alignment/>
      <protection locked="0"/>
    </xf>
    <xf numFmtId="3" fontId="29" fillId="0" borderId="37" xfId="0" applyNumberFormat="1" applyFont="1" applyBorder="1" applyAlignment="1" applyProtection="1">
      <alignment/>
      <protection/>
    </xf>
    <xf numFmtId="3" fontId="29" fillId="0" borderId="9" xfId="0" applyNumberFormat="1" applyFont="1" applyBorder="1" applyAlignment="1" applyProtection="1">
      <alignment/>
      <protection/>
    </xf>
    <xf numFmtId="3" fontId="28" fillId="0" borderId="39" xfId="0" applyNumberFormat="1" applyFont="1" applyBorder="1" applyAlignment="1" applyProtection="1">
      <alignment/>
      <protection locked="0"/>
    </xf>
    <xf numFmtId="3" fontId="28" fillId="0" borderId="9" xfId="0" applyNumberFormat="1" applyFont="1" applyBorder="1" applyAlignment="1" applyProtection="1">
      <alignment/>
      <protection locked="0"/>
    </xf>
    <xf numFmtId="3" fontId="28" fillId="0" borderId="40" xfId="0" applyNumberFormat="1" applyFont="1" applyBorder="1" applyAlignment="1" applyProtection="1">
      <alignment/>
      <protection locked="0"/>
    </xf>
    <xf numFmtId="3" fontId="28" fillId="0" borderId="31" xfId="0" applyNumberFormat="1" applyFont="1" applyBorder="1" applyAlignment="1" applyProtection="1">
      <alignment/>
      <protection locked="0"/>
    </xf>
    <xf numFmtId="4" fontId="1" fillId="0" borderId="38" xfId="124" applyNumberFormat="1" applyFont="1" applyBorder="1" applyAlignment="1">
      <alignment vertical="center"/>
      <protection/>
    </xf>
    <xf numFmtId="3" fontId="1" fillId="0" borderId="58" xfId="124" applyNumberFormat="1" applyFont="1" applyBorder="1">
      <alignment/>
      <protection/>
    </xf>
    <xf numFmtId="169" fontId="1" fillId="0" borderId="0" xfId="124" applyNumberFormat="1" applyFont="1" applyBorder="1" applyAlignment="1">
      <alignment horizontal="center"/>
      <protection/>
    </xf>
    <xf numFmtId="3" fontId="1" fillId="0" borderId="57" xfId="124" applyNumberFormat="1" applyFont="1" applyBorder="1">
      <alignment/>
      <protection/>
    </xf>
    <xf numFmtId="169" fontId="1" fillId="0" borderId="77" xfId="124" applyNumberFormat="1" applyFont="1" applyBorder="1" applyAlignment="1">
      <alignment horizontal="center"/>
      <protection/>
    </xf>
    <xf numFmtId="3" fontId="1" fillId="0" borderId="57" xfId="124" applyNumberFormat="1" applyFont="1" applyBorder="1" applyAlignment="1">
      <alignment/>
      <protection/>
    </xf>
    <xf numFmtId="3" fontId="1" fillId="0" borderId="58" xfId="124" applyNumberFormat="1" applyFont="1" applyBorder="1" applyAlignment="1">
      <alignment horizontal="center"/>
      <protection/>
    </xf>
    <xf numFmtId="3" fontId="1" fillId="0" borderId="57" xfId="124" applyNumberFormat="1" applyFont="1" applyBorder="1" applyAlignment="1">
      <alignment horizontal="center"/>
      <protection/>
    </xf>
    <xf numFmtId="4" fontId="1" fillId="0" borderId="38" xfId="124" applyNumberFormat="1" applyFont="1" applyFill="1" applyBorder="1">
      <alignment/>
      <protection/>
    </xf>
    <xf numFmtId="3" fontId="1" fillId="0" borderId="68" xfId="0" applyNumberFormat="1" applyFont="1" applyFill="1" applyBorder="1" applyAlignment="1">
      <alignment vertical="center" wrapText="1"/>
    </xf>
    <xf numFmtId="3" fontId="1" fillId="0" borderId="80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vertical="center" wrapText="1"/>
    </xf>
    <xf numFmtId="3" fontId="1" fillId="0" borderId="56" xfId="79" applyNumberFormat="1" applyFont="1" applyFill="1" applyBorder="1" applyAlignment="1">
      <alignment vertical="center"/>
    </xf>
    <xf numFmtId="3" fontId="1" fillId="0" borderId="38" xfId="79" applyNumberFormat="1" applyFont="1" applyFill="1" applyBorder="1" applyAlignment="1">
      <alignment vertical="center"/>
    </xf>
    <xf numFmtId="3" fontId="1" fillId="0" borderId="81" xfId="79" applyNumberFormat="1" applyFont="1" applyFill="1" applyBorder="1" applyAlignment="1">
      <alignment vertical="center"/>
    </xf>
    <xf numFmtId="3" fontId="3" fillId="0" borderId="36" xfId="127" applyNumberFormat="1" applyFont="1" applyBorder="1">
      <alignment/>
      <protection/>
    </xf>
    <xf numFmtId="49" fontId="3" fillId="20" borderId="82" xfId="0" applyNumberFormat="1" applyFont="1" applyFill="1" applyBorder="1" applyAlignment="1">
      <alignment horizontal="center" vertical="center" wrapText="1"/>
    </xf>
    <xf numFmtId="49" fontId="3" fillId="20" borderId="83" xfId="0" applyNumberFormat="1" applyFont="1" applyFill="1" applyBorder="1" applyAlignment="1">
      <alignment horizontal="center" vertical="center"/>
    </xf>
    <xf numFmtId="4" fontId="4" fillId="0" borderId="84" xfId="0" applyNumberFormat="1" applyFont="1" applyBorder="1" applyAlignment="1">
      <alignment vertical="center"/>
    </xf>
    <xf numFmtId="4" fontId="1" fillId="0" borderId="85" xfId="0" applyNumberFormat="1" applyFont="1" applyBorder="1" applyAlignment="1">
      <alignment vertical="center"/>
    </xf>
    <xf numFmtId="4" fontId="4" fillId="0" borderId="86" xfId="0" applyNumberFormat="1" applyFont="1" applyBorder="1" applyAlignment="1">
      <alignment vertical="center"/>
    </xf>
    <xf numFmtId="4" fontId="1" fillId="0" borderId="86" xfId="0" applyNumberFormat="1" applyFont="1" applyBorder="1" applyAlignment="1">
      <alignment vertical="center"/>
    </xf>
    <xf numFmtId="4" fontId="1" fillId="0" borderId="87" xfId="0" applyNumberFormat="1" applyFont="1" applyBorder="1" applyAlignment="1">
      <alignment vertical="center"/>
    </xf>
    <xf numFmtId="4" fontId="3" fillId="20" borderId="88" xfId="0" applyNumberFormat="1" applyFont="1" applyFill="1" applyBorder="1" applyAlignment="1">
      <alignment vertical="center"/>
    </xf>
    <xf numFmtId="0" fontId="48" fillId="0" borderId="0" xfId="0" applyFont="1" applyAlignment="1">
      <alignment horizontal="right" vertical="center"/>
    </xf>
    <xf numFmtId="4" fontId="1" fillId="23" borderId="22" xfId="0" applyNumberFormat="1" applyFont="1" applyFill="1" applyBorder="1" applyAlignment="1">
      <alignment vertical="center"/>
    </xf>
    <xf numFmtId="4" fontId="4" fillId="23" borderId="21" xfId="0" applyNumberFormat="1" applyFont="1" applyFill="1" applyBorder="1" applyAlignment="1">
      <alignment vertical="center"/>
    </xf>
    <xf numFmtId="4" fontId="1" fillId="23" borderId="21" xfId="0" applyNumberFormat="1" applyFont="1" applyFill="1" applyBorder="1" applyAlignment="1">
      <alignment vertical="center"/>
    </xf>
    <xf numFmtId="4" fontId="5" fillId="23" borderId="23" xfId="0" applyNumberFormat="1" applyFont="1" applyFill="1" applyBorder="1" applyAlignment="1">
      <alignment vertical="center"/>
    </xf>
    <xf numFmtId="4" fontId="1" fillId="23" borderId="18" xfId="0" applyNumberFormat="1" applyFont="1" applyFill="1" applyBorder="1" applyAlignment="1">
      <alignment vertical="center"/>
    </xf>
    <xf numFmtId="4" fontId="1" fillId="23" borderId="16" xfId="0" applyNumberFormat="1" applyFont="1" applyFill="1" applyBorder="1" applyAlignment="1">
      <alignment vertical="center"/>
    </xf>
    <xf numFmtId="4" fontId="3" fillId="23" borderId="19" xfId="0" applyNumberFormat="1" applyFont="1" applyFill="1" applyBorder="1" applyAlignment="1">
      <alignment vertical="center"/>
    </xf>
    <xf numFmtId="0" fontId="1" fillId="23" borderId="0" xfId="0" applyFont="1" applyFill="1" applyAlignment="1">
      <alignment vertical="center"/>
    </xf>
    <xf numFmtId="4" fontId="1" fillId="0" borderId="61" xfId="0" applyNumberFormat="1" applyFont="1" applyBorder="1" applyAlignment="1">
      <alignment vertical="center"/>
    </xf>
    <xf numFmtId="4" fontId="1" fillId="0" borderId="89" xfId="0" applyNumberFormat="1" applyFont="1" applyBorder="1" applyAlignment="1">
      <alignment vertical="center"/>
    </xf>
    <xf numFmtId="4" fontId="1" fillId="23" borderId="90" xfId="0" applyNumberFormat="1" applyFont="1" applyFill="1" applyBorder="1" applyAlignment="1">
      <alignment vertical="center"/>
    </xf>
    <xf numFmtId="4" fontId="1" fillId="23" borderId="33" xfId="0" applyNumberFormat="1" applyFont="1" applyFill="1" applyBorder="1" applyAlignment="1">
      <alignment vertical="center"/>
    </xf>
    <xf numFmtId="4" fontId="1" fillId="23" borderId="91" xfId="0" applyNumberFormat="1" applyFont="1" applyFill="1" applyBorder="1" applyAlignment="1">
      <alignment vertical="center"/>
    </xf>
    <xf numFmtId="4" fontId="3" fillId="23" borderId="58" xfId="0" applyNumberFormat="1" applyFont="1" applyFill="1" applyBorder="1" applyAlignment="1">
      <alignment vertical="center"/>
    </xf>
    <xf numFmtId="4" fontId="1" fillId="23" borderId="92" xfId="0" applyNumberFormat="1" applyFont="1" applyFill="1" applyBorder="1" applyAlignment="1">
      <alignment vertical="center"/>
    </xf>
    <xf numFmtId="4" fontId="1" fillId="23" borderId="93" xfId="0" applyNumberFormat="1" applyFont="1" applyFill="1" applyBorder="1" applyAlignment="1">
      <alignment vertical="center"/>
    </xf>
    <xf numFmtId="4" fontId="1" fillId="23" borderId="94" xfId="0" applyNumberFormat="1" applyFont="1" applyFill="1" applyBorder="1" applyAlignment="1">
      <alignment vertical="center"/>
    </xf>
    <xf numFmtId="4" fontId="1" fillId="23" borderId="95" xfId="0" applyNumberFormat="1" applyFont="1" applyFill="1" applyBorder="1" applyAlignment="1">
      <alignment vertical="center"/>
    </xf>
    <xf numFmtId="4" fontId="3" fillId="23" borderId="96" xfId="0" applyNumberFormat="1" applyFont="1" applyFill="1" applyBorder="1" applyAlignment="1">
      <alignment vertical="center"/>
    </xf>
    <xf numFmtId="0" fontId="49" fillId="23" borderId="0" xfId="0" applyFont="1" applyFill="1" applyAlignment="1">
      <alignment vertical="center"/>
    </xf>
    <xf numFmtId="49" fontId="3" fillId="23" borderId="53" xfId="0" applyNumberFormat="1" applyFont="1" applyFill="1" applyBorder="1" applyAlignment="1">
      <alignment vertical="center" wrapText="1"/>
    </xf>
    <xf numFmtId="4" fontId="1" fillId="0" borderId="40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4" fillId="23" borderId="22" xfId="0" applyNumberFormat="1" applyFont="1" applyFill="1" applyBorder="1" applyAlignment="1">
      <alignment vertical="center"/>
    </xf>
    <xf numFmtId="0" fontId="1" fillId="23" borderId="0" xfId="0" applyFont="1" applyFill="1" applyAlignment="1">
      <alignment vertical="center" wrapText="1"/>
    </xf>
    <xf numFmtId="49" fontId="3" fillId="20" borderId="65" xfId="0" applyNumberFormat="1" applyFont="1" applyFill="1" applyBorder="1" applyAlignment="1">
      <alignment horizontal="center" vertical="center" wrapText="1"/>
    </xf>
    <xf numFmtId="49" fontId="3" fillId="20" borderId="70" xfId="0" applyNumberFormat="1" applyFont="1" applyFill="1" applyBorder="1" applyAlignment="1">
      <alignment horizontal="center" vertical="center" wrapText="1"/>
    </xf>
    <xf numFmtId="49" fontId="3" fillId="20" borderId="65" xfId="0" applyNumberFormat="1" applyFont="1" applyFill="1" applyBorder="1" applyAlignment="1">
      <alignment vertical="center" wrapText="1"/>
    </xf>
    <xf numFmtId="49" fontId="3" fillId="20" borderId="70" xfId="0" applyNumberFormat="1" applyFont="1" applyFill="1" applyBorder="1" applyAlignment="1">
      <alignment vertical="center" wrapText="1"/>
    </xf>
    <xf numFmtId="49" fontId="3" fillId="0" borderId="53" xfId="0" applyNumberFormat="1" applyFont="1" applyBorder="1" applyAlignment="1">
      <alignment vertical="center" wrapText="1"/>
    </xf>
    <xf numFmtId="49" fontId="3" fillId="0" borderId="97" xfId="0" applyNumberFormat="1" applyFont="1" applyBorder="1" applyAlignment="1">
      <alignment vertical="center" wrapText="1"/>
    </xf>
    <xf numFmtId="49" fontId="3" fillId="0" borderId="58" xfId="0" applyNumberFormat="1" applyFont="1" applyBorder="1" applyAlignment="1">
      <alignment vertical="center" wrapText="1"/>
    </xf>
    <xf numFmtId="4" fontId="3" fillId="0" borderId="53" xfId="0" applyNumberFormat="1" applyFont="1" applyBorder="1" applyAlignment="1">
      <alignment vertical="center"/>
    </xf>
    <xf numFmtId="4" fontId="3" fillId="0" borderId="97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98" xfId="0" applyNumberFormat="1" applyFont="1" applyBorder="1" applyAlignment="1">
      <alignment vertical="center"/>
    </xf>
    <xf numFmtId="49" fontId="3" fillId="23" borderId="97" xfId="0" applyNumberFormat="1" applyFont="1" applyFill="1" applyBorder="1" applyAlignment="1">
      <alignment vertical="center" wrapText="1"/>
    </xf>
    <xf numFmtId="49" fontId="3" fillId="0" borderId="65" xfId="0" applyNumberFormat="1" applyFont="1" applyBorder="1" applyAlignment="1">
      <alignment vertical="center" wrapText="1"/>
    </xf>
    <xf numFmtId="4" fontId="3" fillId="23" borderId="53" xfId="0" applyNumberFormat="1" applyFont="1" applyFill="1" applyBorder="1" applyAlignment="1">
      <alignment vertical="center"/>
    </xf>
    <xf numFmtId="4" fontId="3" fillId="23" borderId="97" xfId="0" applyNumberFormat="1" applyFont="1" applyFill="1" applyBorder="1" applyAlignment="1">
      <alignment vertical="center"/>
    </xf>
    <xf numFmtId="4" fontId="1" fillId="23" borderId="40" xfId="0" applyNumberFormat="1" applyFont="1" applyFill="1" applyBorder="1" applyAlignment="1">
      <alignment vertical="center"/>
    </xf>
    <xf numFmtId="4" fontId="1" fillId="23" borderId="44" xfId="0" applyNumberFormat="1" applyFont="1" applyFill="1" applyBorder="1" applyAlignment="1">
      <alignment vertical="center"/>
    </xf>
    <xf numFmtId="4" fontId="1" fillId="23" borderId="31" xfId="0" applyNumberFormat="1" applyFont="1" applyFill="1" applyBorder="1" applyAlignment="1">
      <alignment vertical="center"/>
    </xf>
    <xf numFmtId="4" fontId="1" fillId="23" borderId="98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37" xfId="124" applyFont="1" applyBorder="1" applyAlignment="1">
      <alignment horizontal="left" vertical="center" wrapText="1"/>
      <protection/>
    </xf>
    <xf numFmtId="0" fontId="1" fillId="0" borderId="56" xfId="124" applyFont="1" applyBorder="1" applyAlignment="1">
      <alignment horizontal="left" vertical="center" wrapText="1"/>
      <protection/>
    </xf>
    <xf numFmtId="0" fontId="3" fillId="20" borderId="65" xfId="124" applyFont="1" applyFill="1" applyBorder="1" applyAlignment="1">
      <alignment horizontal="center" vertical="center"/>
      <protection/>
    </xf>
    <xf numFmtId="0" fontId="1" fillId="0" borderId="70" xfId="124" applyFont="1" applyBorder="1" applyAlignment="1">
      <alignment horizontal="center" vertical="center"/>
      <protection/>
    </xf>
    <xf numFmtId="0" fontId="29" fillId="20" borderId="41" xfId="122" applyFont="1" applyFill="1" applyBorder="1" applyAlignment="1" applyProtection="1">
      <alignment horizontal="center" vertical="center"/>
      <protection locked="0"/>
    </xf>
    <xf numFmtId="0" fontId="29" fillId="20" borderId="49" xfId="122" applyFont="1" applyFill="1" applyBorder="1" applyAlignment="1" applyProtection="1">
      <alignment horizontal="center" vertical="center"/>
      <protection locked="0"/>
    </xf>
    <xf numFmtId="0" fontId="28" fillId="0" borderId="39" xfId="127" applyFont="1" applyBorder="1" applyAlignment="1" applyProtection="1">
      <alignment horizontal="left" vertical="center"/>
      <protection locked="0"/>
    </xf>
    <xf numFmtId="0" fontId="28" fillId="0" borderId="38" xfId="127" applyFont="1" applyBorder="1" applyAlignment="1" applyProtection="1">
      <alignment horizontal="left" vertical="center"/>
      <protection locked="0"/>
    </xf>
    <xf numFmtId="0" fontId="31" fillId="0" borderId="39" xfId="127" applyFont="1" applyBorder="1" applyAlignment="1" applyProtection="1">
      <alignment horizontal="right" vertical="center"/>
      <protection locked="0"/>
    </xf>
    <xf numFmtId="0" fontId="29" fillId="0" borderId="39" xfId="127" applyFont="1" applyBorder="1" applyAlignment="1" applyProtection="1">
      <alignment horizontal="left" vertical="center"/>
      <protection locked="0"/>
    </xf>
    <xf numFmtId="0" fontId="29" fillId="0" borderId="38" xfId="127" applyFont="1" applyBorder="1" applyAlignment="1" applyProtection="1">
      <alignment horizontal="left" vertical="center"/>
      <protection locked="0"/>
    </xf>
    <xf numFmtId="0" fontId="3" fillId="20" borderId="99" xfId="122" applyFont="1" applyFill="1" applyBorder="1" applyAlignment="1" applyProtection="1">
      <alignment horizontal="center" vertical="center" wrapText="1"/>
      <protection locked="0"/>
    </xf>
    <xf numFmtId="0" fontId="1" fillId="20" borderId="76" xfId="122" applyFont="1" applyFill="1" applyBorder="1" applyAlignment="1" applyProtection="1">
      <alignment horizontal="center" vertical="center" wrapText="1"/>
      <protection locked="0"/>
    </xf>
    <xf numFmtId="0" fontId="1" fillId="20" borderId="62" xfId="122" applyFont="1" applyFill="1" applyBorder="1" applyAlignment="1" applyProtection="1">
      <alignment horizontal="center" vertical="center" wrapText="1"/>
      <protection locked="0"/>
    </xf>
    <xf numFmtId="0" fontId="28" fillId="0" borderId="34" xfId="127" applyFont="1" applyBorder="1" applyAlignment="1" applyProtection="1">
      <alignment horizontal="left" vertical="center"/>
      <protection locked="0"/>
    </xf>
    <xf numFmtId="0" fontId="28" fillId="0" borderId="35" xfId="127" applyFont="1" applyBorder="1" applyAlignment="1" applyProtection="1">
      <alignment horizontal="left" vertical="center"/>
      <protection locked="0"/>
    </xf>
    <xf numFmtId="210" fontId="28" fillId="20" borderId="38" xfId="127" applyNumberFormat="1" applyFont="1" applyFill="1" applyBorder="1" applyAlignment="1" applyProtection="1">
      <alignment horizontal="center" vertical="center"/>
      <protection locked="0"/>
    </xf>
    <xf numFmtId="210" fontId="28" fillId="20" borderId="75" xfId="127" applyNumberFormat="1" applyFont="1" applyFill="1" applyBorder="1" applyAlignment="1" applyProtection="1">
      <alignment horizontal="center" vertical="center"/>
      <protection locked="0"/>
    </xf>
    <xf numFmtId="3" fontId="28" fillId="20" borderId="39" xfId="127" applyNumberFormat="1" applyFont="1" applyFill="1" applyBorder="1" applyAlignment="1" applyProtection="1" quotePrefix="1">
      <alignment horizontal="center" vertical="center"/>
      <protection locked="0"/>
    </xf>
    <xf numFmtId="3" fontId="28" fillId="20" borderId="40" xfId="127" applyNumberFormat="1" applyFont="1" applyFill="1" applyBorder="1" applyAlignment="1" applyProtection="1">
      <alignment horizontal="center" vertical="center"/>
      <protection locked="0"/>
    </xf>
    <xf numFmtId="0" fontId="28" fillId="20" borderId="34" xfId="127" applyFont="1" applyFill="1" applyBorder="1" applyAlignment="1" applyProtection="1">
      <alignment horizontal="center" vertical="center"/>
      <protection locked="0"/>
    </xf>
    <xf numFmtId="0" fontId="28" fillId="20" borderId="35" xfId="127" applyFont="1" applyFill="1" applyBorder="1" applyAlignment="1" applyProtection="1">
      <alignment horizontal="center" vertical="center"/>
      <protection locked="0"/>
    </xf>
    <xf numFmtId="0" fontId="28" fillId="20" borderId="64" xfId="123" applyFont="1" applyFill="1" applyBorder="1" applyAlignment="1" applyProtection="1">
      <alignment horizontal="center" vertical="center"/>
      <protection locked="0"/>
    </xf>
    <xf numFmtId="0" fontId="29" fillId="0" borderId="67" xfId="127" applyFont="1" applyBorder="1" applyAlignment="1" applyProtection="1">
      <alignment horizontal="center" vertical="center"/>
      <protection locked="0"/>
    </xf>
    <xf numFmtId="0" fontId="29" fillId="0" borderId="32" xfId="127" applyFont="1" applyBorder="1" applyAlignment="1" applyProtection="1">
      <alignment horizontal="center" vertical="center"/>
      <protection locked="0"/>
    </xf>
    <xf numFmtId="0" fontId="29" fillId="0" borderId="68" xfId="127" applyFont="1" applyBorder="1" applyAlignment="1" applyProtection="1">
      <alignment horizontal="center" vertical="center"/>
      <protection locked="0"/>
    </xf>
    <xf numFmtId="0" fontId="29" fillId="0" borderId="69" xfId="127" applyFont="1" applyBorder="1" applyAlignment="1" applyProtection="1">
      <alignment horizontal="center" vertical="center"/>
      <protection locked="0"/>
    </xf>
    <xf numFmtId="0" fontId="29" fillId="0" borderId="71" xfId="127" applyFont="1" applyBorder="1" applyAlignment="1" applyProtection="1">
      <alignment horizontal="center" vertical="center"/>
      <protection locked="0"/>
    </xf>
    <xf numFmtId="0" fontId="3" fillId="20" borderId="64" xfId="127" applyFont="1" applyFill="1" applyBorder="1" applyAlignment="1">
      <alignment horizontal="left" vertical="center"/>
      <protection/>
    </xf>
    <xf numFmtId="0" fontId="3" fillId="20" borderId="50" xfId="127" applyFont="1" applyFill="1" applyBorder="1" applyAlignment="1">
      <alignment horizontal="left" vertical="center"/>
      <protection/>
    </xf>
    <xf numFmtId="0" fontId="3" fillId="20" borderId="67" xfId="127" applyFont="1" applyFill="1" applyBorder="1" applyAlignment="1">
      <alignment horizontal="left" vertical="center"/>
      <protection/>
    </xf>
    <xf numFmtId="0" fontId="1" fillId="0" borderId="100" xfId="124" applyFont="1" applyBorder="1" applyAlignment="1">
      <alignment horizontal="left" vertical="center" wrapText="1"/>
      <protection/>
    </xf>
    <xf numFmtId="0" fontId="1" fillId="0" borderId="63" xfId="124" applyFont="1" applyBorder="1" applyAlignment="1">
      <alignment horizontal="left" vertical="center" wrapText="1"/>
      <protection/>
    </xf>
    <xf numFmtId="0" fontId="28" fillId="20" borderId="72" xfId="124" applyFont="1" applyFill="1" applyBorder="1" applyAlignment="1">
      <alignment horizontal="left" vertical="center"/>
      <protection/>
    </xf>
    <xf numFmtId="0" fontId="28" fillId="20" borderId="74" xfId="124" applyFont="1" applyFill="1" applyBorder="1" applyAlignment="1">
      <alignment horizontal="left" vertical="center"/>
      <protection/>
    </xf>
    <xf numFmtId="0" fontId="29" fillId="0" borderId="40" xfId="127" applyFont="1" applyBorder="1" applyAlignment="1" applyProtection="1">
      <alignment horizontal="left" vertical="center"/>
      <protection locked="0"/>
    </xf>
    <xf numFmtId="0" fontId="29" fillId="0" borderId="41" xfId="127" applyFont="1" applyBorder="1" applyAlignment="1" applyProtection="1">
      <alignment horizontal="left" vertical="center"/>
      <protection locked="0"/>
    </xf>
    <xf numFmtId="0" fontId="33" fillId="20" borderId="72" xfId="127" applyFont="1" applyFill="1" applyBorder="1" applyAlignment="1" applyProtection="1">
      <alignment horizontal="left" vertical="center"/>
      <protection locked="0"/>
    </xf>
    <xf numFmtId="0" fontId="33" fillId="20" borderId="74" xfId="127" applyFont="1" applyFill="1" applyBorder="1" applyAlignment="1" applyProtection="1">
      <alignment horizontal="left" vertical="center"/>
      <protection locked="0"/>
    </xf>
    <xf numFmtId="0" fontId="28" fillId="0" borderId="34" xfId="127" applyFont="1" applyBorder="1" applyAlignment="1" applyProtection="1">
      <alignment horizontal="left" vertical="center" wrapText="1"/>
      <protection locked="0"/>
    </xf>
    <xf numFmtId="0" fontId="28" fillId="0" borderId="35" xfId="127" applyFont="1" applyBorder="1" applyAlignment="1" applyProtection="1">
      <alignment horizontal="left" vertical="center" wrapText="1"/>
      <protection locked="0"/>
    </xf>
    <xf numFmtId="0" fontId="29" fillId="0" borderId="39" xfId="127" applyFont="1" applyBorder="1" applyAlignment="1" applyProtection="1">
      <alignment horizontal="left" vertical="center" wrapText="1"/>
      <protection locked="0"/>
    </xf>
    <xf numFmtId="0" fontId="29" fillId="0" borderId="38" xfId="127" applyFont="1" applyBorder="1" applyAlignment="1" applyProtection="1">
      <alignment horizontal="left" vertical="center" wrapText="1"/>
      <protection locked="0"/>
    </xf>
    <xf numFmtId="0" fontId="36" fillId="0" borderId="38" xfId="127" applyFont="1" applyBorder="1" applyAlignment="1" applyProtection="1">
      <alignment vertical="center"/>
      <protection locked="0"/>
    </xf>
    <xf numFmtId="0" fontId="31" fillId="0" borderId="39" xfId="127" applyFont="1" applyBorder="1" applyAlignment="1" applyProtection="1">
      <alignment horizontal="right" vertical="center" wrapText="1"/>
      <protection locked="0"/>
    </xf>
    <xf numFmtId="0" fontId="37" fillId="0" borderId="39" xfId="127" applyFont="1" applyFill="1" applyBorder="1" applyAlignment="1" applyProtection="1">
      <alignment horizontal="left" vertical="center" wrapText="1"/>
      <protection locked="0"/>
    </xf>
    <xf numFmtId="0" fontId="38" fillId="0" borderId="38" xfId="127" applyFont="1" applyBorder="1" applyAlignment="1" applyProtection="1">
      <alignment horizontal="left" vertical="center"/>
      <protection locked="0"/>
    </xf>
    <xf numFmtId="0" fontId="31" fillId="0" borderId="38" xfId="127" applyFont="1" applyBorder="1" applyAlignment="1" applyProtection="1">
      <alignment horizontal="left" vertical="center"/>
      <protection locked="0"/>
    </xf>
    <xf numFmtId="0" fontId="3" fillId="0" borderId="37" xfId="127" applyFont="1" applyFill="1" applyBorder="1" applyAlignment="1" applyProtection="1">
      <alignment horizontal="left" vertical="center" wrapText="1"/>
      <protection locked="0"/>
    </xf>
    <xf numFmtId="0" fontId="3" fillId="0" borderId="56" xfId="127" applyFont="1" applyFill="1" applyBorder="1" applyAlignment="1" applyProtection="1">
      <alignment horizontal="left" vertical="center" wrapText="1"/>
      <protection locked="0"/>
    </xf>
    <xf numFmtId="0" fontId="31" fillId="0" borderId="39" xfId="127" applyFont="1" applyFill="1" applyBorder="1" applyAlignment="1" applyProtection="1">
      <alignment horizontal="right" vertical="center" wrapText="1"/>
      <protection locked="0"/>
    </xf>
    <xf numFmtId="0" fontId="40" fillId="0" borderId="39" xfId="127" applyFont="1" applyBorder="1" applyAlignment="1" applyProtection="1">
      <alignment horizontal="right" vertical="center" wrapText="1"/>
      <protection locked="0"/>
    </xf>
    <xf numFmtId="0" fontId="29" fillId="0" borderId="39" xfId="127" applyFont="1" applyFill="1" applyBorder="1" applyAlignment="1" applyProtection="1">
      <alignment horizontal="left" vertical="center" wrapText="1"/>
      <protection locked="0"/>
    </xf>
    <xf numFmtId="0" fontId="29" fillId="0" borderId="38" xfId="127" applyFont="1" applyFill="1" applyBorder="1" applyAlignment="1" applyProtection="1">
      <alignment horizontal="left" vertical="center" wrapText="1"/>
      <protection locked="0"/>
    </xf>
    <xf numFmtId="0" fontId="31" fillId="0" borderId="40" xfId="127" applyFont="1" applyFill="1" applyBorder="1" applyAlignment="1" applyProtection="1">
      <alignment horizontal="right" vertical="center" wrapText="1"/>
      <protection locked="0"/>
    </xf>
    <xf numFmtId="0" fontId="31" fillId="0" borderId="46" xfId="127" applyFont="1" applyFill="1" applyBorder="1" applyAlignment="1" applyProtection="1">
      <alignment horizontal="right" vertical="center" wrapText="1"/>
      <protection locked="0"/>
    </xf>
    <xf numFmtId="0" fontId="31" fillId="0" borderId="44" xfId="127" applyFont="1" applyFill="1" applyBorder="1" applyAlignment="1" applyProtection="1">
      <alignment horizontal="right" vertical="center" wrapText="1"/>
      <protection locked="0"/>
    </xf>
    <xf numFmtId="0" fontId="39" fillId="0" borderId="39" xfId="127" applyFont="1" applyFill="1" applyBorder="1" applyAlignment="1" applyProtection="1">
      <alignment horizontal="left" vertical="center" wrapText="1"/>
      <protection locked="0"/>
    </xf>
    <xf numFmtId="0" fontId="39" fillId="0" borderId="38" xfId="127" applyFont="1" applyFill="1" applyBorder="1" applyAlignment="1" applyProtection="1">
      <alignment horizontal="left" vertical="center" wrapText="1"/>
      <protection locked="0"/>
    </xf>
    <xf numFmtId="0" fontId="3" fillId="0" borderId="39" xfId="127" applyFont="1" applyFill="1" applyBorder="1" applyAlignment="1" applyProtection="1">
      <alignment horizontal="left" vertical="center" wrapText="1"/>
      <protection locked="0"/>
    </xf>
    <xf numFmtId="0" fontId="3" fillId="0" borderId="38" xfId="127" applyFont="1" applyFill="1" applyBorder="1" applyAlignment="1" applyProtection="1">
      <alignment horizontal="left" vertical="center" wrapText="1"/>
      <protection locked="0"/>
    </xf>
    <xf numFmtId="0" fontId="3" fillId="0" borderId="39" xfId="127" applyFont="1" applyFill="1" applyBorder="1" applyAlignment="1" applyProtection="1">
      <alignment horizontal="left" vertical="center" wrapText="1"/>
      <protection locked="0"/>
    </xf>
    <xf numFmtId="0" fontId="3" fillId="0" borderId="38" xfId="127" applyFont="1" applyFill="1" applyBorder="1" applyAlignment="1" applyProtection="1">
      <alignment horizontal="left" vertical="center" wrapText="1"/>
      <protection locked="0"/>
    </xf>
    <xf numFmtId="0" fontId="39" fillId="0" borderId="37" xfId="127" applyFont="1" applyFill="1" applyBorder="1" applyAlignment="1" applyProtection="1">
      <alignment horizontal="left" vertical="center" wrapText="1"/>
      <protection locked="0"/>
    </xf>
    <xf numFmtId="0" fontId="39" fillId="0" borderId="56" xfId="127" applyFont="1" applyFill="1" applyBorder="1" applyAlignment="1" applyProtection="1">
      <alignment horizontal="left" vertical="center" wrapText="1"/>
      <protection locked="0"/>
    </xf>
    <xf numFmtId="0" fontId="41" fillId="0" borderId="39" xfId="127" applyFont="1" applyFill="1" applyBorder="1" applyAlignment="1" applyProtection="1">
      <alignment horizontal="left" vertical="center" wrapText="1"/>
      <protection locked="0"/>
    </xf>
    <xf numFmtId="0" fontId="41" fillId="0" borderId="38" xfId="127" applyFont="1" applyFill="1" applyBorder="1" applyAlignment="1" applyProtection="1">
      <alignment horizontal="left" vertical="center" wrapText="1"/>
      <protection locked="0"/>
    </xf>
    <xf numFmtId="0" fontId="29" fillId="0" borderId="37" xfId="127" applyFont="1" applyFill="1" applyBorder="1" applyAlignment="1" applyProtection="1">
      <alignment horizontal="left" vertical="center" wrapText="1"/>
      <protection locked="0"/>
    </xf>
    <xf numFmtId="0" fontId="29" fillId="0" borderId="56" xfId="127" applyFont="1" applyFill="1" applyBorder="1" applyAlignment="1" applyProtection="1">
      <alignment horizontal="left" vertical="center" wrapText="1"/>
      <protection locked="0"/>
    </xf>
    <xf numFmtId="0" fontId="31" fillId="0" borderId="40" xfId="127" applyFont="1" applyBorder="1" applyAlignment="1" applyProtection="1">
      <alignment horizontal="right" vertical="center"/>
      <protection locked="0"/>
    </xf>
    <xf numFmtId="0" fontId="31" fillId="0" borderId="44" xfId="127" applyFont="1" applyBorder="1" applyAlignment="1" applyProtection="1">
      <alignment horizontal="right" vertical="center"/>
      <protection locked="0"/>
    </xf>
    <xf numFmtId="0" fontId="1" fillId="0" borderId="99" xfId="124" applyFont="1" applyBorder="1" applyAlignment="1">
      <alignment horizontal="left" vertical="center" wrapText="1"/>
      <protection/>
    </xf>
    <xf numFmtId="0" fontId="1" fillId="0" borderId="62" xfId="124" applyFont="1" applyBorder="1" applyAlignment="1">
      <alignment horizontal="left" vertical="center" wrapText="1"/>
      <protection/>
    </xf>
    <xf numFmtId="0" fontId="28" fillId="0" borderId="39" xfId="127" applyFont="1" applyFill="1" applyBorder="1" applyAlignment="1" applyProtection="1">
      <alignment horizontal="left" vertical="center" wrapText="1"/>
      <protection locked="0"/>
    </xf>
    <xf numFmtId="0" fontId="28" fillId="0" borderId="38" xfId="127" applyFont="1" applyFill="1" applyBorder="1" applyAlignment="1" applyProtection="1">
      <alignment horizontal="left" vertical="center" wrapText="1"/>
      <protection locked="0"/>
    </xf>
    <xf numFmtId="0" fontId="39" fillId="0" borderId="40" xfId="127" applyFont="1" applyFill="1" applyBorder="1" applyAlignment="1" applyProtection="1">
      <alignment horizontal="left" vertical="center" wrapText="1"/>
      <protection locked="0"/>
    </xf>
    <xf numFmtId="0" fontId="39" fillId="0" borderId="41" xfId="127" applyFont="1" applyFill="1" applyBorder="1" applyAlignment="1" applyProtection="1">
      <alignment horizontal="left" vertical="center" wrapText="1"/>
      <protection locked="0"/>
    </xf>
    <xf numFmtId="0" fontId="42" fillId="20" borderId="42" xfId="127" applyFont="1" applyFill="1" applyBorder="1" applyAlignment="1" applyProtection="1">
      <alignment horizontal="left" vertical="center" wrapText="1"/>
      <protection locked="0"/>
    </xf>
    <xf numFmtId="0" fontId="42" fillId="20" borderId="43" xfId="127" applyFont="1" applyFill="1" applyBorder="1" applyAlignment="1" applyProtection="1">
      <alignment horizontal="left" vertical="center" wrapText="1"/>
      <protection locked="0"/>
    </xf>
    <xf numFmtId="0" fontId="42" fillId="20" borderId="47" xfId="127" applyFont="1" applyFill="1" applyBorder="1" applyAlignment="1" applyProtection="1">
      <alignment horizontal="left" vertical="center" wrapText="1"/>
      <protection locked="0"/>
    </xf>
    <xf numFmtId="0" fontId="42" fillId="20" borderId="49" xfId="127" applyFont="1" applyFill="1" applyBorder="1" applyAlignment="1" applyProtection="1">
      <alignment horizontal="left" vertical="center" wrapText="1"/>
      <protection locked="0"/>
    </xf>
    <xf numFmtId="0" fontId="1" fillId="0" borderId="37" xfId="124" applyFont="1" applyFill="1" applyBorder="1" applyAlignment="1">
      <alignment horizontal="left" vertical="center" wrapText="1"/>
      <protection/>
    </xf>
    <xf numFmtId="0" fontId="1" fillId="0" borderId="56" xfId="124" applyFont="1" applyFill="1" applyBorder="1" applyAlignment="1">
      <alignment horizontal="left" vertical="center" wrapText="1"/>
      <protection/>
    </xf>
    <xf numFmtId="0" fontId="3" fillId="20" borderId="64" xfId="124" applyFont="1" applyFill="1" applyBorder="1" applyAlignment="1">
      <alignment horizontal="center" vertical="center" wrapText="1"/>
      <protection/>
    </xf>
    <xf numFmtId="0" fontId="3" fillId="20" borderId="67" xfId="124" applyFont="1" applyFill="1" applyBorder="1" applyAlignment="1">
      <alignment horizontal="center" vertical="center" wrapText="1"/>
      <protection/>
    </xf>
    <xf numFmtId="0" fontId="3" fillId="20" borderId="69" xfId="124" applyFont="1" applyFill="1" applyBorder="1" applyAlignment="1">
      <alignment horizontal="center" vertical="center" wrapText="1"/>
      <protection/>
    </xf>
    <xf numFmtId="0" fontId="3" fillId="20" borderId="71" xfId="124" applyFont="1" applyFill="1" applyBorder="1" applyAlignment="1">
      <alignment horizontal="center" vertical="center" wrapText="1"/>
      <protection/>
    </xf>
    <xf numFmtId="0" fontId="29" fillId="0" borderId="39" xfId="124" applyFont="1" applyBorder="1" applyAlignment="1">
      <alignment horizontal="left"/>
      <protection/>
    </xf>
    <xf numFmtId="0" fontId="29" fillId="0" borderId="38" xfId="124" applyFont="1" applyBorder="1" applyAlignment="1">
      <alignment horizontal="left"/>
      <protection/>
    </xf>
    <xf numFmtId="0" fontId="29" fillId="0" borderId="37" xfId="124" applyFont="1" applyBorder="1" applyAlignment="1">
      <alignment horizontal="left"/>
      <protection/>
    </xf>
    <xf numFmtId="0" fontId="29" fillId="0" borderId="56" xfId="124" applyFont="1" applyBorder="1" applyAlignment="1">
      <alignment horizontal="left"/>
      <protection/>
    </xf>
    <xf numFmtId="0" fontId="28" fillId="20" borderId="42" xfId="124" applyFont="1" applyFill="1" applyBorder="1" applyAlignment="1">
      <alignment horizontal="left"/>
      <protection/>
    </xf>
    <xf numFmtId="0" fontId="28" fillId="20" borderId="43" xfId="124" applyFont="1" applyFill="1" applyBorder="1" applyAlignment="1">
      <alignment horizontal="left"/>
      <protection/>
    </xf>
    <xf numFmtId="0" fontId="28" fillId="0" borderId="72" xfId="124" applyFont="1" applyBorder="1" applyAlignment="1">
      <alignment horizontal="left"/>
      <protection/>
    </xf>
    <xf numFmtId="0" fontId="28" fillId="0" borderId="74" xfId="124" applyFont="1" applyBorder="1" applyAlignment="1">
      <alignment horizontal="left"/>
      <protection/>
    </xf>
    <xf numFmtId="0" fontId="29" fillId="0" borderId="44" xfId="124" applyFont="1" applyBorder="1" applyAlignment="1">
      <alignment horizontal="left"/>
      <protection/>
    </xf>
    <xf numFmtId="0" fontId="29" fillId="0" borderId="36" xfId="124" applyFont="1" applyBorder="1" applyAlignment="1">
      <alignment horizontal="left"/>
      <protection/>
    </xf>
    <xf numFmtId="0" fontId="28" fillId="20" borderId="64" xfId="124" applyFont="1" applyFill="1" applyBorder="1" applyAlignment="1">
      <alignment horizontal="center" vertical="center"/>
      <protection/>
    </xf>
    <xf numFmtId="0" fontId="28" fillId="20" borderId="67" xfId="124" applyFont="1" applyFill="1" applyBorder="1" applyAlignment="1">
      <alignment horizontal="center" vertical="center"/>
      <protection/>
    </xf>
    <xf numFmtId="0" fontId="28" fillId="20" borderId="69" xfId="124" applyFont="1" applyFill="1" applyBorder="1" applyAlignment="1">
      <alignment horizontal="center" vertical="center"/>
      <protection/>
    </xf>
    <xf numFmtId="0" fontId="28" fillId="20" borderId="71" xfId="124" applyFont="1" applyFill="1" applyBorder="1" applyAlignment="1">
      <alignment horizontal="center" vertical="center"/>
      <protection/>
    </xf>
    <xf numFmtId="0" fontId="29" fillId="0" borderId="100" xfId="124" applyFont="1" applyBorder="1" applyAlignment="1">
      <alignment horizontal="left"/>
      <protection/>
    </xf>
    <xf numFmtId="0" fontId="29" fillId="0" borderId="63" xfId="124" applyFont="1" applyBorder="1" applyAlignment="1">
      <alignment horizontal="left"/>
      <protection/>
    </xf>
    <xf numFmtId="0" fontId="29" fillId="0" borderId="40" xfId="124" applyFont="1" applyFill="1" applyBorder="1" applyAlignment="1">
      <alignment horizontal="left"/>
      <protection/>
    </xf>
    <xf numFmtId="0" fontId="29" fillId="0" borderId="41" xfId="124" applyFont="1" applyFill="1" applyBorder="1" applyAlignment="1">
      <alignment horizontal="left"/>
      <protection/>
    </xf>
    <xf numFmtId="0" fontId="29" fillId="0" borderId="39" xfId="124" applyFont="1" applyFill="1" applyBorder="1" applyAlignment="1">
      <alignment horizontal="left"/>
      <protection/>
    </xf>
    <xf numFmtId="0" fontId="29" fillId="0" borderId="38" xfId="124" applyFont="1" applyFill="1" applyBorder="1" applyAlignment="1">
      <alignment horizontal="left"/>
      <protection/>
    </xf>
    <xf numFmtId="0" fontId="3" fillId="20" borderId="64" xfId="124" applyFont="1" applyFill="1" applyBorder="1" applyAlignment="1">
      <alignment horizontal="center" vertical="center"/>
      <protection/>
    </xf>
    <xf numFmtId="0" fontId="47" fillId="0" borderId="50" xfId="127" applyFont="1" applyBorder="1" applyAlignment="1">
      <alignment horizontal="center" vertical="center"/>
      <protection/>
    </xf>
    <xf numFmtId="0" fontId="47" fillId="0" borderId="67" xfId="127" applyFont="1" applyBorder="1" applyAlignment="1">
      <alignment horizontal="center" vertical="center"/>
      <protection/>
    </xf>
    <xf numFmtId="0" fontId="47" fillId="0" borderId="69" xfId="127" applyFont="1" applyBorder="1" applyAlignment="1">
      <alignment horizontal="center" vertical="center"/>
      <protection/>
    </xf>
    <xf numFmtId="0" fontId="47" fillId="0" borderId="52" xfId="127" applyFont="1" applyBorder="1" applyAlignment="1">
      <alignment horizontal="center" vertical="center"/>
      <protection/>
    </xf>
    <xf numFmtId="0" fontId="47" fillId="0" borderId="71" xfId="127" applyFont="1" applyBorder="1" applyAlignment="1">
      <alignment horizontal="center" vertical="center"/>
      <protection/>
    </xf>
    <xf numFmtId="0" fontId="3" fillId="0" borderId="37" xfId="124" applyFont="1" applyBorder="1" applyAlignment="1">
      <alignment horizontal="left"/>
      <protection/>
    </xf>
    <xf numFmtId="0" fontId="3" fillId="0" borderId="77" xfId="124" applyFont="1" applyBorder="1" applyAlignment="1">
      <alignment horizontal="left"/>
      <protection/>
    </xf>
    <xf numFmtId="0" fontId="3" fillId="0" borderId="56" xfId="124" applyFont="1" applyBorder="1" applyAlignment="1">
      <alignment horizontal="left"/>
      <protection/>
    </xf>
    <xf numFmtId="0" fontId="28" fillId="0" borderId="72" xfId="127" applyFont="1" applyBorder="1" applyAlignment="1">
      <alignment horizontal="left"/>
      <protection/>
    </xf>
    <xf numFmtId="0" fontId="28" fillId="0" borderId="74" xfId="127" applyFont="1" applyBorder="1" applyAlignment="1">
      <alignment horizontal="left"/>
      <protection/>
    </xf>
    <xf numFmtId="0" fontId="28" fillId="20" borderId="34" xfId="124" applyFont="1" applyFill="1" applyBorder="1" applyAlignment="1">
      <alignment horizontal="center" vertical="center"/>
      <protection/>
    </xf>
    <xf numFmtId="0" fontId="29" fillId="0" borderId="11" xfId="127" applyFont="1" applyBorder="1" applyAlignment="1">
      <alignment horizontal="center" vertical="center"/>
      <protection/>
    </xf>
    <xf numFmtId="0" fontId="29" fillId="0" borderId="35" xfId="127" applyFont="1" applyBorder="1" applyAlignment="1">
      <alignment horizontal="center" vertical="center"/>
      <protection/>
    </xf>
    <xf numFmtId="0" fontId="29" fillId="0" borderId="40" xfId="127" applyFont="1" applyBorder="1" applyAlignment="1">
      <alignment horizontal="center" vertical="center"/>
      <protection/>
    </xf>
    <xf numFmtId="0" fontId="29" fillId="0" borderId="31" xfId="127" applyFont="1" applyBorder="1" applyAlignment="1">
      <alignment horizontal="center" vertical="center"/>
      <protection/>
    </xf>
    <xf numFmtId="0" fontId="29" fillId="0" borderId="41" xfId="127" applyFont="1" applyBorder="1" applyAlignment="1">
      <alignment horizontal="center" vertical="center"/>
      <protection/>
    </xf>
    <xf numFmtId="0" fontId="28" fillId="20" borderId="25" xfId="124" applyFont="1" applyFill="1" applyBorder="1" applyAlignment="1">
      <alignment horizontal="left"/>
      <protection/>
    </xf>
    <xf numFmtId="0" fontId="29" fillId="0" borderId="40" xfId="124" applyFont="1" applyBorder="1" applyAlignment="1">
      <alignment horizontal="left"/>
      <protection/>
    </xf>
    <xf numFmtId="0" fontId="29" fillId="0" borderId="31" xfId="124" applyFont="1" applyBorder="1" applyAlignment="1">
      <alignment horizontal="left"/>
      <protection/>
    </xf>
    <xf numFmtId="0" fontId="29" fillId="0" borderId="41" xfId="124" applyFont="1" applyBorder="1" applyAlignment="1">
      <alignment horizontal="left"/>
      <protection/>
    </xf>
    <xf numFmtId="0" fontId="29" fillId="0" borderId="9" xfId="124" applyFont="1" applyBorder="1" applyAlignment="1">
      <alignment horizontal="left"/>
      <protection/>
    </xf>
    <xf numFmtId="0" fontId="28" fillId="20" borderId="64" xfId="124" applyFont="1" applyFill="1" applyBorder="1" applyAlignment="1">
      <alignment horizontal="center" vertical="center" wrapText="1"/>
      <protection/>
    </xf>
    <xf numFmtId="0" fontId="29" fillId="0" borderId="50" xfId="127" applyFont="1" applyBorder="1" applyAlignment="1">
      <alignment horizontal="center" vertical="center" wrapText="1"/>
      <protection/>
    </xf>
    <xf numFmtId="0" fontId="29" fillId="0" borderId="67" xfId="127" applyFont="1" applyBorder="1" applyAlignment="1">
      <alignment horizontal="center" vertical="center" wrapText="1"/>
      <protection/>
    </xf>
    <xf numFmtId="0" fontId="29" fillId="0" borderId="69" xfId="127" applyFont="1" applyBorder="1" applyAlignment="1">
      <alignment horizontal="center" vertical="center" wrapText="1"/>
      <protection/>
    </xf>
    <xf numFmtId="0" fontId="29" fillId="0" borderId="52" xfId="127" applyFont="1" applyBorder="1" applyAlignment="1">
      <alignment horizontal="center" vertical="center" wrapText="1"/>
      <protection/>
    </xf>
    <xf numFmtId="0" fontId="29" fillId="0" borderId="71" xfId="127" applyFont="1" applyBorder="1" applyAlignment="1">
      <alignment horizontal="center" vertical="center" wrapText="1"/>
      <protection/>
    </xf>
    <xf numFmtId="0" fontId="28" fillId="0" borderId="100" xfId="124" applyFont="1" applyBorder="1" applyAlignment="1">
      <alignment horizontal="left"/>
      <protection/>
    </xf>
    <xf numFmtId="0" fontId="28" fillId="0" borderId="78" xfId="124" applyFont="1" applyBorder="1" applyAlignment="1">
      <alignment horizontal="left"/>
      <protection/>
    </xf>
    <xf numFmtId="0" fontId="28" fillId="0" borderId="63" xfId="124" applyFont="1" applyBorder="1" applyAlignment="1">
      <alignment horizontal="left"/>
      <protection/>
    </xf>
    <xf numFmtId="0" fontId="28" fillId="0" borderId="37" xfId="124" applyFont="1" applyBorder="1" applyAlignment="1">
      <alignment horizontal="left"/>
      <protection/>
    </xf>
    <xf numFmtId="0" fontId="28" fillId="0" borderId="77" xfId="124" applyFont="1" applyBorder="1" applyAlignment="1">
      <alignment horizontal="left"/>
      <protection/>
    </xf>
    <xf numFmtId="0" fontId="28" fillId="0" borderId="56" xfId="124" applyFont="1" applyBorder="1" applyAlignment="1">
      <alignment horizontal="left"/>
      <protection/>
    </xf>
    <xf numFmtId="0" fontId="28" fillId="0" borderId="99" xfId="124" applyFont="1" applyBorder="1" applyAlignment="1">
      <alignment horizontal="left"/>
      <protection/>
    </xf>
    <xf numFmtId="0" fontId="28" fillId="0" borderId="76" xfId="124" applyFont="1" applyBorder="1" applyAlignment="1">
      <alignment horizontal="left"/>
      <protection/>
    </xf>
    <xf numFmtId="0" fontId="28" fillId="0" borderId="62" xfId="124" applyFont="1" applyBorder="1" applyAlignment="1">
      <alignment horizontal="left"/>
      <protection/>
    </xf>
    <xf numFmtId="0" fontId="3" fillId="0" borderId="100" xfId="124" applyFont="1" applyBorder="1" applyAlignment="1">
      <alignment horizontal="left"/>
      <protection/>
    </xf>
    <xf numFmtId="0" fontId="3" fillId="0" borderId="78" xfId="124" applyFont="1" applyBorder="1" applyAlignment="1">
      <alignment horizontal="left"/>
      <protection/>
    </xf>
    <xf numFmtId="0" fontId="3" fillId="0" borderId="63" xfId="124" applyFont="1" applyBorder="1" applyAlignment="1">
      <alignment horizontal="left"/>
      <protection/>
    </xf>
    <xf numFmtId="4" fontId="3" fillId="0" borderId="0" xfId="124" applyNumberFormat="1" applyFont="1" applyFill="1" applyBorder="1" applyAlignment="1">
      <alignment horizontal="center" vertical="center" wrapText="1"/>
      <protection/>
    </xf>
    <xf numFmtId="0" fontId="3" fillId="0" borderId="0" xfId="127" applyFont="1" applyFill="1" applyBorder="1" applyAlignment="1">
      <alignment horizontal="left" vertical="center" wrapText="1"/>
      <protection/>
    </xf>
    <xf numFmtId="0" fontId="3" fillId="0" borderId="99" xfId="124" applyFont="1" applyBorder="1" applyAlignment="1">
      <alignment horizontal="left"/>
      <protection/>
    </xf>
    <xf numFmtId="0" fontId="3" fillId="0" borderId="76" xfId="124" applyFont="1" applyBorder="1" applyAlignment="1">
      <alignment horizontal="left"/>
      <protection/>
    </xf>
    <xf numFmtId="0" fontId="3" fillId="0" borderId="62" xfId="124" applyFont="1" applyBorder="1" applyAlignment="1">
      <alignment horizontal="left"/>
      <protection/>
    </xf>
    <xf numFmtId="0" fontId="29" fillId="0" borderId="98" xfId="124" applyFont="1" applyBorder="1" applyAlignment="1">
      <alignment horizontal="left"/>
      <protection/>
    </xf>
    <xf numFmtId="0" fontId="28" fillId="0" borderId="42" xfId="124" applyFont="1" applyBorder="1" applyAlignment="1">
      <alignment horizontal="left"/>
      <protection/>
    </xf>
    <xf numFmtId="0" fontId="28" fillId="0" borderId="25" xfId="124" applyFont="1" applyBorder="1" applyAlignment="1">
      <alignment horizontal="left"/>
      <protection/>
    </xf>
    <xf numFmtId="0" fontId="28" fillId="0" borderId="43" xfId="124" applyFont="1" applyBorder="1" applyAlignment="1">
      <alignment horizontal="left"/>
      <protection/>
    </xf>
    <xf numFmtId="0" fontId="28" fillId="20" borderId="72" xfId="124" applyFont="1" applyFill="1" applyBorder="1" applyAlignment="1">
      <alignment horizontal="left"/>
      <protection/>
    </xf>
    <xf numFmtId="0" fontId="28" fillId="20" borderId="73" xfId="124" applyFont="1" applyFill="1" applyBorder="1" applyAlignment="1">
      <alignment horizontal="left"/>
      <protection/>
    </xf>
    <xf numFmtId="0" fontId="28" fillId="20" borderId="74" xfId="124" applyFont="1" applyFill="1" applyBorder="1" applyAlignment="1">
      <alignment horizontal="left"/>
      <protection/>
    </xf>
    <xf numFmtId="0" fontId="3" fillId="20" borderId="54" xfId="124" applyFont="1" applyFill="1" applyBorder="1" applyAlignment="1">
      <alignment horizontal="center" vertical="center" wrapText="1"/>
      <protection/>
    </xf>
    <xf numFmtId="0" fontId="3" fillId="20" borderId="53" xfId="124" applyFont="1" applyFill="1" applyBorder="1" applyAlignment="1">
      <alignment horizontal="center" vertical="center" wrapText="1"/>
      <protection/>
    </xf>
    <xf numFmtId="0" fontId="3" fillId="20" borderId="51" xfId="124" applyFont="1" applyFill="1" applyBorder="1" applyAlignment="1">
      <alignment horizontal="center" vertical="center" wrapText="1"/>
      <protection/>
    </xf>
    <xf numFmtId="0" fontId="3" fillId="20" borderId="45" xfId="124" applyFont="1" applyFill="1" applyBorder="1" applyAlignment="1">
      <alignment horizontal="center" vertical="center" wrapText="1"/>
      <protection/>
    </xf>
    <xf numFmtId="0" fontId="3" fillId="20" borderId="101" xfId="124" applyFont="1" applyFill="1" applyBorder="1" applyAlignment="1">
      <alignment horizontal="center" vertical="center" wrapText="1"/>
      <protection/>
    </xf>
    <xf numFmtId="0" fontId="3" fillId="20" borderId="47" xfId="124" applyFont="1" applyFill="1" applyBorder="1" applyAlignment="1">
      <alignment horizontal="center" vertical="center" wrapText="1"/>
      <protection/>
    </xf>
    <xf numFmtId="0" fontId="3" fillId="0" borderId="0" xfId="124" applyFont="1" applyFill="1" applyBorder="1" applyAlignment="1">
      <alignment horizontal="center" vertical="center" wrapText="1"/>
      <protection/>
    </xf>
    <xf numFmtId="0" fontId="3" fillId="0" borderId="0" xfId="124" applyFont="1" applyFill="1" applyBorder="1" applyAlignment="1">
      <alignment horizontal="center" vertical="center" wrapText="1"/>
      <protection/>
    </xf>
    <xf numFmtId="0" fontId="1" fillId="24" borderId="39" xfId="127" applyFont="1" applyFill="1" applyBorder="1" applyAlignment="1">
      <alignment horizontal="left" vertical="center" wrapText="1"/>
      <protection/>
    </xf>
    <xf numFmtId="0" fontId="1" fillId="24" borderId="38" xfId="127" applyFont="1" applyFill="1" applyBorder="1" applyAlignment="1">
      <alignment horizontal="left" vertical="center" wrapText="1"/>
      <protection/>
    </xf>
    <xf numFmtId="0" fontId="1" fillId="24" borderId="34" xfId="127" applyFont="1" applyFill="1" applyBorder="1" applyAlignment="1">
      <alignment horizontal="left" vertical="center" wrapText="1"/>
      <protection/>
    </xf>
    <xf numFmtId="0" fontId="1" fillId="24" borderId="35" xfId="127" applyFont="1" applyFill="1" applyBorder="1" applyAlignment="1">
      <alignment horizontal="left" vertical="center" wrapText="1"/>
      <protection/>
    </xf>
    <xf numFmtId="0" fontId="3" fillId="0" borderId="37" xfId="127" applyFont="1" applyBorder="1" applyAlignment="1">
      <alignment horizontal="left"/>
      <protection/>
    </xf>
    <xf numFmtId="0" fontId="3" fillId="0" borderId="59" xfId="127" applyFont="1" applyBorder="1" applyAlignment="1">
      <alignment horizontal="left"/>
      <protection/>
    </xf>
    <xf numFmtId="0" fontId="1" fillId="24" borderId="79" xfId="127" applyFont="1" applyFill="1" applyBorder="1" applyAlignment="1">
      <alignment horizontal="left" vertical="center" wrapText="1"/>
      <protection/>
    </xf>
    <xf numFmtId="0" fontId="1" fillId="24" borderId="75" xfId="127" applyFont="1" applyFill="1" applyBorder="1" applyAlignment="1">
      <alignment horizontal="left" vertical="center" wrapText="1"/>
      <protection/>
    </xf>
    <xf numFmtId="0" fontId="3" fillId="20" borderId="64" xfId="127" applyFont="1" applyFill="1" applyBorder="1" applyAlignment="1">
      <alignment horizontal="center" vertical="center"/>
      <protection/>
    </xf>
    <xf numFmtId="0" fontId="3" fillId="20" borderId="67" xfId="127" applyFont="1" applyFill="1" applyBorder="1" applyAlignment="1">
      <alignment horizontal="center" vertical="center"/>
      <protection/>
    </xf>
    <xf numFmtId="0" fontId="3" fillId="20" borderId="69" xfId="127" applyFont="1" applyFill="1" applyBorder="1" applyAlignment="1">
      <alignment horizontal="center" vertical="center"/>
      <protection/>
    </xf>
    <xf numFmtId="0" fontId="3" fillId="20" borderId="71" xfId="127" applyFont="1" applyFill="1" applyBorder="1" applyAlignment="1">
      <alignment horizontal="center" vertical="center"/>
      <protection/>
    </xf>
    <xf numFmtId="4" fontId="1" fillId="0" borderId="41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</cellXfs>
  <cellStyles count="15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čárky 2" xfId="80"/>
    <cellStyle name="čárky 2 2" xfId="81"/>
    <cellStyle name="čárky 3" xfId="82"/>
    <cellStyle name="čárky 4" xfId="83"/>
    <cellStyle name="Comma [0]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Check Cell" xfId="92"/>
    <cellStyle name="Chybně" xfId="93"/>
    <cellStyle name="Chybně 2" xfId="94"/>
    <cellStyle name="Input" xfId="95"/>
    <cellStyle name="Kontrolní buňka" xfId="96"/>
    <cellStyle name="Kontrolní buňka 2" xfId="97"/>
    <cellStyle name="Linked Cell" xfId="98"/>
    <cellStyle name="Currency" xfId="99"/>
    <cellStyle name="měny 2" xfId="100"/>
    <cellStyle name="měny 2 2" xfId="101"/>
    <cellStyle name="měny 3" xfId="102"/>
    <cellStyle name="Currency [0]" xfId="103"/>
    <cellStyle name="Nadpis 1" xfId="104"/>
    <cellStyle name="Nadpis 1 2" xfId="105"/>
    <cellStyle name="Nadpis 2" xfId="106"/>
    <cellStyle name="Nadpis 2 2" xfId="107"/>
    <cellStyle name="Nadpis 3" xfId="108"/>
    <cellStyle name="Nadpis 3 2" xfId="109"/>
    <cellStyle name="Nadpis 4" xfId="110"/>
    <cellStyle name="Nadpis 4 2" xfId="111"/>
    <cellStyle name="Název" xfId="112"/>
    <cellStyle name="Název 2" xfId="113"/>
    <cellStyle name="Neutral" xfId="114"/>
    <cellStyle name="Neutrální" xfId="115"/>
    <cellStyle name="Neutrální 2" xfId="116"/>
    <cellStyle name="normální 2" xfId="117"/>
    <cellStyle name="normální 2 2" xfId="118"/>
    <cellStyle name="normální 3" xfId="119"/>
    <cellStyle name="normální 3 2" xfId="120"/>
    <cellStyle name="normální 4" xfId="121"/>
    <cellStyle name="normální_finanční plán JI" xfId="122"/>
    <cellStyle name="normální_finanční plánPE" xfId="123"/>
    <cellStyle name="normální_FP_návrh_28.05_09" xfId="124"/>
    <cellStyle name="normální_PE" xfId="125"/>
    <cellStyle name="normální_RK Odpisový plán na rok 2002" xfId="126"/>
    <cellStyle name="normální_RK-32-2011-xx_pr1_FP_aktualizace_ZZ" xfId="127"/>
    <cellStyle name="Note" xfId="128"/>
    <cellStyle name="Note 2" xfId="129"/>
    <cellStyle name="nový" xfId="130"/>
    <cellStyle name="Output" xfId="131"/>
    <cellStyle name="Poznámka" xfId="132"/>
    <cellStyle name="Poznámka 2" xfId="133"/>
    <cellStyle name="Percent" xfId="134"/>
    <cellStyle name="Propojená buňka" xfId="135"/>
    <cellStyle name="Propojená buňka 2" xfId="136"/>
    <cellStyle name="Followed Hyperlink" xfId="137"/>
    <cellStyle name="Správně" xfId="138"/>
    <cellStyle name="Správně 2" xfId="139"/>
    <cellStyle name="Text upozornění" xfId="140"/>
    <cellStyle name="Text upozornění 2" xfId="141"/>
    <cellStyle name="Title" xfId="142"/>
    <cellStyle name="Total" xfId="143"/>
    <cellStyle name="Vstup" xfId="144"/>
    <cellStyle name="Vstup 2" xfId="145"/>
    <cellStyle name="Výpočet" xfId="146"/>
    <cellStyle name="Výpočet 2" xfId="147"/>
    <cellStyle name="Výstup" xfId="148"/>
    <cellStyle name="Výstup 2" xfId="149"/>
    <cellStyle name="Vysvětlující text" xfId="150"/>
    <cellStyle name="Vysvětlující text 2" xfId="151"/>
    <cellStyle name="Warning Text" xfId="152"/>
    <cellStyle name="Zvýraznění 1" xfId="153"/>
    <cellStyle name="Zvýraznění 1 2" xfId="154"/>
    <cellStyle name="Zvýraznění 2" xfId="155"/>
    <cellStyle name="Zvýraznění 2 2" xfId="156"/>
    <cellStyle name="Zvýraznění 3" xfId="157"/>
    <cellStyle name="Zvýraznění 3 2" xfId="158"/>
    <cellStyle name="Zvýraznění 4" xfId="159"/>
    <cellStyle name="Zvýraznění 4 2" xfId="160"/>
    <cellStyle name="Zvýraznění 5" xfId="161"/>
    <cellStyle name="Zvýraznění 5 2" xfId="162"/>
    <cellStyle name="Zvýraznění 6" xfId="163"/>
    <cellStyle name="Zvýraznění 6 2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33</xdr:row>
      <xdr:rowOff>57150</xdr:rowOff>
    </xdr:from>
    <xdr:to>
      <xdr:col>2</xdr:col>
      <xdr:colOff>619125</xdr:colOff>
      <xdr:row>33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28925" y="4991100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33</xdr:row>
      <xdr:rowOff>76200</xdr:rowOff>
    </xdr:from>
    <xdr:to>
      <xdr:col>7</xdr:col>
      <xdr:colOff>695325</xdr:colOff>
      <xdr:row>33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38875" y="5010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showGridLines="0" tabSelected="1" workbookViewId="0" topLeftCell="A1">
      <selection activeCell="I1" sqref="I1"/>
    </sheetView>
  </sheetViews>
  <sheetFormatPr defaultColWidth="9.140625" defaultRowHeight="21.75" customHeight="1"/>
  <cols>
    <col min="1" max="1" width="21.57421875" style="1" customWidth="1"/>
    <col min="2" max="2" width="10.00390625" style="1" customWidth="1"/>
    <col min="3" max="3" width="9.8515625" style="1" customWidth="1"/>
    <col min="4" max="4" width="8.57421875" style="1" customWidth="1"/>
    <col min="5" max="5" width="9.7109375" style="1" customWidth="1"/>
    <col min="6" max="6" width="10.57421875" style="1" customWidth="1"/>
    <col min="7" max="7" width="10.8515625" style="1" customWidth="1"/>
    <col min="8" max="8" width="8.421875" style="1" customWidth="1"/>
    <col min="9" max="9" width="10.7109375" style="1" customWidth="1"/>
    <col min="10" max="20" width="9.140625" style="1" customWidth="1"/>
    <col min="21" max="21" width="12.7109375" style="1" customWidth="1"/>
    <col min="22" max="16384" width="9.140625" style="1" customWidth="1"/>
  </cols>
  <sheetData>
    <row r="1" spans="1:9" ht="17.25" customHeight="1">
      <c r="A1" s="2" t="s">
        <v>0</v>
      </c>
      <c r="I1" s="332" t="s">
        <v>436</v>
      </c>
    </row>
    <row r="2" spans="1:9" ht="17.25" customHeight="1">
      <c r="A2" s="2" t="s">
        <v>1</v>
      </c>
      <c r="I2" s="332" t="s">
        <v>422</v>
      </c>
    </row>
    <row r="3" ht="7.5" customHeight="1" thickBot="1">
      <c r="A3" s="3"/>
    </row>
    <row r="4" spans="1:9" ht="42" customHeight="1">
      <c r="A4" s="362" t="s">
        <v>2</v>
      </c>
      <c r="B4" s="6" t="s">
        <v>3</v>
      </c>
      <c r="C4" s="4" t="s">
        <v>5</v>
      </c>
      <c r="D4" s="4" t="s">
        <v>7</v>
      </c>
      <c r="E4" s="4" t="s">
        <v>82</v>
      </c>
      <c r="F4" s="4" t="s">
        <v>9</v>
      </c>
      <c r="G4" s="4" t="s">
        <v>11</v>
      </c>
      <c r="H4" s="4" t="s">
        <v>13</v>
      </c>
      <c r="I4" s="360" t="s">
        <v>15</v>
      </c>
    </row>
    <row r="5" spans="1:9" ht="21.75" customHeight="1" thickBot="1">
      <c r="A5" s="363"/>
      <c r="B5" s="7" t="s">
        <v>4</v>
      </c>
      <c r="C5" s="5" t="s">
        <v>6</v>
      </c>
      <c r="D5" s="5" t="s">
        <v>8</v>
      </c>
      <c r="E5" s="5" t="s">
        <v>83</v>
      </c>
      <c r="F5" s="5" t="s">
        <v>10</v>
      </c>
      <c r="G5" s="5" t="s">
        <v>12</v>
      </c>
      <c r="H5" s="5" t="s">
        <v>14</v>
      </c>
      <c r="I5" s="361"/>
    </row>
    <row r="6" spans="1:9" ht="10.5" customHeight="1">
      <c r="A6" s="372" t="s">
        <v>16</v>
      </c>
      <c r="B6" s="11"/>
      <c r="C6" s="10">
        <v>220000</v>
      </c>
      <c r="D6" s="8"/>
      <c r="E6" s="8"/>
      <c r="F6" s="8"/>
      <c r="G6" s="10">
        <v>0</v>
      </c>
      <c r="H6" s="8"/>
      <c r="I6" s="14">
        <v>220000</v>
      </c>
    </row>
    <row r="7" spans="1:9" ht="10.5" customHeight="1">
      <c r="A7" s="365"/>
      <c r="B7" s="12"/>
      <c r="C7" s="9">
        <v>0</v>
      </c>
      <c r="D7" s="9"/>
      <c r="E7" s="9"/>
      <c r="F7" s="9"/>
      <c r="G7" s="9">
        <v>220000</v>
      </c>
      <c r="H7" s="9"/>
      <c r="I7" s="13">
        <v>220000</v>
      </c>
    </row>
    <row r="8" spans="1:9" ht="10.5" customHeight="1">
      <c r="A8" s="364" t="s">
        <v>17</v>
      </c>
      <c r="B8" s="17"/>
      <c r="C8" s="16">
        <v>0</v>
      </c>
      <c r="D8" s="15"/>
      <c r="E8" s="15"/>
      <c r="F8" s="15">
        <v>736060</v>
      </c>
      <c r="G8" s="15"/>
      <c r="H8" s="15"/>
      <c r="I8" s="18">
        <v>736060</v>
      </c>
    </row>
    <row r="9" spans="1:9" ht="10.5" customHeight="1">
      <c r="A9" s="365"/>
      <c r="B9" s="12"/>
      <c r="C9" s="9">
        <v>59612</v>
      </c>
      <c r="D9" s="9"/>
      <c r="E9" s="9"/>
      <c r="F9" s="9"/>
      <c r="G9" s="9"/>
      <c r="H9" s="9"/>
      <c r="I9" s="13">
        <v>795672</v>
      </c>
    </row>
    <row r="10" spans="1:9" ht="10.5" customHeight="1">
      <c r="A10" s="364" t="s">
        <v>18</v>
      </c>
      <c r="B10" s="17"/>
      <c r="C10" s="15"/>
      <c r="D10" s="15"/>
      <c r="E10" s="16">
        <v>0</v>
      </c>
      <c r="F10" s="15"/>
      <c r="G10" s="15"/>
      <c r="H10" s="15"/>
      <c r="I10" s="18">
        <v>0</v>
      </c>
    </row>
    <row r="11" spans="1:9" ht="10.5" customHeight="1">
      <c r="A11" s="365"/>
      <c r="B11" s="12"/>
      <c r="C11" s="9"/>
      <c r="D11" s="9"/>
      <c r="E11" s="9">
        <v>387360</v>
      </c>
      <c r="F11" s="9"/>
      <c r="G11" s="9"/>
      <c r="H11" s="9"/>
      <c r="I11" s="13">
        <v>387360</v>
      </c>
    </row>
    <row r="12" spans="1:9" ht="10.5" customHeight="1">
      <c r="A12" s="364" t="s">
        <v>19</v>
      </c>
      <c r="B12" s="17"/>
      <c r="C12" s="15"/>
      <c r="D12" s="15"/>
      <c r="E12" s="15"/>
      <c r="F12" s="15"/>
      <c r="G12" s="16">
        <v>120000</v>
      </c>
      <c r="H12" s="15"/>
      <c r="I12" s="18">
        <v>120000</v>
      </c>
    </row>
    <row r="13" spans="1:9" ht="10.5" customHeight="1">
      <c r="A13" s="365"/>
      <c r="B13" s="12"/>
      <c r="C13" s="9"/>
      <c r="D13" s="9"/>
      <c r="E13" s="9"/>
      <c r="F13" s="9"/>
      <c r="G13" s="9">
        <v>0</v>
      </c>
      <c r="H13" s="9"/>
      <c r="I13" s="13">
        <v>0</v>
      </c>
    </row>
    <row r="14" spans="1:9" ht="10.5" customHeight="1">
      <c r="A14" s="364" t="s">
        <v>20</v>
      </c>
      <c r="B14" s="17"/>
      <c r="C14" s="16">
        <v>0</v>
      </c>
      <c r="D14" s="15"/>
      <c r="E14" s="15"/>
      <c r="F14" s="15"/>
      <c r="G14" s="15"/>
      <c r="H14" s="15"/>
      <c r="I14" s="18">
        <v>0</v>
      </c>
    </row>
    <row r="15" spans="1:9" ht="10.5" customHeight="1">
      <c r="A15" s="365"/>
      <c r="B15" s="12"/>
      <c r="C15" s="9">
        <v>51576</v>
      </c>
      <c r="D15" s="9"/>
      <c r="E15" s="9"/>
      <c r="F15" s="9"/>
      <c r="G15" s="9"/>
      <c r="H15" s="9"/>
      <c r="I15" s="13">
        <v>51576</v>
      </c>
    </row>
    <row r="16" spans="1:9" ht="10.5" customHeight="1">
      <c r="A16" s="364" t="s">
        <v>21</v>
      </c>
      <c r="B16" s="354"/>
      <c r="C16" s="369"/>
      <c r="D16" s="369"/>
      <c r="E16" s="369"/>
      <c r="F16" s="369"/>
      <c r="G16" s="369">
        <v>150000</v>
      </c>
      <c r="H16" s="369"/>
      <c r="I16" s="367">
        <v>150000</v>
      </c>
    </row>
    <row r="17" spans="1:9" ht="10.5" customHeight="1">
      <c r="A17" s="365"/>
      <c r="B17" s="355"/>
      <c r="C17" s="370"/>
      <c r="D17" s="370"/>
      <c r="E17" s="370"/>
      <c r="F17" s="370"/>
      <c r="G17" s="370"/>
      <c r="H17" s="370"/>
      <c r="I17" s="368"/>
    </row>
    <row r="18" spans="1:9" ht="10.5" customHeight="1">
      <c r="A18" s="364" t="s">
        <v>22</v>
      </c>
      <c r="B18" s="17"/>
      <c r="C18" s="15"/>
      <c r="D18" s="15"/>
      <c r="E18" s="15"/>
      <c r="F18" s="16">
        <v>72576</v>
      </c>
      <c r="G18" s="15"/>
      <c r="H18" s="15"/>
      <c r="I18" s="18">
        <v>72576</v>
      </c>
    </row>
    <row r="19" spans="1:9" ht="10.5" customHeight="1">
      <c r="A19" s="365"/>
      <c r="B19" s="12"/>
      <c r="C19" s="9"/>
      <c r="D19" s="9"/>
      <c r="E19" s="9"/>
      <c r="F19" s="9">
        <v>60480</v>
      </c>
      <c r="G19" s="9"/>
      <c r="H19" s="9"/>
      <c r="I19" s="13">
        <v>60480</v>
      </c>
    </row>
    <row r="20" spans="1:9" ht="10.5" customHeight="1">
      <c r="A20" s="364" t="s">
        <v>23</v>
      </c>
      <c r="B20" s="354"/>
      <c r="C20" s="369"/>
      <c r="D20" s="369"/>
      <c r="E20" s="369"/>
      <c r="F20" s="369">
        <v>1107156</v>
      </c>
      <c r="G20" s="369"/>
      <c r="H20" s="369"/>
      <c r="I20" s="367">
        <v>1107156</v>
      </c>
    </row>
    <row r="21" spans="1:9" ht="10.5" customHeight="1">
      <c r="A21" s="365"/>
      <c r="B21" s="355"/>
      <c r="C21" s="370"/>
      <c r="D21" s="370"/>
      <c r="E21" s="370"/>
      <c r="F21" s="370"/>
      <c r="G21" s="370"/>
      <c r="H21" s="370"/>
      <c r="I21" s="368"/>
    </row>
    <row r="22" spans="1:9" ht="10.5" customHeight="1">
      <c r="A22" s="364" t="s">
        <v>24</v>
      </c>
      <c r="B22" s="354"/>
      <c r="C22" s="369"/>
      <c r="D22" s="369"/>
      <c r="E22" s="369"/>
      <c r="F22" s="369"/>
      <c r="G22" s="369">
        <v>40000</v>
      </c>
      <c r="H22" s="369"/>
      <c r="I22" s="367">
        <v>40000</v>
      </c>
    </row>
    <row r="23" spans="1:9" ht="10.5" customHeight="1">
      <c r="A23" s="365"/>
      <c r="B23" s="355"/>
      <c r="C23" s="370"/>
      <c r="D23" s="370"/>
      <c r="E23" s="370"/>
      <c r="F23" s="370"/>
      <c r="G23" s="370"/>
      <c r="H23" s="370"/>
      <c r="I23" s="368"/>
    </row>
    <row r="24" spans="1:9" ht="10.5" customHeight="1">
      <c r="A24" s="364" t="s">
        <v>25</v>
      </c>
      <c r="B24" s="354"/>
      <c r="C24" s="369"/>
      <c r="D24" s="369"/>
      <c r="E24" s="369"/>
      <c r="F24" s="369"/>
      <c r="G24" s="369">
        <v>250000</v>
      </c>
      <c r="H24" s="369"/>
      <c r="I24" s="367">
        <v>250000</v>
      </c>
    </row>
    <row r="25" spans="1:9" ht="10.5" customHeight="1">
      <c r="A25" s="365"/>
      <c r="B25" s="355"/>
      <c r="C25" s="370"/>
      <c r="D25" s="370"/>
      <c r="E25" s="370"/>
      <c r="F25" s="370"/>
      <c r="G25" s="370"/>
      <c r="H25" s="370"/>
      <c r="I25" s="368"/>
    </row>
    <row r="26" spans="1:9" ht="10.5" customHeight="1">
      <c r="A26" s="364" t="s">
        <v>26</v>
      </c>
      <c r="B26" s="17"/>
      <c r="C26" s="15"/>
      <c r="D26" s="15"/>
      <c r="E26" s="15"/>
      <c r="F26" s="15"/>
      <c r="G26" s="16">
        <v>600000</v>
      </c>
      <c r="H26" s="15"/>
      <c r="I26" s="18">
        <v>600000</v>
      </c>
    </row>
    <row r="27" spans="1:9" ht="10.5" customHeight="1">
      <c r="A27" s="365"/>
      <c r="B27" s="12"/>
      <c r="C27" s="9"/>
      <c r="D27" s="9"/>
      <c r="E27" s="9"/>
      <c r="F27" s="9"/>
      <c r="G27" s="9">
        <v>0</v>
      </c>
      <c r="H27" s="9"/>
      <c r="I27" s="13">
        <v>0</v>
      </c>
    </row>
    <row r="28" spans="1:9" ht="10.5" customHeight="1">
      <c r="A28" s="353" t="s">
        <v>428</v>
      </c>
      <c r="B28" s="333"/>
      <c r="C28" s="334">
        <v>0</v>
      </c>
      <c r="D28" s="335"/>
      <c r="E28" s="335"/>
      <c r="F28" s="334">
        <v>1179764.19</v>
      </c>
      <c r="G28" s="334">
        <v>1000000</v>
      </c>
      <c r="H28" s="335"/>
      <c r="I28" s="336">
        <v>2179764.19</v>
      </c>
    </row>
    <row r="29" spans="1:9" ht="10.5" customHeight="1">
      <c r="A29" s="371"/>
      <c r="B29" s="337"/>
      <c r="C29" s="338">
        <v>658524.28</v>
      </c>
      <c r="D29" s="338"/>
      <c r="E29" s="338"/>
      <c r="F29" s="338">
        <v>0</v>
      </c>
      <c r="G29" s="338">
        <v>1521239.91</v>
      </c>
      <c r="H29" s="338"/>
      <c r="I29" s="339">
        <v>2179764.19</v>
      </c>
    </row>
    <row r="30" spans="1:9" ht="10.5" customHeight="1">
      <c r="A30" s="364" t="s">
        <v>27</v>
      </c>
      <c r="B30" s="17"/>
      <c r="C30" s="16">
        <v>200000</v>
      </c>
      <c r="D30" s="15"/>
      <c r="E30" s="15"/>
      <c r="F30" s="15"/>
      <c r="G30" s="16">
        <v>0</v>
      </c>
      <c r="H30" s="15"/>
      <c r="I30" s="18">
        <v>200000</v>
      </c>
    </row>
    <row r="31" spans="1:9" ht="10.5" customHeight="1">
      <c r="A31" s="365"/>
      <c r="B31" s="12"/>
      <c r="C31" s="9">
        <v>0</v>
      </c>
      <c r="D31" s="9"/>
      <c r="E31" s="9"/>
      <c r="F31" s="9"/>
      <c r="G31" s="9">
        <v>200000</v>
      </c>
      <c r="H31" s="9"/>
      <c r="I31" s="13">
        <v>200000</v>
      </c>
    </row>
    <row r="32" spans="1:9" ht="10.5" customHeight="1">
      <c r="A32" s="364" t="s">
        <v>28</v>
      </c>
      <c r="B32" s="354"/>
      <c r="C32" s="369"/>
      <c r="D32" s="369"/>
      <c r="E32" s="369"/>
      <c r="F32" s="369"/>
      <c r="G32" s="369">
        <v>200000</v>
      </c>
      <c r="H32" s="369"/>
      <c r="I32" s="367">
        <v>200000</v>
      </c>
    </row>
    <row r="33" spans="1:9" ht="10.5" customHeight="1">
      <c r="A33" s="365"/>
      <c r="B33" s="355"/>
      <c r="C33" s="370"/>
      <c r="D33" s="370"/>
      <c r="E33" s="370"/>
      <c r="F33" s="370"/>
      <c r="G33" s="370"/>
      <c r="H33" s="370"/>
      <c r="I33" s="368"/>
    </row>
    <row r="34" spans="1:9" ht="10.5" customHeight="1">
      <c r="A34" s="364" t="s">
        <v>29</v>
      </c>
      <c r="B34" s="17"/>
      <c r="C34" s="15"/>
      <c r="D34" s="15"/>
      <c r="E34" s="15"/>
      <c r="F34" s="15"/>
      <c r="G34" s="16">
        <v>120000</v>
      </c>
      <c r="H34" s="15"/>
      <c r="I34" s="18">
        <v>120000</v>
      </c>
    </row>
    <row r="35" spans="1:9" ht="10.5" customHeight="1">
      <c r="A35" s="365"/>
      <c r="B35" s="12"/>
      <c r="C35" s="9"/>
      <c r="D35" s="9"/>
      <c r="E35" s="9"/>
      <c r="F35" s="9"/>
      <c r="G35" s="9">
        <v>0</v>
      </c>
      <c r="H35" s="9"/>
      <c r="I35" s="13">
        <v>0</v>
      </c>
    </row>
    <row r="36" spans="1:9" ht="10.5" customHeight="1">
      <c r="A36" s="364" t="s">
        <v>30</v>
      </c>
      <c r="B36" s="17"/>
      <c r="C36" s="15"/>
      <c r="D36" s="15"/>
      <c r="E36" s="15"/>
      <c r="F36" s="15"/>
      <c r="G36" s="16">
        <v>1650000</v>
      </c>
      <c r="H36" s="15"/>
      <c r="I36" s="18">
        <v>1650000</v>
      </c>
    </row>
    <row r="37" spans="1:9" ht="10.5" customHeight="1">
      <c r="A37" s="365"/>
      <c r="B37" s="12"/>
      <c r="C37" s="9"/>
      <c r="D37" s="9"/>
      <c r="E37" s="9"/>
      <c r="F37" s="9"/>
      <c r="G37" s="9">
        <v>0</v>
      </c>
      <c r="H37" s="9"/>
      <c r="I37" s="13">
        <v>0</v>
      </c>
    </row>
    <row r="38" spans="1:9" ht="10.5" customHeight="1">
      <c r="A38" s="364" t="s">
        <v>31</v>
      </c>
      <c r="B38" s="354"/>
      <c r="C38" s="369"/>
      <c r="D38" s="369"/>
      <c r="E38" s="369"/>
      <c r="F38" s="369"/>
      <c r="G38" s="369">
        <v>40000</v>
      </c>
      <c r="H38" s="369"/>
      <c r="I38" s="367">
        <v>40000</v>
      </c>
    </row>
    <row r="39" spans="1:9" ht="10.5" customHeight="1">
      <c r="A39" s="365"/>
      <c r="B39" s="355"/>
      <c r="C39" s="370"/>
      <c r="D39" s="370"/>
      <c r="E39" s="370"/>
      <c r="F39" s="370"/>
      <c r="G39" s="370"/>
      <c r="H39" s="370"/>
      <c r="I39" s="368"/>
    </row>
    <row r="40" spans="1:9" ht="10.5" customHeight="1">
      <c r="A40" s="364" t="s">
        <v>32</v>
      </c>
      <c r="B40" s="354"/>
      <c r="C40" s="369"/>
      <c r="D40" s="369"/>
      <c r="E40" s="369"/>
      <c r="F40" s="369"/>
      <c r="G40" s="369">
        <v>300000</v>
      </c>
      <c r="H40" s="369"/>
      <c r="I40" s="367">
        <v>300000</v>
      </c>
    </row>
    <row r="41" spans="1:9" ht="10.5" customHeight="1">
      <c r="A41" s="365"/>
      <c r="B41" s="355"/>
      <c r="C41" s="370"/>
      <c r="D41" s="370"/>
      <c r="E41" s="370"/>
      <c r="F41" s="370"/>
      <c r="G41" s="370"/>
      <c r="H41" s="370"/>
      <c r="I41" s="368"/>
    </row>
    <row r="42" spans="1:9" ht="10.5" customHeight="1">
      <c r="A42" s="364" t="s">
        <v>33</v>
      </c>
      <c r="B42" s="17"/>
      <c r="C42" s="15"/>
      <c r="D42" s="15"/>
      <c r="E42" s="15"/>
      <c r="F42" s="15"/>
      <c r="G42" s="16">
        <v>90000</v>
      </c>
      <c r="H42" s="15"/>
      <c r="I42" s="18">
        <v>90000</v>
      </c>
    </row>
    <row r="43" spans="1:9" ht="10.5" customHeight="1">
      <c r="A43" s="365"/>
      <c r="B43" s="12"/>
      <c r="C43" s="9"/>
      <c r="D43" s="9"/>
      <c r="E43" s="9"/>
      <c r="F43" s="9"/>
      <c r="G43" s="9">
        <v>0</v>
      </c>
      <c r="H43" s="9"/>
      <c r="I43" s="13">
        <v>0</v>
      </c>
    </row>
    <row r="44" spans="1:9" ht="10.5" customHeight="1">
      <c r="A44" s="364" t="s">
        <v>34</v>
      </c>
      <c r="B44" s="17">
        <v>700000</v>
      </c>
      <c r="C44" s="16">
        <v>0</v>
      </c>
      <c r="D44" s="15"/>
      <c r="E44" s="15"/>
      <c r="F44" s="15"/>
      <c r="G44" s="15"/>
      <c r="H44" s="15"/>
      <c r="I44" s="18">
        <v>700000</v>
      </c>
    </row>
    <row r="45" spans="1:9" ht="10.5" customHeight="1">
      <c r="A45" s="365"/>
      <c r="B45" s="12"/>
      <c r="C45" s="9">
        <v>11900</v>
      </c>
      <c r="D45" s="9"/>
      <c r="E45" s="9"/>
      <c r="F45" s="9"/>
      <c r="G45" s="9"/>
      <c r="H45" s="9"/>
      <c r="I45" s="13">
        <v>711900</v>
      </c>
    </row>
    <row r="46" spans="1:9" ht="10.5" customHeight="1">
      <c r="A46" s="364" t="s">
        <v>35</v>
      </c>
      <c r="B46" s="354"/>
      <c r="C46" s="369"/>
      <c r="D46" s="369"/>
      <c r="E46" s="369"/>
      <c r="F46" s="369"/>
      <c r="G46" s="369">
        <v>100000</v>
      </c>
      <c r="H46" s="369"/>
      <c r="I46" s="367">
        <v>100000</v>
      </c>
    </row>
    <row r="47" spans="1:9" ht="10.5" customHeight="1">
      <c r="A47" s="365"/>
      <c r="B47" s="355"/>
      <c r="C47" s="370"/>
      <c r="D47" s="370"/>
      <c r="E47" s="370"/>
      <c r="F47" s="370"/>
      <c r="G47" s="370"/>
      <c r="H47" s="370"/>
      <c r="I47" s="368"/>
    </row>
    <row r="48" spans="1:9" ht="10.5" customHeight="1">
      <c r="A48" s="364" t="s">
        <v>36</v>
      </c>
      <c r="B48" s="17"/>
      <c r="C48" s="15"/>
      <c r="D48" s="15"/>
      <c r="E48" s="15"/>
      <c r="F48" s="15"/>
      <c r="G48" s="15"/>
      <c r="H48" s="16">
        <v>0</v>
      </c>
      <c r="I48" s="18">
        <v>0</v>
      </c>
    </row>
    <row r="49" spans="1:9" ht="10.5" customHeight="1">
      <c r="A49" s="365"/>
      <c r="B49" s="12"/>
      <c r="C49" s="9"/>
      <c r="D49" s="9"/>
      <c r="E49" s="9"/>
      <c r="F49" s="9"/>
      <c r="G49" s="9"/>
      <c r="H49" s="9">
        <v>45553</v>
      </c>
      <c r="I49" s="13">
        <v>45553</v>
      </c>
    </row>
    <row r="50" spans="1:9" ht="10.5" customHeight="1">
      <c r="A50" s="364" t="s">
        <v>37</v>
      </c>
      <c r="B50" s="17"/>
      <c r="C50" s="16">
        <v>300000</v>
      </c>
      <c r="D50" s="15"/>
      <c r="E50" s="15"/>
      <c r="F50" s="15"/>
      <c r="G50" s="15"/>
      <c r="H50" s="15"/>
      <c r="I50" s="18">
        <v>300000</v>
      </c>
    </row>
    <row r="51" spans="1:9" ht="10.5" customHeight="1">
      <c r="A51" s="365"/>
      <c r="B51" s="12"/>
      <c r="C51" s="9">
        <v>274890</v>
      </c>
      <c r="D51" s="9"/>
      <c r="E51" s="9"/>
      <c r="F51" s="9"/>
      <c r="G51" s="9"/>
      <c r="H51" s="9"/>
      <c r="I51" s="13">
        <v>274890</v>
      </c>
    </row>
    <row r="52" spans="1:9" ht="10.5" customHeight="1">
      <c r="A52" s="364" t="s">
        <v>38</v>
      </c>
      <c r="B52" s="354">
        <v>585120</v>
      </c>
      <c r="C52" s="369"/>
      <c r="D52" s="369"/>
      <c r="E52" s="369"/>
      <c r="F52" s="369"/>
      <c r="G52" s="369"/>
      <c r="H52" s="369"/>
      <c r="I52" s="367">
        <v>585120</v>
      </c>
    </row>
    <row r="53" spans="1:9" ht="10.5" customHeight="1">
      <c r="A53" s="365"/>
      <c r="B53" s="355"/>
      <c r="C53" s="370"/>
      <c r="D53" s="370"/>
      <c r="E53" s="370"/>
      <c r="F53" s="370"/>
      <c r="G53" s="370"/>
      <c r="H53" s="370"/>
      <c r="I53" s="368"/>
    </row>
    <row r="54" spans="1:9" ht="10.5" customHeight="1">
      <c r="A54" s="364" t="s">
        <v>39</v>
      </c>
      <c r="B54" s="354"/>
      <c r="C54" s="369"/>
      <c r="D54" s="369"/>
      <c r="E54" s="369"/>
      <c r="F54" s="369"/>
      <c r="G54" s="369">
        <v>300000</v>
      </c>
      <c r="H54" s="369"/>
      <c r="I54" s="367">
        <v>300000</v>
      </c>
    </row>
    <row r="55" spans="1:9" ht="10.5" customHeight="1">
      <c r="A55" s="365"/>
      <c r="B55" s="355"/>
      <c r="C55" s="370"/>
      <c r="D55" s="370"/>
      <c r="E55" s="370"/>
      <c r="F55" s="370"/>
      <c r="G55" s="370"/>
      <c r="H55" s="370"/>
      <c r="I55" s="368"/>
    </row>
    <row r="56" spans="1:9" ht="10.5" customHeight="1">
      <c r="A56" s="353" t="s">
        <v>424</v>
      </c>
      <c r="B56" s="333"/>
      <c r="C56" s="334">
        <v>750000</v>
      </c>
      <c r="D56" s="335"/>
      <c r="E56" s="335"/>
      <c r="F56" s="334">
        <v>750000</v>
      </c>
      <c r="G56" s="334">
        <v>1000000</v>
      </c>
      <c r="H56" s="335"/>
      <c r="I56" s="336">
        <v>2500000</v>
      </c>
    </row>
    <row r="57" spans="1:9" ht="10.5" customHeight="1">
      <c r="A57" s="371"/>
      <c r="B57" s="337"/>
      <c r="C57" s="338">
        <v>378701.32</v>
      </c>
      <c r="D57" s="338"/>
      <c r="E57" s="338"/>
      <c r="F57" s="338">
        <v>2105172.19</v>
      </c>
      <c r="G57" s="338">
        <v>0</v>
      </c>
      <c r="H57" s="338"/>
      <c r="I57" s="339">
        <v>2483873.51</v>
      </c>
    </row>
    <row r="58" spans="1:9" ht="10.5" customHeight="1">
      <c r="A58" s="364" t="s">
        <v>40</v>
      </c>
      <c r="B58" s="354"/>
      <c r="C58" s="369"/>
      <c r="D58" s="369"/>
      <c r="E58" s="369"/>
      <c r="F58" s="369"/>
      <c r="G58" s="369">
        <v>2000000</v>
      </c>
      <c r="H58" s="369"/>
      <c r="I58" s="367">
        <v>2000000</v>
      </c>
    </row>
    <row r="59" spans="1:9" ht="10.5" customHeight="1">
      <c r="A59" s="365"/>
      <c r="B59" s="355"/>
      <c r="C59" s="370"/>
      <c r="D59" s="370"/>
      <c r="E59" s="370"/>
      <c r="F59" s="370"/>
      <c r="G59" s="370"/>
      <c r="H59" s="370"/>
      <c r="I59" s="368"/>
    </row>
    <row r="60" spans="1:9" ht="10.5" customHeight="1">
      <c r="A60" s="364" t="s">
        <v>41</v>
      </c>
      <c r="B60" s="354"/>
      <c r="C60" s="369"/>
      <c r="D60" s="369"/>
      <c r="E60" s="369"/>
      <c r="F60" s="369"/>
      <c r="G60" s="369">
        <v>750000</v>
      </c>
      <c r="H60" s="369"/>
      <c r="I60" s="367">
        <v>750000</v>
      </c>
    </row>
    <row r="61" spans="1:9" ht="10.5" customHeight="1">
      <c r="A61" s="365"/>
      <c r="B61" s="355"/>
      <c r="C61" s="370"/>
      <c r="D61" s="370"/>
      <c r="E61" s="370"/>
      <c r="F61" s="370"/>
      <c r="G61" s="370"/>
      <c r="H61" s="370"/>
      <c r="I61" s="368"/>
    </row>
    <row r="62" spans="1:9" ht="10.5" customHeight="1">
      <c r="A62" s="364" t="s">
        <v>42</v>
      </c>
      <c r="B62" s="354"/>
      <c r="C62" s="369"/>
      <c r="D62" s="369"/>
      <c r="E62" s="369"/>
      <c r="F62" s="369">
        <v>7917800</v>
      </c>
      <c r="G62" s="369"/>
      <c r="H62" s="369"/>
      <c r="I62" s="367">
        <v>7917800</v>
      </c>
    </row>
    <row r="63" spans="1:9" ht="10.5" customHeight="1">
      <c r="A63" s="365"/>
      <c r="B63" s="355"/>
      <c r="C63" s="370"/>
      <c r="D63" s="370"/>
      <c r="E63" s="370"/>
      <c r="F63" s="370"/>
      <c r="G63" s="370"/>
      <c r="H63" s="370"/>
      <c r="I63" s="368"/>
    </row>
    <row r="64" spans="1:9" ht="10.5" customHeight="1">
      <c r="A64" s="353" t="s">
        <v>427</v>
      </c>
      <c r="B64" s="375"/>
      <c r="C64" s="377">
        <v>350000</v>
      </c>
      <c r="D64" s="377"/>
      <c r="E64" s="377"/>
      <c r="F64" s="377"/>
      <c r="G64" s="377"/>
      <c r="H64" s="377"/>
      <c r="I64" s="373">
        <v>350000</v>
      </c>
    </row>
    <row r="65" spans="1:9" ht="10.5" customHeight="1">
      <c r="A65" s="371"/>
      <c r="B65" s="376"/>
      <c r="C65" s="378"/>
      <c r="D65" s="378"/>
      <c r="E65" s="378"/>
      <c r="F65" s="378"/>
      <c r="G65" s="378"/>
      <c r="H65" s="378"/>
      <c r="I65" s="374"/>
    </row>
    <row r="66" spans="1:9" ht="10.5" customHeight="1">
      <c r="A66" s="364" t="s">
        <v>43</v>
      </c>
      <c r="B66" s="354"/>
      <c r="C66" s="369"/>
      <c r="D66" s="369"/>
      <c r="E66" s="369"/>
      <c r="F66" s="369"/>
      <c r="G66" s="369">
        <v>50000</v>
      </c>
      <c r="H66" s="369"/>
      <c r="I66" s="367">
        <v>50000</v>
      </c>
    </row>
    <row r="67" spans="1:9" ht="10.5" customHeight="1">
      <c r="A67" s="365"/>
      <c r="B67" s="355"/>
      <c r="C67" s="370"/>
      <c r="D67" s="370"/>
      <c r="E67" s="370"/>
      <c r="F67" s="370"/>
      <c r="G67" s="370"/>
      <c r="H67" s="370"/>
      <c r="I67" s="368"/>
    </row>
    <row r="68" spans="1:9" ht="10.5" customHeight="1">
      <c r="A68" s="364" t="s">
        <v>44</v>
      </c>
      <c r="B68" s="17"/>
      <c r="C68" s="15"/>
      <c r="D68" s="15"/>
      <c r="E68" s="15"/>
      <c r="F68" s="15"/>
      <c r="G68" s="16">
        <v>80000</v>
      </c>
      <c r="H68" s="15"/>
      <c r="I68" s="18">
        <v>80000</v>
      </c>
    </row>
    <row r="69" spans="1:9" ht="10.5" customHeight="1">
      <c r="A69" s="365"/>
      <c r="B69" s="12"/>
      <c r="C69" s="9"/>
      <c r="D69" s="9"/>
      <c r="E69" s="9"/>
      <c r="F69" s="9"/>
      <c r="G69" s="9">
        <v>0</v>
      </c>
      <c r="H69" s="9"/>
      <c r="I69" s="13">
        <v>0</v>
      </c>
    </row>
    <row r="70" spans="1:9" ht="10.5" customHeight="1">
      <c r="A70" s="364" t="s">
        <v>45</v>
      </c>
      <c r="B70" s="354"/>
      <c r="C70" s="369"/>
      <c r="D70" s="369"/>
      <c r="E70" s="369"/>
      <c r="F70" s="369">
        <v>118800</v>
      </c>
      <c r="G70" s="369"/>
      <c r="H70" s="369"/>
      <c r="I70" s="367">
        <v>118800</v>
      </c>
    </row>
    <row r="71" spans="1:9" ht="10.5" customHeight="1" thickBot="1">
      <c r="A71" s="365"/>
      <c r="B71" s="355"/>
      <c r="C71" s="370"/>
      <c r="D71" s="370"/>
      <c r="E71" s="370"/>
      <c r="F71" s="370"/>
      <c r="G71" s="370"/>
      <c r="H71" s="370"/>
      <c r="I71" s="368"/>
    </row>
    <row r="72" spans="1:9" ht="42" customHeight="1">
      <c r="A72" s="362" t="s">
        <v>2</v>
      </c>
      <c r="B72" s="6" t="s">
        <v>3</v>
      </c>
      <c r="C72" s="4" t="s">
        <v>5</v>
      </c>
      <c r="D72" s="4" t="s">
        <v>7</v>
      </c>
      <c r="E72" s="4" t="s">
        <v>82</v>
      </c>
      <c r="F72" s="4" t="s">
        <v>9</v>
      </c>
      <c r="G72" s="4" t="s">
        <v>11</v>
      </c>
      <c r="H72" s="4" t="s">
        <v>13</v>
      </c>
      <c r="I72" s="360" t="s">
        <v>15</v>
      </c>
    </row>
    <row r="73" spans="1:9" ht="21.75" customHeight="1" thickBot="1">
      <c r="A73" s="363"/>
      <c r="B73" s="7" t="s">
        <v>4</v>
      </c>
      <c r="C73" s="5" t="s">
        <v>6</v>
      </c>
      <c r="D73" s="5" t="s">
        <v>8</v>
      </c>
      <c r="E73" s="5" t="s">
        <v>83</v>
      </c>
      <c r="F73" s="5" t="s">
        <v>10</v>
      </c>
      <c r="G73" s="5" t="s">
        <v>12</v>
      </c>
      <c r="H73" s="5" t="s">
        <v>14</v>
      </c>
      <c r="I73" s="361"/>
    </row>
    <row r="74" spans="1:9" ht="10.5" customHeight="1">
      <c r="A74" s="364" t="s">
        <v>46</v>
      </c>
      <c r="B74" s="354"/>
      <c r="C74" s="369"/>
      <c r="D74" s="369"/>
      <c r="E74" s="369"/>
      <c r="F74" s="369">
        <v>150800</v>
      </c>
      <c r="G74" s="369"/>
      <c r="H74" s="369"/>
      <c r="I74" s="367">
        <v>150800</v>
      </c>
    </row>
    <row r="75" spans="1:9" ht="10.5" customHeight="1">
      <c r="A75" s="365"/>
      <c r="B75" s="355"/>
      <c r="C75" s="370"/>
      <c r="D75" s="370"/>
      <c r="E75" s="370"/>
      <c r="F75" s="370"/>
      <c r="G75" s="370"/>
      <c r="H75" s="370"/>
      <c r="I75" s="368"/>
    </row>
    <row r="76" spans="1:9" ht="10.5" customHeight="1">
      <c r="A76" s="364" t="s">
        <v>47</v>
      </c>
      <c r="B76" s="354"/>
      <c r="C76" s="369"/>
      <c r="D76" s="369"/>
      <c r="E76" s="369"/>
      <c r="F76" s="369">
        <v>189750</v>
      </c>
      <c r="G76" s="369"/>
      <c r="H76" s="369"/>
      <c r="I76" s="367">
        <v>189750</v>
      </c>
    </row>
    <row r="77" spans="1:9" ht="10.5" customHeight="1">
      <c r="A77" s="365"/>
      <c r="B77" s="355"/>
      <c r="C77" s="370"/>
      <c r="D77" s="370"/>
      <c r="E77" s="370"/>
      <c r="F77" s="370"/>
      <c r="G77" s="370"/>
      <c r="H77" s="370"/>
      <c r="I77" s="368"/>
    </row>
    <row r="78" spans="1:9" ht="10.5" customHeight="1">
      <c r="A78" s="364" t="s">
        <v>48</v>
      </c>
      <c r="B78" s="17"/>
      <c r="C78" s="15"/>
      <c r="D78" s="15"/>
      <c r="E78" s="15"/>
      <c r="F78" s="15"/>
      <c r="G78" s="16">
        <v>278427</v>
      </c>
      <c r="H78" s="15"/>
      <c r="I78" s="18">
        <v>278427</v>
      </c>
    </row>
    <row r="79" spans="1:9" ht="10.5" customHeight="1">
      <c r="A79" s="365"/>
      <c r="B79" s="12"/>
      <c r="C79" s="9"/>
      <c r="D79" s="9"/>
      <c r="E79" s="9"/>
      <c r="F79" s="9"/>
      <c r="G79" s="9">
        <v>2000000</v>
      </c>
      <c r="H79" s="9"/>
      <c r="I79" s="13">
        <v>2000000</v>
      </c>
    </row>
    <row r="80" spans="1:9" ht="10.5" customHeight="1">
      <c r="A80" s="364" t="s">
        <v>49</v>
      </c>
      <c r="B80" s="17"/>
      <c r="C80" s="15"/>
      <c r="D80" s="15"/>
      <c r="E80" s="15"/>
      <c r="F80" s="15"/>
      <c r="G80" s="15"/>
      <c r="H80" s="16">
        <v>0</v>
      </c>
      <c r="I80" s="18">
        <v>0</v>
      </c>
    </row>
    <row r="81" spans="1:9" ht="10.5" customHeight="1">
      <c r="A81" s="365"/>
      <c r="B81" s="12"/>
      <c r="C81" s="9"/>
      <c r="D81" s="9"/>
      <c r="E81" s="9"/>
      <c r="F81" s="9"/>
      <c r="G81" s="9"/>
      <c r="H81" s="9">
        <v>68200</v>
      </c>
      <c r="I81" s="13">
        <v>68200</v>
      </c>
    </row>
    <row r="82" spans="1:9" ht="10.5" customHeight="1">
      <c r="A82" s="364" t="s">
        <v>50</v>
      </c>
      <c r="B82" s="354"/>
      <c r="C82" s="369"/>
      <c r="D82" s="369"/>
      <c r="E82" s="369"/>
      <c r="F82" s="369">
        <v>55200</v>
      </c>
      <c r="G82" s="369"/>
      <c r="H82" s="369"/>
      <c r="I82" s="367">
        <v>55200</v>
      </c>
    </row>
    <row r="83" spans="1:9" ht="10.5" customHeight="1">
      <c r="A83" s="365"/>
      <c r="B83" s="355"/>
      <c r="C83" s="370"/>
      <c r="D83" s="370"/>
      <c r="E83" s="370"/>
      <c r="F83" s="370"/>
      <c r="G83" s="370"/>
      <c r="H83" s="370"/>
      <c r="I83" s="368"/>
    </row>
    <row r="84" spans="1:9" ht="10.5" customHeight="1">
      <c r="A84" s="364" t="s">
        <v>51</v>
      </c>
      <c r="B84" s="354"/>
      <c r="C84" s="369"/>
      <c r="D84" s="369"/>
      <c r="E84" s="369"/>
      <c r="F84" s="369"/>
      <c r="G84" s="369">
        <v>1600000</v>
      </c>
      <c r="H84" s="369"/>
      <c r="I84" s="367">
        <v>1600000</v>
      </c>
    </row>
    <row r="85" spans="1:9" ht="10.5" customHeight="1">
      <c r="A85" s="365"/>
      <c r="B85" s="355"/>
      <c r="C85" s="370"/>
      <c r="D85" s="370"/>
      <c r="E85" s="370"/>
      <c r="F85" s="370"/>
      <c r="G85" s="370"/>
      <c r="H85" s="370"/>
      <c r="I85" s="368"/>
    </row>
    <row r="86" spans="1:9" ht="10.5" customHeight="1">
      <c r="A86" s="364" t="s">
        <v>52</v>
      </c>
      <c r="B86" s="354"/>
      <c r="C86" s="369"/>
      <c r="D86" s="369"/>
      <c r="E86" s="369"/>
      <c r="F86" s="369"/>
      <c r="G86" s="369">
        <v>250000</v>
      </c>
      <c r="H86" s="369"/>
      <c r="I86" s="367">
        <v>250000</v>
      </c>
    </row>
    <row r="87" spans="1:9" ht="10.5" customHeight="1">
      <c r="A87" s="365"/>
      <c r="B87" s="355"/>
      <c r="C87" s="370"/>
      <c r="D87" s="370"/>
      <c r="E87" s="370"/>
      <c r="F87" s="370"/>
      <c r="G87" s="370"/>
      <c r="H87" s="370"/>
      <c r="I87" s="368"/>
    </row>
    <row r="88" spans="1:9" ht="10.5" customHeight="1">
      <c r="A88" s="364" t="s">
        <v>53</v>
      </c>
      <c r="B88" s="17"/>
      <c r="C88" s="16">
        <v>0</v>
      </c>
      <c r="D88" s="15"/>
      <c r="E88" s="15"/>
      <c r="F88" s="15"/>
      <c r="G88" s="15"/>
      <c r="H88" s="15"/>
      <c r="I88" s="18">
        <v>0</v>
      </c>
    </row>
    <row r="89" spans="1:9" ht="10.5" customHeight="1">
      <c r="A89" s="365"/>
      <c r="B89" s="12"/>
      <c r="C89" s="9">
        <v>218856</v>
      </c>
      <c r="D89" s="9"/>
      <c r="E89" s="9"/>
      <c r="F89" s="9"/>
      <c r="G89" s="9"/>
      <c r="H89" s="9"/>
      <c r="I89" s="13">
        <v>218856</v>
      </c>
    </row>
    <row r="90" spans="1:9" ht="10.5" customHeight="1">
      <c r="A90" s="364" t="s">
        <v>54</v>
      </c>
      <c r="B90" s="17"/>
      <c r="C90" s="16">
        <v>300000</v>
      </c>
      <c r="D90" s="15"/>
      <c r="E90" s="15"/>
      <c r="F90" s="15"/>
      <c r="G90" s="15"/>
      <c r="H90" s="15"/>
      <c r="I90" s="18">
        <v>300000</v>
      </c>
    </row>
    <row r="91" spans="1:9" ht="10.5" customHeight="1">
      <c r="A91" s="365"/>
      <c r="B91" s="12"/>
      <c r="C91" s="9">
        <v>0</v>
      </c>
      <c r="D91" s="9"/>
      <c r="E91" s="9"/>
      <c r="F91" s="9"/>
      <c r="G91" s="9"/>
      <c r="H91" s="9"/>
      <c r="I91" s="13">
        <v>0</v>
      </c>
    </row>
    <row r="92" spans="1:9" ht="10.5" customHeight="1">
      <c r="A92" s="364" t="s">
        <v>55</v>
      </c>
      <c r="B92" s="354"/>
      <c r="C92" s="369"/>
      <c r="D92" s="369"/>
      <c r="E92" s="369"/>
      <c r="F92" s="369"/>
      <c r="G92" s="369">
        <v>200000</v>
      </c>
      <c r="H92" s="369"/>
      <c r="I92" s="367">
        <v>200000</v>
      </c>
    </row>
    <row r="93" spans="1:9" ht="10.5" customHeight="1">
      <c r="A93" s="365"/>
      <c r="B93" s="355"/>
      <c r="C93" s="370"/>
      <c r="D93" s="370"/>
      <c r="E93" s="370"/>
      <c r="F93" s="370"/>
      <c r="G93" s="370"/>
      <c r="H93" s="370"/>
      <c r="I93" s="368"/>
    </row>
    <row r="94" spans="1:9" ht="10.5" customHeight="1">
      <c r="A94" s="364" t="s">
        <v>56</v>
      </c>
      <c r="B94" s="17"/>
      <c r="C94" s="16">
        <v>120000</v>
      </c>
      <c r="D94" s="15"/>
      <c r="E94" s="15"/>
      <c r="F94" s="15"/>
      <c r="G94" s="16">
        <v>0</v>
      </c>
      <c r="H94" s="15"/>
      <c r="I94" s="18">
        <v>120000</v>
      </c>
    </row>
    <row r="95" spans="1:9" ht="10.5" customHeight="1">
      <c r="A95" s="365"/>
      <c r="B95" s="12"/>
      <c r="C95" s="9">
        <v>0</v>
      </c>
      <c r="D95" s="9"/>
      <c r="E95" s="9"/>
      <c r="F95" s="9"/>
      <c r="G95" s="9">
        <v>150000</v>
      </c>
      <c r="H95" s="9"/>
      <c r="I95" s="13">
        <v>150000</v>
      </c>
    </row>
    <row r="96" spans="1:9" ht="10.5" customHeight="1">
      <c r="A96" s="353" t="s">
        <v>425</v>
      </c>
      <c r="B96" s="333"/>
      <c r="C96" s="334">
        <v>70000</v>
      </c>
      <c r="D96" s="335"/>
      <c r="E96" s="335"/>
      <c r="F96" s="335"/>
      <c r="G96" s="335"/>
      <c r="H96" s="335"/>
      <c r="I96" s="336">
        <v>70000</v>
      </c>
    </row>
    <row r="97" spans="1:9" ht="10.5" customHeight="1">
      <c r="A97" s="371"/>
      <c r="B97" s="337"/>
      <c r="C97" s="338">
        <v>90000</v>
      </c>
      <c r="D97" s="338"/>
      <c r="E97" s="338"/>
      <c r="F97" s="338"/>
      <c r="G97" s="338"/>
      <c r="H97" s="338"/>
      <c r="I97" s="339">
        <v>90000</v>
      </c>
    </row>
    <row r="98" spans="1:9" ht="10.5" customHeight="1">
      <c r="A98" s="353" t="s">
        <v>426</v>
      </c>
      <c r="B98" s="375"/>
      <c r="C98" s="377">
        <v>300000</v>
      </c>
      <c r="D98" s="377"/>
      <c r="E98" s="377"/>
      <c r="F98" s="377"/>
      <c r="G98" s="377"/>
      <c r="H98" s="377"/>
      <c r="I98" s="373">
        <v>300000</v>
      </c>
    </row>
    <row r="99" spans="1:9" ht="10.5" customHeight="1">
      <c r="A99" s="371"/>
      <c r="B99" s="376"/>
      <c r="C99" s="378"/>
      <c r="D99" s="378"/>
      <c r="E99" s="378"/>
      <c r="F99" s="378"/>
      <c r="G99" s="378"/>
      <c r="H99" s="378"/>
      <c r="I99" s="374"/>
    </row>
    <row r="100" spans="1:9" ht="10.5" customHeight="1">
      <c r="A100" s="364" t="s">
        <v>57</v>
      </c>
      <c r="B100" s="17"/>
      <c r="C100" s="16">
        <v>0</v>
      </c>
      <c r="D100" s="15"/>
      <c r="E100" s="15"/>
      <c r="F100" s="15"/>
      <c r="G100" s="16">
        <v>150000</v>
      </c>
      <c r="H100" s="15"/>
      <c r="I100" s="18">
        <v>150000</v>
      </c>
    </row>
    <row r="101" spans="1:9" ht="10.5" customHeight="1">
      <c r="A101" s="365"/>
      <c r="B101" s="12"/>
      <c r="C101" s="9">
        <v>112640</v>
      </c>
      <c r="D101" s="9"/>
      <c r="E101" s="9"/>
      <c r="F101" s="9"/>
      <c r="G101" s="9">
        <v>0</v>
      </c>
      <c r="H101" s="9"/>
      <c r="I101" s="13">
        <v>112640</v>
      </c>
    </row>
    <row r="102" spans="1:9" ht="10.5" customHeight="1">
      <c r="A102" s="364" t="s">
        <v>58</v>
      </c>
      <c r="B102" s="354"/>
      <c r="C102" s="369"/>
      <c r="D102" s="369"/>
      <c r="E102" s="369"/>
      <c r="F102" s="369"/>
      <c r="G102" s="369">
        <v>3000000</v>
      </c>
      <c r="H102" s="369"/>
      <c r="I102" s="367">
        <v>3000000</v>
      </c>
    </row>
    <row r="103" spans="1:9" ht="10.5" customHeight="1">
      <c r="A103" s="365"/>
      <c r="B103" s="355"/>
      <c r="C103" s="370"/>
      <c r="D103" s="370"/>
      <c r="E103" s="370"/>
      <c r="F103" s="370"/>
      <c r="G103" s="370"/>
      <c r="H103" s="370"/>
      <c r="I103" s="368"/>
    </row>
    <row r="104" spans="1:9" ht="10.5" customHeight="1">
      <c r="A104" s="364" t="s">
        <v>59</v>
      </c>
      <c r="B104" s="17"/>
      <c r="C104" s="16">
        <v>0</v>
      </c>
      <c r="D104" s="15"/>
      <c r="E104" s="15"/>
      <c r="F104" s="15"/>
      <c r="G104" s="15"/>
      <c r="H104" s="15"/>
      <c r="I104" s="18">
        <v>0</v>
      </c>
    </row>
    <row r="105" spans="1:9" ht="10.5" customHeight="1">
      <c r="A105" s="365"/>
      <c r="B105" s="12"/>
      <c r="C105" s="9">
        <v>132784</v>
      </c>
      <c r="D105" s="9"/>
      <c r="E105" s="9"/>
      <c r="F105" s="9"/>
      <c r="G105" s="9"/>
      <c r="H105" s="9"/>
      <c r="I105" s="13">
        <v>132784</v>
      </c>
    </row>
    <row r="106" spans="1:9" ht="10.5" customHeight="1">
      <c r="A106" s="364" t="s">
        <v>60</v>
      </c>
      <c r="B106" s="354"/>
      <c r="C106" s="369"/>
      <c r="D106" s="369"/>
      <c r="E106" s="369"/>
      <c r="F106" s="369"/>
      <c r="G106" s="369">
        <v>400000</v>
      </c>
      <c r="H106" s="369"/>
      <c r="I106" s="367">
        <v>400000</v>
      </c>
    </row>
    <row r="107" spans="1:9" ht="10.5" customHeight="1">
      <c r="A107" s="365"/>
      <c r="B107" s="355"/>
      <c r="C107" s="370"/>
      <c r="D107" s="370"/>
      <c r="E107" s="370"/>
      <c r="F107" s="370"/>
      <c r="G107" s="370"/>
      <c r="H107" s="370"/>
      <c r="I107" s="368"/>
    </row>
    <row r="108" spans="1:9" ht="10.5" customHeight="1">
      <c r="A108" s="364" t="s">
        <v>61</v>
      </c>
      <c r="B108" s="17"/>
      <c r="C108" s="15"/>
      <c r="D108" s="15"/>
      <c r="E108" s="15"/>
      <c r="F108" s="15"/>
      <c r="G108" s="16">
        <v>750000</v>
      </c>
      <c r="H108" s="15"/>
      <c r="I108" s="18">
        <v>750000</v>
      </c>
    </row>
    <row r="109" spans="1:9" ht="10.5" customHeight="1">
      <c r="A109" s="365"/>
      <c r="B109" s="12"/>
      <c r="C109" s="9"/>
      <c r="D109" s="9"/>
      <c r="E109" s="9"/>
      <c r="F109" s="9"/>
      <c r="G109" s="9">
        <v>0</v>
      </c>
      <c r="H109" s="9"/>
      <c r="I109" s="13">
        <v>0</v>
      </c>
    </row>
    <row r="110" spans="1:9" ht="10.5" customHeight="1">
      <c r="A110" s="364" t="s">
        <v>62</v>
      </c>
      <c r="B110" s="17"/>
      <c r="C110" s="16">
        <v>150000</v>
      </c>
      <c r="D110" s="15"/>
      <c r="E110" s="15"/>
      <c r="F110" s="15"/>
      <c r="G110" s="15"/>
      <c r="H110" s="15"/>
      <c r="I110" s="18">
        <v>150000</v>
      </c>
    </row>
    <row r="111" spans="1:9" ht="10.5" customHeight="1">
      <c r="A111" s="365"/>
      <c r="B111" s="12"/>
      <c r="C111" s="9">
        <v>0</v>
      </c>
      <c r="D111" s="9"/>
      <c r="E111" s="9"/>
      <c r="F111" s="9"/>
      <c r="G111" s="9"/>
      <c r="H111" s="9"/>
      <c r="I111" s="13">
        <v>0</v>
      </c>
    </row>
    <row r="112" spans="1:9" ht="10.5" customHeight="1">
      <c r="A112" s="364" t="s">
        <v>63</v>
      </c>
      <c r="B112" s="17"/>
      <c r="C112" s="16">
        <v>200000</v>
      </c>
      <c r="D112" s="15"/>
      <c r="E112" s="15"/>
      <c r="F112" s="15"/>
      <c r="G112" s="15"/>
      <c r="H112" s="15"/>
      <c r="I112" s="18">
        <v>200000</v>
      </c>
    </row>
    <row r="113" spans="1:9" ht="10.5" customHeight="1">
      <c r="A113" s="365"/>
      <c r="B113" s="12"/>
      <c r="C113" s="9">
        <v>280000</v>
      </c>
      <c r="D113" s="9"/>
      <c r="E113" s="9"/>
      <c r="F113" s="9"/>
      <c r="G113" s="9"/>
      <c r="H113" s="9"/>
      <c r="I113" s="13">
        <v>280000</v>
      </c>
    </row>
    <row r="114" spans="1:9" ht="10.5" customHeight="1">
      <c r="A114" s="364" t="s">
        <v>64</v>
      </c>
      <c r="B114" s="17"/>
      <c r="C114" s="16">
        <v>400000</v>
      </c>
      <c r="D114" s="15"/>
      <c r="E114" s="15"/>
      <c r="F114" s="15"/>
      <c r="G114" s="15"/>
      <c r="H114" s="15"/>
      <c r="I114" s="18">
        <v>400000</v>
      </c>
    </row>
    <row r="115" spans="1:9" ht="10.5" customHeight="1">
      <c r="A115" s="365"/>
      <c r="B115" s="12"/>
      <c r="C115" s="9">
        <v>370622.4</v>
      </c>
      <c r="D115" s="9"/>
      <c r="E115" s="9"/>
      <c r="F115" s="9"/>
      <c r="G115" s="9"/>
      <c r="H115" s="9"/>
      <c r="I115" s="13">
        <v>370622.4</v>
      </c>
    </row>
    <row r="116" spans="1:9" ht="10.5" customHeight="1">
      <c r="A116" s="364" t="s">
        <v>65</v>
      </c>
      <c r="B116" s="17"/>
      <c r="C116" s="16">
        <v>0</v>
      </c>
      <c r="D116" s="15">
        <v>100000</v>
      </c>
      <c r="E116" s="15"/>
      <c r="F116" s="15"/>
      <c r="G116" s="16">
        <v>121573</v>
      </c>
      <c r="H116" s="15"/>
      <c r="I116" s="18">
        <v>221573</v>
      </c>
    </row>
    <row r="117" spans="1:9" ht="10.5" customHeight="1">
      <c r="A117" s="365"/>
      <c r="B117" s="12"/>
      <c r="C117" s="9">
        <v>121573</v>
      </c>
      <c r="D117" s="9"/>
      <c r="E117" s="9"/>
      <c r="F117" s="9"/>
      <c r="G117" s="9">
        <v>0</v>
      </c>
      <c r="H117" s="9"/>
      <c r="I117" s="13">
        <v>221573</v>
      </c>
    </row>
    <row r="118" spans="1:9" ht="10.5" customHeight="1">
      <c r="A118" s="364" t="s">
        <v>66</v>
      </c>
      <c r="B118" s="17"/>
      <c r="C118" s="16">
        <v>0</v>
      </c>
      <c r="D118" s="15"/>
      <c r="E118" s="15"/>
      <c r="F118" s="15"/>
      <c r="G118" s="15"/>
      <c r="H118" s="15"/>
      <c r="I118" s="18">
        <v>0</v>
      </c>
    </row>
    <row r="119" spans="1:9" ht="10.5" customHeight="1">
      <c r="A119" s="365"/>
      <c r="B119" s="12"/>
      <c r="C119" s="9">
        <v>180060</v>
      </c>
      <c r="D119" s="9"/>
      <c r="E119" s="9"/>
      <c r="F119" s="9"/>
      <c r="G119" s="9"/>
      <c r="H119" s="9"/>
      <c r="I119" s="13">
        <v>180060</v>
      </c>
    </row>
    <row r="120" spans="1:9" ht="10.5" customHeight="1">
      <c r="A120" s="364" t="s">
        <v>67</v>
      </c>
      <c r="B120" s="17"/>
      <c r="C120" s="15"/>
      <c r="D120" s="15"/>
      <c r="E120" s="16">
        <v>0</v>
      </c>
      <c r="F120" s="15"/>
      <c r="G120" s="15"/>
      <c r="H120" s="15"/>
      <c r="I120" s="18">
        <v>0</v>
      </c>
    </row>
    <row r="121" spans="1:9" ht="10.5" customHeight="1" thickBot="1">
      <c r="A121" s="366"/>
      <c r="B121" s="19"/>
      <c r="C121" s="21"/>
      <c r="D121" s="21"/>
      <c r="E121" s="21">
        <v>730500</v>
      </c>
      <c r="F121" s="21"/>
      <c r="G121" s="21"/>
      <c r="H121" s="21"/>
      <c r="I121" s="24">
        <v>730500</v>
      </c>
    </row>
    <row r="122" spans="1:9" ht="21.75" customHeight="1" thickBot="1">
      <c r="A122" s="25" t="s">
        <v>68</v>
      </c>
      <c r="B122" s="22">
        <v>1285120</v>
      </c>
      <c r="C122" s="20">
        <v>3360000</v>
      </c>
      <c r="D122" s="20">
        <v>100000</v>
      </c>
      <c r="E122" s="20">
        <v>0</v>
      </c>
      <c r="F122" s="20">
        <v>12277906.19</v>
      </c>
      <c r="G122" s="20">
        <v>15590000</v>
      </c>
      <c r="H122" s="20">
        <v>0</v>
      </c>
      <c r="I122" s="23">
        <v>32613026.19</v>
      </c>
    </row>
    <row r="123" spans="1:9" ht="21.75" customHeight="1" thickBot="1">
      <c r="A123" s="25" t="s">
        <v>68</v>
      </c>
      <c r="B123" s="22">
        <v>1285120</v>
      </c>
      <c r="C123" s="20">
        <v>3591739</v>
      </c>
      <c r="D123" s="20">
        <v>100000</v>
      </c>
      <c r="E123" s="20">
        <v>1117860</v>
      </c>
      <c r="F123" s="20">
        <v>12441218.19</v>
      </c>
      <c r="G123" s="20">
        <v>13721239.91</v>
      </c>
      <c r="H123" s="20">
        <v>113753</v>
      </c>
      <c r="I123" s="23">
        <v>32370930.1</v>
      </c>
    </row>
    <row r="124" ht="21.75" customHeight="1" thickBot="1">
      <c r="A124" s="26"/>
    </row>
    <row r="125" spans="1:9" ht="49.5" customHeight="1">
      <c r="A125" s="362" t="s">
        <v>69</v>
      </c>
      <c r="B125" s="6" t="s">
        <v>3</v>
      </c>
      <c r="C125" s="4" t="s">
        <v>5</v>
      </c>
      <c r="D125" s="4" t="s">
        <v>7</v>
      </c>
      <c r="E125" s="4" t="s">
        <v>82</v>
      </c>
      <c r="F125" s="4" t="s">
        <v>9</v>
      </c>
      <c r="G125" s="4" t="s">
        <v>11</v>
      </c>
      <c r="H125" s="4" t="s">
        <v>13</v>
      </c>
      <c r="I125" s="360" t="s">
        <v>15</v>
      </c>
    </row>
    <row r="126" spans="1:9" ht="21.75" customHeight="1" thickBot="1">
      <c r="A126" s="363"/>
      <c r="B126" s="7" t="s">
        <v>4</v>
      </c>
      <c r="C126" s="5" t="s">
        <v>6</v>
      </c>
      <c r="D126" s="5" t="s">
        <v>8</v>
      </c>
      <c r="E126" s="5" t="s">
        <v>83</v>
      </c>
      <c r="F126" s="5" t="s">
        <v>10</v>
      </c>
      <c r="G126" s="5" t="s">
        <v>12</v>
      </c>
      <c r="H126" s="5" t="s">
        <v>14</v>
      </c>
      <c r="I126" s="361"/>
    </row>
    <row r="127" spans="1:9" ht="10.5" customHeight="1">
      <c r="A127" s="372" t="s">
        <v>70</v>
      </c>
      <c r="B127" s="11"/>
      <c r="C127" s="8"/>
      <c r="D127" s="8"/>
      <c r="E127" s="8"/>
      <c r="F127" s="8">
        <v>900000</v>
      </c>
      <c r="G127" s="10">
        <v>0</v>
      </c>
      <c r="H127" s="8"/>
      <c r="I127" s="14">
        <v>900000</v>
      </c>
    </row>
    <row r="128" spans="1:9" ht="10.5" customHeight="1">
      <c r="A128" s="365"/>
      <c r="B128" s="12"/>
      <c r="C128" s="9"/>
      <c r="D128" s="9"/>
      <c r="E128" s="9"/>
      <c r="F128" s="9"/>
      <c r="G128" s="9">
        <v>277151</v>
      </c>
      <c r="H128" s="9"/>
      <c r="I128" s="13">
        <v>1177151</v>
      </c>
    </row>
    <row r="129" spans="1:9" ht="10.5" customHeight="1">
      <c r="A129" s="364" t="s">
        <v>71</v>
      </c>
      <c r="B129" s="17"/>
      <c r="C129" s="16">
        <v>170000</v>
      </c>
      <c r="D129" s="15"/>
      <c r="E129" s="15"/>
      <c r="F129" s="15"/>
      <c r="G129" s="15"/>
      <c r="H129" s="15"/>
      <c r="I129" s="18">
        <v>170000</v>
      </c>
    </row>
    <row r="130" spans="1:9" ht="10.5" customHeight="1">
      <c r="A130" s="365"/>
      <c r="B130" s="12"/>
      <c r="C130" s="9">
        <v>0</v>
      </c>
      <c r="D130" s="9"/>
      <c r="E130" s="9"/>
      <c r="F130" s="9"/>
      <c r="G130" s="9"/>
      <c r="H130" s="9"/>
      <c r="I130" s="13">
        <v>0</v>
      </c>
    </row>
    <row r="131" spans="1:9" ht="10.5" customHeight="1">
      <c r="A131" s="353" t="s">
        <v>423</v>
      </c>
      <c r="B131" s="333"/>
      <c r="C131" s="334">
        <v>370000</v>
      </c>
      <c r="D131" s="335"/>
      <c r="E131" s="335"/>
      <c r="F131" s="335"/>
      <c r="G131" s="335"/>
      <c r="H131" s="335"/>
      <c r="I131" s="336">
        <v>370000</v>
      </c>
    </row>
    <row r="132" spans="1:9" ht="10.5" customHeight="1">
      <c r="A132" s="371"/>
      <c r="B132" s="337"/>
      <c r="C132" s="338">
        <v>318940</v>
      </c>
      <c r="D132" s="338"/>
      <c r="E132" s="338"/>
      <c r="F132" s="338"/>
      <c r="G132" s="338"/>
      <c r="H132" s="338"/>
      <c r="I132" s="339">
        <v>318940</v>
      </c>
    </row>
    <row r="133" spans="1:9" ht="10.5" customHeight="1">
      <c r="A133" s="364" t="s">
        <v>72</v>
      </c>
      <c r="B133" s="354"/>
      <c r="C133" s="369"/>
      <c r="D133" s="369"/>
      <c r="E133" s="369"/>
      <c r="F133" s="369">
        <v>11400</v>
      </c>
      <c r="G133" s="369"/>
      <c r="H133" s="369"/>
      <c r="I133" s="367">
        <v>11400</v>
      </c>
    </row>
    <row r="134" spans="1:9" ht="10.5" customHeight="1">
      <c r="A134" s="365"/>
      <c r="B134" s="355"/>
      <c r="C134" s="370"/>
      <c r="D134" s="370"/>
      <c r="E134" s="370"/>
      <c r="F134" s="370"/>
      <c r="G134" s="370"/>
      <c r="H134" s="370"/>
      <c r="I134" s="368"/>
    </row>
    <row r="135" spans="1:9" ht="10.5" customHeight="1">
      <c r="A135" s="364" t="s">
        <v>73</v>
      </c>
      <c r="B135" s="17"/>
      <c r="C135" s="15"/>
      <c r="D135" s="15"/>
      <c r="E135" s="15"/>
      <c r="F135" s="15"/>
      <c r="G135" s="16">
        <v>0</v>
      </c>
      <c r="H135" s="15"/>
      <c r="I135" s="18">
        <v>0</v>
      </c>
    </row>
    <row r="136" spans="1:9" ht="10.5" customHeight="1" thickBot="1">
      <c r="A136" s="365"/>
      <c r="B136" s="12"/>
      <c r="C136" s="9"/>
      <c r="D136" s="9"/>
      <c r="E136" s="9"/>
      <c r="F136" s="9"/>
      <c r="G136" s="9">
        <v>40000</v>
      </c>
      <c r="H136" s="9"/>
      <c r="I136" s="13">
        <v>40000</v>
      </c>
    </row>
    <row r="137" spans="1:9" ht="49.5" customHeight="1">
      <c r="A137" s="362" t="s">
        <v>69</v>
      </c>
      <c r="B137" s="6" t="s">
        <v>3</v>
      </c>
      <c r="C137" s="4" t="s">
        <v>5</v>
      </c>
      <c r="D137" s="4" t="s">
        <v>7</v>
      </c>
      <c r="E137" s="4" t="s">
        <v>82</v>
      </c>
      <c r="F137" s="4" t="s">
        <v>9</v>
      </c>
      <c r="G137" s="4" t="s">
        <v>11</v>
      </c>
      <c r="H137" s="4" t="s">
        <v>13</v>
      </c>
      <c r="I137" s="360" t="s">
        <v>15</v>
      </c>
    </row>
    <row r="138" spans="1:9" ht="21.75" customHeight="1" thickBot="1">
      <c r="A138" s="363"/>
      <c r="B138" s="7" t="s">
        <v>4</v>
      </c>
      <c r="C138" s="5" t="s">
        <v>6</v>
      </c>
      <c r="D138" s="5" t="s">
        <v>8</v>
      </c>
      <c r="E138" s="5" t="s">
        <v>83</v>
      </c>
      <c r="F138" s="5" t="s">
        <v>10</v>
      </c>
      <c r="G138" s="5" t="s">
        <v>12</v>
      </c>
      <c r="H138" s="5" t="s">
        <v>14</v>
      </c>
      <c r="I138" s="361"/>
    </row>
    <row r="139" spans="1:9" ht="10.5" customHeight="1">
      <c r="A139" s="364" t="s">
        <v>74</v>
      </c>
      <c r="B139" s="354"/>
      <c r="C139" s="369"/>
      <c r="D139" s="369"/>
      <c r="E139" s="369"/>
      <c r="F139" s="369"/>
      <c r="G139" s="369">
        <v>3500000</v>
      </c>
      <c r="H139" s="369"/>
      <c r="I139" s="367">
        <v>3500000</v>
      </c>
    </row>
    <row r="140" spans="1:9" ht="10.5" customHeight="1">
      <c r="A140" s="365"/>
      <c r="B140" s="355"/>
      <c r="C140" s="370"/>
      <c r="D140" s="370"/>
      <c r="E140" s="370"/>
      <c r="F140" s="370"/>
      <c r="G140" s="370"/>
      <c r="H140" s="370"/>
      <c r="I140" s="368"/>
    </row>
    <row r="141" spans="1:9" ht="10.5" customHeight="1">
      <c r="A141" s="364" t="s">
        <v>75</v>
      </c>
      <c r="B141" s="354"/>
      <c r="C141" s="369"/>
      <c r="D141" s="369"/>
      <c r="E141" s="369"/>
      <c r="F141" s="369">
        <v>143640</v>
      </c>
      <c r="G141" s="369"/>
      <c r="H141" s="369"/>
      <c r="I141" s="367">
        <v>143640</v>
      </c>
    </row>
    <row r="142" spans="1:9" ht="10.5" customHeight="1">
      <c r="A142" s="365"/>
      <c r="B142" s="355"/>
      <c r="C142" s="370"/>
      <c r="D142" s="370"/>
      <c r="E142" s="370"/>
      <c r="F142" s="370"/>
      <c r="G142" s="370"/>
      <c r="H142" s="370"/>
      <c r="I142" s="368"/>
    </row>
    <row r="143" spans="1:9" ht="10.5" customHeight="1">
      <c r="A143" s="364" t="s">
        <v>76</v>
      </c>
      <c r="B143" s="354"/>
      <c r="C143" s="369"/>
      <c r="D143" s="369"/>
      <c r="E143" s="369"/>
      <c r="F143" s="369"/>
      <c r="G143" s="369">
        <v>2100000</v>
      </c>
      <c r="H143" s="369"/>
      <c r="I143" s="367">
        <v>2100000</v>
      </c>
    </row>
    <row r="144" spans="1:9" ht="10.5" customHeight="1">
      <c r="A144" s="365"/>
      <c r="B144" s="355"/>
      <c r="C144" s="370"/>
      <c r="D144" s="370"/>
      <c r="E144" s="370"/>
      <c r="F144" s="370"/>
      <c r="G144" s="370"/>
      <c r="H144" s="370"/>
      <c r="I144" s="368"/>
    </row>
    <row r="145" spans="1:9" ht="10.5" customHeight="1">
      <c r="A145" s="364" t="s">
        <v>77</v>
      </c>
      <c r="B145" s="17"/>
      <c r="C145" s="16">
        <v>400000</v>
      </c>
      <c r="D145" s="15"/>
      <c r="E145" s="15"/>
      <c r="F145" s="15"/>
      <c r="G145" s="15"/>
      <c r="H145" s="15"/>
      <c r="I145" s="18">
        <v>400000</v>
      </c>
    </row>
    <row r="146" spans="1:9" ht="10.5" customHeight="1">
      <c r="A146" s="365"/>
      <c r="B146" s="12"/>
      <c r="C146" s="9">
        <v>389321</v>
      </c>
      <c r="D146" s="9"/>
      <c r="E146" s="9"/>
      <c r="F146" s="9"/>
      <c r="G146" s="9"/>
      <c r="H146" s="9"/>
      <c r="I146" s="13">
        <v>389321</v>
      </c>
    </row>
    <row r="147" spans="1:9" ht="10.5" customHeight="1">
      <c r="A147" s="364" t="s">
        <v>78</v>
      </c>
      <c r="B147" s="17"/>
      <c r="C147" s="15"/>
      <c r="D147" s="15"/>
      <c r="E147" s="15"/>
      <c r="F147" s="16">
        <v>1250000</v>
      </c>
      <c r="G147" s="15"/>
      <c r="H147" s="15"/>
      <c r="I147" s="18">
        <v>1250000</v>
      </c>
    </row>
    <row r="148" spans="1:9" ht="10.5" customHeight="1" thickBot="1">
      <c r="A148" s="366"/>
      <c r="B148" s="19"/>
      <c r="C148" s="21"/>
      <c r="D148" s="21"/>
      <c r="E148" s="21"/>
      <c r="F148" s="21">
        <v>1086688</v>
      </c>
      <c r="G148" s="21"/>
      <c r="H148" s="21"/>
      <c r="I148" s="24">
        <v>1086688</v>
      </c>
    </row>
    <row r="149" spans="1:9" ht="21.75" customHeight="1" thickBot="1">
      <c r="A149" s="25" t="s">
        <v>79</v>
      </c>
      <c r="B149" s="22"/>
      <c r="C149" s="20">
        <v>940000</v>
      </c>
      <c r="D149" s="20"/>
      <c r="E149" s="20"/>
      <c r="F149" s="20">
        <v>2305040</v>
      </c>
      <c r="G149" s="20">
        <v>5600000</v>
      </c>
      <c r="H149" s="20"/>
      <c r="I149" s="23">
        <v>8845040</v>
      </c>
    </row>
    <row r="150" spans="1:9" ht="21.75" customHeight="1" thickBot="1">
      <c r="A150" s="25" t="s">
        <v>79</v>
      </c>
      <c r="B150" s="22"/>
      <c r="C150" s="20">
        <v>708261</v>
      </c>
      <c r="D150" s="20"/>
      <c r="E150" s="20"/>
      <c r="F150" s="20">
        <v>2141728</v>
      </c>
      <c r="G150" s="20">
        <v>5917151</v>
      </c>
      <c r="H150" s="20"/>
      <c r="I150" s="23">
        <v>8767140</v>
      </c>
    </row>
    <row r="151" ht="21.75" customHeight="1" thickBot="1">
      <c r="A151" s="26"/>
    </row>
    <row r="152" spans="1:9" ht="21.75" customHeight="1" thickBot="1">
      <c r="A152" s="25" t="s">
        <v>80</v>
      </c>
      <c r="B152" s="22">
        <v>1285120</v>
      </c>
      <c r="C152" s="20">
        <v>4300000</v>
      </c>
      <c r="D152" s="20">
        <v>100000</v>
      </c>
      <c r="E152" s="20">
        <v>0</v>
      </c>
      <c r="F152" s="20">
        <v>14582946.19</v>
      </c>
      <c r="G152" s="20">
        <v>21190000</v>
      </c>
      <c r="H152" s="20">
        <v>0</v>
      </c>
      <c r="I152" s="23">
        <v>41458066.19</v>
      </c>
    </row>
    <row r="153" spans="1:9" ht="21.75" customHeight="1" thickBot="1">
      <c r="A153" s="25" t="s">
        <v>80</v>
      </c>
      <c r="B153" s="22">
        <v>1285120</v>
      </c>
      <c r="C153" s="20">
        <v>4300000</v>
      </c>
      <c r="D153" s="20">
        <v>100000</v>
      </c>
      <c r="E153" s="20">
        <v>1117860</v>
      </c>
      <c r="F153" s="20">
        <v>14582946.19</v>
      </c>
      <c r="G153" s="20">
        <v>19638390.91</v>
      </c>
      <c r="H153" s="20">
        <v>113753</v>
      </c>
      <c r="I153" s="23">
        <v>41138070.1</v>
      </c>
    </row>
    <row r="155" spans="1:9" ht="21.75" customHeight="1">
      <c r="A155" s="352" t="s">
        <v>429</v>
      </c>
      <c r="B155" s="340"/>
      <c r="C155" s="340"/>
      <c r="D155" s="340"/>
      <c r="E155" s="340"/>
      <c r="F155" s="340"/>
      <c r="G155" s="340"/>
      <c r="H155" s="340"/>
      <c r="I155" s="340"/>
    </row>
  </sheetData>
  <mergeCells count="307">
    <mergeCell ref="A4:A5"/>
    <mergeCell ref="A6:A7"/>
    <mergeCell ref="A8:A9"/>
    <mergeCell ref="A10:A11"/>
    <mergeCell ref="A12:A13"/>
    <mergeCell ref="A14:A15"/>
    <mergeCell ref="A16:A17"/>
    <mergeCell ref="B16:B17"/>
    <mergeCell ref="F16:F17"/>
    <mergeCell ref="G16:G17"/>
    <mergeCell ref="C16:C17"/>
    <mergeCell ref="D16:D17"/>
    <mergeCell ref="I16:I17"/>
    <mergeCell ref="A18:A19"/>
    <mergeCell ref="A20:A21"/>
    <mergeCell ref="B20:B21"/>
    <mergeCell ref="C20:C21"/>
    <mergeCell ref="D20:D21"/>
    <mergeCell ref="E20:E21"/>
    <mergeCell ref="F20:F21"/>
    <mergeCell ref="H16:H17"/>
    <mergeCell ref="E16:E17"/>
    <mergeCell ref="I20:I21"/>
    <mergeCell ref="A22:A23"/>
    <mergeCell ref="B22:B23"/>
    <mergeCell ref="C22:C23"/>
    <mergeCell ref="D22:D23"/>
    <mergeCell ref="E22:E23"/>
    <mergeCell ref="G20:G21"/>
    <mergeCell ref="H20:H21"/>
    <mergeCell ref="H22:H23"/>
    <mergeCell ref="I22:I23"/>
    <mergeCell ref="F22:F23"/>
    <mergeCell ref="G22:G23"/>
    <mergeCell ref="I24:I25"/>
    <mergeCell ref="A26:A27"/>
    <mergeCell ref="G24:G25"/>
    <mergeCell ref="H24:H25"/>
    <mergeCell ref="D24:D25"/>
    <mergeCell ref="E24:E25"/>
    <mergeCell ref="F24:F25"/>
    <mergeCell ref="A24:A25"/>
    <mergeCell ref="B24:B25"/>
    <mergeCell ref="C24:C25"/>
    <mergeCell ref="A28:A29"/>
    <mergeCell ref="A30:A31"/>
    <mergeCell ref="A32:A33"/>
    <mergeCell ref="B32:B33"/>
    <mergeCell ref="F32:F33"/>
    <mergeCell ref="G32:G33"/>
    <mergeCell ref="C32:C33"/>
    <mergeCell ref="D32:D33"/>
    <mergeCell ref="I32:I33"/>
    <mergeCell ref="A34:A35"/>
    <mergeCell ref="A36:A37"/>
    <mergeCell ref="A38:A39"/>
    <mergeCell ref="B38:B39"/>
    <mergeCell ref="C38:C39"/>
    <mergeCell ref="D38:D39"/>
    <mergeCell ref="E38:E39"/>
    <mergeCell ref="H32:H33"/>
    <mergeCell ref="E32:E33"/>
    <mergeCell ref="H38:H39"/>
    <mergeCell ref="I38:I39"/>
    <mergeCell ref="F38:F39"/>
    <mergeCell ref="G38:G39"/>
    <mergeCell ref="I40:I41"/>
    <mergeCell ref="A42:A43"/>
    <mergeCell ref="G40:G41"/>
    <mergeCell ref="H40:H41"/>
    <mergeCell ref="D40:D41"/>
    <mergeCell ref="E40:E41"/>
    <mergeCell ref="F40:F41"/>
    <mergeCell ref="A40:A41"/>
    <mergeCell ref="B40:B41"/>
    <mergeCell ref="C40:C41"/>
    <mergeCell ref="D46:D47"/>
    <mergeCell ref="E46:E47"/>
    <mergeCell ref="A44:A45"/>
    <mergeCell ref="A46:A47"/>
    <mergeCell ref="B46:B47"/>
    <mergeCell ref="C46:C47"/>
    <mergeCell ref="H46:H47"/>
    <mergeCell ref="I46:I47"/>
    <mergeCell ref="F46:F47"/>
    <mergeCell ref="G46:G47"/>
    <mergeCell ref="A48:A49"/>
    <mergeCell ref="A50:A51"/>
    <mergeCell ref="A52:A53"/>
    <mergeCell ref="B52:B53"/>
    <mergeCell ref="F52:F53"/>
    <mergeCell ref="G52:G53"/>
    <mergeCell ref="C52:C53"/>
    <mergeCell ref="D52:D53"/>
    <mergeCell ref="I52:I53"/>
    <mergeCell ref="A54:A55"/>
    <mergeCell ref="B54:B55"/>
    <mergeCell ref="C54:C55"/>
    <mergeCell ref="D54:D55"/>
    <mergeCell ref="E54:E55"/>
    <mergeCell ref="F54:F55"/>
    <mergeCell ref="G54:G55"/>
    <mergeCell ref="H52:H53"/>
    <mergeCell ref="E52:E53"/>
    <mergeCell ref="I54:I55"/>
    <mergeCell ref="A56:A57"/>
    <mergeCell ref="A58:A59"/>
    <mergeCell ref="B58:B59"/>
    <mergeCell ref="C58:C59"/>
    <mergeCell ref="D58:D59"/>
    <mergeCell ref="E58:E59"/>
    <mergeCell ref="H54:H55"/>
    <mergeCell ref="H58:H59"/>
    <mergeCell ref="I58:I59"/>
    <mergeCell ref="F58:F59"/>
    <mergeCell ref="G58:G59"/>
    <mergeCell ref="F60:F61"/>
    <mergeCell ref="A60:A61"/>
    <mergeCell ref="B60:B61"/>
    <mergeCell ref="C60:C61"/>
    <mergeCell ref="I60:I61"/>
    <mergeCell ref="A62:A63"/>
    <mergeCell ref="B62:B63"/>
    <mergeCell ref="C62:C63"/>
    <mergeCell ref="D62:D63"/>
    <mergeCell ref="E62:E63"/>
    <mergeCell ref="G60:G61"/>
    <mergeCell ref="H60:H61"/>
    <mergeCell ref="D60:D61"/>
    <mergeCell ref="E60:E61"/>
    <mergeCell ref="H62:H63"/>
    <mergeCell ref="I62:I63"/>
    <mergeCell ref="F62:F63"/>
    <mergeCell ref="G62:G63"/>
    <mergeCell ref="F64:F65"/>
    <mergeCell ref="A64:A65"/>
    <mergeCell ref="B64:B65"/>
    <mergeCell ref="C64:C65"/>
    <mergeCell ref="I64:I65"/>
    <mergeCell ref="A66:A67"/>
    <mergeCell ref="B66:B67"/>
    <mergeCell ref="C66:C67"/>
    <mergeCell ref="D66:D67"/>
    <mergeCell ref="E66:E67"/>
    <mergeCell ref="G64:G65"/>
    <mergeCell ref="H64:H65"/>
    <mergeCell ref="D64:D65"/>
    <mergeCell ref="E64:E65"/>
    <mergeCell ref="H66:H67"/>
    <mergeCell ref="I66:I67"/>
    <mergeCell ref="F66:F67"/>
    <mergeCell ref="G66:G67"/>
    <mergeCell ref="D70:D71"/>
    <mergeCell ref="E70:E71"/>
    <mergeCell ref="A68:A69"/>
    <mergeCell ref="A70:A71"/>
    <mergeCell ref="B70:B71"/>
    <mergeCell ref="C70:C71"/>
    <mergeCell ref="H70:H71"/>
    <mergeCell ref="I70:I71"/>
    <mergeCell ref="F70:F71"/>
    <mergeCell ref="G70:G71"/>
    <mergeCell ref="F74:F75"/>
    <mergeCell ref="A74:A75"/>
    <mergeCell ref="B74:B75"/>
    <mergeCell ref="C74:C75"/>
    <mergeCell ref="I74:I75"/>
    <mergeCell ref="A76:A77"/>
    <mergeCell ref="B76:B77"/>
    <mergeCell ref="C76:C77"/>
    <mergeCell ref="D76:D77"/>
    <mergeCell ref="E76:E77"/>
    <mergeCell ref="G74:G75"/>
    <mergeCell ref="H74:H75"/>
    <mergeCell ref="D74:D75"/>
    <mergeCell ref="E74:E75"/>
    <mergeCell ref="H76:H77"/>
    <mergeCell ref="I76:I77"/>
    <mergeCell ref="F76:F77"/>
    <mergeCell ref="G76:G77"/>
    <mergeCell ref="A78:A79"/>
    <mergeCell ref="A80:A81"/>
    <mergeCell ref="A82:A83"/>
    <mergeCell ref="B82:B83"/>
    <mergeCell ref="F82:F83"/>
    <mergeCell ref="G82:G83"/>
    <mergeCell ref="C82:C83"/>
    <mergeCell ref="D82:D83"/>
    <mergeCell ref="I82:I83"/>
    <mergeCell ref="A84:A85"/>
    <mergeCell ref="B84:B85"/>
    <mergeCell ref="C84:C85"/>
    <mergeCell ref="D84:D85"/>
    <mergeCell ref="E84:E85"/>
    <mergeCell ref="F84:F85"/>
    <mergeCell ref="G84:G85"/>
    <mergeCell ref="H82:H83"/>
    <mergeCell ref="E82:E83"/>
    <mergeCell ref="I84:I85"/>
    <mergeCell ref="A86:A87"/>
    <mergeCell ref="B86:B87"/>
    <mergeCell ref="C86:C87"/>
    <mergeCell ref="D86:D87"/>
    <mergeCell ref="E86:E87"/>
    <mergeCell ref="F86:F87"/>
    <mergeCell ref="H84:H85"/>
    <mergeCell ref="I86:I87"/>
    <mergeCell ref="A88:A89"/>
    <mergeCell ref="G86:G87"/>
    <mergeCell ref="H86:H87"/>
    <mergeCell ref="D92:D93"/>
    <mergeCell ref="E92:E93"/>
    <mergeCell ref="A90:A91"/>
    <mergeCell ref="A92:A93"/>
    <mergeCell ref="B92:B93"/>
    <mergeCell ref="C92:C93"/>
    <mergeCell ref="H92:H93"/>
    <mergeCell ref="I92:I93"/>
    <mergeCell ref="F92:F93"/>
    <mergeCell ref="G92:G93"/>
    <mergeCell ref="A94:A95"/>
    <mergeCell ref="I98:I99"/>
    <mergeCell ref="A96:A97"/>
    <mergeCell ref="A98:A99"/>
    <mergeCell ref="B98:B99"/>
    <mergeCell ref="F98:F99"/>
    <mergeCell ref="H98:H99"/>
    <mergeCell ref="E98:E99"/>
    <mergeCell ref="G98:G99"/>
    <mergeCell ref="C98:C99"/>
    <mergeCell ref="D98:D99"/>
    <mergeCell ref="A100:A101"/>
    <mergeCell ref="A102:A103"/>
    <mergeCell ref="B102:B103"/>
    <mergeCell ref="C102:C103"/>
    <mergeCell ref="H106:H107"/>
    <mergeCell ref="D106:D107"/>
    <mergeCell ref="E106:E107"/>
    <mergeCell ref="D102:D103"/>
    <mergeCell ref="E102:E103"/>
    <mergeCell ref="F102:F103"/>
    <mergeCell ref="F106:F107"/>
    <mergeCell ref="I102:I103"/>
    <mergeCell ref="A104:A105"/>
    <mergeCell ref="G102:G103"/>
    <mergeCell ref="H102:H103"/>
    <mergeCell ref="A106:A107"/>
    <mergeCell ref="B106:B107"/>
    <mergeCell ref="C106:C107"/>
    <mergeCell ref="A129:A130"/>
    <mergeCell ref="A127:A128"/>
    <mergeCell ref="A110:A111"/>
    <mergeCell ref="A112:A113"/>
    <mergeCell ref="A114:A115"/>
    <mergeCell ref="A116:A117"/>
    <mergeCell ref="A131:A132"/>
    <mergeCell ref="A133:A134"/>
    <mergeCell ref="B133:B134"/>
    <mergeCell ref="C139:C140"/>
    <mergeCell ref="D139:D140"/>
    <mergeCell ref="E139:E140"/>
    <mergeCell ref="F139:F140"/>
    <mergeCell ref="A137:A138"/>
    <mergeCell ref="I137:I138"/>
    <mergeCell ref="I133:I134"/>
    <mergeCell ref="A135:A136"/>
    <mergeCell ref="H133:H134"/>
    <mergeCell ref="E133:E134"/>
    <mergeCell ref="F133:F134"/>
    <mergeCell ref="G133:G134"/>
    <mergeCell ref="C133:C134"/>
    <mergeCell ref="D133:D134"/>
    <mergeCell ref="I139:I140"/>
    <mergeCell ref="A141:A142"/>
    <mergeCell ref="B141:B142"/>
    <mergeCell ref="C141:C142"/>
    <mergeCell ref="D141:D142"/>
    <mergeCell ref="E141:E142"/>
    <mergeCell ref="G139:G140"/>
    <mergeCell ref="H139:H140"/>
    <mergeCell ref="A139:A140"/>
    <mergeCell ref="B139:B140"/>
    <mergeCell ref="C143:C144"/>
    <mergeCell ref="H141:H142"/>
    <mergeCell ref="I141:I142"/>
    <mergeCell ref="F141:F142"/>
    <mergeCell ref="G141:G142"/>
    <mergeCell ref="A147:A148"/>
    <mergeCell ref="I143:I144"/>
    <mergeCell ref="A145:A146"/>
    <mergeCell ref="G143:G144"/>
    <mergeCell ref="H143:H144"/>
    <mergeCell ref="D143:D144"/>
    <mergeCell ref="E143:E144"/>
    <mergeCell ref="F143:F144"/>
    <mergeCell ref="A143:A144"/>
    <mergeCell ref="B143:B144"/>
    <mergeCell ref="I125:I126"/>
    <mergeCell ref="I4:I5"/>
    <mergeCell ref="A72:A73"/>
    <mergeCell ref="I72:I73"/>
    <mergeCell ref="A118:A119"/>
    <mergeCell ref="A120:A121"/>
    <mergeCell ref="A125:A126"/>
    <mergeCell ref="I106:I107"/>
    <mergeCell ref="A108:A109"/>
    <mergeCell ref="G106:G107"/>
  </mergeCells>
  <printOptions/>
  <pageMargins left="0.24" right="0.25" top="0.17" bottom="0.17" header="0.23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L36" sqref="L36"/>
    </sheetView>
  </sheetViews>
  <sheetFormatPr defaultColWidth="9.140625" defaultRowHeight="21.75" customHeight="1"/>
  <cols>
    <col min="1" max="1" width="40.7109375" style="26" customWidth="1"/>
    <col min="2" max="2" width="9.8515625" style="1" customWidth="1"/>
    <col min="3" max="3" width="8.421875" style="1" customWidth="1"/>
    <col min="4" max="4" width="9.8515625" style="1" customWidth="1"/>
    <col min="5" max="5" width="10.7109375" style="1" customWidth="1"/>
    <col min="6" max="6" width="9.8515625" style="1" customWidth="1"/>
    <col min="7" max="7" width="10.57421875" style="1" customWidth="1"/>
    <col min="8" max="18" width="9.140625" style="1" customWidth="1"/>
    <col min="19" max="19" width="12.7109375" style="1" customWidth="1"/>
    <col min="20" max="16384" width="9.140625" style="1" customWidth="1"/>
  </cols>
  <sheetData>
    <row r="1" spans="1:7" ht="17.25" customHeight="1">
      <c r="A1" s="379" t="s">
        <v>81</v>
      </c>
      <c r="B1" s="379"/>
      <c r="C1" s="379"/>
      <c r="D1" s="379"/>
      <c r="E1" s="379"/>
      <c r="F1" s="379"/>
      <c r="G1" s="379"/>
    </row>
    <row r="2" ht="18" customHeight="1">
      <c r="A2" s="356" t="s">
        <v>1</v>
      </c>
    </row>
    <row r="3" ht="9.75" customHeight="1" thickBot="1">
      <c r="A3" s="357"/>
    </row>
    <row r="4" spans="1:7" ht="49.5" customHeight="1">
      <c r="A4" s="362" t="s">
        <v>2</v>
      </c>
      <c r="B4" s="6" t="s">
        <v>3</v>
      </c>
      <c r="C4" s="4" t="s">
        <v>7</v>
      </c>
      <c r="D4" s="4" t="s">
        <v>82</v>
      </c>
      <c r="E4" s="4" t="s">
        <v>11</v>
      </c>
      <c r="F4" s="4" t="s">
        <v>13</v>
      </c>
      <c r="G4" s="360" t="s">
        <v>15</v>
      </c>
    </row>
    <row r="5" spans="1:7" ht="21.75" customHeight="1" thickBot="1">
      <c r="A5" s="363"/>
      <c r="B5" s="7" t="s">
        <v>4</v>
      </c>
      <c r="C5" s="5" t="s">
        <v>8</v>
      </c>
      <c r="D5" s="5" t="s">
        <v>83</v>
      </c>
      <c r="E5" s="5" t="s">
        <v>12</v>
      </c>
      <c r="F5" s="5" t="s">
        <v>14</v>
      </c>
      <c r="G5" s="361"/>
    </row>
    <row r="6" spans="1:7" ht="10.5" customHeight="1">
      <c r="A6" s="372" t="s">
        <v>84</v>
      </c>
      <c r="B6" s="11"/>
      <c r="C6" s="8"/>
      <c r="D6" s="8"/>
      <c r="E6" s="10">
        <v>0</v>
      </c>
      <c r="F6" s="8"/>
      <c r="G6" s="14">
        <v>0</v>
      </c>
    </row>
    <row r="7" spans="1:7" ht="10.5" customHeight="1">
      <c r="A7" s="365"/>
      <c r="B7" s="12"/>
      <c r="C7" s="9"/>
      <c r="D7" s="9"/>
      <c r="E7" s="9">
        <v>87433.5</v>
      </c>
      <c r="F7" s="9"/>
      <c r="G7" s="13">
        <v>87433.5</v>
      </c>
    </row>
    <row r="8" spans="1:7" ht="10.5" customHeight="1">
      <c r="A8" s="364" t="s">
        <v>85</v>
      </c>
      <c r="B8" s="17"/>
      <c r="C8" s="15"/>
      <c r="D8" s="15"/>
      <c r="E8" s="16">
        <v>200000</v>
      </c>
      <c r="F8" s="15"/>
      <c r="G8" s="18">
        <v>200000</v>
      </c>
    </row>
    <row r="9" spans="1:7" ht="10.5" customHeight="1">
      <c r="A9" s="365"/>
      <c r="B9" s="12"/>
      <c r="C9" s="9"/>
      <c r="D9" s="9"/>
      <c r="E9" s="9">
        <v>0</v>
      </c>
      <c r="F9" s="9"/>
      <c r="G9" s="13">
        <v>0</v>
      </c>
    </row>
    <row r="10" spans="1:7" ht="10.5" customHeight="1">
      <c r="A10" s="364" t="s">
        <v>17</v>
      </c>
      <c r="B10" s="17"/>
      <c r="C10" s="15"/>
      <c r="D10" s="16">
        <v>0</v>
      </c>
      <c r="E10" s="15"/>
      <c r="F10" s="15"/>
      <c r="G10" s="18">
        <v>0</v>
      </c>
    </row>
    <row r="11" spans="1:7" ht="10.5" customHeight="1">
      <c r="A11" s="365"/>
      <c r="B11" s="12"/>
      <c r="C11" s="9"/>
      <c r="D11" s="9">
        <v>376250</v>
      </c>
      <c r="E11" s="9"/>
      <c r="F11" s="9"/>
      <c r="G11" s="13">
        <v>376250</v>
      </c>
    </row>
    <row r="12" spans="1:7" ht="10.5" customHeight="1">
      <c r="A12" s="364" t="s">
        <v>86</v>
      </c>
      <c r="B12" s="17"/>
      <c r="C12" s="15"/>
      <c r="D12" s="15"/>
      <c r="E12" s="16">
        <v>0</v>
      </c>
      <c r="F12" s="15"/>
      <c r="G12" s="18">
        <v>0</v>
      </c>
    </row>
    <row r="13" spans="1:7" ht="10.5" customHeight="1">
      <c r="A13" s="365"/>
      <c r="B13" s="12"/>
      <c r="C13" s="9"/>
      <c r="D13" s="9"/>
      <c r="E13" s="9">
        <v>71940</v>
      </c>
      <c r="F13" s="9"/>
      <c r="G13" s="13">
        <v>71940</v>
      </c>
    </row>
    <row r="14" spans="1:7" ht="10.5" customHeight="1">
      <c r="A14" s="364" t="s">
        <v>87</v>
      </c>
      <c r="B14" s="17"/>
      <c r="C14" s="15"/>
      <c r="D14" s="15"/>
      <c r="E14" s="16">
        <v>250000</v>
      </c>
      <c r="F14" s="15"/>
      <c r="G14" s="18">
        <v>250000</v>
      </c>
    </row>
    <row r="15" spans="1:7" ht="10.5" customHeight="1">
      <c r="A15" s="365"/>
      <c r="B15" s="12"/>
      <c r="C15" s="9"/>
      <c r="D15" s="9"/>
      <c r="E15" s="9">
        <v>243100</v>
      </c>
      <c r="F15" s="9"/>
      <c r="G15" s="13">
        <v>243100</v>
      </c>
    </row>
    <row r="16" spans="1:7" ht="10.5" customHeight="1">
      <c r="A16" s="364" t="s">
        <v>88</v>
      </c>
      <c r="B16" s="17"/>
      <c r="C16" s="15"/>
      <c r="D16" s="15"/>
      <c r="E16" s="16">
        <v>1200000</v>
      </c>
      <c r="F16" s="15"/>
      <c r="G16" s="18">
        <v>1200000</v>
      </c>
    </row>
    <row r="17" spans="1:7" ht="10.5" customHeight="1">
      <c r="A17" s="365"/>
      <c r="B17" s="12"/>
      <c r="C17" s="9"/>
      <c r="D17" s="9"/>
      <c r="E17" s="9">
        <v>0</v>
      </c>
      <c r="F17" s="9"/>
      <c r="G17" s="13">
        <v>0</v>
      </c>
    </row>
    <row r="18" spans="1:7" ht="10.5" customHeight="1">
      <c r="A18" s="364" t="s">
        <v>89</v>
      </c>
      <c r="B18" s="17"/>
      <c r="C18" s="15"/>
      <c r="D18" s="15"/>
      <c r="E18" s="16">
        <v>80000</v>
      </c>
      <c r="F18" s="15"/>
      <c r="G18" s="18">
        <v>80000</v>
      </c>
    </row>
    <row r="19" spans="1:7" ht="10.5" customHeight="1">
      <c r="A19" s="365"/>
      <c r="B19" s="12"/>
      <c r="C19" s="9"/>
      <c r="D19" s="9"/>
      <c r="E19" s="9">
        <v>0</v>
      </c>
      <c r="F19" s="9"/>
      <c r="G19" s="13">
        <v>0</v>
      </c>
    </row>
    <row r="20" spans="1:7" ht="10.5" customHeight="1">
      <c r="A20" s="364" t="s">
        <v>90</v>
      </c>
      <c r="B20" s="17"/>
      <c r="C20" s="15"/>
      <c r="D20" s="15"/>
      <c r="E20" s="16">
        <v>1200000</v>
      </c>
      <c r="F20" s="15"/>
      <c r="G20" s="18">
        <v>1200000</v>
      </c>
    </row>
    <row r="21" spans="1:7" ht="10.5" customHeight="1">
      <c r="A21" s="365"/>
      <c r="B21" s="12"/>
      <c r="C21" s="9"/>
      <c r="D21" s="9"/>
      <c r="E21" s="9">
        <v>0</v>
      </c>
      <c r="F21" s="9"/>
      <c r="G21" s="13">
        <v>0</v>
      </c>
    </row>
    <row r="22" spans="1:7" ht="10.5" customHeight="1">
      <c r="A22" s="364" t="s">
        <v>91</v>
      </c>
      <c r="B22" s="17"/>
      <c r="C22" s="15"/>
      <c r="D22" s="15"/>
      <c r="E22" s="16">
        <v>500000</v>
      </c>
      <c r="F22" s="15"/>
      <c r="G22" s="18">
        <v>500000</v>
      </c>
    </row>
    <row r="23" spans="1:7" ht="10.5" customHeight="1">
      <c r="A23" s="365"/>
      <c r="B23" s="12"/>
      <c r="C23" s="9"/>
      <c r="D23" s="9"/>
      <c r="E23" s="9">
        <v>249368</v>
      </c>
      <c r="F23" s="9"/>
      <c r="G23" s="13">
        <v>249368</v>
      </c>
    </row>
    <row r="24" spans="1:7" ht="10.5" customHeight="1">
      <c r="A24" s="364" t="s">
        <v>92</v>
      </c>
      <c r="B24" s="17"/>
      <c r="C24" s="15"/>
      <c r="D24" s="15"/>
      <c r="E24" s="16">
        <v>2000000</v>
      </c>
      <c r="F24" s="15"/>
      <c r="G24" s="18">
        <v>2000000</v>
      </c>
    </row>
    <row r="25" spans="1:7" ht="10.5" customHeight="1">
      <c r="A25" s="365"/>
      <c r="B25" s="12"/>
      <c r="C25" s="9"/>
      <c r="D25" s="9"/>
      <c r="E25" s="9">
        <v>0</v>
      </c>
      <c r="F25" s="9"/>
      <c r="G25" s="13">
        <v>0</v>
      </c>
    </row>
    <row r="26" spans="1:7" ht="10.5" customHeight="1">
      <c r="A26" s="364" t="s">
        <v>93</v>
      </c>
      <c r="B26" s="17"/>
      <c r="C26" s="15"/>
      <c r="D26" s="15"/>
      <c r="E26" s="16">
        <v>100000</v>
      </c>
      <c r="F26" s="15"/>
      <c r="G26" s="18">
        <v>100000</v>
      </c>
    </row>
    <row r="27" spans="1:7" ht="10.5" customHeight="1">
      <c r="A27" s="365"/>
      <c r="B27" s="12"/>
      <c r="C27" s="9"/>
      <c r="D27" s="9"/>
      <c r="E27" s="9">
        <v>110899</v>
      </c>
      <c r="F27" s="9"/>
      <c r="G27" s="13">
        <v>110899</v>
      </c>
    </row>
    <row r="28" spans="1:7" ht="10.5" customHeight="1">
      <c r="A28" s="364" t="s">
        <v>94</v>
      </c>
      <c r="B28" s="17"/>
      <c r="C28" s="15"/>
      <c r="D28" s="15"/>
      <c r="E28" s="16">
        <v>300000</v>
      </c>
      <c r="F28" s="15"/>
      <c r="G28" s="18">
        <v>300000</v>
      </c>
    </row>
    <row r="29" spans="1:7" ht="10.5" customHeight="1">
      <c r="A29" s="365"/>
      <c r="B29" s="12"/>
      <c r="C29" s="9"/>
      <c r="D29" s="9"/>
      <c r="E29" s="9">
        <v>0</v>
      </c>
      <c r="F29" s="9"/>
      <c r="G29" s="13">
        <v>0</v>
      </c>
    </row>
    <row r="30" spans="1:7" ht="10.5" customHeight="1">
      <c r="A30" s="364" t="s">
        <v>94</v>
      </c>
      <c r="B30" s="17"/>
      <c r="C30" s="15"/>
      <c r="D30" s="15"/>
      <c r="E30" s="16">
        <v>1200000</v>
      </c>
      <c r="F30" s="15"/>
      <c r="G30" s="18">
        <v>1200000</v>
      </c>
    </row>
    <row r="31" spans="1:7" ht="10.5" customHeight="1">
      <c r="A31" s="365"/>
      <c r="B31" s="12"/>
      <c r="C31" s="9"/>
      <c r="D31" s="9"/>
      <c r="E31" s="9">
        <v>1265000</v>
      </c>
      <c r="F31" s="9"/>
      <c r="G31" s="13">
        <v>1265000</v>
      </c>
    </row>
    <row r="32" spans="1:7" ht="10.5" customHeight="1">
      <c r="A32" s="364" t="s">
        <v>95</v>
      </c>
      <c r="B32" s="17"/>
      <c r="C32" s="15"/>
      <c r="D32" s="15"/>
      <c r="E32" s="16">
        <v>0</v>
      </c>
      <c r="F32" s="15"/>
      <c r="G32" s="18">
        <v>0</v>
      </c>
    </row>
    <row r="33" spans="1:7" ht="10.5" customHeight="1">
      <c r="A33" s="365"/>
      <c r="B33" s="12"/>
      <c r="C33" s="9"/>
      <c r="D33" s="9"/>
      <c r="E33" s="9">
        <v>81199</v>
      </c>
      <c r="F33" s="9"/>
      <c r="G33" s="13">
        <v>81199</v>
      </c>
    </row>
    <row r="34" spans="1:7" ht="10.5" customHeight="1">
      <c r="A34" s="364" t="s">
        <v>96</v>
      </c>
      <c r="B34" s="17"/>
      <c r="C34" s="15"/>
      <c r="D34" s="16">
        <v>0</v>
      </c>
      <c r="E34" s="15"/>
      <c r="F34" s="15"/>
      <c r="G34" s="18">
        <v>0</v>
      </c>
    </row>
    <row r="35" spans="1:7" ht="10.5" customHeight="1">
      <c r="A35" s="365"/>
      <c r="B35" s="12"/>
      <c r="C35" s="9"/>
      <c r="D35" s="9">
        <v>457500</v>
      </c>
      <c r="E35" s="9"/>
      <c r="F35" s="9"/>
      <c r="G35" s="13">
        <v>457500</v>
      </c>
    </row>
    <row r="36" spans="1:7" ht="10.5" customHeight="1">
      <c r="A36" s="364" t="s">
        <v>38</v>
      </c>
      <c r="B36" s="354">
        <v>973440</v>
      </c>
      <c r="C36" s="369"/>
      <c r="D36" s="369"/>
      <c r="E36" s="369"/>
      <c r="F36" s="369"/>
      <c r="G36" s="367">
        <v>973440</v>
      </c>
    </row>
    <row r="37" spans="1:7" ht="10.5" customHeight="1">
      <c r="A37" s="365"/>
      <c r="B37" s="355"/>
      <c r="C37" s="370"/>
      <c r="D37" s="370"/>
      <c r="E37" s="370"/>
      <c r="F37" s="370"/>
      <c r="G37" s="368"/>
    </row>
    <row r="38" spans="1:7" ht="10.5" customHeight="1">
      <c r="A38" s="364" t="s">
        <v>97</v>
      </c>
      <c r="B38" s="17"/>
      <c r="C38" s="15"/>
      <c r="D38" s="16">
        <v>0</v>
      </c>
      <c r="E38" s="15"/>
      <c r="F38" s="15"/>
      <c r="G38" s="18">
        <v>0</v>
      </c>
    </row>
    <row r="39" spans="1:7" ht="10.5" customHeight="1">
      <c r="A39" s="365"/>
      <c r="B39" s="12"/>
      <c r="C39" s="9"/>
      <c r="D39" s="9">
        <v>273000</v>
      </c>
      <c r="E39" s="9"/>
      <c r="F39" s="9"/>
      <c r="G39" s="13">
        <v>273000</v>
      </c>
    </row>
    <row r="40" spans="1:7" ht="10.5" customHeight="1">
      <c r="A40" s="364" t="s">
        <v>98</v>
      </c>
      <c r="B40" s="17"/>
      <c r="C40" s="15"/>
      <c r="D40" s="15"/>
      <c r="E40" s="16">
        <v>250000</v>
      </c>
      <c r="F40" s="15"/>
      <c r="G40" s="18">
        <v>250000</v>
      </c>
    </row>
    <row r="41" spans="1:7" ht="10.5" customHeight="1">
      <c r="A41" s="365"/>
      <c r="B41" s="12"/>
      <c r="C41" s="9"/>
      <c r="D41" s="9"/>
      <c r="E41" s="9">
        <v>200000</v>
      </c>
      <c r="F41" s="9"/>
      <c r="G41" s="13">
        <v>200000</v>
      </c>
    </row>
    <row r="42" spans="1:7" ht="10.5" customHeight="1">
      <c r="A42" s="364" t="s">
        <v>99</v>
      </c>
      <c r="B42" s="17"/>
      <c r="C42" s="15"/>
      <c r="D42" s="15"/>
      <c r="E42" s="16">
        <v>200000</v>
      </c>
      <c r="F42" s="15"/>
      <c r="G42" s="18">
        <v>200000</v>
      </c>
    </row>
    <row r="43" spans="1:7" ht="10.5" customHeight="1">
      <c r="A43" s="365"/>
      <c r="B43" s="12"/>
      <c r="C43" s="9"/>
      <c r="D43" s="9"/>
      <c r="E43" s="9">
        <v>0</v>
      </c>
      <c r="F43" s="9"/>
      <c r="G43" s="13">
        <v>0</v>
      </c>
    </row>
    <row r="44" spans="1:7" ht="10.5" customHeight="1">
      <c r="A44" s="364" t="s">
        <v>100</v>
      </c>
      <c r="B44" s="354"/>
      <c r="C44" s="369"/>
      <c r="D44" s="369"/>
      <c r="E44" s="369">
        <v>700000</v>
      </c>
      <c r="F44" s="369"/>
      <c r="G44" s="367">
        <v>700000</v>
      </c>
    </row>
    <row r="45" spans="1:7" ht="10.5" customHeight="1">
      <c r="A45" s="365"/>
      <c r="B45" s="355"/>
      <c r="C45" s="370"/>
      <c r="D45" s="370"/>
      <c r="E45" s="370"/>
      <c r="F45" s="370"/>
      <c r="G45" s="368"/>
    </row>
    <row r="46" spans="1:7" ht="10.5" customHeight="1">
      <c r="A46" s="364" t="s">
        <v>101</v>
      </c>
      <c r="B46" s="17"/>
      <c r="C46" s="15"/>
      <c r="D46" s="15"/>
      <c r="E46" s="16">
        <v>500000</v>
      </c>
      <c r="F46" s="15"/>
      <c r="G46" s="18">
        <v>500000</v>
      </c>
    </row>
    <row r="47" spans="1:7" ht="10.5" customHeight="1">
      <c r="A47" s="365"/>
      <c r="B47" s="12"/>
      <c r="C47" s="9"/>
      <c r="D47" s="9"/>
      <c r="E47" s="9">
        <v>0</v>
      </c>
      <c r="F47" s="9"/>
      <c r="G47" s="13">
        <v>0</v>
      </c>
    </row>
    <row r="48" spans="1:7" ht="10.5" customHeight="1">
      <c r="A48" s="364" t="s">
        <v>102</v>
      </c>
      <c r="B48" s="17"/>
      <c r="C48" s="15"/>
      <c r="D48" s="15"/>
      <c r="E48" s="16">
        <v>150000</v>
      </c>
      <c r="F48" s="15"/>
      <c r="G48" s="18">
        <v>150000</v>
      </c>
    </row>
    <row r="49" spans="1:7" ht="10.5" customHeight="1">
      <c r="A49" s="365"/>
      <c r="B49" s="12"/>
      <c r="C49" s="9"/>
      <c r="D49" s="9"/>
      <c r="E49" s="9">
        <v>0</v>
      </c>
      <c r="F49" s="9"/>
      <c r="G49" s="13">
        <v>0</v>
      </c>
    </row>
    <row r="50" spans="1:7" ht="10.5" customHeight="1">
      <c r="A50" s="364" t="s">
        <v>103</v>
      </c>
      <c r="B50" s="17"/>
      <c r="C50" s="15"/>
      <c r="D50" s="15"/>
      <c r="E50" s="16">
        <v>70000</v>
      </c>
      <c r="F50" s="15"/>
      <c r="G50" s="18">
        <v>70000</v>
      </c>
    </row>
    <row r="51" spans="1:7" ht="10.5" customHeight="1">
      <c r="A51" s="365"/>
      <c r="B51" s="12"/>
      <c r="C51" s="9"/>
      <c r="D51" s="9"/>
      <c r="E51" s="9">
        <v>0</v>
      </c>
      <c r="F51" s="9"/>
      <c r="G51" s="13">
        <v>0</v>
      </c>
    </row>
    <row r="52" spans="1:7" ht="10.5" customHeight="1">
      <c r="A52" s="364" t="s">
        <v>104</v>
      </c>
      <c r="B52" s="17"/>
      <c r="C52" s="15"/>
      <c r="D52" s="15"/>
      <c r="E52" s="16">
        <v>480000</v>
      </c>
      <c r="F52" s="15"/>
      <c r="G52" s="18">
        <v>480000</v>
      </c>
    </row>
    <row r="53" spans="1:7" ht="10.5" customHeight="1">
      <c r="A53" s="365"/>
      <c r="B53" s="12"/>
      <c r="C53" s="9"/>
      <c r="D53" s="9"/>
      <c r="E53" s="9">
        <v>0</v>
      </c>
      <c r="F53" s="9"/>
      <c r="G53" s="13">
        <v>0</v>
      </c>
    </row>
    <row r="54" spans="1:7" ht="10.5" customHeight="1">
      <c r="A54" s="364" t="s">
        <v>105</v>
      </c>
      <c r="B54" s="17"/>
      <c r="C54" s="15"/>
      <c r="D54" s="15"/>
      <c r="E54" s="16">
        <v>180000</v>
      </c>
      <c r="F54" s="15"/>
      <c r="G54" s="18">
        <v>180000</v>
      </c>
    </row>
    <row r="55" spans="1:7" ht="10.5" customHeight="1">
      <c r="A55" s="365"/>
      <c r="B55" s="12"/>
      <c r="C55" s="9"/>
      <c r="D55" s="9"/>
      <c r="E55" s="9">
        <v>178090</v>
      </c>
      <c r="F55" s="9"/>
      <c r="G55" s="13">
        <v>178090</v>
      </c>
    </row>
    <row r="56" spans="1:7" ht="10.5" customHeight="1">
      <c r="A56" s="364" t="s">
        <v>106</v>
      </c>
      <c r="B56" s="17"/>
      <c r="C56" s="15"/>
      <c r="D56" s="15"/>
      <c r="E56" s="16">
        <v>160000</v>
      </c>
      <c r="F56" s="15"/>
      <c r="G56" s="18">
        <v>160000</v>
      </c>
    </row>
    <row r="57" spans="1:7" ht="10.5" customHeight="1">
      <c r="A57" s="365"/>
      <c r="B57" s="12"/>
      <c r="C57" s="9"/>
      <c r="D57" s="9"/>
      <c r="E57" s="9">
        <v>0</v>
      </c>
      <c r="F57" s="9"/>
      <c r="G57" s="13">
        <v>0</v>
      </c>
    </row>
    <row r="58" spans="1:7" ht="10.5" customHeight="1">
      <c r="A58" s="364" t="s">
        <v>107</v>
      </c>
      <c r="B58" s="354"/>
      <c r="C58" s="369"/>
      <c r="D58" s="369"/>
      <c r="E58" s="369">
        <v>1880480</v>
      </c>
      <c r="F58" s="369"/>
      <c r="G58" s="367">
        <v>1880480</v>
      </c>
    </row>
    <row r="59" spans="1:7" ht="10.5" customHeight="1">
      <c r="A59" s="365"/>
      <c r="B59" s="355"/>
      <c r="C59" s="370"/>
      <c r="D59" s="370"/>
      <c r="E59" s="370"/>
      <c r="F59" s="370"/>
      <c r="G59" s="368"/>
    </row>
    <row r="60" spans="1:7" ht="10.5" customHeight="1">
      <c r="A60" s="364" t="s">
        <v>108</v>
      </c>
      <c r="B60" s="354"/>
      <c r="C60" s="369">
        <v>100000</v>
      </c>
      <c r="D60" s="369"/>
      <c r="E60" s="369">
        <v>100000</v>
      </c>
      <c r="F60" s="369"/>
      <c r="G60" s="367">
        <v>200000</v>
      </c>
    </row>
    <row r="61" spans="1:7" ht="10.5" customHeight="1">
      <c r="A61" s="365"/>
      <c r="B61" s="355"/>
      <c r="C61" s="370"/>
      <c r="D61" s="370"/>
      <c r="E61" s="370"/>
      <c r="F61" s="370"/>
      <c r="G61" s="368"/>
    </row>
    <row r="62" spans="1:7" ht="10.5" customHeight="1">
      <c r="A62" s="364" t="s">
        <v>109</v>
      </c>
      <c r="B62" s="17"/>
      <c r="C62" s="15"/>
      <c r="D62" s="15"/>
      <c r="E62" s="16">
        <v>1000000</v>
      </c>
      <c r="F62" s="15"/>
      <c r="G62" s="18">
        <v>1000000</v>
      </c>
    </row>
    <row r="63" spans="1:7" ht="10.5" customHeight="1">
      <c r="A63" s="365"/>
      <c r="B63" s="12"/>
      <c r="C63" s="9"/>
      <c r="D63" s="9"/>
      <c r="E63" s="9">
        <v>445000</v>
      </c>
      <c r="F63" s="9"/>
      <c r="G63" s="13">
        <v>445000</v>
      </c>
    </row>
    <row r="64" spans="1:7" ht="10.5" customHeight="1">
      <c r="A64" s="364" t="s">
        <v>110</v>
      </c>
      <c r="B64" s="354"/>
      <c r="C64" s="369"/>
      <c r="D64" s="369"/>
      <c r="E64" s="369">
        <v>714860</v>
      </c>
      <c r="F64" s="369"/>
      <c r="G64" s="367">
        <v>714860</v>
      </c>
    </row>
    <row r="65" spans="1:7" ht="10.5" customHeight="1">
      <c r="A65" s="365"/>
      <c r="B65" s="355"/>
      <c r="C65" s="370"/>
      <c r="D65" s="370"/>
      <c r="E65" s="370"/>
      <c r="F65" s="370"/>
      <c r="G65" s="368"/>
    </row>
    <row r="66" spans="1:7" ht="10.5" customHeight="1">
      <c r="A66" s="364" t="s">
        <v>111</v>
      </c>
      <c r="B66" s="17"/>
      <c r="C66" s="15"/>
      <c r="D66" s="15"/>
      <c r="E66" s="16">
        <v>300000</v>
      </c>
      <c r="F66" s="15"/>
      <c r="G66" s="18">
        <v>300000</v>
      </c>
    </row>
    <row r="67" spans="1:7" ht="10.5" customHeight="1">
      <c r="A67" s="365"/>
      <c r="B67" s="12"/>
      <c r="C67" s="9"/>
      <c r="D67" s="9"/>
      <c r="E67" s="9">
        <v>186516</v>
      </c>
      <c r="F67" s="9"/>
      <c r="G67" s="13">
        <v>186516</v>
      </c>
    </row>
    <row r="68" spans="1:7" ht="10.5" customHeight="1">
      <c r="A68" s="364" t="s">
        <v>112</v>
      </c>
      <c r="B68" s="17"/>
      <c r="C68" s="15"/>
      <c r="D68" s="15"/>
      <c r="E68" s="16">
        <v>1150000</v>
      </c>
      <c r="F68" s="15"/>
      <c r="G68" s="18">
        <v>1150000</v>
      </c>
    </row>
    <row r="69" spans="1:7" ht="10.5" customHeight="1" thickBot="1">
      <c r="A69" s="365"/>
      <c r="B69" s="12"/>
      <c r="C69" s="9"/>
      <c r="D69" s="9"/>
      <c r="E69" s="9">
        <v>1066800</v>
      </c>
      <c r="F69" s="9"/>
      <c r="G69" s="13">
        <v>1066800</v>
      </c>
    </row>
    <row r="70" spans="1:7" ht="49.5" customHeight="1">
      <c r="A70" s="362" t="s">
        <v>2</v>
      </c>
      <c r="B70" s="6" t="s">
        <v>3</v>
      </c>
      <c r="C70" s="4" t="s">
        <v>7</v>
      </c>
      <c r="D70" s="4" t="s">
        <v>82</v>
      </c>
      <c r="E70" s="4" t="s">
        <v>11</v>
      </c>
      <c r="F70" s="4" t="s">
        <v>13</v>
      </c>
      <c r="G70" s="360" t="s">
        <v>15</v>
      </c>
    </row>
    <row r="71" spans="1:7" ht="21.75" customHeight="1" thickBot="1">
      <c r="A71" s="363"/>
      <c r="B71" s="7" t="s">
        <v>4</v>
      </c>
      <c r="C71" s="5" t="s">
        <v>8</v>
      </c>
      <c r="D71" s="5" t="s">
        <v>83</v>
      </c>
      <c r="E71" s="5" t="s">
        <v>12</v>
      </c>
      <c r="F71" s="5" t="s">
        <v>14</v>
      </c>
      <c r="G71" s="361"/>
    </row>
    <row r="72" spans="1:7" ht="10.5" customHeight="1">
      <c r="A72" s="364" t="s">
        <v>113</v>
      </c>
      <c r="B72" s="354"/>
      <c r="C72" s="369"/>
      <c r="D72" s="369">
        <v>129600</v>
      </c>
      <c r="E72" s="369"/>
      <c r="F72" s="369"/>
      <c r="G72" s="367">
        <v>129600</v>
      </c>
    </row>
    <row r="73" spans="1:7" ht="10.5" customHeight="1">
      <c r="A73" s="365"/>
      <c r="B73" s="355"/>
      <c r="C73" s="370"/>
      <c r="D73" s="370"/>
      <c r="E73" s="370"/>
      <c r="F73" s="370"/>
      <c r="G73" s="368"/>
    </row>
    <row r="74" spans="1:7" ht="10.5" customHeight="1">
      <c r="A74" s="364" t="s">
        <v>114</v>
      </c>
      <c r="B74" s="354">
        <v>700000</v>
      </c>
      <c r="C74" s="369"/>
      <c r="D74" s="369"/>
      <c r="E74" s="369">
        <v>100000</v>
      </c>
      <c r="F74" s="369"/>
      <c r="G74" s="367">
        <v>800000</v>
      </c>
    </row>
    <row r="75" spans="1:7" ht="10.5" customHeight="1">
      <c r="A75" s="365"/>
      <c r="B75" s="355"/>
      <c r="C75" s="370"/>
      <c r="D75" s="370"/>
      <c r="E75" s="370"/>
      <c r="F75" s="370"/>
      <c r="G75" s="368"/>
    </row>
    <row r="76" spans="1:7" ht="10.5" customHeight="1">
      <c r="A76" s="364" t="s">
        <v>115</v>
      </c>
      <c r="B76" s="354"/>
      <c r="C76" s="369"/>
      <c r="D76" s="369"/>
      <c r="E76" s="369"/>
      <c r="F76" s="369">
        <v>1200000</v>
      </c>
      <c r="G76" s="367">
        <v>1200000</v>
      </c>
    </row>
    <row r="77" spans="1:7" ht="10.5" customHeight="1">
      <c r="A77" s="365"/>
      <c r="B77" s="355"/>
      <c r="C77" s="370"/>
      <c r="D77" s="370"/>
      <c r="E77" s="370"/>
      <c r="F77" s="370"/>
      <c r="G77" s="368"/>
    </row>
    <row r="78" spans="1:7" ht="10.5" customHeight="1">
      <c r="A78" s="364" t="s">
        <v>116</v>
      </c>
      <c r="B78" s="17"/>
      <c r="C78" s="15"/>
      <c r="D78" s="15"/>
      <c r="E78" s="16">
        <v>150000</v>
      </c>
      <c r="F78" s="15"/>
      <c r="G78" s="18">
        <v>150000</v>
      </c>
    </row>
    <row r="79" spans="1:7" ht="10.5" customHeight="1">
      <c r="A79" s="365"/>
      <c r="B79" s="12"/>
      <c r="C79" s="9"/>
      <c r="D79" s="9"/>
      <c r="E79" s="9">
        <v>0</v>
      </c>
      <c r="F79" s="9"/>
      <c r="G79" s="13">
        <v>0</v>
      </c>
    </row>
    <row r="80" spans="1:7" ht="10.5" customHeight="1">
      <c r="A80" s="364" t="s">
        <v>117</v>
      </c>
      <c r="B80" s="17"/>
      <c r="C80" s="15"/>
      <c r="D80" s="15"/>
      <c r="E80" s="16">
        <v>150000</v>
      </c>
      <c r="F80" s="15"/>
      <c r="G80" s="18">
        <v>150000</v>
      </c>
    </row>
    <row r="81" spans="1:7" ht="10.5" customHeight="1">
      <c r="A81" s="365"/>
      <c r="B81" s="12"/>
      <c r="C81" s="9"/>
      <c r="D81" s="9"/>
      <c r="E81" s="9">
        <v>0</v>
      </c>
      <c r="F81" s="9"/>
      <c r="G81" s="13">
        <v>0</v>
      </c>
    </row>
    <row r="82" spans="1:7" ht="10.5" customHeight="1">
      <c r="A82" s="364" t="s">
        <v>118</v>
      </c>
      <c r="B82" s="17"/>
      <c r="C82" s="15"/>
      <c r="D82" s="15"/>
      <c r="E82" s="16">
        <v>50000</v>
      </c>
      <c r="F82" s="15"/>
      <c r="G82" s="18">
        <v>50000</v>
      </c>
    </row>
    <row r="83" spans="1:7" ht="10.5" customHeight="1">
      <c r="A83" s="365"/>
      <c r="B83" s="12"/>
      <c r="C83" s="9"/>
      <c r="D83" s="9"/>
      <c r="E83" s="9">
        <v>0</v>
      </c>
      <c r="F83" s="9"/>
      <c r="G83" s="13">
        <v>0</v>
      </c>
    </row>
    <row r="84" spans="1:7" ht="10.5" customHeight="1">
      <c r="A84" s="364" t="s">
        <v>119</v>
      </c>
      <c r="B84" s="17"/>
      <c r="C84" s="15"/>
      <c r="D84" s="15"/>
      <c r="E84" s="16">
        <v>500000</v>
      </c>
      <c r="F84" s="15"/>
      <c r="G84" s="18">
        <v>500000</v>
      </c>
    </row>
    <row r="85" spans="1:7" ht="10.5" customHeight="1">
      <c r="A85" s="365"/>
      <c r="B85" s="12"/>
      <c r="C85" s="9"/>
      <c r="D85" s="9"/>
      <c r="E85" s="9">
        <v>0</v>
      </c>
      <c r="F85" s="9"/>
      <c r="G85" s="13">
        <v>0</v>
      </c>
    </row>
    <row r="86" spans="1:7" ht="10.5" customHeight="1">
      <c r="A86" s="364" t="s">
        <v>120</v>
      </c>
      <c r="B86" s="17"/>
      <c r="C86" s="15"/>
      <c r="D86" s="15"/>
      <c r="E86" s="16">
        <v>200000</v>
      </c>
      <c r="F86" s="15"/>
      <c r="G86" s="18">
        <v>200000</v>
      </c>
    </row>
    <row r="87" spans="1:7" ht="10.5" customHeight="1">
      <c r="A87" s="365"/>
      <c r="B87" s="12"/>
      <c r="C87" s="9"/>
      <c r="D87" s="9"/>
      <c r="E87" s="9">
        <v>0</v>
      </c>
      <c r="F87" s="9"/>
      <c r="G87" s="13">
        <v>0</v>
      </c>
    </row>
    <row r="88" spans="1:7" ht="10.5" customHeight="1">
      <c r="A88" s="364" t="s">
        <v>121</v>
      </c>
      <c r="B88" s="17"/>
      <c r="C88" s="15"/>
      <c r="D88" s="15"/>
      <c r="E88" s="16">
        <v>1400000</v>
      </c>
      <c r="F88" s="15"/>
      <c r="G88" s="18">
        <v>1400000</v>
      </c>
    </row>
    <row r="89" spans="1:7" ht="10.5" customHeight="1">
      <c r="A89" s="365"/>
      <c r="B89" s="12"/>
      <c r="C89" s="9"/>
      <c r="D89" s="9"/>
      <c r="E89" s="9">
        <v>0</v>
      </c>
      <c r="F89" s="9"/>
      <c r="G89" s="13">
        <v>0</v>
      </c>
    </row>
    <row r="90" spans="1:7" ht="10.5" customHeight="1">
      <c r="A90" s="364" t="s">
        <v>122</v>
      </c>
      <c r="B90" s="17"/>
      <c r="C90" s="15"/>
      <c r="D90" s="15"/>
      <c r="E90" s="16">
        <v>1320000</v>
      </c>
      <c r="F90" s="15"/>
      <c r="G90" s="18">
        <v>1320000</v>
      </c>
    </row>
    <row r="91" spans="1:7" ht="10.5" customHeight="1" thickBot="1">
      <c r="A91" s="366"/>
      <c r="B91" s="19"/>
      <c r="C91" s="21"/>
      <c r="D91" s="21"/>
      <c r="E91" s="21">
        <v>0</v>
      </c>
      <c r="F91" s="21"/>
      <c r="G91" s="24">
        <v>0</v>
      </c>
    </row>
    <row r="92" spans="1:7" ht="21.75" customHeight="1" thickBot="1">
      <c r="A92" s="25" t="s">
        <v>68</v>
      </c>
      <c r="B92" s="22">
        <v>1673440</v>
      </c>
      <c r="C92" s="20">
        <v>100000</v>
      </c>
      <c r="D92" s="20">
        <v>129600</v>
      </c>
      <c r="E92" s="20">
        <v>18735340</v>
      </c>
      <c r="F92" s="20">
        <v>1200000</v>
      </c>
      <c r="G92" s="23">
        <v>21838380</v>
      </c>
    </row>
    <row r="93" spans="1:7" ht="21.75" customHeight="1" thickBot="1">
      <c r="A93" s="25" t="s">
        <v>68</v>
      </c>
      <c r="B93" s="22">
        <v>1673440</v>
      </c>
      <c r="C93" s="20">
        <v>100000</v>
      </c>
      <c r="D93" s="20">
        <v>1236350</v>
      </c>
      <c r="E93" s="20">
        <v>7680685.5</v>
      </c>
      <c r="F93" s="20">
        <v>1200000</v>
      </c>
      <c r="G93" s="23">
        <v>11890475.5</v>
      </c>
    </row>
    <row r="94" ht="9.75" customHeight="1" thickBot="1"/>
    <row r="95" spans="1:7" ht="49.5" customHeight="1">
      <c r="A95" s="362" t="s">
        <v>69</v>
      </c>
      <c r="B95" s="6" t="s">
        <v>3</v>
      </c>
      <c r="C95" s="4" t="s">
        <v>7</v>
      </c>
      <c r="D95" s="4" t="s">
        <v>82</v>
      </c>
      <c r="E95" s="4" t="s">
        <v>11</v>
      </c>
      <c r="F95" s="4" t="s">
        <v>13</v>
      </c>
      <c r="G95" s="360" t="s">
        <v>15</v>
      </c>
    </row>
    <row r="96" spans="1:7" ht="21.75" customHeight="1" thickBot="1">
      <c r="A96" s="363"/>
      <c r="B96" s="7" t="s">
        <v>4</v>
      </c>
      <c r="C96" s="5" t="s">
        <v>8</v>
      </c>
      <c r="D96" s="5" t="s">
        <v>83</v>
      </c>
      <c r="E96" s="5" t="s">
        <v>12</v>
      </c>
      <c r="F96" s="5" t="s">
        <v>14</v>
      </c>
      <c r="G96" s="361"/>
    </row>
    <row r="97" spans="1:7" ht="10.5" customHeight="1">
      <c r="A97" s="372" t="s">
        <v>123</v>
      </c>
      <c r="B97" s="11"/>
      <c r="C97" s="8"/>
      <c r="D97" s="8"/>
      <c r="E97" s="10">
        <v>600000</v>
      </c>
      <c r="F97" s="8"/>
      <c r="G97" s="14">
        <v>600000</v>
      </c>
    </row>
    <row r="98" spans="1:7" ht="10.5" customHeight="1">
      <c r="A98" s="365"/>
      <c r="B98" s="12"/>
      <c r="C98" s="9"/>
      <c r="D98" s="9"/>
      <c r="E98" s="9">
        <v>0</v>
      </c>
      <c r="F98" s="9"/>
      <c r="G98" s="13">
        <v>0</v>
      </c>
    </row>
    <row r="99" spans="1:7" ht="10.5" customHeight="1">
      <c r="A99" s="364" t="s">
        <v>434</v>
      </c>
      <c r="B99" s="17"/>
      <c r="C99" s="15"/>
      <c r="D99" s="15"/>
      <c r="E99" s="16">
        <v>0</v>
      </c>
      <c r="F99" s="15"/>
      <c r="G99" s="18">
        <v>0</v>
      </c>
    </row>
    <row r="100" spans="1:7" ht="10.5" customHeight="1">
      <c r="A100" s="365"/>
      <c r="B100" s="12"/>
      <c r="C100" s="9"/>
      <c r="D100" s="9"/>
      <c r="E100" s="9">
        <v>86579</v>
      </c>
      <c r="F100" s="9"/>
      <c r="G100" s="13">
        <v>86579</v>
      </c>
    </row>
    <row r="101" spans="1:7" ht="10.5" customHeight="1">
      <c r="A101" s="364" t="s">
        <v>124</v>
      </c>
      <c r="B101" s="17"/>
      <c r="C101" s="15"/>
      <c r="D101" s="15"/>
      <c r="E101" s="16">
        <v>9013000</v>
      </c>
      <c r="F101" s="15"/>
      <c r="G101" s="18">
        <v>9013000</v>
      </c>
    </row>
    <row r="102" spans="1:7" ht="10.5" customHeight="1">
      <c r="A102" s="365"/>
      <c r="B102" s="12"/>
      <c r="C102" s="9"/>
      <c r="D102" s="9"/>
      <c r="E102" s="9">
        <v>0</v>
      </c>
      <c r="F102" s="9"/>
      <c r="G102" s="13">
        <v>0</v>
      </c>
    </row>
    <row r="103" spans="1:7" ht="10.5" customHeight="1">
      <c r="A103" s="353" t="s">
        <v>430</v>
      </c>
      <c r="B103" s="358">
        <v>0</v>
      </c>
      <c r="C103" s="335"/>
      <c r="D103" s="335"/>
      <c r="E103" s="334">
        <v>0</v>
      </c>
      <c r="F103" s="335"/>
      <c r="G103" s="336">
        <v>0</v>
      </c>
    </row>
    <row r="104" spans="1:7" ht="10.5" customHeight="1">
      <c r="A104" s="371"/>
      <c r="B104" s="337">
        <v>1500000</v>
      </c>
      <c r="C104" s="338"/>
      <c r="D104" s="338"/>
      <c r="E104" s="338">
        <v>22500</v>
      </c>
      <c r="F104" s="338"/>
      <c r="G104" s="339">
        <v>1522500</v>
      </c>
    </row>
    <row r="105" spans="1:7" ht="10.5" customHeight="1">
      <c r="A105" s="353" t="s">
        <v>431</v>
      </c>
      <c r="B105" s="333">
        <v>6000000</v>
      </c>
      <c r="C105" s="335"/>
      <c r="D105" s="335"/>
      <c r="E105" s="334">
        <v>2000000</v>
      </c>
      <c r="F105" s="335"/>
      <c r="G105" s="336">
        <v>8000000</v>
      </c>
    </row>
    <row r="106" spans="1:7" ht="10.5" customHeight="1">
      <c r="A106" s="371"/>
      <c r="B106" s="337"/>
      <c r="C106" s="338"/>
      <c r="D106" s="338"/>
      <c r="E106" s="338">
        <v>2684561</v>
      </c>
      <c r="F106" s="338"/>
      <c r="G106" s="339">
        <v>8684561</v>
      </c>
    </row>
    <row r="107" spans="1:7" ht="10.5" customHeight="1">
      <c r="A107" s="364" t="s">
        <v>125</v>
      </c>
      <c r="B107" s="354"/>
      <c r="C107" s="369"/>
      <c r="D107" s="369"/>
      <c r="E107" s="369">
        <v>60000</v>
      </c>
      <c r="F107" s="369"/>
      <c r="G107" s="367">
        <v>60000</v>
      </c>
    </row>
    <row r="108" spans="1:7" ht="10.5" customHeight="1">
      <c r="A108" s="365"/>
      <c r="B108" s="355"/>
      <c r="C108" s="370"/>
      <c r="D108" s="370"/>
      <c r="E108" s="370"/>
      <c r="F108" s="370"/>
      <c r="G108" s="368"/>
    </row>
    <row r="109" spans="1:7" ht="10.5" customHeight="1">
      <c r="A109" s="364" t="s">
        <v>126</v>
      </c>
      <c r="B109" s="17"/>
      <c r="C109" s="15"/>
      <c r="D109" s="15"/>
      <c r="E109" s="16">
        <v>0</v>
      </c>
      <c r="F109" s="15"/>
      <c r="G109" s="18">
        <v>0</v>
      </c>
    </row>
    <row r="110" spans="1:7" ht="10.5" customHeight="1">
      <c r="A110" s="365"/>
      <c r="B110" s="12"/>
      <c r="C110" s="9"/>
      <c r="D110" s="9"/>
      <c r="E110" s="9">
        <v>167189</v>
      </c>
      <c r="F110" s="9"/>
      <c r="G110" s="13">
        <v>167189</v>
      </c>
    </row>
    <row r="111" spans="1:7" ht="10.5" customHeight="1">
      <c r="A111" s="364" t="s">
        <v>127</v>
      </c>
      <c r="B111" s="354"/>
      <c r="C111" s="369"/>
      <c r="D111" s="369"/>
      <c r="E111" s="369">
        <v>239520</v>
      </c>
      <c r="F111" s="369"/>
      <c r="G111" s="367">
        <v>239520</v>
      </c>
    </row>
    <row r="112" spans="1:7" ht="10.5" customHeight="1">
      <c r="A112" s="365"/>
      <c r="B112" s="355"/>
      <c r="C112" s="370"/>
      <c r="D112" s="370"/>
      <c r="E112" s="370"/>
      <c r="F112" s="370"/>
      <c r="G112" s="368"/>
    </row>
    <row r="113" spans="1:7" ht="10.5" customHeight="1">
      <c r="A113" s="364" t="s">
        <v>128</v>
      </c>
      <c r="B113" s="17"/>
      <c r="C113" s="15"/>
      <c r="D113" s="15"/>
      <c r="E113" s="16">
        <v>3582200</v>
      </c>
      <c r="F113" s="15"/>
      <c r="G113" s="18">
        <v>3582200</v>
      </c>
    </row>
    <row r="114" spans="1:7" ht="10.5" customHeight="1">
      <c r="A114" s="365"/>
      <c r="B114" s="12"/>
      <c r="C114" s="9"/>
      <c r="D114" s="9"/>
      <c r="E114" s="9">
        <v>3591836</v>
      </c>
      <c r="F114" s="9"/>
      <c r="G114" s="13">
        <v>3591836</v>
      </c>
    </row>
    <row r="115" spans="1:7" ht="10.5" customHeight="1">
      <c r="A115" s="364" t="s">
        <v>129</v>
      </c>
      <c r="B115" s="17"/>
      <c r="C115" s="15"/>
      <c r="D115" s="15"/>
      <c r="E115" s="16">
        <v>0</v>
      </c>
      <c r="F115" s="15"/>
      <c r="G115" s="18">
        <v>0</v>
      </c>
    </row>
    <row r="116" spans="1:7" ht="10.5" customHeight="1">
      <c r="A116" s="365"/>
      <c r="B116" s="12"/>
      <c r="C116" s="9"/>
      <c r="D116" s="9"/>
      <c r="E116" s="9">
        <v>20000</v>
      </c>
      <c r="F116" s="9"/>
      <c r="G116" s="13">
        <v>20000</v>
      </c>
    </row>
    <row r="117" spans="1:7" ht="10.5" customHeight="1">
      <c r="A117" s="364" t="s">
        <v>130</v>
      </c>
      <c r="B117" s="17"/>
      <c r="C117" s="15"/>
      <c r="D117" s="15"/>
      <c r="E117" s="16">
        <v>1000000</v>
      </c>
      <c r="F117" s="15"/>
      <c r="G117" s="18">
        <v>1000000</v>
      </c>
    </row>
    <row r="118" spans="1:7" ht="10.5" customHeight="1">
      <c r="A118" s="365"/>
      <c r="B118" s="12"/>
      <c r="C118" s="9"/>
      <c r="D118" s="9"/>
      <c r="E118" s="9">
        <v>0</v>
      </c>
      <c r="F118" s="9"/>
      <c r="G118" s="13">
        <v>0</v>
      </c>
    </row>
    <row r="119" spans="1:7" ht="10.5" customHeight="1">
      <c r="A119" s="364" t="s">
        <v>131</v>
      </c>
      <c r="B119" s="17"/>
      <c r="C119" s="15"/>
      <c r="D119" s="15"/>
      <c r="E119" s="16">
        <v>0</v>
      </c>
      <c r="F119" s="15"/>
      <c r="G119" s="18">
        <v>0</v>
      </c>
    </row>
    <row r="120" spans="1:7" ht="10.5" customHeight="1">
      <c r="A120" s="365"/>
      <c r="B120" s="12"/>
      <c r="C120" s="9"/>
      <c r="D120" s="9"/>
      <c r="E120" s="9">
        <v>189000</v>
      </c>
      <c r="F120" s="9"/>
      <c r="G120" s="13">
        <v>189000</v>
      </c>
    </row>
    <row r="121" spans="1:7" ht="10.5" customHeight="1">
      <c r="A121" s="364" t="s">
        <v>132</v>
      </c>
      <c r="B121" s="17"/>
      <c r="C121" s="15"/>
      <c r="D121" s="15"/>
      <c r="E121" s="16">
        <v>0</v>
      </c>
      <c r="F121" s="15"/>
      <c r="G121" s="18">
        <v>0</v>
      </c>
    </row>
    <row r="122" spans="1:7" ht="10.5" customHeight="1" thickBot="1">
      <c r="A122" s="366"/>
      <c r="B122" s="19"/>
      <c r="C122" s="21"/>
      <c r="D122" s="21"/>
      <c r="E122" s="21">
        <v>32400</v>
      </c>
      <c r="F122" s="21"/>
      <c r="G122" s="24">
        <v>32400</v>
      </c>
    </row>
    <row r="123" spans="1:7" ht="21.75" customHeight="1" thickBot="1">
      <c r="A123" s="25" t="s">
        <v>79</v>
      </c>
      <c r="B123" s="22">
        <v>6000000</v>
      </c>
      <c r="C123" s="20"/>
      <c r="D123" s="20"/>
      <c r="E123" s="20">
        <v>16494720</v>
      </c>
      <c r="F123" s="20"/>
      <c r="G123" s="23">
        <v>22494720</v>
      </c>
    </row>
    <row r="124" spans="1:7" ht="21.75" customHeight="1" thickBot="1">
      <c r="A124" s="25" t="s">
        <v>79</v>
      </c>
      <c r="B124" s="22">
        <v>7500000</v>
      </c>
      <c r="C124" s="20"/>
      <c r="D124" s="20"/>
      <c r="E124" s="20">
        <v>7093585</v>
      </c>
      <c r="F124" s="20"/>
      <c r="G124" s="23">
        <v>14593585</v>
      </c>
    </row>
    <row r="125" ht="8.25" customHeight="1" thickBot="1"/>
    <row r="126" spans="1:7" ht="21.75" customHeight="1" thickBot="1">
      <c r="A126" s="25" t="s">
        <v>80</v>
      </c>
      <c r="B126" s="22">
        <v>7673440</v>
      </c>
      <c r="C126" s="20">
        <v>100000</v>
      </c>
      <c r="D126" s="20">
        <v>129600</v>
      </c>
      <c r="E126" s="20">
        <v>35230060</v>
      </c>
      <c r="F126" s="20">
        <v>1200000</v>
      </c>
      <c r="G126" s="23">
        <v>44333100</v>
      </c>
    </row>
    <row r="127" spans="1:7" ht="21.75" customHeight="1" thickBot="1">
      <c r="A127" s="25" t="s">
        <v>80</v>
      </c>
      <c r="B127" s="22">
        <v>9173440</v>
      </c>
      <c r="C127" s="20">
        <v>100000</v>
      </c>
      <c r="D127" s="20">
        <v>1236350</v>
      </c>
      <c r="E127" s="20">
        <v>14774270.5</v>
      </c>
      <c r="F127" s="20">
        <v>1200000</v>
      </c>
      <c r="G127" s="23">
        <v>26484060.5</v>
      </c>
    </row>
    <row r="128" spans="1:7" ht="21.75" customHeight="1">
      <c r="A128" s="359" t="s">
        <v>435</v>
      </c>
      <c r="B128" s="340"/>
      <c r="C128" s="340"/>
      <c r="D128" s="340"/>
      <c r="E128" s="340"/>
      <c r="F128" s="340"/>
      <c r="G128" s="340"/>
    </row>
  </sheetData>
  <mergeCells count="122">
    <mergeCell ref="G95:G96"/>
    <mergeCell ref="G4:G5"/>
    <mergeCell ref="A1:G1"/>
    <mergeCell ref="A70:A71"/>
    <mergeCell ref="G70:G71"/>
    <mergeCell ref="A88:A89"/>
    <mergeCell ref="A90:A91"/>
    <mergeCell ref="A95:A96"/>
    <mergeCell ref="G76:G77"/>
    <mergeCell ref="A78:A79"/>
    <mergeCell ref="A115:A116"/>
    <mergeCell ref="A117:A118"/>
    <mergeCell ref="A119:A120"/>
    <mergeCell ref="A121:A122"/>
    <mergeCell ref="G111:G112"/>
    <mergeCell ref="A113:A114"/>
    <mergeCell ref="E111:E112"/>
    <mergeCell ref="F111:F112"/>
    <mergeCell ref="C111:C112"/>
    <mergeCell ref="D111:D112"/>
    <mergeCell ref="A111:A112"/>
    <mergeCell ref="B111:B112"/>
    <mergeCell ref="G107:G108"/>
    <mergeCell ref="A109:A110"/>
    <mergeCell ref="E107:E108"/>
    <mergeCell ref="F107:F108"/>
    <mergeCell ref="C107:C108"/>
    <mergeCell ref="D107:D108"/>
    <mergeCell ref="A107:A108"/>
    <mergeCell ref="B107:B108"/>
    <mergeCell ref="A99:A100"/>
    <mergeCell ref="A101:A102"/>
    <mergeCell ref="A103:A104"/>
    <mergeCell ref="A105:A106"/>
    <mergeCell ref="A97:A98"/>
    <mergeCell ref="A80:A81"/>
    <mergeCell ref="A82:A83"/>
    <mergeCell ref="A84:A85"/>
    <mergeCell ref="A86:A87"/>
    <mergeCell ref="E76:E77"/>
    <mergeCell ref="F76:F77"/>
    <mergeCell ref="G74:G75"/>
    <mergeCell ref="A76:A77"/>
    <mergeCell ref="B76:B77"/>
    <mergeCell ref="C76:C77"/>
    <mergeCell ref="D76:D77"/>
    <mergeCell ref="F74:F75"/>
    <mergeCell ref="G72:G73"/>
    <mergeCell ref="A74:A75"/>
    <mergeCell ref="B74:B75"/>
    <mergeCell ref="C74:C75"/>
    <mergeCell ref="D74:D75"/>
    <mergeCell ref="E74:E75"/>
    <mergeCell ref="F72:F73"/>
    <mergeCell ref="D72:D73"/>
    <mergeCell ref="E72:E73"/>
    <mergeCell ref="C72:C73"/>
    <mergeCell ref="A66:A67"/>
    <mergeCell ref="A68:A69"/>
    <mergeCell ref="A72:A73"/>
    <mergeCell ref="B72:B73"/>
    <mergeCell ref="F64:F65"/>
    <mergeCell ref="G64:G65"/>
    <mergeCell ref="E64:E65"/>
    <mergeCell ref="G60:G61"/>
    <mergeCell ref="A62:A63"/>
    <mergeCell ref="A64:A65"/>
    <mergeCell ref="B64:B65"/>
    <mergeCell ref="C64:C65"/>
    <mergeCell ref="D64:D65"/>
    <mergeCell ref="F60:F61"/>
    <mergeCell ref="G58:G59"/>
    <mergeCell ref="A60:A61"/>
    <mergeCell ref="B60:B61"/>
    <mergeCell ref="C60:C61"/>
    <mergeCell ref="D60:D61"/>
    <mergeCell ref="E60:E61"/>
    <mergeCell ref="F58:F59"/>
    <mergeCell ref="D58:D59"/>
    <mergeCell ref="E58:E59"/>
    <mergeCell ref="C58:C59"/>
    <mergeCell ref="A54:A55"/>
    <mergeCell ref="A56:A57"/>
    <mergeCell ref="A58:A59"/>
    <mergeCell ref="B58:B59"/>
    <mergeCell ref="A46:A47"/>
    <mergeCell ref="A48:A49"/>
    <mergeCell ref="A50:A51"/>
    <mergeCell ref="A52:A53"/>
    <mergeCell ref="F44:F45"/>
    <mergeCell ref="G44:G45"/>
    <mergeCell ref="E44:E45"/>
    <mergeCell ref="C44:C45"/>
    <mergeCell ref="D44:D45"/>
    <mergeCell ref="A42:A43"/>
    <mergeCell ref="A44:A45"/>
    <mergeCell ref="B44:B45"/>
    <mergeCell ref="G36:G37"/>
    <mergeCell ref="A38:A39"/>
    <mergeCell ref="A40:A41"/>
    <mergeCell ref="F36:F37"/>
    <mergeCell ref="C36:C37"/>
    <mergeCell ref="D36:D37"/>
    <mergeCell ref="E36:E37"/>
    <mergeCell ref="B36:B37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10:A11"/>
    <mergeCell ref="A12:A13"/>
    <mergeCell ref="A4:A5"/>
    <mergeCell ref="A6:A7"/>
    <mergeCell ref="A8:A9"/>
  </mergeCells>
  <printOptions/>
  <pageMargins left="0.24" right="0.25" top="0.22" bottom="0.27" header="0.3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7"/>
  <sheetViews>
    <sheetView showGridLines="0" workbookViewId="0" topLeftCell="A74">
      <selection activeCell="L36" sqref="L36"/>
    </sheetView>
  </sheetViews>
  <sheetFormatPr defaultColWidth="9.140625" defaultRowHeight="12.75"/>
  <cols>
    <col min="1" max="1" width="18.140625" style="29" customWidth="1"/>
    <col min="2" max="2" width="36.00390625" style="28" customWidth="1"/>
    <col min="3" max="4" width="11.421875" style="28" customWidth="1"/>
    <col min="5" max="6" width="11.421875" style="29" customWidth="1"/>
    <col min="7" max="7" width="13.28125" style="29" customWidth="1"/>
    <col min="8" max="8" width="11.8515625" style="29" customWidth="1"/>
    <col min="9" max="9" width="10.57421875" style="29" customWidth="1"/>
    <col min="10" max="10" width="10.57421875" style="30" customWidth="1"/>
    <col min="11" max="12" width="9.140625" style="29" customWidth="1"/>
    <col min="13" max="13" width="9.28125" style="29" bestFit="1" customWidth="1"/>
    <col min="14" max="14" width="9.140625" style="29" customWidth="1"/>
    <col min="15" max="16384" width="9.140625" style="31" customWidth="1"/>
  </cols>
  <sheetData>
    <row r="1" ht="15" customHeight="1">
      <c r="A1" s="27" t="s">
        <v>133</v>
      </c>
    </row>
    <row r="2" spans="8:13" ht="6.75" customHeight="1">
      <c r="H2" s="32"/>
      <c r="M2" s="32"/>
    </row>
    <row r="3" spans="1:13" ht="16.5" thickBot="1">
      <c r="A3" s="33" t="s">
        <v>134</v>
      </c>
      <c r="B3" s="34"/>
      <c r="C3" s="34"/>
      <c r="D3" s="34"/>
      <c r="H3" s="32"/>
      <c r="J3" s="35" t="s">
        <v>135</v>
      </c>
      <c r="M3" s="32"/>
    </row>
    <row r="4" spans="1:10" s="36" customFormat="1" ht="11.25" customHeight="1">
      <c r="A4" s="402" t="s">
        <v>136</v>
      </c>
      <c r="B4" s="403"/>
      <c r="C4" s="391" t="s">
        <v>137</v>
      </c>
      <c r="D4" s="392"/>
      <c r="E4" s="393"/>
      <c r="F4" s="391" t="s">
        <v>138</v>
      </c>
      <c r="G4" s="392"/>
      <c r="H4" s="393"/>
      <c r="I4" s="400" t="s">
        <v>139</v>
      </c>
      <c r="J4" s="401"/>
    </row>
    <row r="5" spans="1:10" s="36" customFormat="1" ht="11.25">
      <c r="A5" s="404"/>
      <c r="B5" s="405"/>
      <c r="C5" s="37" t="s">
        <v>140</v>
      </c>
      <c r="D5" s="38" t="s">
        <v>141</v>
      </c>
      <c r="E5" s="384" t="s">
        <v>142</v>
      </c>
      <c r="F5" s="37" t="s">
        <v>140</v>
      </c>
      <c r="G5" s="38" t="s">
        <v>141</v>
      </c>
      <c r="H5" s="384" t="s">
        <v>142</v>
      </c>
      <c r="I5" s="398" t="s">
        <v>143</v>
      </c>
      <c r="J5" s="396" t="s">
        <v>144</v>
      </c>
    </row>
    <row r="6" spans="1:10" s="36" customFormat="1" ht="12" thickBot="1">
      <c r="A6" s="406"/>
      <c r="B6" s="407"/>
      <c r="C6" s="39" t="s">
        <v>145</v>
      </c>
      <c r="D6" s="40" t="s">
        <v>145</v>
      </c>
      <c r="E6" s="385"/>
      <c r="F6" s="39" t="s">
        <v>145</v>
      </c>
      <c r="G6" s="40" t="s">
        <v>145</v>
      </c>
      <c r="H6" s="385"/>
      <c r="I6" s="399"/>
      <c r="J6" s="397"/>
    </row>
    <row r="7" spans="1:10" s="47" customFormat="1" ht="11.25" customHeight="1">
      <c r="A7" s="394" t="s">
        <v>146</v>
      </c>
      <c r="B7" s="395"/>
      <c r="C7" s="41"/>
      <c r="D7" s="42">
        <v>33.52029</v>
      </c>
      <c r="E7" s="43">
        <f aca="true" t="shared" si="0" ref="E7:E38">SUM(C7:D7)</f>
        <v>33.52029</v>
      </c>
      <c r="F7" s="293"/>
      <c r="G7" s="42">
        <v>30</v>
      </c>
      <c r="H7" s="44">
        <f aca="true" t="shared" si="1" ref="H7:H38">SUM(F7:G7)</f>
        <v>30</v>
      </c>
      <c r="I7" s="45">
        <f aca="true" t="shared" si="2" ref="I7:I42">+H7-E7</f>
        <v>-3.520290000000003</v>
      </c>
      <c r="J7" s="46">
        <f aca="true" t="shared" si="3" ref="J7:J16">+H7/E7</f>
        <v>0.8949803238575799</v>
      </c>
    </row>
    <row r="8" spans="1:10" s="47" customFormat="1" ht="11.25" customHeight="1">
      <c r="A8" s="386" t="s">
        <v>147</v>
      </c>
      <c r="B8" s="387"/>
      <c r="C8" s="48">
        <v>418479.4987899999</v>
      </c>
      <c r="D8" s="49">
        <v>3120.7902499999996</v>
      </c>
      <c r="E8" s="50">
        <f t="shared" si="0"/>
        <v>421600.28903999995</v>
      </c>
      <c r="F8" s="294">
        <v>432570.45</v>
      </c>
      <c r="G8" s="295">
        <v>3400</v>
      </c>
      <c r="H8" s="51">
        <f t="shared" si="1"/>
        <v>435970.45</v>
      </c>
      <c r="I8" s="52">
        <f t="shared" si="2"/>
        <v>14370.160960000067</v>
      </c>
      <c r="J8" s="53">
        <f t="shared" si="3"/>
        <v>1.0340847986435717</v>
      </c>
    </row>
    <row r="9" spans="1:10" s="61" customFormat="1" ht="11.25">
      <c r="A9" s="388" t="s">
        <v>148</v>
      </c>
      <c r="B9" s="55" t="s">
        <v>149</v>
      </c>
      <c r="C9" s="56">
        <v>405129.6818099999</v>
      </c>
      <c r="D9" s="49"/>
      <c r="E9" s="57">
        <f t="shared" si="0"/>
        <v>405129.6818099999</v>
      </c>
      <c r="F9" s="296">
        <v>419173.45</v>
      </c>
      <c r="G9" s="295"/>
      <c r="H9" s="58">
        <f t="shared" si="1"/>
        <v>419173.45</v>
      </c>
      <c r="I9" s="59">
        <f t="shared" si="2"/>
        <v>14043.76819000009</v>
      </c>
      <c r="J9" s="60">
        <f t="shared" si="3"/>
        <v>1.0346648710784574</v>
      </c>
    </row>
    <row r="10" spans="1:10" s="61" customFormat="1" ht="11.25" customHeight="1">
      <c r="A10" s="388"/>
      <c r="B10" s="55" t="s">
        <v>150</v>
      </c>
      <c r="C10" s="62">
        <v>1992.96615</v>
      </c>
      <c r="D10" s="63"/>
      <c r="E10" s="57">
        <f t="shared" si="0"/>
        <v>1992.96615</v>
      </c>
      <c r="F10" s="297">
        <v>1547</v>
      </c>
      <c r="G10" s="295"/>
      <c r="H10" s="58">
        <f t="shared" si="1"/>
        <v>1547</v>
      </c>
      <c r="I10" s="59">
        <f t="shared" si="2"/>
        <v>-445.96614999999997</v>
      </c>
      <c r="J10" s="60">
        <f t="shared" si="3"/>
        <v>0.7762299424904934</v>
      </c>
    </row>
    <row r="11" spans="1:10" s="61" customFormat="1" ht="11.25">
      <c r="A11" s="388"/>
      <c r="B11" s="55" t="s">
        <v>151</v>
      </c>
      <c r="C11" s="62">
        <v>158.34172</v>
      </c>
      <c r="D11" s="63"/>
      <c r="E11" s="57">
        <f t="shared" si="0"/>
        <v>158.34172</v>
      </c>
      <c r="F11" s="297">
        <v>250</v>
      </c>
      <c r="G11" s="295"/>
      <c r="H11" s="58">
        <f t="shared" si="1"/>
        <v>250</v>
      </c>
      <c r="I11" s="59">
        <f t="shared" si="2"/>
        <v>91.65827999999999</v>
      </c>
      <c r="J11" s="60">
        <f t="shared" si="3"/>
        <v>1.5788637385017668</v>
      </c>
    </row>
    <row r="12" spans="1:10" s="61" customFormat="1" ht="11.25">
      <c r="A12" s="388"/>
      <c r="B12" s="55" t="s">
        <v>152</v>
      </c>
      <c r="C12" s="62">
        <v>11198.509109999999</v>
      </c>
      <c r="D12" s="63">
        <v>3120.7902499999996</v>
      </c>
      <c r="E12" s="57">
        <f t="shared" si="0"/>
        <v>14319.299359999999</v>
      </c>
      <c r="F12" s="297">
        <v>11600</v>
      </c>
      <c r="G12" s="295">
        <v>3400</v>
      </c>
      <c r="H12" s="58">
        <f t="shared" si="1"/>
        <v>15000</v>
      </c>
      <c r="I12" s="59">
        <f t="shared" si="2"/>
        <v>680.7006400000009</v>
      </c>
      <c r="J12" s="60">
        <f t="shared" si="3"/>
        <v>1.0475372867684778</v>
      </c>
    </row>
    <row r="13" spans="1:10" s="47" customFormat="1" ht="11.25">
      <c r="A13" s="386" t="s">
        <v>153</v>
      </c>
      <c r="B13" s="387"/>
      <c r="C13" s="62">
        <v>1.02613</v>
      </c>
      <c r="D13" s="63">
        <v>548.49764</v>
      </c>
      <c r="E13" s="50">
        <f t="shared" si="0"/>
        <v>549.52377</v>
      </c>
      <c r="F13" s="297"/>
      <c r="G13" s="295">
        <v>500</v>
      </c>
      <c r="H13" s="51">
        <f t="shared" si="1"/>
        <v>500</v>
      </c>
      <c r="I13" s="52">
        <f t="shared" si="2"/>
        <v>-49.52377000000001</v>
      </c>
      <c r="J13" s="53">
        <f t="shared" si="3"/>
        <v>0.9098787482841734</v>
      </c>
    </row>
    <row r="14" spans="1:10" s="47" customFormat="1" ht="11.25">
      <c r="A14" s="386" t="s">
        <v>154</v>
      </c>
      <c r="B14" s="387"/>
      <c r="C14" s="62">
        <v>85.76086</v>
      </c>
      <c r="D14" s="63">
        <v>50327.6609</v>
      </c>
      <c r="E14" s="50">
        <f t="shared" si="0"/>
        <v>50413.421760000005</v>
      </c>
      <c r="F14" s="297">
        <v>50</v>
      </c>
      <c r="G14" s="295">
        <v>42950</v>
      </c>
      <c r="H14" s="51">
        <f t="shared" si="1"/>
        <v>43000</v>
      </c>
      <c r="I14" s="52">
        <f t="shared" si="2"/>
        <v>-7413.421760000005</v>
      </c>
      <c r="J14" s="53">
        <f t="shared" si="3"/>
        <v>0.8529474592045624</v>
      </c>
    </row>
    <row r="15" spans="1:10" s="61" customFormat="1" ht="11.25">
      <c r="A15" s="388" t="s">
        <v>155</v>
      </c>
      <c r="B15" s="64" t="s">
        <v>156</v>
      </c>
      <c r="C15" s="62">
        <v>85.76086</v>
      </c>
      <c r="D15" s="63">
        <v>4050.24602</v>
      </c>
      <c r="E15" s="57">
        <f t="shared" si="0"/>
        <v>4136.00688</v>
      </c>
      <c r="F15" s="297">
        <v>50</v>
      </c>
      <c r="G15" s="295">
        <v>32000</v>
      </c>
      <c r="H15" s="58">
        <f t="shared" si="1"/>
        <v>32050</v>
      </c>
      <c r="I15" s="59">
        <f t="shared" si="2"/>
        <v>27913.99312</v>
      </c>
      <c r="J15" s="53">
        <f t="shared" si="3"/>
        <v>7.749019991959008</v>
      </c>
    </row>
    <row r="16" spans="1:10" s="61" customFormat="1" ht="11.25">
      <c r="A16" s="388"/>
      <c r="B16" s="64" t="s">
        <v>157</v>
      </c>
      <c r="C16" s="62"/>
      <c r="D16" s="63">
        <v>2721.63455</v>
      </c>
      <c r="E16" s="57">
        <f t="shared" si="0"/>
        <v>2721.63455</v>
      </c>
      <c r="F16" s="297"/>
      <c r="G16" s="295">
        <v>3650</v>
      </c>
      <c r="H16" s="58">
        <f t="shared" si="1"/>
        <v>3650</v>
      </c>
      <c r="I16" s="59">
        <f t="shared" si="2"/>
        <v>928.3654499999998</v>
      </c>
      <c r="J16" s="60">
        <f t="shared" si="3"/>
        <v>1.3411058439128059</v>
      </c>
    </row>
    <row r="17" spans="1:10" s="47" customFormat="1" ht="11.25">
      <c r="A17" s="386" t="s">
        <v>158</v>
      </c>
      <c r="B17" s="387"/>
      <c r="C17" s="62"/>
      <c r="D17" s="63"/>
      <c r="E17" s="50">
        <f t="shared" si="0"/>
        <v>0</v>
      </c>
      <c r="F17" s="297">
        <v>0</v>
      </c>
      <c r="G17" s="295"/>
      <c r="H17" s="51">
        <f t="shared" si="1"/>
        <v>0</v>
      </c>
      <c r="I17" s="52">
        <f t="shared" si="2"/>
        <v>0</v>
      </c>
      <c r="J17" s="53"/>
    </row>
    <row r="18" spans="1:10" s="47" customFormat="1" ht="11.25">
      <c r="A18" s="386" t="s">
        <v>159</v>
      </c>
      <c r="B18" s="387"/>
      <c r="C18" s="62"/>
      <c r="D18" s="63"/>
      <c r="E18" s="50">
        <f t="shared" si="0"/>
        <v>0</v>
      </c>
      <c r="F18" s="297">
        <v>0</v>
      </c>
      <c r="G18" s="295"/>
      <c r="H18" s="51">
        <f t="shared" si="1"/>
        <v>0</v>
      </c>
      <c r="I18" s="52">
        <f t="shared" si="2"/>
        <v>0</v>
      </c>
      <c r="J18" s="53"/>
    </row>
    <row r="19" spans="1:10" s="47" customFormat="1" ht="11.25">
      <c r="A19" s="386" t="s">
        <v>160</v>
      </c>
      <c r="B19" s="387"/>
      <c r="C19" s="62">
        <v>9392.59017</v>
      </c>
      <c r="D19" s="63"/>
      <c r="E19" s="50">
        <f t="shared" si="0"/>
        <v>9392.59017</v>
      </c>
      <c r="F19" s="297">
        <v>8500</v>
      </c>
      <c r="G19" s="295"/>
      <c r="H19" s="51">
        <f t="shared" si="1"/>
        <v>8500</v>
      </c>
      <c r="I19" s="52">
        <f t="shared" si="2"/>
        <v>-892.5901699999995</v>
      </c>
      <c r="J19" s="53">
        <f>+H19/E19</f>
        <v>0.9049686876735089</v>
      </c>
    </row>
    <row r="20" spans="1:10" s="47" customFormat="1" ht="11.25">
      <c r="A20" s="386" t="s">
        <v>161</v>
      </c>
      <c r="B20" s="387"/>
      <c r="C20" s="62">
        <v>4518.23084</v>
      </c>
      <c r="D20" s="63">
        <v>1741.06483</v>
      </c>
      <c r="E20" s="50">
        <f t="shared" si="0"/>
        <v>6259.29567</v>
      </c>
      <c r="F20" s="297">
        <v>5000</v>
      </c>
      <c r="G20" s="295">
        <v>2000</v>
      </c>
      <c r="H20" s="51">
        <f t="shared" si="1"/>
        <v>7000</v>
      </c>
      <c r="I20" s="52">
        <f t="shared" si="2"/>
        <v>740.7043299999996</v>
      </c>
      <c r="J20" s="53">
        <f>+H20/E20</f>
        <v>1.1183366897892522</v>
      </c>
    </row>
    <row r="21" spans="1:10" s="61" customFormat="1" ht="11.25">
      <c r="A21" s="54" t="s">
        <v>155</v>
      </c>
      <c r="B21" s="55" t="s">
        <v>162</v>
      </c>
      <c r="C21" s="62">
        <v>433.3353</v>
      </c>
      <c r="D21" s="63"/>
      <c r="E21" s="57">
        <f t="shared" si="0"/>
        <v>433.3353</v>
      </c>
      <c r="F21" s="297"/>
      <c r="G21" s="295"/>
      <c r="H21" s="58">
        <f t="shared" si="1"/>
        <v>0</v>
      </c>
      <c r="I21" s="59">
        <f t="shared" si="2"/>
        <v>-433.3353</v>
      </c>
      <c r="J21" s="60">
        <f>+H21/E21</f>
        <v>0</v>
      </c>
    </row>
    <row r="22" spans="1:10" s="47" customFormat="1" ht="11.25">
      <c r="A22" s="386" t="s">
        <v>163</v>
      </c>
      <c r="B22" s="387"/>
      <c r="C22" s="62">
        <v>164.06956</v>
      </c>
      <c r="D22" s="63"/>
      <c r="E22" s="50">
        <f t="shared" si="0"/>
        <v>164.06956</v>
      </c>
      <c r="F22" s="297">
        <v>100</v>
      </c>
      <c r="G22" s="295"/>
      <c r="H22" s="51">
        <f t="shared" si="1"/>
        <v>100</v>
      </c>
      <c r="I22" s="52">
        <f t="shared" si="2"/>
        <v>-64.06956</v>
      </c>
      <c r="J22" s="53">
        <f>+H22/E22</f>
        <v>0.6094975813916975</v>
      </c>
    </row>
    <row r="23" spans="1:10" s="47" customFormat="1" ht="11.25">
      <c r="A23" s="386" t="s">
        <v>164</v>
      </c>
      <c r="B23" s="387"/>
      <c r="C23" s="56">
        <v>28603.512</v>
      </c>
      <c r="D23" s="49"/>
      <c r="E23" s="50">
        <f t="shared" si="0"/>
        <v>28603.512</v>
      </c>
      <c r="F23" s="296">
        <f>E115/1000</f>
        <v>7865.171</v>
      </c>
      <c r="G23" s="295"/>
      <c r="H23" s="51">
        <f t="shared" si="1"/>
        <v>7865.171</v>
      </c>
      <c r="I23" s="52">
        <f t="shared" si="2"/>
        <v>-20738.341</v>
      </c>
      <c r="J23" s="53">
        <f>+H23/E23</f>
        <v>0.2749722132023508</v>
      </c>
    </row>
    <row r="24" spans="1:10" s="47" customFormat="1" ht="11.25">
      <c r="A24" s="389" t="s">
        <v>165</v>
      </c>
      <c r="B24" s="390"/>
      <c r="C24" s="65"/>
      <c r="D24" s="49"/>
      <c r="E24" s="50">
        <f t="shared" si="0"/>
        <v>0</v>
      </c>
      <c r="F24" s="297"/>
      <c r="G24" s="295"/>
      <c r="H24" s="51">
        <f t="shared" si="1"/>
        <v>0</v>
      </c>
      <c r="I24" s="52">
        <f t="shared" si="2"/>
        <v>0</v>
      </c>
      <c r="J24" s="53"/>
    </row>
    <row r="25" spans="1:10" s="47" customFormat="1" ht="12" thickBot="1">
      <c r="A25" s="415" t="s">
        <v>166</v>
      </c>
      <c r="B25" s="416"/>
      <c r="C25" s="66"/>
      <c r="D25" s="67"/>
      <c r="E25" s="68">
        <f t="shared" si="0"/>
        <v>0</v>
      </c>
      <c r="F25" s="298"/>
      <c r="G25" s="299"/>
      <c r="H25" s="69">
        <f t="shared" si="1"/>
        <v>0</v>
      </c>
      <c r="I25" s="70">
        <f t="shared" si="2"/>
        <v>0</v>
      </c>
      <c r="J25" s="71"/>
    </row>
    <row r="26" spans="1:10" s="80" customFormat="1" ht="12" thickBot="1">
      <c r="A26" s="417" t="s">
        <v>167</v>
      </c>
      <c r="B26" s="418"/>
      <c r="C26" s="72">
        <f>SUM(C7,C8,C13,C14,C17,C18,C19,C20,C22,C23)</f>
        <v>461244.68834999984</v>
      </c>
      <c r="D26" s="73">
        <f>SUM(D7,D8,D13,D14,D17,D18,D19,D20,D22,D23)</f>
        <v>55771.533910000006</v>
      </c>
      <c r="E26" s="74">
        <f t="shared" si="0"/>
        <v>517016.22225999983</v>
      </c>
      <c r="F26" s="75">
        <f>SUM(F7,F8,F13,F14,F17,F18,F19,F20,F22,F23)</f>
        <v>454085.621</v>
      </c>
      <c r="G26" s="76">
        <f>SUM(G7,G8,G13,G14,G17,G18,G19,G20,G22,G23)</f>
        <v>48880</v>
      </c>
      <c r="H26" s="77">
        <f t="shared" si="1"/>
        <v>502965.621</v>
      </c>
      <c r="I26" s="78">
        <f t="shared" si="2"/>
        <v>-14050.60125999985</v>
      </c>
      <c r="J26" s="79">
        <f aca="true" t="shared" si="4" ref="J26:J57">+H26/E26</f>
        <v>0.9728236742774117</v>
      </c>
    </row>
    <row r="27" spans="1:10" s="47" customFormat="1" ht="11.25">
      <c r="A27" s="419" t="s">
        <v>168</v>
      </c>
      <c r="B27" s="420"/>
      <c r="C27" s="81">
        <v>131888.70053</v>
      </c>
      <c r="D27" s="82">
        <v>495.77399</v>
      </c>
      <c r="E27" s="83">
        <f t="shared" si="0"/>
        <v>132384.47452</v>
      </c>
      <c r="F27" s="300">
        <v>111500</v>
      </c>
      <c r="G27" s="301">
        <v>500</v>
      </c>
      <c r="H27" s="84">
        <f t="shared" si="1"/>
        <v>112000</v>
      </c>
      <c r="I27" s="85">
        <f t="shared" si="2"/>
        <v>-20384.47451999999</v>
      </c>
      <c r="J27" s="86">
        <f t="shared" si="4"/>
        <v>0.8460206561690102</v>
      </c>
    </row>
    <row r="28" spans="1:10" s="47" customFormat="1" ht="11.25">
      <c r="A28" s="421" t="s">
        <v>169</v>
      </c>
      <c r="B28" s="422"/>
      <c r="C28" s="62">
        <v>50265.15374</v>
      </c>
      <c r="D28" s="63">
        <v>7.5338</v>
      </c>
      <c r="E28" s="87">
        <f t="shared" si="0"/>
        <v>50272.68754</v>
      </c>
      <c r="F28" s="297">
        <v>42400</v>
      </c>
      <c r="G28" s="295"/>
      <c r="H28" s="88">
        <f t="shared" si="1"/>
        <v>42400</v>
      </c>
      <c r="I28" s="89">
        <f t="shared" si="2"/>
        <v>-7872.687539999999</v>
      </c>
      <c r="J28" s="90">
        <f t="shared" si="4"/>
        <v>0.843400304912364</v>
      </c>
    </row>
    <row r="29" spans="1:10" s="61" customFormat="1" ht="11.25">
      <c r="A29" s="424" t="s">
        <v>155</v>
      </c>
      <c r="B29" s="55" t="s">
        <v>170</v>
      </c>
      <c r="C29" s="62">
        <v>2387.39398</v>
      </c>
      <c r="D29" s="63"/>
      <c r="E29" s="91">
        <f t="shared" si="0"/>
        <v>2387.39398</v>
      </c>
      <c r="F29" s="297">
        <v>2200</v>
      </c>
      <c r="G29" s="295"/>
      <c r="H29" s="92">
        <f t="shared" si="1"/>
        <v>2200</v>
      </c>
      <c r="I29" s="93">
        <f t="shared" si="2"/>
        <v>-187.39397999999983</v>
      </c>
      <c r="J29" s="94">
        <f t="shared" si="4"/>
        <v>0.9215068892818437</v>
      </c>
    </row>
    <row r="30" spans="1:10" s="61" customFormat="1" ht="11.25">
      <c r="A30" s="424"/>
      <c r="B30" s="55" t="s">
        <v>171</v>
      </c>
      <c r="C30" s="62">
        <v>855.86931</v>
      </c>
      <c r="D30" s="63"/>
      <c r="E30" s="91">
        <f t="shared" si="0"/>
        <v>855.86931</v>
      </c>
      <c r="F30" s="297">
        <v>750</v>
      </c>
      <c r="G30" s="295"/>
      <c r="H30" s="92">
        <f t="shared" si="1"/>
        <v>750</v>
      </c>
      <c r="I30" s="93">
        <f t="shared" si="2"/>
        <v>-105.86931000000004</v>
      </c>
      <c r="J30" s="94">
        <f t="shared" si="4"/>
        <v>0.8763020139137832</v>
      </c>
    </row>
    <row r="31" spans="1:10" s="61" customFormat="1" ht="11.25">
      <c r="A31" s="424"/>
      <c r="B31" s="55" t="s">
        <v>172</v>
      </c>
      <c r="C31" s="62">
        <v>17455.49801</v>
      </c>
      <c r="D31" s="63"/>
      <c r="E31" s="91">
        <f t="shared" si="0"/>
        <v>17455.49801</v>
      </c>
      <c r="F31" s="297">
        <v>12000</v>
      </c>
      <c r="G31" s="295"/>
      <c r="H31" s="92">
        <f t="shared" si="1"/>
        <v>12000</v>
      </c>
      <c r="I31" s="93">
        <f t="shared" si="2"/>
        <v>-5455.498009999999</v>
      </c>
      <c r="J31" s="94">
        <f t="shared" si="4"/>
        <v>0.6874624827733574</v>
      </c>
    </row>
    <row r="32" spans="1:10" s="61" customFormat="1" ht="11.25">
      <c r="A32" s="424"/>
      <c r="B32" s="55" t="s">
        <v>173</v>
      </c>
      <c r="C32" s="62">
        <v>1313.04931</v>
      </c>
      <c r="D32" s="63"/>
      <c r="E32" s="91">
        <f t="shared" si="0"/>
        <v>1313.04931</v>
      </c>
      <c r="F32" s="297">
        <v>1300</v>
      </c>
      <c r="G32" s="295"/>
      <c r="H32" s="92">
        <f t="shared" si="1"/>
        <v>1300</v>
      </c>
      <c r="I32" s="93">
        <f t="shared" si="2"/>
        <v>-13.049310000000105</v>
      </c>
      <c r="J32" s="94">
        <f t="shared" si="4"/>
        <v>0.9900618279141398</v>
      </c>
    </row>
    <row r="33" spans="1:10" s="47" customFormat="1" ht="11.25">
      <c r="A33" s="421" t="s">
        <v>174</v>
      </c>
      <c r="B33" s="422"/>
      <c r="C33" s="62">
        <v>50888.95069</v>
      </c>
      <c r="D33" s="63">
        <v>1.28067</v>
      </c>
      <c r="E33" s="87">
        <f t="shared" si="0"/>
        <v>50890.23136</v>
      </c>
      <c r="F33" s="297">
        <v>42000</v>
      </c>
      <c r="G33" s="295">
        <v>5</v>
      </c>
      <c r="H33" s="88">
        <f t="shared" si="1"/>
        <v>42005</v>
      </c>
      <c r="I33" s="89">
        <f t="shared" si="2"/>
        <v>-8885.231359999998</v>
      </c>
      <c r="J33" s="90">
        <f t="shared" si="4"/>
        <v>0.8254039896744537</v>
      </c>
    </row>
    <row r="34" spans="1:10" s="61" customFormat="1" ht="11.25">
      <c r="A34" s="424" t="s">
        <v>155</v>
      </c>
      <c r="B34" s="55" t="s">
        <v>175</v>
      </c>
      <c r="C34" s="62">
        <v>398.3637</v>
      </c>
      <c r="D34" s="63"/>
      <c r="E34" s="91">
        <f t="shared" si="0"/>
        <v>398.3637</v>
      </c>
      <c r="F34" s="297">
        <v>0</v>
      </c>
      <c r="G34" s="295"/>
      <c r="H34" s="92">
        <f t="shared" si="1"/>
        <v>0</v>
      </c>
      <c r="I34" s="93">
        <f t="shared" si="2"/>
        <v>-398.3637</v>
      </c>
      <c r="J34" s="94">
        <f t="shared" si="4"/>
        <v>0</v>
      </c>
    </row>
    <row r="35" spans="1:10" s="61" customFormat="1" ht="11.25">
      <c r="A35" s="424"/>
      <c r="B35" s="55" t="s">
        <v>176</v>
      </c>
      <c r="C35" s="62">
        <v>17067.86456</v>
      </c>
      <c r="D35" s="63">
        <v>0.05854</v>
      </c>
      <c r="E35" s="91">
        <f t="shared" si="0"/>
        <v>17067.923100000004</v>
      </c>
      <c r="F35" s="297">
        <v>13000</v>
      </c>
      <c r="G35" s="295"/>
      <c r="H35" s="92">
        <f t="shared" si="1"/>
        <v>13000</v>
      </c>
      <c r="I35" s="93">
        <f t="shared" si="2"/>
        <v>-4067.9231000000036</v>
      </c>
      <c r="J35" s="94">
        <f t="shared" si="4"/>
        <v>0.7616626770482694</v>
      </c>
    </row>
    <row r="36" spans="1:10" s="61" customFormat="1" ht="11.25">
      <c r="A36" s="424"/>
      <c r="B36" s="55" t="s">
        <v>177</v>
      </c>
      <c r="C36" s="62">
        <v>326.14752</v>
      </c>
      <c r="D36" s="63"/>
      <c r="E36" s="91">
        <f t="shared" si="0"/>
        <v>326.14752</v>
      </c>
      <c r="F36" s="297">
        <v>375</v>
      </c>
      <c r="G36" s="295"/>
      <c r="H36" s="92">
        <f t="shared" si="1"/>
        <v>375</v>
      </c>
      <c r="I36" s="93">
        <f t="shared" si="2"/>
        <v>48.852480000000014</v>
      </c>
      <c r="J36" s="94">
        <f t="shared" si="4"/>
        <v>1.1497864524617571</v>
      </c>
    </row>
    <row r="37" spans="1:10" s="61" customFormat="1" ht="11.25">
      <c r="A37" s="424"/>
      <c r="B37" s="55" t="s">
        <v>178</v>
      </c>
      <c r="C37" s="62">
        <v>1672.70425</v>
      </c>
      <c r="D37" s="63">
        <v>0.36272</v>
      </c>
      <c r="E37" s="91">
        <f t="shared" si="0"/>
        <v>1673.06697</v>
      </c>
      <c r="F37" s="297">
        <v>1300</v>
      </c>
      <c r="G37" s="295"/>
      <c r="H37" s="92">
        <f t="shared" si="1"/>
        <v>1300</v>
      </c>
      <c r="I37" s="93">
        <f t="shared" si="2"/>
        <v>-373.0669700000001</v>
      </c>
      <c r="J37" s="94">
        <f t="shared" si="4"/>
        <v>0.7770161166949581</v>
      </c>
    </row>
    <row r="38" spans="1:10" s="61" customFormat="1" ht="11.25">
      <c r="A38" s="424"/>
      <c r="B38" s="55" t="s">
        <v>179</v>
      </c>
      <c r="C38" s="62">
        <v>910.71582</v>
      </c>
      <c r="D38" s="63">
        <v>0.52878</v>
      </c>
      <c r="E38" s="91">
        <f t="shared" si="0"/>
        <v>911.2446</v>
      </c>
      <c r="F38" s="297">
        <v>850</v>
      </c>
      <c r="G38" s="295"/>
      <c r="H38" s="92">
        <f t="shared" si="1"/>
        <v>850</v>
      </c>
      <c r="I38" s="93">
        <f t="shared" si="2"/>
        <v>-61.24459999999999</v>
      </c>
      <c r="J38" s="94">
        <f t="shared" si="4"/>
        <v>0.9327901641337573</v>
      </c>
    </row>
    <row r="39" spans="1:10" s="61" customFormat="1" ht="11.25">
      <c r="A39" s="424"/>
      <c r="B39" s="55" t="s">
        <v>180</v>
      </c>
      <c r="C39" s="62">
        <v>677.23745</v>
      </c>
      <c r="D39" s="63"/>
      <c r="E39" s="91">
        <f aca="true" t="shared" si="5" ref="E39:E70">SUM(C39:D39)</f>
        <v>677.23745</v>
      </c>
      <c r="F39" s="297">
        <v>650</v>
      </c>
      <c r="G39" s="295"/>
      <c r="H39" s="92">
        <f aca="true" t="shared" si="6" ref="H39:H70">SUM(F39:G39)</f>
        <v>650</v>
      </c>
      <c r="I39" s="93">
        <f t="shared" si="2"/>
        <v>-27.237449999999967</v>
      </c>
      <c r="J39" s="94">
        <f t="shared" si="4"/>
        <v>0.9597815360033619</v>
      </c>
    </row>
    <row r="40" spans="1:10" s="61" customFormat="1" ht="11.25">
      <c r="A40" s="424"/>
      <c r="B40" s="55" t="s">
        <v>181</v>
      </c>
      <c r="C40" s="62">
        <v>4361.51014</v>
      </c>
      <c r="D40" s="63"/>
      <c r="E40" s="91">
        <f t="shared" si="5"/>
        <v>4361.51014</v>
      </c>
      <c r="F40" s="297">
        <v>2950</v>
      </c>
      <c r="G40" s="295"/>
      <c r="H40" s="92">
        <f t="shared" si="6"/>
        <v>2950</v>
      </c>
      <c r="I40" s="93">
        <f t="shared" si="2"/>
        <v>-1411.5101400000003</v>
      </c>
      <c r="J40" s="94">
        <f t="shared" si="4"/>
        <v>0.6763712350328274</v>
      </c>
    </row>
    <row r="41" spans="1:10" s="47" customFormat="1" ht="11.25">
      <c r="A41" s="421" t="s">
        <v>182</v>
      </c>
      <c r="B41" s="422"/>
      <c r="C41" s="62">
        <v>1609.34159</v>
      </c>
      <c r="D41" s="63"/>
      <c r="E41" s="87">
        <f t="shared" si="5"/>
        <v>1609.34159</v>
      </c>
      <c r="F41" s="297">
        <v>1600</v>
      </c>
      <c r="G41" s="295"/>
      <c r="H41" s="88">
        <f t="shared" si="6"/>
        <v>1600</v>
      </c>
      <c r="I41" s="89">
        <f t="shared" si="2"/>
        <v>-9.341589999999997</v>
      </c>
      <c r="J41" s="90">
        <f t="shared" si="4"/>
        <v>0.9941953963918871</v>
      </c>
    </row>
    <row r="42" spans="1:10" s="47" customFormat="1" ht="11.25" customHeight="1">
      <c r="A42" s="421" t="s">
        <v>183</v>
      </c>
      <c r="B42" s="423"/>
      <c r="C42" s="62">
        <v>6827.64234</v>
      </c>
      <c r="D42" s="63">
        <v>173.57276</v>
      </c>
      <c r="E42" s="87">
        <f t="shared" si="5"/>
        <v>7001.2151</v>
      </c>
      <c r="F42" s="297">
        <v>6050</v>
      </c>
      <c r="G42" s="295">
        <v>150</v>
      </c>
      <c r="H42" s="88">
        <f t="shared" si="6"/>
        <v>6200</v>
      </c>
      <c r="I42" s="89">
        <f t="shared" si="2"/>
        <v>-801.2151000000003</v>
      </c>
      <c r="J42" s="90">
        <f t="shared" si="4"/>
        <v>0.8855605650510581</v>
      </c>
    </row>
    <row r="43" spans="1:10" s="61" customFormat="1" ht="11.25">
      <c r="A43" s="424" t="s">
        <v>155</v>
      </c>
      <c r="B43" s="95" t="s">
        <v>184</v>
      </c>
      <c r="C43" s="62">
        <v>634.16246</v>
      </c>
      <c r="D43" s="63">
        <v>4.83934</v>
      </c>
      <c r="E43" s="91">
        <f t="shared" si="5"/>
        <v>639.0018</v>
      </c>
      <c r="F43" s="297">
        <v>580</v>
      </c>
      <c r="G43" s="295"/>
      <c r="H43" s="92">
        <f t="shared" si="6"/>
        <v>580</v>
      </c>
      <c r="I43" s="93">
        <f aca="true" t="shared" si="7" ref="I43:I90">+H43-E43</f>
        <v>-59.0018</v>
      </c>
      <c r="J43" s="94">
        <f t="shared" si="4"/>
        <v>0.9076656748071759</v>
      </c>
    </row>
    <row r="44" spans="1:10" s="61" customFormat="1" ht="11.25">
      <c r="A44" s="424"/>
      <c r="B44" s="55" t="s">
        <v>185</v>
      </c>
      <c r="C44" s="62">
        <v>10.26116</v>
      </c>
      <c r="D44" s="63">
        <v>0.05621</v>
      </c>
      <c r="E44" s="91">
        <f t="shared" si="5"/>
        <v>10.31737</v>
      </c>
      <c r="F44" s="297">
        <v>14</v>
      </c>
      <c r="G44" s="295"/>
      <c r="H44" s="92">
        <f t="shared" si="6"/>
        <v>14</v>
      </c>
      <c r="I44" s="93">
        <f t="shared" si="7"/>
        <v>3.6826299999999996</v>
      </c>
      <c r="J44" s="94">
        <f t="shared" si="4"/>
        <v>1.3569349553229166</v>
      </c>
    </row>
    <row r="45" spans="1:10" s="61" customFormat="1" ht="11.25">
      <c r="A45" s="424"/>
      <c r="B45" s="55" t="s">
        <v>186</v>
      </c>
      <c r="C45" s="62">
        <v>438.42805</v>
      </c>
      <c r="D45" s="63">
        <v>8.57148</v>
      </c>
      <c r="E45" s="91">
        <f t="shared" si="5"/>
        <v>446.99953</v>
      </c>
      <c r="F45" s="297">
        <v>450</v>
      </c>
      <c r="G45" s="295"/>
      <c r="H45" s="92">
        <f t="shared" si="6"/>
        <v>450</v>
      </c>
      <c r="I45" s="93">
        <f t="shared" si="7"/>
        <v>3.000470000000007</v>
      </c>
      <c r="J45" s="94">
        <f t="shared" si="4"/>
        <v>1.006712467907964</v>
      </c>
    </row>
    <row r="46" spans="1:10" s="61" customFormat="1" ht="11.25">
      <c r="A46" s="424"/>
      <c r="B46" s="55" t="s">
        <v>187</v>
      </c>
      <c r="C46" s="62">
        <v>608.36644</v>
      </c>
      <c r="D46" s="63">
        <v>2.91387</v>
      </c>
      <c r="E46" s="91">
        <f t="shared" si="5"/>
        <v>611.28031</v>
      </c>
      <c r="F46" s="297">
        <v>700</v>
      </c>
      <c r="G46" s="295"/>
      <c r="H46" s="92">
        <f t="shared" si="6"/>
        <v>700</v>
      </c>
      <c r="I46" s="93">
        <f t="shared" si="7"/>
        <v>88.71969000000001</v>
      </c>
      <c r="J46" s="94">
        <f t="shared" si="4"/>
        <v>1.1451374901966007</v>
      </c>
    </row>
    <row r="47" spans="1:10" s="47" customFormat="1" ht="11.25">
      <c r="A47" s="421" t="s">
        <v>188</v>
      </c>
      <c r="B47" s="422"/>
      <c r="C47" s="62">
        <v>1186.07589</v>
      </c>
      <c r="D47" s="63">
        <v>11.95857</v>
      </c>
      <c r="E47" s="87">
        <f t="shared" si="5"/>
        <v>1198.03446</v>
      </c>
      <c r="F47" s="297">
        <v>2380</v>
      </c>
      <c r="G47" s="295">
        <v>20</v>
      </c>
      <c r="H47" s="88">
        <f t="shared" si="6"/>
        <v>2400</v>
      </c>
      <c r="I47" s="89">
        <f t="shared" si="7"/>
        <v>1201.96554</v>
      </c>
      <c r="J47" s="90">
        <f t="shared" si="4"/>
        <v>2.003281274563671</v>
      </c>
    </row>
    <row r="48" spans="1:10" s="61" customFormat="1" ht="11.25">
      <c r="A48" s="388" t="s">
        <v>155</v>
      </c>
      <c r="B48" s="55" t="s">
        <v>189</v>
      </c>
      <c r="C48" s="62">
        <v>134.2985</v>
      </c>
      <c r="D48" s="63"/>
      <c r="E48" s="91">
        <f t="shared" si="5"/>
        <v>134.2985</v>
      </c>
      <c r="F48" s="297">
        <v>500</v>
      </c>
      <c r="G48" s="295"/>
      <c r="H48" s="92">
        <f t="shared" si="6"/>
        <v>500</v>
      </c>
      <c r="I48" s="93">
        <f t="shared" si="7"/>
        <v>365.7015</v>
      </c>
      <c r="J48" s="94">
        <f t="shared" si="4"/>
        <v>3.7230497734524217</v>
      </c>
    </row>
    <row r="49" spans="1:10" s="61" customFormat="1" ht="11.25">
      <c r="A49" s="388"/>
      <c r="B49" s="55" t="s">
        <v>190</v>
      </c>
      <c r="C49" s="62">
        <v>289.05128</v>
      </c>
      <c r="D49" s="63">
        <v>5.21332</v>
      </c>
      <c r="E49" s="91">
        <f t="shared" si="5"/>
        <v>294.26460000000003</v>
      </c>
      <c r="F49" s="297">
        <v>100</v>
      </c>
      <c r="G49" s="295"/>
      <c r="H49" s="92">
        <f t="shared" si="6"/>
        <v>100</v>
      </c>
      <c r="I49" s="93">
        <f t="shared" si="7"/>
        <v>-194.26460000000003</v>
      </c>
      <c r="J49" s="94">
        <f t="shared" si="4"/>
        <v>0.3398302072352569</v>
      </c>
    </row>
    <row r="50" spans="1:10" s="61" customFormat="1" ht="11.25">
      <c r="A50" s="388"/>
      <c r="B50" s="55" t="s">
        <v>191</v>
      </c>
      <c r="C50" s="62">
        <v>134.0399</v>
      </c>
      <c r="D50" s="63">
        <v>3.1261</v>
      </c>
      <c r="E50" s="91">
        <f t="shared" si="5"/>
        <v>137.166</v>
      </c>
      <c r="F50" s="297">
        <v>1100</v>
      </c>
      <c r="G50" s="295"/>
      <c r="H50" s="92">
        <f t="shared" si="6"/>
        <v>1100</v>
      </c>
      <c r="I50" s="93">
        <f t="shared" si="7"/>
        <v>962.8340000000001</v>
      </c>
      <c r="J50" s="94">
        <f t="shared" si="4"/>
        <v>8.019480046075559</v>
      </c>
    </row>
    <row r="51" spans="1:10" s="47" customFormat="1" ht="11.25">
      <c r="A51" s="389" t="s">
        <v>192</v>
      </c>
      <c r="B51" s="390"/>
      <c r="C51" s="62">
        <v>1053.37656</v>
      </c>
      <c r="D51" s="63">
        <v>66.46518</v>
      </c>
      <c r="E51" s="87">
        <f t="shared" si="5"/>
        <v>1119.8417399999998</v>
      </c>
      <c r="F51" s="297">
        <v>940</v>
      </c>
      <c r="G51" s="295">
        <v>60</v>
      </c>
      <c r="H51" s="88">
        <f t="shared" si="6"/>
        <v>1000</v>
      </c>
      <c r="I51" s="89">
        <f t="shared" si="7"/>
        <v>-119.84173999999985</v>
      </c>
      <c r="J51" s="90">
        <f t="shared" si="4"/>
        <v>0.8929833245901337</v>
      </c>
    </row>
    <row r="52" spans="1:10" s="61" customFormat="1" ht="11.25">
      <c r="A52" s="388" t="s">
        <v>155</v>
      </c>
      <c r="B52" s="55" t="s">
        <v>193</v>
      </c>
      <c r="C52" s="62">
        <v>507.98284</v>
      </c>
      <c r="D52" s="63">
        <v>58.2883</v>
      </c>
      <c r="E52" s="91">
        <f t="shared" si="5"/>
        <v>566.2711400000001</v>
      </c>
      <c r="F52" s="297">
        <v>500</v>
      </c>
      <c r="G52" s="295"/>
      <c r="H52" s="92">
        <f t="shared" si="6"/>
        <v>500</v>
      </c>
      <c r="I52" s="93">
        <f t="shared" si="7"/>
        <v>-66.27114000000006</v>
      </c>
      <c r="J52" s="94">
        <f t="shared" si="4"/>
        <v>0.8829692433204347</v>
      </c>
    </row>
    <row r="53" spans="1:10" s="61" customFormat="1" ht="11.25">
      <c r="A53" s="388"/>
      <c r="B53" s="55" t="s">
        <v>194</v>
      </c>
      <c r="C53" s="62">
        <v>545.39372</v>
      </c>
      <c r="D53" s="63">
        <v>8.17688</v>
      </c>
      <c r="E53" s="91">
        <f t="shared" si="5"/>
        <v>553.5706</v>
      </c>
      <c r="F53" s="297">
        <v>440</v>
      </c>
      <c r="G53" s="295">
        <v>60</v>
      </c>
      <c r="H53" s="92">
        <f t="shared" si="6"/>
        <v>500</v>
      </c>
      <c r="I53" s="93">
        <f t="shared" si="7"/>
        <v>-53.57060000000001</v>
      </c>
      <c r="J53" s="94">
        <f t="shared" si="4"/>
        <v>0.9032271583787145</v>
      </c>
    </row>
    <row r="54" spans="1:10" s="47" customFormat="1" ht="11.25">
      <c r="A54" s="389" t="s">
        <v>195</v>
      </c>
      <c r="B54" s="390"/>
      <c r="C54" s="62">
        <v>47.76704</v>
      </c>
      <c r="D54" s="63"/>
      <c r="E54" s="87">
        <f t="shared" si="5"/>
        <v>47.76704</v>
      </c>
      <c r="F54" s="297">
        <v>50</v>
      </c>
      <c r="G54" s="295"/>
      <c r="H54" s="88">
        <f t="shared" si="6"/>
        <v>50</v>
      </c>
      <c r="I54" s="89">
        <f t="shared" si="7"/>
        <v>2.2329599999999985</v>
      </c>
      <c r="J54" s="90">
        <f t="shared" si="4"/>
        <v>1.0467468781821105</v>
      </c>
    </row>
    <row r="55" spans="1:10" s="47" customFormat="1" ht="11.25">
      <c r="A55" s="428" t="s">
        <v>196</v>
      </c>
      <c r="B55" s="429"/>
      <c r="C55" s="96">
        <v>22039.489419999998</v>
      </c>
      <c r="D55" s="97">
        <v>892.94731</v>
      </c>
      <c r="E55" s="87">
        <f t="shared" si="5"/>
        <v>22932.436729999998</v>
      </c>
      <c r="F55" s="302">
        <f>17600-0.379+40</f>
        <v>17639.621</v>
      </c>
      <c r="G55" s="303">
        <v>900</v>
      </c>
      <c r="H55" s="88">
        <f t="shared" si="6"/>
        <v>18539.621</v>
      </c>
      <c r="I55" s="89">
        <f t="shared" si="7"/>
        <v>-4392.815729999998</v>
      </c>
      <c r="J55" s="90">
        <f t="shared" si="4"/>
        <v>0.8084453134344264</v>
      </c>
    </row>
    <row r="56" spans="1:10" s="61" customFormat="1" ht="11.25" customHeight="1">
      <c r="A56" s="425" t="s">
        <v>197</v>
      </c>
      <c r="B56" s="426"/>
      <c r="C56" s="62">
        <v>5643.61849</v>
      </c>
      <c r="D56" s="63">
        <v>407.64558</v>
      </c>
      <c r="E56" s="91">
        <f t="shared" si="5"/>
        <v>6051.26407</v>
      </c>
      <c r="F56" s="297">
        <v>5200</v>
      </c>
      <c r="G56" s="295">
        <v>500</v>
      </c>
      <c r="H56" s="92">
        <f t="shared" si="6"/>
        <v>5700</v>
      </c>
      <c r="I56" s="93">
        <f t="shared" si="7"/>
        <v>-351.2640700000002</v>
      </c>
      <c r="J56" s="94">
        <f t="shared" si="4"/>
        <v>0.9419519515366316</v>
      </c>
    </row>
    <row r="57" spans="1:10" s="61" customFormat="1" ht="11.25" customHeight="1">
      <c r="A57" s="425" t="s">
        <v>198</v>
      </c>
      <c r="B57" s="426"/>
      <c r="C57" s="62">
        <v>2303.41615</v>
      </c>
      <c r="D57" s="63">
        <v>146.63024</v>
      </c>
      <c r="E57" s="91">
        <f t="shared" si="5"/>
        <v>2450.04639</v>
      </c>
      <c r="F57" s="297">
        <v>2150</v>
      </c>
      <c r="G57" s="295">
        <v>100</v>
      </c>
      <c r="H57" s="92">
        <f t="shared" si="6"/>
        <v>2250</v>
      </c>
      <c r="I57" s="93">
        <f t="shared" si="7"/>
        <v>-200.04638999999997</v>
      </c>
      <c r="J57" s="94">
        <f t="shared" si="4"/>
        <v>0.9183499582634433</v>
      </c>
    </row>
    <row r="58" spans="1:10" s="61" customFormat="1" ht="11.25" customHeight="1">
      <c r="A58" s="425" t="s">
        <v>199</v>
      </c>
      <c r="B58" s="427"/>
      <c r="C58" s="62">
        <v>0</v>
      </c>
      <c r="D58" s="63">
        <v>0</v>
      </c>
      <c r="E58" s="91">
        <f t="shared" si="5"/>
        <v>0</v>
      </c>
      <c r="F58" s="297">
        <v>0</v>
      </c>
      <c r="G58" s="295"/>
      <c r="H58" s="92">
        <f t="shared" si="6"/>
        <v>0</v>
      </c>
      <c r="I58" s="93">
        <f t="shared" si="7"/>
        <v>0</v>
      </c>
      <c r="J58" s="94"/>
    </row>
    <row r="59" spans="1:10" s="61" customFormat="1" ht="11.25" customHeight="1">
      <c r="A59" s="425" t="s">
        <v>200</v>
      </c>
      <c r="B59" s="426"/>
      <c r="C59" s="62">
        <v>14092.45478</v>
      </c>
      <c r="D59" s="63">
        <v>338.67149</v>
      </c>
      <c r="E59" s="91">
        <f t="shared" si="5"/>
        <v>14431.12627</v>
      </c>
      <c r="F59" s="297">
        <v>10250</v>
      </c>
      <c r="G59" s="295">
        <v>300</v>
      </c>
      <c r="H59" s="92">
        <f t="shared" si="6"/>
        <v>10550</v>
      </c>
      <c r="I59" s="93">
        <f t="shared" si="7"/>
        <v>-3881.1262700000007</v>
      </c>
      <c r="J59" s="94">
        <f>+H59/E59</f>
        <v>0.7310586715557856</v>
      </c>
    </row>
    <row r="60" spans="1:10" s="99" customFormat="1" ht="11.25" customHeight="1">
      <c r="A60" s="439" t="s">
        <v>201</v>
      </c>
      <c r="B60" s="440"/>
      <c r="C60" s="62">
        <v>0</v>
      </c>
      <c r="D60" s="98"/>
      <c r="E60" s="87">
        <f t="shared" si="5"/>
        <v>0</v>
      </c>
      <c r="F60" s="304">
        <v>0</v>
      </c>
      <c r="G60" s="305"/>
      <c r="H60" s="88">
        <f t="shared" si="6"/>
        <v>0</v>
      </c>
      <c r="I60" s="89">
        <f t="shared" si="7"/>
        <v>0</v>
      </c>
      <c r="J60" s="90"/>
    </row>
    <row r="61" spans="1:10" s="47" customFormat="1" ht="11.25">
      <c r="A61" s="441" t="s">
        <v>202</v>
      </c>
      <c r="B61" s="442"/>
      <c r="C61" s="62">
        <v>104</v>
      </c>
      <c r="D61" s="63">
        <v>42266.56662</v>
      </c>
      <c r="E61" s="87">
        <f t="shared" si="5"/>
        <v>42370.56662</v>
      </c>
      <c r="F61" s="297">
        <v>45</v>
      </c>
      <c r="G61" s="295">
        <v>35455</v>
      </c>
      <c r="H61" s="88">
        <f t="shared" si="6"/>
        <v>35500</v>
      </c>
      <c r="I61" s="89">
        <f t="shared" si="7"/>
        <v>-6870.566619999998</v>
      </c>
      <c r="J61" s="90">
        <f aca="true" t="shared" si="8" ref="J61:J67">+H61/E61</f>
        <v>0.837845769644324</v>
      </c>
    </row>
    <row r="62" spans="1:10" s="47" customFormat="1" ht="11.25">
      <c r="A62" s="437" t="s">
        <v>387</v>
      </c>
      <c r="B62" s="438"/>
      <c r="C62" s="62">
        <v>37967.22129</v>
      </c>
      <c r="D62" s="63">
        <v>438.58478</v>
      </c>
      <c r="E62" s="87">
        <f t="shared" si="5"/>
        <v>38405.80607</v>
      </c>
      <c r="F62" s="297">
        <v>38986</v>
      </c>
      <c r="G62" s="295">
        <v>14</v>
      </c>
      <c r="H62" s="88">
        <f t="shared" si="6"/>
        <v>39000</v>
      </c>
      <c r="I62" s="89">
        <f t="shared" si="7"/>
        <v>594.1939300000013</v>
      </c>
      <c r="J62" s="90">
        <f t="shared" si="8"/>
        <v>1.0154714609795457</v>
      </c>
    </row>
    <row r="63" spans="1:10" s="47" customFormat="1" ht="11.25">
      <c r="A63" s="432" t="s">
        <v>203</v>
      </c>
      <c r="B63" s="433"/>
      <c r="C63" s="96">
        <v>10874.51319</v>
      </c>
      <c r="D63" s="97">
        <v>24.025730000000003</v>
      </c>
      <c r="E63" s="87">
        <f t="shared" si="5"/>
        <v>10898.538919999999</v>
      </c>
      <c r="F63" s="302">
        <v>13486</v>
      </c>
      <c r="G63" s="303">
        <v>14</v>
      </c>
      <c r="H63" s="88">
        <f t="shared" si="6"/>
        <v>13500</v>
      </c>
      <c r="I63" s="89">
        <f t="shared" si="7"/>
        <v>2601.461080000001</v>
      </c>
      <c r="J63" s="90">
        <f t="shared" si="8"/>
        <v>1.2386981501920444</v>
      </c>
    </row>
    <row r="64" spans="1:10" s="61" customFormat="1" ht="11.25">
      <c r="A64" s="430" t="s">
        <v>155</v>
      </c>
      <c r="B64" s="55" t="s">
        <v>204</v>
      </c>
      <c r="C64" s="56">
        <v>2176.6892599999996</v>
      </c>
      <c r="D64" s="97">
        <v>7.80223</v>
      </c>
      <c r="E64" s="91">
        <f t="shared" si="5"/>
        <v>2184.4914899999994</v>
      </c>
      <c r="F64" s="296">
        <v>1837</v>
      </c>
      <c r="G64" s="295">
        <v>4</v>
      </c>
      <c r="H64" s="92">
        <f t="shared" si="6"/>
        <v>1841</v>
      </c>
      <c r="I64" s="93">
        <f t="shared" si="7"/>
        <v>-343.49148999999943</v>
      </c>
      <c r="J64" s="94">
        <f t="shared" si="8"/>
        <v>0.8427590624305891</v>
      </c>
    </row>
    <row r="65" spans="1:10" s="61" customFormat="1" ht="11.25">
      <c r="A65" s="431"/>
      <c r="B65" s="55" t="s">
        <v>205</v>
      </c>
      <c r="C65" s="56">
        <v>6832.608</v>
      </c>
      <c r="D65" s="49"/>
      <c r="E65" s="91">
        <f t="shared" si="5"/>
        <v>6832.608</v>
      </c>
      <c r="F65" s="296">
        <v>9964</v>
      </c>
      <c r="G65" s="295"/>
      <c r="H65" s="92">
        <f t="shared" si="6"/>
        <v>9964</v>
      </c>
      <c r="I65" s="93">
        <f t="shared" si="7"/>
        <v>3131.392</v>
      </c>
      <c r="J65" s="94">
        <f t="shared" si="8"/>
        <v>1.4583011347936248</v>
      </c>
    </row>
    <row r="66" spans="1:10" s="61" customFormat="1" ht="11.25">
      <c r="A66" s="431"/>
      <c r="B66" s="55" t="s">
        <v>206</v>
      </c>
      <c r="C66" s="56">
        <v>1865.21593</v>
      </c>
      <c r="D66" s="97">
        <v>16.2235</v>
      </c>
      <c r="E66" s="91">
        <f t="shared" si="5"/>
        <v>1881.4394300000001</v>
      </c>
      <c r="F66" s="296">
        <v>1685</v>
      </c>
      <c r="G66" s="303">
        <v>10</v>
      </c>
      <c r="H66" s="92">
        <f t="shared" si="6"/>
        <v>1695</v>
      </c>
      <c r="I66" s="93">
        <f t="shared" si="7"/>
        <v>-186.43943000000013</v>
      </c>
      <c r="J66" s="94">
        <f t="shared" si="8"/>
        <v>0.9009059621972523</v>
      </c>
    </row>
    <row r="67" spans="1:10" s="47" customFormat="1" ht="11.25">
      <c r="A67" s="432" t="s">
        <v>207</v>
      </c>
      <c r="B67" s="433"/>
      <c r="C67" s="62">
        <v>26437.86075</v>
      </c>
      <c r="D67" s="63">
        <v>396.45226</v>
      </c>
      <c r="E67" s="87">
        <f t="shared" si="5"/>
        <v>26834.313009999998</v>
      </c>
      <c r="F67" s="297">
        <v>24800</v>
      </c>
      <c r="G67" s="295"/>
      <c r="H67" s="88">
        <f t="shared" si="6"/>
        <v>24800</v>
      </c>
      <c r="I67" s="89">
        <f t="shared" si="7"/>
        <v>-2034.313009999998</v>
      </c>
      <c r="J67" s="90">
        <f t="shared" si="8"/>
        <v>0.9241898605996771</v>
      </c>
    </row>
    <row r="68" spans="1:10" s="61" customFormat="1" ht="11.25">
      <c r="A68" s="434" t="s">
        <v>155</v>
      </c>
      <c r="B68" s="100" t="s">
        <v>208</v>
      </c>
      <c r="C68" s="62">
        <v>0</v>
      </c>
      <c r="D68" s="63"/>
      <c r="E68" s="91">
        <f t="shared" si="5"/>
        <v>0</v>
      </c>
      <c r="F68" s="297">
        <v>0</v>
      </c>
      <c r="G68" s="295"/>
      <c r="H68" s="92">
        <f t="shared" si="6"/>
        <v>0</v>
      </c>
      <c r="I68" s="93">
        <f t="shared" si="7"/>
        <v>0</v>
      </c>
      <c r="J68" s="94"/>
    </row>
    <row r="69" spans="1:10" s="61" customFormat="1" ht="11.25">
      <c r="A69" s="435"/>
      <c r="B69" s="100" t="s">
        <v>209</v>
      </c>
      <c r="C69" s="62">
        <v>0</v>
      </c>
      <c r="D69" s="63"/>
      <c r="E69" s="91">
        <f t="shared" si="5"/>
        <v>0</v>
      </c>
      <c r="F69" s="297">
        <v>0</v>
      </c>
      <c r="G69" s="295"/>
      <c r="H69" s="92">
        <f t="shared" si="6"/>
        <v>0</v>
      </c>
      <c r="I69" s="93">
        <f t="shared" si="7"/>
        <v>0</v>
      </c>
      <c r="J69" s="94"/>
    </row>
    <row r="70" spans="1:10" s="61" customFormat="1" ht="11.25">
      <c r="A70" s="435"/>
      <c r="B70" s="100" t="s">
        <v>210</v>
      </c>
      <c r="C70" s="62">
        <v>9846.92876</v>
      </c>
      <c r="D70" s="63">
        <v>109.98351</v>
      </c>
      <c r="E70" s="91">
        <f t="shared" si="5"/>
        <v>9956.91227</v>
      </c>
      <c r="F70" s="297">
        <v>8200</v>
      </c>
      <c r="G70" s="295"/>
      <c r="H70" s="92">
        <f t="shared" si="6"/>
        <v>8200</v>
      </c>
      <c r="I70" s="93">
        <f t="shared" si="7"/>
        <v>-1756.9122700000007</v>
      </c>
      <c r="J70" s="94"/>
    </row>
    <row r="71" spans="1:10" s="61" customFormat="1" ht="11.25">
      <c r="A71" s="435"/>
      <c r="B71" s="100" t="s">
        <v>211</v>
      </c>
      <c r="C71" s="62">
        <v>2194.12256</v>
      </c>
      <c r="D71" s="63">
        <v>5.03069</v>
      </c>
      <c r="E71" s="91">
        <f aca="true" t="shared" si="9" ref="E71:E89">SUM(C71:D71)</f>
        <v>2199.15325</v>
      </c>
      <c r="F71" s="297">
        <v>1750</v>
      </c>
      <c r="G71" s="295"/>
      <c r="H71" s="92">
        <f aca="true" t="shared" si="10" ref="H71:H90">SUM(F71:G71)</f>
        <v>1750</v>
      </c>
      <c r="I71" s="93">
        <f t="shared" si="7"/>
        <v>-449.15324999999984</v>
      </c>
      <c r="J71" s="94">
        <f aca="true" t="shared" si="11" ref="J71:J76">+H71/E71</f>
        <v>0.7957608229440127</v>
      </c>
    </row>
    <row r="72" spans="1:10" s="61" customFormat="1" ht="11.25">
      <c r="A72" s="436"/>
      <c r="B72" s="100" t="s">
        <v>212</v>
      </c>
      <c r="C72" s="62">
        <v>436.41241</v>
      </c>
      <c r="D72" s="63">
        <v>12.46479</v>
      </c>
      <c r="E72" s="91">
        <f t="shared" si="9"/>
        <v>448.8772</v>
      </c>
      <c r="F72" s="297">
        <v>600</v>
      </c>
      <c r="G72" s="295"/>
      <c r="H72" s="92">
        <f t="shared" si="10"/>
        <v>600</v>
      </c>
      <c r="I72" s="93">
        <f t="shared" si="7"/>
        <v>151.12279999999998</v>
      </c>
      <c r="J72" s="94">
        <f t="shared" si="11"/>
        <v>1.3366684696839135</v>
      </c>
    </row>
    <row r="73" spans="1:10" s="47" customFormat="1" ht="11.25">
      <c r="A73" s="437" t="s">
        <v>388</v>
      </c>
      <c r="B73" s="438"/>
      <c r="C73" s="96">
        <v>277818.72213</v>
      </c>
      <c r="D73" s="97">
        <v>2654.5718699999998</v>
      </c>
      <c r="E73" s="87">
        <f t="shared" si="9"/>
        <v>280473.294</v>
      </c>
      <c r="F73" s="302">
        <v>273231</v>
      </c>
      <c r="G73" s="303">
        <v>2295</v>
      </c>
      <c r="H73" s="88">
        <f t="shared" si="10"/>
        <v>275526</v>
      </c>
      <c r="I73" s="89">
        <f t="shared" si="7"/>
        <v>-4947.293999999994</v>
      </c>
      <c r="J73" s="90">
        <f t="shared" si="11"/>
        <v>0.9823609088428933</v>
      </c>
    </row>
    <row r="74" spans="1:10" s="47" customFormat="1" ht="11.25">
      <c r="A74" s="447" t="s">
        <v>213</v>
      </c>
      <c r="B74" s="448"/>
      <c r="C74" s="62">
        <v>204588.54203</v>
      </c>
      <c r="D74" s="63">
        <v>1931.64897</v>
      </c>
      <c r="E74" s="87">
        <f t="shared" si="9"/>
        <v>206520.19100000002</v>
      </c>
      <c r="F74" s="297">
        <v>201840</v>
      </c>
      <c r="G74" s="295">
        <v>1700</v>
      </c>
      <c r="H74" s="88">
        <f t="shared" si="10"/>
        <v>203540</v>
      </c>
      <c r="I74" s="89">
        <f t="shared" si="7"/>
        <v>-2980.1910000000207</v>
      </c>
      <c r="J74" s="90">
        <f t="shared" si="11"/>
        <v>0.9855694932995679</v>
      </c>
    </row>
    <row r="75" spans="1:10" s="61" customFormat="1" ht="11.25">
      <c r="A75" s="449" t="s">
        <v>155</v>
      </c>
      <c r="B75" s="101" t="s">
        <v>214</v>
      </c>
      <c r="C75" s="62">
        <v>199596.32815</v>
      </c>
      <c r="D75" s="63">
        <v>1926.33685</v>
      </c>
      <c r="E75" s="91">
        <f t="shared" si="9"/>
        <v>201522.66499999998</v>
      </c>
      <c r="F75" s="297">
        <v>192045</v>
      </c>
      <c r="G75" s="295">
        <v>1695</v>
      </c>
      <c r="H75" s="92">
        <f t="shared" si="10"/>
        <v>193740</v>
      </c>
      <c r="I75" s="93">
        <f t="shared" si="7"/>
        <v>-7782.664999999979</v>
      </c>
      <c r="J75" s="94">
        <f t="shared" si="11"/>
        <v>0.9613806963102638</v>
      </c>
    </row>
    <row r="76" spans="1:10" s="61" customFormat="1" ht="11.25">
      <c r="A76" s="450"/>
      <c r="B76" s="100" t="s">
        <v>215</v>
      </c>
      <c r="C76" s="62">
        <v>4992.21388</v>
      </c>
      <c r="D76" s="63">
        <v>5.31212</v>
      </c>
      <c r="E76" s="91">
        <f t="shared" si="9"/>
        <v>4997.526</v>
      </c>
      <c r="F76" s="297">
        <v>9795</v>
      </c>
      <c r="G76" s="295">
        <v>5</v>
      </c>
      <c r="H76" s="92">
        <f t="shared" si="10"/>
        <v>9800</v>
      </c>
      <c r="I76" s="93">
        <f t="shared" si="7"/>
        <v>4802.474</v>
      </c>
      <c r="J76" s="94">
        <f t="shared" si="11"/>
        <v>1.9609702880985511</v>
      </c>
    </row>
    <row r="77" spans="1:10" s="47" customFormat="1" ht="11.25">
      <c r="A77" s="389" t="s">
        <v>216</v>
      </c>
      <c r="B77" s="390"/>
      <c r="C77" s="62"/>
      <c r="D77" s="63"/>
      <c r="E77" s="87">
        <f t="shared" si="9"/>
        <v>0</v>
      </c>
      <c r="F77" s="297">
        <v>0</v>
      </c>
      <c r="G77" s="295"/>
      <c r="H77" s="88">
        <f t="shared" si="10"/>
        <v>0</v>
      </c>
      <c r="I77" s="89">
        <f t="shared" si="7"/>
        <v>0</v>
      </c>
      <c r="J77" s="90"/>
    </row>
    <row r="78" spans="1:10" s="47" customFormat="1" ht="11.25">
      <c r="A78" s="432" t="s">
        <v>217</v>
      </c>
      <c r="B78" s="433"/>
      <c r="C78" s="62">
        <v>73230.1801</v>
      </c>
      <c r="D78" s="63">
        <v>722.9229</v>
      </c>
      <c r="E78" s="87">
        <f t="shared" si="9"/>
        <v>73953.103</v>
      </c>
      <c r="F78" s="297">
        <v>71391</v>
      </c>
      <c r="G78" s="295">
        <v>595</v>
      </c>
      <c r="H78" s="88">
        <f t="shared" si="10"/>
        <v>71986</v>
      </c>
      <c r="I78" s="89">
        <f t="shared" si="7"/>
        <v>-1967.1030000000028</v>
      </c>
      <c r="J78" s="90">
        <f>+H78/E78</f>
        <v>0.9734006698812895</v>
      </c>
    </row>
    <row r="79" spans="1:10" s="47" customFormat="1" ht="11.25">
      <c r="A79" s="437" t="s">
        <v>389</v>
      </c>
      <c r="B79" s="438"/>
      <c r="C79" s="62">
        <v>2399.311</v>
      </c>
      <c r="D79" s="63">
        <v>0.645</v>
      </c>
      <c r="E79" s="87">
        <f t="shared" si="9"/>
        <v>2399.956</v>
      </c>
      <c r="F79" s="297">
        <v>300</v>
      </c>
      <c r="G79" s="295"/>
      <c r="H79" s="88">
        <f t="shared" si="10"/>
        <v>300</v>
      </c>
      <c r="I79" s="89">
        <f t="shared" si="7"/>
        <v>-2099.956</v>
      </c>
      <c r="J79" s="90">
        <f>+H79/E79</f>
        <v>0.12500229170868132</v>
      </c>
    </row>
    <row r="80" spans="1:10" s="47" customFormat="1" ht="11.25">
      <c r="A80" s="443" t="s">
        <v>390</v>
      </c>
      <c r="B80" s="444"/>
      <c r="C80" s="62">
        <v>15814.259199999999</v>
      </c>
      <c r="D80" s="63">
        <v>2.05186</v>
      </c>
      <c r="E80" s="87">
        <f t="shared" si="9"/>
        <v>15816.311059999998</v>
      </c>
      <c r="F80" s="297">
        <v>3500</v>
      </c>
      <c r="G80" s="295"/>
      <c r="H80" s="88">
        <f t="shared" si="10"/>
        <v>3500</v>
      </c>
      <c r="I80" s="89">
        <f t="shared" si="7"/>
        <v>-12316.311059999998</v>
      </c>
      <c r="J80" s="90">
        <f>+H80/E80</f>
        <v>0.22129053903420134</v>
      </c>
    </row>
    <row r="81" spans="1:10" s="61" customFormat="1" ht="11.25">
      <c r="A81" s="445" t="s">
        <v>218</v>
      </c>
      <c r="B81" s="446"/>
      <c r="C81" s="62"/>
      <c r="D81" s="63"/>
      <c r="E81" s="91">
        <f t="shared" si="9"/>
        <v>0</v>
      </c>
      <c r="F81" s="297">
        <v>0</v>
      </c>
      <c r="G81" s="295"/>
      <c r="H81" s="92">
        <f t="shared" si="10"/>
        <v>0</v>
      </c>
      <c r="I81" s="93">
        <f t="shared" si="7"/>
        <v>0</v>
      </c>
      <c r="J81" s="94"/>
    </row>
    <row r="82" spans="1:10" s="61" customFormat="1" ht="11.25">
      <c r="A82" s="445" t="s">
        <v>219</v>
      </c>
      <c r="B82" s="446"/>
      <c r="C82" s="62"/>
      <c r="D82" s="63"/>
      <c r="E82" s="91">
        <f t="shared" si="9"/>
        <v>0</v>
      </c>
      <c r="F82" s="297">
        <v>0</v>
      </c>
      <c r="G82" s="295"/>
      <c r="H82" s="92">
        <f t="shared" si="10"/>
        <v>0</v>
      </c>
      <c r="I82" s="93">
        <f t="shared" si="7"/>
        <v>0</v>
      </c>
      <c r="J82" s="94"/>
    </row>
    <row r="83" spans="1:10" s="99" customFormat="1" ht="11.25" customHeight="1">
      <c r="A83" s="437" t="s">
        <v>391</v>
      </c>
      <c r="B83" s="438"/>
      <c r="C83" s="62">
        <v>247.00537</v>
      </c>
      <c r="D83" s="98"/>
      <c r="E83" s="87">
        <f t="shared" si="9"/>
        <v>247.00537</v>
      </c>
      <c r="F83" s="297">
        <v>18200</v>
      </c>
      <c r="G83" s="305"/>
      <c r="H83" s="88">
        <f t="shared" si="10"/>
        <v>18200</v>
      </c>
      <c r="I83" s="89">
        <f t="shared" si="7"/>
        <v>17952.99463</v>
      </c>
      <c r="J83" s="90">
        <f>+H83/E83</f>
        <v>73.68260860077658</v>
      </c>
    </row>
    <row r="84" spans="1:10" s="47" customFormat="1" ht="11.25">
      <c r="A84" s="432" t="s">
        <v>220</v>
      </c>
      <c r="B84" s="433"/>
      <c r="C84" s="65"/>
      <c r="D84" s="49"/>
      <c r="E84" s="87">
        <f t="shared" si="9"/>
        <v>0</v>
      </c>
      <c r="F84" s="296">
        <v>18000</v>
      </c>
      <c r="G84" s="295"/>
      <c r="H84" s="88">
        <f t="shared" si="10"/>
        <v>18000</v>
      </c>
      <c r="I84" s="89">
        <f t="shared" si="7"/>
        <v>18000</v>
      </c>
      <c r="J84" s="90"/>
    </row>
    <row r="85" spans="1:10" s="61" customFormat="1" ht="11.25">
      <c r="A85" s="430" t="s">
        <v>155</v>
      </c>
      <c r="B85" s="100" t="s">
        <v>221</v>
      </c>
      <c r="C85" s="62"/>
      <c r="D85" s="63"/>
      <c r="E85" s="91">
        <f t="shared" si="9"/>
        <v>0</v>
      </c>
      <c r="F85" s="297">
        <v>460</v>
      </c>
      <c r="G85" s="295"/>
      <c r="H85" s="92">
        <f t="shared" si="10"/>
        <v>460</v>
      </c>
      <c r="I85" s="93">
        <f t="shared" si="7"/>
        <v>460</v>
      </c>
      <c r="J85" s="90"/>
    </row>
    <row r="86" spans="1:10" s="61" customFormat="1" ht="11.25">
      <c r="A86" s="430"/>
      <c r="B86" s="100" t="s">
        <v>222</v>
      </c>
      <c r="C86" s="62"/>
      <c r="D86" s="63"/>
      <c r="E86" s="91">
        <f t="shared" si="9"/>
        <v>0</v>
      </c>
      <c r="F86" s="297">
        <v>17540</v>
      </c>
      <c r="G86" s="295"/>
      <c r="H86" s="92">
        <f t="shared" si="10"/>
        <v>17540</v>
      </c>
      <c r="I86" s="93">
        <f t="shared" si="7"/>
        <v>17540</v>
      </c>
      <c r="J86" s="90"/>
    </row>
    <row r="87" spans="1:10" s="99" customFormat="1" ht="11.25">
      <c r="A87" s="453" t="s">
        <v>223</v>
      </c>
      <c r="B87" s="454"/>
      <c r="C87" s="62">
        <v>143.22460999999998</v>
      </c>
      <c r="D87" s="98"/>
      <c r="E87" s="87">
        <f t="shared" si="9"/>
        <v>143.22460999999998</v>
      </c>
      <c r="F87" s="297">
        <v>400</v>
      </c>
      <c r="G87" s="295"/>
      <c r="H87" s="88">
        <f t="shared" si="10"/>
        <v>400</v>
      </c>
      <c r="I87" s="89">
        <f t="shared" si="7"/>
        <v>256.77539</v>
      </c>
      <c r="J87" s="90">
        <f>+H87/E87</f>
        <v>2.7928161228716215</v>
      </c>
    </row>
    <row r="88" spans="1:10" s="99" customFormat="1" ht="12" thickBot="1">
      <c r="A88" s="455" t="s">
        <v>392</v>
      </c>
      <c r="B88" s="456"/>
      <c r="C88" s="66"/>
      <c r="D88" s="67"/>
      <c r="E88" s="102">
        <f t="shared" si="9"/>
        <v>0</v>
      </c>
      <c r="F88" s="306"/>
      <c r="G88" s="307"/>
      <c r="H88" s="103">
        <f t="shared" si="10"/>
        <v>0</v>
      </c>
      <c r="I88" s="104">
        <f t="shared" si="7"/>
        <v>0</v>
      </c>
      <c r="J88" s="105"/>
    </row>
    <row r="89" spans="1:10" s="80" customFormat="1" ht="12" thickBot="1">
      <c r="A89" s="457" t="s">
        <v>224</v>
      </c>
      <c r="B89" s="458"/>
      <c r="C89" s="72">
        <f>SUM(C27,C55,C60,C61,C62,C73,C79,C80,C83,C87,C88)</f>
        <v>488421.93354999996</v>
      </c>
      <c r="D89" s="73">
        <f>SUM(D27,D55,D60,D61,D62,D73,D79,D80,D83,D87,D88)</f>
        <v>46751.14142999999</v>
      </c>
      <c r="E89" s="74">
        <f t="shared" si="9"/>
        <v>535173.0749799999</v>
      </c>
      <c r="F89" s="75">
        <f>SUM(F27,F55,F60,F61,F62,F73,F79,F80,F83,F87,F88)</f>
        <v>463801.621</v>
      </c>
      <c r="G89" s="76">
        <f>SUM(G27,G55,G60,G61,G62,G73,G79,G80,G83,G87,G88)</f>
        <v>39164</v>
      </c>
      <c r="H89" s="77">
        <f t="shared" si="10"/>
        <v>502965.621</v>
      </c>
      <c r="I89" s="106">
        <f t="shared" si="7"/>
        <v>-32207.453979999933</v>
      </c>
      <c r="J89" s="79">
        <f>+H89/E89</f>
        <v>0.9398186203945265</v>
      </c>
    </row>
    <row r="90" spans="1:10" s="80" customFormat="1" ht="12" thickBot="1">
      <c r="A90" s="459" t="s">
        <v>225</v>
      </c>
      <c r="B90" s="460"/>
      <c r="C90" s="107">
        <f>+C26-C89</f>
        <v>-27177.24520000012</v>
      </c>
      <c r="D90" s="108">
        <f>+D26-D89</f>
        <v>9020.392480000017</v>
      </c>
      <c r="E90" s="109">
        <f>+E26-E89</f>
        <v>-18156.852720000083</v>
      </c>
      <c r="F90" s="110">
        <f>+F26-F89</f>
        <v>-9716</v>
      </c>
      <c r="G90" s="111">
        <f>+G26-G89</f>
        <v>9716</v>
      </c>
      <c r="H90" s="112">
        <f t="shared" si="10"/>
        <v>0</v>
      </c>
      <c r="I90" s="110">
        <f t="shared" si="7"/>
        <v>18156.852720000083</v>
      </c>
      <c r="J90" s="113">
        <f>+H90/E90</f>
        <v>0</v>
      </c>
    </row>
    <row r="91" spans="1:14" ht="15.75" customHeight="1" thickBot="1">
      <c r="A91" s="31"/>
      <c r="B91" s="31"/>
      <c r="C91" s="31"/>
      <c r="D91" s="31"/>
      <c r="E91" s="31"/>
      <c r="F91" s="31"/>
      <c r="G91" s="31"/>
      <c r="H91" s="31"/>
      <c r="I91" s="31"/>
      <c r="J91" s="114"/>
      <c r="K91" s="31"/>
      <c r="L91" s="31"/>
      <c r="M91" s="31"/>
      <c r="N91" s="31"/>
    </row>
    <row r="92" spans="1:10" s="117" customFormat="1" ht="12.75" customHeight="1">
      <c r="A92" s="463" t="s">
        <v>226</v>
      </c>
      <c r="B92" s="464"/>
      <c r="C92" s="382" t="s">
        <v>227</v>
      </c>
      <c r="D92" s="115" t="s">
        <v>228</v>
      </c>
      <c r="E92" s="116" t="s">
        <v>229</v>
      </c>
      <c r="G92" s="539" t="s">
        <v>230</v>
      </c>
      <c r="H92" s="539" t="s">
        <v>227</v>
      </c>
      <c r="I92" s="543" t="s">
        <v>231</v>
      </c>
      <c r="J92" s="541" t="s">
        <v>232</v>
      </c>
    </row>
    <row r="93" spans="1:10" s="117" customFormat="1" ht="12" thickBot="1">
      <c r="A93" s="465"/>
      <c r="B93" s="466"/>
      <c r="C93" s="383"/>
      <c r="D93" s="118" t="s">
        <v>233</v>
      </c>
      <c r="E93" s="119" t="s">
        <v>234</v>
      </c>
      <c r="G93" s="540"/>
      <c r="H93" s="540"/>
      <c r="I93" s="544"/>
      <c r="J93" s="542"/>
    </row>
    <row r="94" spans="1:10" s="127" customFormat="1" ht="11.25" customHeight="1">
      <c r="A94" s="451" t="s">
        <v>235</v>
      </c>
      <c r="B94" s="452"/>
      <c r="C94" s="120" t="s">
        <v>4</v>
      </c>
      <c r="D94" s="121">
        <v>880000</v>
      </c>
      <c r="E94" s="122">
        <v>836000</v>
      </c>
      <c r="F94" s="123"/>
      <c r="G94" s="124" t="s">
        <v>236</v>
      </c>
      <c r="H94" s="124"/>
      <c r="I94" s="125"/>
      <c r="J94" s="126">
        <v>1143420</v>
      </c>
    </row>
    <row r="95" spans="1:10" s="127" customFormat="1" ht="11.25" customHeight="1">
      <c r="A95" s="380" t="s">
        <v>237</v>
      </c>
      <c r="B95" s="381"/>
      <c r="C95" s="130">
        <v>51</v>
      </c>
      <c r="D95" s="131">
        <v>5400000</v>
      </c>
      <c r="E95" s="122"/>
      <c r="G95" s="132" t="s">
        <v>238</v>
      </c>
      <c r="H95" s="133" t="s">
        <v>4</v>
      </c>
      <c r="I95" s="134">
        <v>390148</v>
      </c>
      <c r="J95" s="135"/>
    </row>
    <row r="96" spans="1:10" s="127" customFormat="1" ht="11.25" customHeight="1">
      <c r="A96" s="380" t="s">
        <v>239</v>
      </c>
      <c r="B96" s="381"/>
      <c r="C96" s="130">
        <v>52</v>
      </c>
      <c r="D96" s="131"/>
      <c r="E96" s="122"/>
      <c r="G96" s="132" t="s">
        <v>237</v>
      </c>
      <c r="H96" s="136">
        <v>51</v>
      </c>
      <c r="I96" s="134"/>
      <c r="J96" s="135">
        <v>8351667</v>
      </c>
    </row>
    <row r="97" spans="1:10" s="127" customFormat="1" ht="11.25" customHeight="1">
      <c r="A97" s="380" t="s">
        <v>240</v>
      </c>
      <c r="B97" s="381"/>
      <c r="C97" s="130">
        <v>55</v>
      </c>
      <c r="D97" s="131"/>
      <c r="E97" s="122"/>
      <c r="G97" s="132" t="s">
        <v>241</v>
      </c>
      <c r="H97" s="136">
        <v>52</v>
      </c>
      <c r="I97" s="134"/>
      <c r="J97" s="135"/>
    </row>
    <row r="98" spans="1:10" s="127" customFormat="1" ht="11.25" customHeight="1">
      <c r="A98" s="380" t="s">
        <v>242</v>
      </c>
      <c r="B98" s="381"/>
      <c r="C98" s="130">
        <v>57</v>
      </c>
      <c r="D98" s="131"/>
      <c r="E98" s="122">
        <v>414700</v>
      </c>
      <c r="G98" s="132" t="s">
        <v>243</v>
      </c>
      <c r="H98" s="136">
        <v>54</v>
      </c>
      <c r="I98" s="134"/>
      <c r="J98" s="135"/>
    </row>
    <row r="99" spans="1:10" s="127" customFormat="1" ht="11.25" customHeight="1">
      <c r="A99" s="380" t="s">
        <v>244</v>
      </c>
      <c r="B99" s="381"/>
      <c r="C99" s="130">
        <v>58</v>
      </c>
      <c r="D99" s="131">
        <v>4000000</v>
      </c>
      <c r="E99" s="137">
        <v>4000000</v>
      </c>
      <c r="G99" s="132" t="s">
        <v>245</v>
      </c>
      <c r="H99" s="136">
        <v>55</v>
      </c>
      <c r="I99" s="138"/>
      <c r="J99" s="135"/>
    </row>
    <row r="100" spans="1:10" s="127" customFormat="1" ht="11.25" customHeight="1">
      <c r="A100" s="461" t="s">
        <v>246</v>
      </c>
      <c r="B100" s="462"/>
      <c r="C100" s="139">
        <v>501</v>
      </c>
      <c r="D100" s="140"/>
      <c r="E100" s="137"/>
      <c r="G100" s="141" t="s">
        <v>247</v>
      </c>
      <c r="H100" s="136">
        <v>166</v>
      </c>
      <c r="I100" s="138">
        <v>479995</v>
      </c>
      <c r="J100" s="135"/>
    </row>
    <row r="101" spans="1:10" s="127" customFormat="1" ht="11.25" customHeight="1">
      <c r="A101" s="461" t="s">
        <v>248</v>
      </c>
      <c r="B101" s="462"/>
      <c r="C101" s="139">
        <v>35015</v>
      </c>
      <c r="D101" s="140">
        <v>489222</v>
      </c>
      <c r="E101" s="137">
        <v>1013641</v>
      </c>
      <c r="G101" s="142" t="s">
        <v>249</v>
      </c>
      <c r="H101" s="139"/>
      <c r="I101" s="143"/>
      <c r="J101" s="135">
        <v>12000000</v>
      </c>
    </row>
    <row r="102" spans="1:10" s="127" customFormat="1" ht="11.25" customHeight="1">
      <c r="A102" s="380" t="s">
        <v>250</v>
      </c>
      <c r="B102" s="381"/>
      <c r="C102" s="144" t="s">
        <v>251</v>
      </c>
      <c r="D102" s="140">
        <v>215000</v>
      </c>
      <c r="E102" s="137">
        <v>215000</v>
      </c>
      <c r="G102" s="145" t="s">
        <v>252</v>
      </c>
      <c r="H102" s="144"/>
      <c r="I102" s="143">
        <v>1000000</v>
      </c>
      <c r="J102" s="135">
        <v>1000000</v>
      </c>
    </row>
    <row r="103" spans="1:10" s="127" customFormat="1" ht="11.25" customHeight="1">
      <c r="A103" s="380" t="s">
        <v>253</v>
      </c>
      <c r="B103" s="381"/>
      <c r="C103" s="144" t="s">
        <v>4</v>
      </c>
      <c r="D103" s="140">
        <v>34800</v>
      </c>
      <c r="E103" s="137">
        <v>34680</v>
      </c>
      <c r="G103" s="132" t="s">
        <v>254</v>
      </c>
      <c r="H103" s="144" t="s">
        <v>4</v>
      </c>
      <c r="I103" s="143"/>
      <c r="J103" s="135">
        <v>700000</v>
      </c>
    </row>
    <row r="104" spans="1:10" s="127" customFormat="1" ht="11.25" customHeight="1">
      <c r="A104" s="380" t="s">
        <v>247</v>
      </c>
      <c r="B104" s="381"/>
      <c r="C104" s="144" t="s">
        <v>8</v>
      </c>
      <c r="D104" s="146">
        <v>314490</v>
      </c>
      <c r="E104" s="137"/>
      <c r="G104" s="145" t="s">
        <v>255</v>
      </c>
      <c r="H104" s="144"/>
      <c r="I104" s="143">
        <v>95693143</v>
      </c>
      <c r="J104" s="135"/>
    </row>
    <row r="105" spans="1:10" s="127" customFormat="1" ht="11.25" customHeight="1">
      <c r="A105" s="380" t="s">
        <v>256</v>
      </c>
      <c r="B105" s="381"/>
      <c r="C105" s="144" t="s">
        <v>4</v>
      </c>
      <c r="D105" s="146"/>
      <c r="E105" s="137"/>
      <c r="G105" s="145" t="s">
        <v>257</v>
      </c>
      <c r="H105" s="144" t="s">
        <v>83</v>
      </c>
      <c r="I105" s="143"/>
      <c r="J105" s="135">
        <v>155520</v>
      </c>
    </row>
    <row r="106" spans="1:10" s="127" customFormat="1" ht="11.25" customHeight="1">
      <c r="A106" s="380" t="s">
        <v>258</v>
      </c>
      <c r="B106" s="381"/>
      <c r="C106" s="144" t="s">
        <v>4</v>
      </c>
      <c r="D106" s="146"/>
      <c r="E106" s="137"/>
      <c r="F106" s="123"/>
      <c r="G106" s="147" t="s">
        <v>259</v>
      </c>
      <c r="H106" s="148" t="s">
        <v>4</v>
      </c>
      <c r="I106" s="149"/>
      <c r="J106" s="137">
        <v>955560</v>
      </c>
    </row>
    <row r="107" spans="1:10" s="127" customFormat="1" ht="11.25" customHeight="1">
      <c r="A107" s="128" t="s">
        <v>395</v>
      </c>
      <c r="B107" s="129"/>
      <c r="C107" s="144" t="s">
        <v>83</v>
      </c>
      <c r="D107" s="146"/>
      <c r="E107" s="308">
        <v>911150</v>
      </c>
      <c r="F107" s="123"/>
      <c r="G107" s="147" t="s">
        <v>396</v>
      </c>
      <c r="H107" s="148" t="s">
        <v>83</v>
      </c>
      <c r="I107" s="149"/>
      <c r="J107" s="137">
        <v>243000</v>
      </c>
    </row>
    <row r="108" spans="1:10" s="127" customFormat="1" ht="11.25" customHeight="1">
      <c r="A108" s="380" t="s">
        <v>260</v>
      </c>
      <c r="B108" s="381"/>
      <c r="C108" s="144" t="s">
        <v>261</v>
      </c>
      <c r="D108" s="146"/>
      <c r="E108" s="137"/>
      <c r="G108" s="145" t="s">
        <v>67</v>
      </c>
      <c r="H108" s="144" t="s">
        <v>83</v>
      </c>
      <c r="I108" s="143"/>
      <c r="J108" s="135">
        <v>730500</v>
      </c>
    </row>
    <row r="109" spans="1:10" s="127" customFormat="1" ht="11.25" customHeight="1">
      <c r="A109" s="380" t="s">
        <v>262</v>
      </c>
      <c r="B109" s="381"/>
      <c r="C109" s="144" t="s">
        <v>4</v>
      </c>
      <c r="D109" s="146"/>
      <c r="E109" s="137">
        <v>250000</v>
      </c>
      <c r="G109" s="145"/>
      <c r="H109" s="144"/>
      <c r="I109" s="143"/>
      <c r="J109" s="135"/>
    </row>
    <row r="110" spans="1:10" s="127" customFormat="1" ht="11.25" customHeight="1">
      <c r="A110" s="380" t="s">
        <v>397</v>
      </c>
      <c r="B110" s="381"/>
      <c r="C110" s="144" t="s">
        <v>4</v>
      </c>
      <c r="D110" s="146"/>
      <c r="E110" s="137">
        <v>150000</v>
      </c>
      <c r="G110" s="145"/>
      <c r="H110" s="145"/>
      <c r="I110" s="143"/>
      <c r="J110" s="135"/>
    </row>
    <row r="111" spans="1:10" s="127" customFormat="1" ht="11.25" customHeight="1">
      <c r="A111" s="380" t="s">
        <v>263</v>
      </c>
      <c r="B111" s="381"/>
      <c r="C111" s="144"/>
      <c r="D111" s="146"/>
      <c r="E111" s="137"/>
      <c r="G111" s="145"/>
      <c r="H111" s="145"/>
      <c r="I111" s="143"/>
      <c r="J111" s="135"/>
    </row>
    <row r="112" spans="1:10" s="127" customFormat="1" ht="11.25" customHeight="1">
      <c r="A112" s="380" t="s">
        <v>263</v>
      </c>
      <c r="B112" s="381"/>
      <c r="C112" s="144"/>
      <c r="D112" s="146"/>
      <c r="E112" s="137"/>
      <c r="G112" s="145"/>
      <c r="H112" s="145"/>
      <c r="I112" s="143"/>
      <c r="J112" s="135"/>
    </row>
    <row r="113" spans="1:10" s="127" customFormat="1" ht="11.25" customHeight="1">
      <c r="A113" s="380" t="s">
        <v>264</v>
      </c>
      <c r="B113" s="381"/>
      <c r="C113" s="144"/>
      <c r="D113" s="146">
        <v>17230000</v>
      </c>
      <c r="E113" s="137"/>
      <c r="F113" s="123"/>
      <c r="G113" s="145"/>
      <c r="H113" s="145"/>
      <c r="I113" s="143"/>
      <c r="J113" s="135"/>
    </row>
    <row r="114" spans="1:10" s="127" customFormat="1" ht="11.25" customHeight="1" thickBot="1">
      <c r="A114" s="411" t="s">
        <v>265</v>
      </c>
      <c r="B114" s="412"/>
      <c r="C114" s="144" t="s">
        <v>4</v>
      </c>
      <c r="D114" s="146">
        <v>40000</v>
      </c>
      <c r="E114" s="137">
        <v>40000</v>
      </c>
      <c r="G114" s="150"/>
      <c r="H114" s="150"/>
      <c r="I114" s="151"/>
      <c r="J114" s="152"/>
    </row>
    <row r="115" spans="1:10" s="156" customFormat="1" ht="11.25" customHeight="1" thickBot="1">
      <c r="A115" s="413" t="s">
        <v>142</v>
      </c>
      <c r="B115" s="414"/>
      <c r="C115" s="153"/>
      <c r="D115" s="154">
        <f>SUM(D94:D114)</f>
        <v>28603512</v>
      </c>
      <c r="E115" s="155">
        <f>SUM(E94:E114)</f>
        <v>7865171</v>
      </c>
      <c r="G115" s="157" t="s">
        <v>142</v>
      </c>
      <c r="H115" s="157"/>
      <c r="I115" s="158">
        <f>SUM(I94:I114)</f>
        <v>97563286</v>
      </c>
      <c r="J115" s="159">
        <f>SUM(J94:J114)</f>
        <v>25279667</v>
      </c>
    </row>
    <row r="116" ht="4.5" customHeight="1"/>
    <row r="117" spans="1:14" ht="7.5" customHeight="1">
      <c r="A117" s="31"/>
      <c r="B117" s="31"/>
      <c r="C117" s="31"/>
      <c r="D117" s="31"/>
      <c r="E117" s="31"/>
      <c r="F117" s="31"/>
      <c r="G117" s="31"/>
      <c r="H117" s="31"/>
      <c r="L117" s="31"/>
      <c r="M117" s="31"/>
      <c r="N117" s="31"/>
    </row>
    <row r="118" spans="1:14" ht="18.75" customHeight="1" thickBot="1">
      <c r="A118" s="160" t="s">
        <v>266</v>
      </c>
      <c r="B118" s="161"/>
      <c r="C118" s="161"/>
      <c r="D118" s="31"/>
      <c r="E118" s="31"/>
      <c r="F118" s="31"/>
      <c r="G118" s="545"/>
      <c r="H118" s="545"/>
      <c r="I118" s="527"/>
      <c r="J118" s="546"/>
      <c r="L118" s="31"/>
      <c r="M118" s="31"/>
      <c r="N118" s="31"/>
    </row>
    <row r="119" spans="1:10" s="28" customFormat="1" ht="11.25" customHeight="1" thickBot="1">
      <c r="A119" s="408" t="s">
        <v>267</v>
      </c>
      <c r="B119" s="409"/>
      <c r="C119" s="410"/>
      <c r="G119" s="545"/>
      <c r="H119" s="545"/>
      <c r="I119" s="546"/>
      <c r="J119" s="546"/>
    </row>
    <row r="120" spans="1:10" s="163" customFormat="1" ht="11.25" customHeight="1">
      <c r="A120" s="549" t="s">
        <v>268</v>
      </c>
      <c r="B120" s="550"/>
      <c r="C120" s="162">
        <f>E115/1000-E101/1000-E102/1000+479.82</f>
        <v>7116.35</v>
      </c>
      <c r="G120" s="164"/>
      <c r="H120" s="164"/>
      <c r="I120" s="165"/>
      <c r="J120" s="165"/>
    </row>
    <row r="121" spans="1:10" s="163" customFormat="1" ht="11.25" customHeight="1">
      <c r="A121" s="547" t="s">
        <v>269</v>
      </c>
      <c r="B121" s="548"/>
      <c r="C121" s="166">
        <f>(J103+J105+J106+J96+J107+J108)/1000</f>
        <v>11136.247</v>
      </c>
      <c r="G121" s="164"/>
      <c r="H121" s="164"/>
      <c r="I121" s="527"/>
      <c r="J121" s="167"/>
    </row>
    <row r="122" spans="1:10" s="163" customFormat="1" ht="11.25" customHeight="1" thickBot="1">
      <c r="A122" s="553" t="s">
        <v>270</v>
      </c>
      <c r="B122" s="554"/>
      <c r="C122" s="168">
        <f>F75</f>
        <v>192045</v>
      </c>
      <c r="G122" s="528"/>
      <c r="H122" s="528"/>
      <c r="I122" s="527"/>
      <c r="J122" s="169"/>
    </row>
    <row r="123" spans="1:14" ht="5.25" customHeight="1">
      <c r="A123" s="170"/>
      <c r="B123" s="171"/>
      <c r="C123" s="172"/>
      <c r="D123" s="31"/>
      <c r="E123" s="31"/>
      <c r="F123" s="31"/>
      <c r="G123" s="31"/>
      <c r="H123" s="31"/>
      <c r="I123" s="31"/>
      <c r="J123" s="114"/>
      <c r="K123" s="31"/>
      <c r="L123" s="31"/>
      <c r="M123" s="31"/>
      <c r="N123" s="31"/>
    </row>
    <row r="124" spans="1:11" s="176" customFormat="1" ht="11.25" customHeight="1">
      <c r="A124" s="173"/>
      <c r="B124" s="173"/>
      <c r="C124" s="174"/>
      <c r="D124" s="174"/>
      <c r="E124" s="174"/>
      <c r="F124" s="174"/>
      <c r="G124" s="174"/>
      <c r="H124" s="174"/>
      <c r="I124" s="174"/>
      <c r="J124" s="174"/>
      <c r="K124" s="175"/>
    </row>
    <row r="125" spans="1:14" ht="17.25" customHeight="1" thickBot="1">
      <c r="A125" s="160" t="s">
        <v>271</v>
      </c>
      <c r="B125" s="31"/>
      <c r="C125" s="31"/>
      <c r="D125" s="31"/>
      <c r="E125" s="31"/>
      <c r="F125" s="31"/>
      <c r="G125" s="31"/>
      <c r="H125" s="31"/>
      <c r="I125" s="31"/>
      <c r="J125" s="114"/>
      <c r="K125" s="31"/>
      <c r="L125" s="31"/>
      <c r="M125" s="31"/>
      <c r="N125" s="31"/>
    </row>
    <row r="126" spans="1:10" s="182" customFormat="1" ht="11.25" customHeight="1">
      <c r="A126" s="177" t="s">
        <v>272</v>
      </c>
      <c r="B126" s="178" t="s">
        <v>273</v>
      </c>
      <c r="C126" s="179" t="s">
        <v>274</v>
      </c>
      <c r="D126" s="180" t="s">
        <v>275</v>
      </c>
      <c r="E126" s="180" t="s">
        <v>276</v>
      </c>
      <c r="F126" s="181" t="s">
        <v>277</v>
      </c>
      <c r="J126" s="183"/>
    </row>
    <row r="127" spans="1:10" s="182" customFormat="1" ht="11.25" customHeight="1">
      <c r="A127" s="184" t="s">
        <v>278</v>
      </c>
      <c r="B127" s="185" t="s">
        <v>279</v>
      </c>
      <c r="C127" s="186" t="s">
        <v>280</v>
      </c>
      <c r="D127" s="187" t="s">
        <v>281</v>
      </c>
      <c r="E127" s="187" t="s">
        <v>282</v>
      </c>
      <c r="F127" s="188" t="s">
        <v>279</v>
      </c>
      <c r="J127" s="183"/>
    </row>
    <row r="128" spans="1:10" s="182" customFormat="1" ht="11.25" customHeight="1" thickBot="1">
      <c r="A128" s="189"/>
      <c r="B128" s="190" t="s">
        <v>283</v>
      </c>
      <c r="C128" s="191" t="s">
        <v>284</v>
      </c>
      <c r="D128" s="192"/>
      <c r="E128" s="192" t="s">
        <v>285</v>
      </c>
      <c r="F128" s="193" t="s">
        <v>286</v>
      </c>
      <c r="J128" s="183"/>
    </row>
    <row r="129" spans="1:10" s="182" customFormat="1" ht="11.25" customHeight="1">
      <c r="A129" s="194">
        <v>1</v>
      </c>
      <c r="B129" s="314">
        <v>21928</v>
      </c>
      <c r="C129" s="310">
        <v>15</v>
      </c>
      <c r="D129" s="309">
        <v>15200</v>
      </c>
      <c r="E129" s="309">
        <v>1693</v>
      </c>
      <c r="F129" s="195">
        <v>5035</v>
      </c>
      <c r="J129" s="183"/>
    </row>
    <row r="130" spans="1:10" s="182" customFormat="1" ht="11.25" customHeight="1">
      <c r="A130" s="196" t="s">
        <v>287</v>
      </c>
      <c r="B130" s="315"/>
      <c r="C130" s="312">
        <v>0</v>
      </c>
      <c r="D130" s="311"/>
      <c r="E130" s="311"/>
      <c r="F130" s="195">
        <v>0</v>
      </c>
      <c r="J130" s="183"/>
    </row>
    <row r="131" spans="1:10" s="182" customFormat="1" ht="11.25" customHeight="1">
      <c r="A131" s="196">
        <v>2</v>
      </c>
      <c r="B131" s="315">
        <v>270000</v>
      </c>
      <c r="C131" s="312">
        <v>8</v>
      </c>
      <c r="D131" s="311">
        <v>92363</v>
      </c>
      <c r="E131" s="313">
        <v>15228</v>
      </c>
      <c r="F131" s="195">
        <v>160409</v>
      </c>
      <c r="J131" s="183"/>
    </row>
    <row r="132" spans="1:10" s="182" customFormat="1" ht="11.25" customHeight="1">
      <c r="A132" s="196">
        <v>3</v>
      </c>
      <c r="B132" s="315">
        <v>43546</v>
      </c>
      <c r="C132" s="312">
        <v>5</v>
      </c>
      <c r="D132" s="311">
        <v>28055</v>
      </c>
      <c r="E132" s="311">
        <v>843</v>
      </c>
      <c r="F132" s="195">
        <v>14648</v>
      </c>
      <c r="J132" s="183"/>
    </row>
    <row r="133" spans="1:10" s="182" customFormat="1" ht="11.25" customHeight="1">
      <c r="A133" s="196">
        <v>4</v>
      </c>
      <c r="B133" s="315">
        <v>4886</v>
      </c>
      <c r="C133" s="312">
        <v>2.5</v>
      </c>
      <c r="D133" s="311">
        <v>188</v>
      </c>
      <c r="E133" s="311">
        <v>122</v>
      </c>
      <c r="F133" s="195">
        <v>4576</v>
      </c>
      <c r="J133" s="183"/>
    </row>
    <row r="134" spans="1:10" s="182" customFormat="1" ht="11.25" customHeight="1" thickBot="1">
      <c r="A134" s="196">
        <v>5</v>
      </c>
      <c r="B134" s="315">
        <v>11362</v>
      </c>
      <c r="C134" s="312">
        <v>1</v>
      </c>
      <c r="D134" s="311">
        <v>433</v>
      </c>
      <c r="E134" s="311">
        <v>114</v>
      </c>
      <c r="F134" s="195">
        <v>10815</v>
      </c>
      <c r="J134" s="183"/>
    </row>
    <row r="135" spans="1:10" s="182" customFormat="1" ht="11.25" customHeight="1" thickBot="1">
      <c r="A135" s="197" t="s">
        <v>142</v>
      </c>
      <c r="B135" s="198">
        <f>SUM(B129:B134)</f>
        <v>351722</v>
      </c>
      <c r="C135" s="199" t="s">
        <v>288</v>
      </c>
      <c r="D135" s="200">
        <f>SUM(D129:D134)</f>
        <v>136239</v>
      </c>
      <c r="E135" s="200">
        <f>SUM(E129:E134)</f>
        <v>18000</v>
      </c>
      <c r="F135" s="201">
        <f>SUM(F129:F134)</f>
        <v>195483</v>
      </c>
      <c r="J135" s="183"/>
    </row>
    <row r="136" spans="1:14" ht="6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14"/>
      <c r="K136" s="31"/>
      <c r="L136" s="31"/>
      <c r="M136" s="31"/>
      <c r="N136" s="31"/>
    </row>
    <row r="137" spans="1:20" s="204" customFormat="1" ht="3.75" customHeight="1">
      <c r="A137" s="202"/>
      <c r="B137" s="203"/>
      <c r="C137" s="203"/>
      <c r="D137" s="203"/>
      <c r="E137" s="203"/>
      <c r="F137" s="203"/>
      <c r="G137" s="203"/>
      <c r="H137" s="203"/>
      <c r="I137" s="203"/>
      <c r="J137" s="30"/>
      <c r="K137" s="29"/>
      <c r="L137" s="29"/>
      <c r="M137" s="29"/>
      <c r="N137" s="31"/>
      <c r="O137" s="31"/>
      <c r="P137" s="31"/>
      <c r="Q137" s="31"/>
      <c r="R137" s="31"/>
      <c r="S137" s="31"/>
      <c r="T137" s="31"/>
    </row>
    <row r="138" spans="1:20" s="204" customFormat="1" ht="17.25" customHeight="1" thickBot="1">
      <c r="A138" s="160" t="s">
        <v>289</v>
      </c>
      <c r="B138" s="28"/>
      <c r="C138" s="28"/>
      <c r="D138" s="28"/>
      <c r="E138" s="28"/>
      <c r="F138" s="28"/>
      <c r="G138" s="28"/>
      <c r="H138" s="28"/>
      <c r="I138" s="29"/>
      <c r="J138" s="30"/>
      <c r="K138" s="29"/>
      <c r="L138" s="29"/>
      <c r="M138" s="29"/>
      <c r="N138" s="31"/>
      <c r="O138" s="31"/>
      <c r="P138" s="31"/>
      <c r="Q138" s="31"/>
      <c r="R138" s="31"/>
      <c r="S138" s="31"/>
      <c r="T138" s="31"/>
    </row>
    <row r="139" spans="1:10" s="207" customFormat="1" ht="11.25" customHeight="1">
      <c r="A139" s="477" t="s">
        <v>290</v>
      </c>
      <c r="B139" s="478"/>
      <c r="C139" s="205" t="s">
        <v>228</v>
      </c>
      <c r="D139" s="206" t="s">
        <v>229</v>
      </c>
      <c r="F139" s="498" t="s">
        <v>291</v>
      </c>
      <c r="G139" s="499"/>
      <c r="H139" s="500"/>
      <c r="I139" s="205" t="s">
        <v>228</v>
      </c>
      <c r="J139" s="206" t="s">
        <v>229</v>
      </c>
    </row>
    <row r="140" spans="1:10" s="207" customFormat="1" ht="11.25" customHeight="1" thickBot="1">
      <c r="A140" s="479"/>
      <c r="B140" s="480"/>
      <c r="C140" s="208" t="s">
        <v>233</v>
      </c>
      <c r="D140" s="209" t="s">
        <v>234</v>
      </c>
      <c r="F140" s="501"/>
      <c r="G140" s="502"/>
      <c r="H140" s="503"/>
      <c r="I140" s="210" t="s">
        <v>233</v>
      </c>
      <c r="J140" s="211" t="s">
        <v>234</v>
      </c>
    </row>
    <row r="141" spans="1:10" s="207" customFormat="1" ht="11.25" customHeight="1" thickBot="1">
      <c r="A141" s="473" t="s">
        <v>292</v>
      </c>
      <c r="B141" s="474"/>
      <c r="C141" s="212">
        <v>3622.9</v>
      </c>
      <c r="D141" s="213">
        <f>C184</f>
        <v>3317.899999999994</v>
      </c>
      <c r="F141" s="533" t="s">
        <v>292</v>
      </c>
      <c r="G141" s="534"/>
      <c r="H141" s="535"/>
      <c r="I141" s="214">
        <v>4501</v>
      </c>
      <c r="J141" s="215">
        <f>I151</f>
        <v>3985</v>
      </c>
    </row>
    <row r="142" spans="1:10" s="207" customFormat="1" ht="11.25" customHeight="1" thickBot="1">
      <c r="A142" s="471" t="s">
        <v>293</v>
      </c>
      <c r="B142" s="472"/>
      <c r="C142" s="216">
        <f>SUM(C143:C153)</f>
        <v>112636.14</v>
      </c>
      <c r="D142" s="217">
        <f>SUM(D143:D153)</f>
        <v>30136.247000000003</v>
      </c>
      <c r="F142" s="536" t="s">
        <v>293</v>
      </c>
      <c r="G142" s="537"/>
      <c r="H142" s="538"/>
      <c r="I142" s="218">
        <f>SUM(I143:I145)</f>
        <v>96578</v>
      </c>
      <c r="J142" s="219">
        <f>SUM(J143:J145)</f>
        <v>250</v>
      </c>
    </row>
    <row r="143" spans="1:10" s="207" customFormat="1" ht="11.25" customHeight="1">
      <c r="A143" s="475" t="s">
        <v>294</v>
      </c>
      <c r="B143" s="476"/>
      <c r="C143" s="220">
        <v>14127</v>
      </c>
      <c r="D143" s="221">
        <f>E135</f>
        <v>18000</v>
      </c>
      <c r="F143" s="475" t="s">
        <v>295</v>
      </c>
      <c r="G143" s="532"/>
      <c r="H143" s="476"/>
      <c r="I143" s="222">
        <v>346</v>
      </c>
      <c r="J143" s="223"/>
    </row>
    <row r="144" spans="1:10" s="207" customFormat="1" ht="11.25" customHeight="1">
      <c r="A144" s="469" t="s">
        <v>296</v>
      </c>
      <c r="B144" s="470"/>
      <c r="C144" s="220"/>
      <c r="D144" s="224">
        <f>J96/1000</f>
        <v>8351.667</v>
      </c>
      <c r="E144" s="225"/>
      <c r="F144" s="467" t="s">
        <v>297</v>
      </c>
      <c r="G144" s="508"/>
      <c r="H144" s="468"/>
      <c r="I144" s="222">
        <v>95700</v>
      </c>
      <c r="J144" s="226"/>
    </row>
    <row r="145" spans="1:10" s="207" customFormat="1" ht="11.25" customHeight="1" thickBot="1">
      <c r="A145" s="469" t="s">
        <v>298</v>
      </c>
      <c r="B145" s="470"/>
      <c r="C145" s="220"/>
      <c r="D145" s="224"/>
      <c r="F145" s="505" t="s">
        <v>299</v>
      </c>
      <c r="G145" s="506"/>
      <c r="H145" s="507"/>
      <c r="I145" s="222">
        <v>532</v>
      </c>
      <c r="J145" s="227">
        <v>250</v>
      </c>
    </row>
    <row r="146" spans="1:10" s="207" customFormat="1" ht="11.25" customHeight="1" thickBot="1">
      <c r="A146" s="469" t="s">
        <v>300</v>
      </c>
      <c r="B146" s="470"/>
      <c r="C146" s="220"/>
      <c r="D146" s="224"/>
      <c r="F146" s="471" t="s">
        <v>301</v>
      </c>
      <c r="G146" s="504"/>
      <c r="H146" s="472"/>
      <c r="I146" s="218">
        <f>SUM(I147:I150)</f>
        <v>97094</v>
      </c>
      <c r="J146" s="219">
        <f>SUM(J147:J150)</f>
        <v>250</v>
      </c>
    </row>
    <row r="147" spans="1:10" s="207" customFormat="1" ht="11.25" customHeight="1">
      <c r="A147" s="469" t="s">
        <v>302</v>
      </c>
      <c r="B147" s="470"/>
      <c r="C147" s="220"/>
      <c r="D147" s="224"/>
      <c r="F147" s="475" t="s">
        <v>303</v>
      </c>
      <c r="G147" s="532"/>
      <c r="H147" s="476"/>
      <c r="I147" s="222">
        <v>455</v>
      </c>
      <c r="J147" s="223">
        <v>250</v>
      </c>
    </row>
    <row r="148" spans="1:10" s="207" customFormat="1" ht="11.25" customHeight="1">
      <c r="A148" s="469" t="s">
        <v>393</v>
      </c>
      <c r="B148" s="470"/>
      <c r="C148" s="220">
        <v>627</v>
      </c>
      <c r="D148" s="224"/>
      <c r="F148" s="467" t="s">
        <v>304</v>
      </c>
      <c r="G148" s="508"/>
      <c r="H148" s="468"/>
      <c r="I148" s="222"/>
      <c r="J148" s="226"/>
    </row>
    <row r="149" spans="1:10" s="207" customFormat="1" ht="11.25" customHeight="1">
      <c r="A149" s="469" t="s">
        <v>305</v>
      </c>
      <c r="B149" s="470"/>
      <c r="C149" s="220">
        <v>243</v>
      </c>
      <c r="D149" s="224">
        <f>(J106+J103)/1000</f>
        <v>1655.56</v>
      </c>
      <c r="F149" s="467" t="s">
        <v>306</v>
      </c>
      <c r="G149" s="508"/>
      <c r="H149" s="468"/>
      <c r="I149" s="222">
        <v>96639</v>
      </c>
      <c r="J149" s="226"/>
    </row>
    <row r="150" spans="1:10" s="207" customFormat="1" ht="11.25" customHeight="1" thickBot="1">
      <c r="A150" s="469" t="s">
        <v>307</v>
      </c>
      <c r="B150" s="470"/>
      <c r="C150" s="220"/>
      <c r="D150" s="224">
        <f>(J105+J107+J108)/1000</f>
        <v>1129.02</v>
      </c>
      <c r="F150" s="505" t="s">
        <v>308</v>
      </c>
      <c r="G150" s="506"/>
      <c r="H150" s="507"/>
      <c r="I150" s="228"/>
      <c r="J150" s="227"/>
    </row>
    <row r="151" spans="1:10" s="207" customFormat="1" ht="11.25" customHeight="1" thickBot="1">
      <c r="A151" s="469" t="s">
        <v>309</v>
      </c>
      <c r="B151" s="470"/>
      <c r="C151" s="220">
        <v>1000</v>
      </c>
      <c r="D151" s="224">
        <v>1000</v>
      </c>
      <c r="F151" s="471" t="s">
        <v>310</v>
      </c>
      <c r="G151" s="504"/>
      <c r="H151" s="472"/>
      <c r="I151" s="218">
        <f>SUM(I141+I142-I146)</f>
        <v>3985</v>
      </c>
      <c r="J151" s="219">
        <f>SUM(J141+J142-J146)</f>
        <v>3985</v>
      </c>
    </row>
    <row r="152" spans="1:6" s="207" customFormat="1" ht="11.25" customHeight="1" thickBot="1">
      <c r="A152" s="469" t="s">
        <v>311</v>
      </c>
      <c r="B152" s="470"/>
      <c r="C152" s="228">
        <v>946</v>
      </c>
      <c r="D152" s="224"/>
      <c r="F152" s="225"/>
    </row>
    <row r="153" spans="1:10" s="207" customFormat="1" ht="11.25" customHeight="1" thickBot="1">
      <c r="A153" s="481" t="s">
        <v>312</v>
      </c>
      <c r="B153" s="482"/>
      <c r="C153" s="228">
        <v>95693.14</v>
      </c>
      <c r="D153" s="229"/>
      <c r="E153" s="230"/>
      <c r="F153" s="487" t="s">
        <v>313</v>
      </c>
      <c r="G153" s="488"/>
      <c r="H153" s="489"/>
      <c r="I153" s="115" t="s">
        <v>228</v>
      </c>
      <c r="J153" s="116" t="s">
        <v>229</v>
      </c>
    </row>
    <row r="154" spans="1:10" s="207" customFormat="1" ht="11.25" customHeight="1" thickBot="1">
      <c r="A154" s="471" t="s">
        <v>301</v>
      </c>
      <c r="B154" s="472"/>
      <c r="C154" s="216">
        <f>SUM(C155:C183)</f>
        <v>112941.14</v>
      </c>
      <c r="D154" s="217">
        <f>SUM(D155:D183)</f>
        <v>16008.507</v>
      </c>
      <c r="E154" s="231"/>
      <c r="F154" s="490"/>
      <c r="G154" s="491"/>
      <c r="H154" s="492"/>
      <c r="I154" s="118" t="s">
        <v>233</v>
      </c>
      <c r="J154" s="119" t="s">
        <v>234</v>
      </c>
    </row>
    <row r="155" spans="1:10" s="207" customFormat="1" ht="11.25" customHeight="1">
      <c r="A155" s="475" t="s">
        <v>314</v>
      </c>
      <c r="B155" s="476"/>
      <c r="C155" s="228">
        <v>235</v>
      </c>
      <c r="D155" s="316">
        <v>5852.702</v>
      </c>
      <c r="E155" s="232"/>
      <c r="F155" s="529" t="s">
        <v>292</v>
      </c>
      <c r="G155" s="530"/>
      <c r="H155" s="531"/>
      <c r="I155" s="233">
        <v>684</v>
      </c>
      <c r="J155" s="234">
        <f>+I158</f>
        <v>684</v>
      </c>
    </row>
    <row r="156" spans="1:10" s="207" customFormat="1" ht="11.25" customHeight="1">
      <c r="A156" s="467" t="s">
        <v>315</v>
      </c>
      <c r="B156" s="468"/>
      <c r="C156" s="228"/>
      <c r="D156" s="226"/>
      <c r="E156" s="232"/>
      <c r="F156" s="493" t="s">
        <v>293</v>
      </c>
      <c r="G156" s="494"/>
      <c r="H156" s="495"/>
      <c r="I156" s="235"/>
      <c r="J156" s="236"/>
    </row>
    <row r="157" spans="1:10" s="207" customFormat="1" ht="11.25" customHeight="1">
      <c r="A157" s="467" t="s">
        <v>316</v>
      </c>
      <c r="B157" s="468"/>
      <c r="C157" s="228"/>
      <c r="D157" s="226"/>
      <c r="E157" s="232"/>
      <c r="F157" s="493" t="s">
        <v>301</v>
      </c>
      <c r="G157" s="494"/>
      <c r="H157" s="495"/>
      <c r="I157" s="235"/>
      <c r="J157" s="236"/>
    </row>
    <row r="158" spans="1:10" s="207" customFormat="1" ht="11.25" customHeight="1" thickBot="1">
      <c r="A158" s="467" t="s">
        <v>317</v>
      </c>
      <c r="B158" s="468"/>
      <c r="C158" s="220"/>
      <c r="D158" s="224"/>
      <c r="E158" s="232"/>
      <c r="F158" s="524" t="s">
        <v>310</v>
      </c>
      <c r="G158" s="525"/>
      <c r="H158" s="526"/>
      <c r="I158" s="237">
        <f>+I155+I156-I157</f>
        <v>684</v>
      </c>
      <c r="J158" s="238">
        <f>SUM(J155+J156-J157)</f>
        <v>684</v>
      </c>
    </row>
    <row r="159" spans="1:6" s="207" customFormat="1" ht="11.25" customHeight="1" thickBot="1">
      <c r="A159" s="467" t="s">
        <v>318</v>
      </c>
      <c r="B159" s="468"/>
      <c r="C159" s="239">
        <v>95693.14</v>
      </c>
      <c r="D159" s="224">
        <v>0</v>
      </c>
      <c r="E159" s="232"/>
      <c r="F159" s="232"/>
    </row>
    <row r="160" spans="1:10" s="207" customFormat="1" ht="11.25" customHeight="1">
      <c r="A160" s="467" t="s">
        <v>319</v>
      </c>
      <c r="B160" s="468"/>
      <c r="C160" s="239"/>
      <c r="D160" s="224"/>
      <c r="E160" s="232"/>
      <c r="F160" s="509" t="s">
        <v>320</v>
      </c>
      <c r="G160" s="510"/>
      <c r="H160" s="511"/>
      <c r="I160" s="205" t="s">
        <v>228</v>
      </c>
      <c r="J160" s="206" t="s">
        <v>229</v>
      </c>
    </row>
    <row r="161" spans="1:10" s="207" customFormat="1" ht="11.25" customHeight="1" thickBot="1">
      <c r="A161" s="467" t="s">
        <v>321</v>
      </c>
      <c r="B161" s="468"/>
      <c r="C161" s="239">
        <v>1046</v>
      </c>
      <c r="D161" s="224">
        <v>1013.5</v>
      </c>
      <c r="E161" s="232"/>
      <c r="F161" s="512"/>
      <c r="G161" s="513"/>
      <c r="H161" s="514"/>
      <c r="I161" s="208" t="s">
        <v>233</v>
      </c>
      <c r="J161" s="209" t="s">
        <v>234</v>
      </c>
    </row>
    <row r="162" spans="1:10" s="207" customFormat="1" ht="11.25" customHeight="1">
      <c r="A162" s="467" t="s">
        <v>322</v>
      </c>
      <c r="B162" s="468"/>
      <c r="C162" s="239">
        <v>1092</v>
      </c>
      <c r="D162" s="224">
        <v>900</v>
      </c>
      <c r="E162" s="231"/>
      <c r="F162" s="521" t="s">
        <v>292</v>
      </c>
      <c r="G162" s="522"/>
      <c r="H162" s="523"/>
      <c r="I162" s="240">
        <v>3176</v>
      </c>
      <c r="J162" s="241">
        <f>+I165</f>
        <v>2969</v>
      </c>
    </row>
    <row r="163" spans="1:10" s="207" customFormat="1" ht="11.25" customHeight="1">
      <c r="A163" s="467" t="s">
        <v>323</v>
      </c>
      <c r="B163" s="468"/>
      <c r="C163" s="222">
        <v>120</v>
      </c>
      <c r="D163" s="226">
        <v>754.896</v>
      </c>
      <c r="E163" s="232"/>
      <c r="F163" s="518" t="s">
        <v>293</v>
      </c>
      <c r="G163" s="519"/>
      <c r="H163" s="520"/>
      <c r="I163" s="242">
        <v>4030</v>
      </c>
      <c r="J163" s="243">
        <v>1937</v>
      </c>
    </row>
    <row r="164" spans="1:10" s="207" customFormat="1" ht="11.25" customHeight="1">
      <c r="A164" s="467" t="s">
        <v>324</v>
      </c>
      <c r="B164" s="468"/>
      <c r="C164" s="222"/>
      <c r="D164" s="226"/>
      <c r="E164" s="232"/>
      <c r="F164" s="518" t="s">
        <v>301</v>
      </c>
      <c r="G164" s="519"/>
      <c r="H164" s="520"/>
      <c r="I164" s="244">
        <v>4237</v>
      </c>
      <c r="J164" s="245">
        <v>3500</v>
      </c>
    </row>
    <row r="165" spans="1:10" s="207" customFormat="1" ht="11.25" customHeight="1" thickBot="1">
      <c r="A165" s="467" t="s">
        <v>325</v>
      </c>
      <c r="B165" s="468"/>
      <c r="C165" s="222"/>
      <c r="D165" s="226"/>
      <c r="E165" s="232"/>
      <c r="F165" s="515" t="s">
        <v>310</v>
      </c>
      <c r="G165" s="516"/>
      <c r="H165" s="517"/>
      <c r="I165" s="246">
        <f>+I162+I163-I164</f>
        <v>2969</v>
      </c>
      <c r="J165" s="247">
        <f>SUM(J162+J163-J164)</f>
        <v>1406</v>
      </c>
    </row>
    <row r="166" spans="1:6" s="207" customFormat="1" ht="11.25" customHeight="1">
      <c r="A166" s="467" t="s">
        <v>326</v>
      </c>
      <c r="B166" s="468"/>
      <c r="C166" s="239"/>
      <c r="D166" s="224"/>
      <c r="E166" s="232"/>
      <c r="F166" s="232"/>
    </row>
    <row r="167" spans="1:6" s="207" customFormat="1" ht="11.25" customHeight="1">
      <c r="A167" s="467" t="s">
        <v>327</v>
      </c>
      <c r="B167" s="468"/>
      <c r="C167" s="239"/>
      <c r="D167" s="224"/>
      <c r="E167" s="232"/>
      <c r="F167" s="232"/>
    </row>
    <row r="168" spans="1:6" s="207" customFormat="1" ht="11.25" customHeight="1">
      <c r="A168" s="467" t="s">
        <v>328</v>
      </c>
      <c r="B168" s="468"/>
      <c r="C168" s="239"/>
      <c r="D168" s="224">
        <v>1655.56</v>
      </c>
      <c r="E168" s="232"/>
      <c r="F168" s="232"/>
    </row>
    <row r="169" spans="1:6" s="207" customFormat="1" ht="11.25" customHeight="1">
      <c r="A169" s="467" t="s">
        <v>329</v>
      </c>
      <c r="B169" s="468"/>
      <c r="C169" s="239">
        <v>627</v>
      </c>
      <c r="D169" s="224"/>
      <c r="E169" s="232"/>
      <c r="F169" s="232"/>
    </row>
    <row r="170" spans="1:6" s="207" customFormat="1" ht="11.25" customHeight="1">
      <c r="A170" s="467" t="s">
        <v>330</v>
      </c>
      <c r="B170" s="468"/>
      <c r="C170" s="239"/>
      <c r="D170" s="224">
        <f>D150</f>
        <v>1129.02</v>
      </c>
      <c r="E170" s="232"/>
      <c r="F170" s="232"/>
    </row>
    <row r="171" spans="1:6" s="207" customFormat="1" ht="11.25" customHeight="1">
      <c r="A171" s="467" t="s">
        <v>331</v>
      </c>
      <c r="B171" s="468"/>
      <c r="C171" s="239"/>
      <c r="D171" s="224"/>
      <c r="E171" s="232"/>
      <c r="F171" s="232"/>
    </row>
    <row r="172" spans="1:6" s="207" customFormat="1" ht="11.25" customHeight="1">
      <c r="A172" s="467" t="s">
        <v>332</v>
      </c>
      <c r="B172" s="468"/>
      <c r="C172" s="239"/>
      <c r="D172" s="224">
        <v>243</v>
      </c>
      <c r="E172" s="232"/>
      <c r="F172" s="232"/>
    </row>
    <row r="173" spans="1:6" s="207" customFormat="1" ht="11.25" customHeight="1">
      <c r="A173" s="467" t="s">
        <v>333</v>
      </c>
      <c r="B173" s="468"/>
      <c r="C173" s="239"/>
      <c r="D173" s="224">
        <v>388.829</v>
      </c>
      <c r="E173" s="232"/>
      <c r="F173" s="232"/>
    </row>
    <row r="174" spans="1:6" s="207" customFormat="1" ht="11.25" customHeight="1">
      <c r="A174" s="467" t="s">
        <v>334</v>
      </c>
      <c r="B174" s="468"/>
      <c r="C174" s="239"/>
      <c r="D174" s="224"/>
      <c r="E174" s="232"/>
      <c r="F174" s="232"/>
    </row>
    <row r="175" spans="1:6" s="207" customFormat="1" ht="11.25" customHeight="1">
      <c r="A175" s="467" t="s">
        <v>335</v>
      </c>
      <c r="B175" s="468"/>
      <c r="C175" s="222"/>
      <c r="D175" s="226"/>
      <c r="E175" s="232"/>
      <c r="F175" s="232"/>
    </row>
    <row r="176" spans="1:6" s="207" customFormat="1" ht="11.25" customHeight="1">
      <c r="A176" s="467" t="s">
        <v>336</v>
      </c>
      <c r="B176" s="468"/>
      <c r="C176" s="222"/>
      <c r="D176" s="226"/>
      <c r="E176" s="232"/>
      <c r="F176" s="232"/>
    </row>
    <row r="177" spans="1:6" s="207" customFormat="1" ht="11.25" customHeight="1">
      <c r="A177" s="467" t="s">
        <v>394</v>
      </c>
      <c r="B177" s="468"/>
      <c r="C177" s="222"/>
      <c r="D177" s="226"/>
      <c r="E177" s="232"/>
      <c r="F177" s="232"/>
    </row>
    <row r="178" spans="1:6" s="207" customFormat="1" ht="11.25" customHeight="1">
      <c r="A178" s="467" t="s">
        <v>337</v>
      </c>
      <c r="B178" s="468"/>
      <c r="C178" s="222"/>
      <c r="D178" s="226"/>
      <c r="E178" s="232"/>
      <c r="F178" s="232"/>
    </row>
    <row r="179" spans="1:6" s="207" customFormat="1" ht="11.25" customHeight="1">
      <c r="A179" s="467" t="s">
        <v>338</v>
      </c>
      <c r="B179" s="468"/>
      <c r="C179" s="222"/>
      <c r="D179" s="226"/>
      <c r="E179" s="232"/>
      <c r="F179" s="232"/>
    </row>
    <row r="180" spans="1:6" s="207" customFormat="1" ht="11.25" customHeight="1">
      <c r="A180" s="467" t="s">
        <v>339</v>
      </c>
      <c r="B180" s="468"/>
      <c r="C180" s="222">
        <v>1</v>
      </c>
      <c r="D180" s="226">
        <v>0</v>
      </c>
      <c r="E180" s="232"/>
      <c r="F180" s="232"/>
    </row>
    <row r="181" spans="1:6" s="207" customFormat="1" ht="11.25" customHeight="1">
      <c r="A181" s="485" t="s">
        <v>340</v>
      </c>
      <c r="B181" s="486"/>
      <c r="C181" s="222"/>
      <c r="D181" s="226"/>
      <c r="F181" s="232"/>
    </row>
    <row r="182" spans="1:6" s="207" customFormat="1" ht="11.25" customHeight="1">
      <c r="A182" s="485" t="s">
        <v>341</v>
      </c>
      <c r="B182" s="486"/>
      <c r="C182" s="222">
        <v>14127</v>
      </c>
      <c r="D182" s="226">
        <v>4071</v>
      </c>
      <c r="E182" s="225"/>
      <c r="F182" s="232"/>
    </row>
    <row r="183" spans="1:20" s="204" customFormat="1" ht="11.25" customHeight="1" thickBot="1">
      <c r="A183" s="483" t="s">
        <v>342</v>
      </c>
      <c r="B183" s="484"/>
      <c r="C183" s="220"/>
      <c r="D183" s="248"/>
      <c r="E183" s="28"/>
      <c r="F183" s="28"/>
      <c r="G183" s="28"/>
      <c r="H183" s="28"/>
      <c r="I183" s="29"/>
      <c r="J183" s="30"/>
      <c r="K183" s="29"/>
      <c r="L183" s="29"/>
      <c r="M183" s="29"/>
      <c r="N183" s="31"/>
      <c r="O183" s="31"/>
      <c r="P183" s="31"/>
      <c r="Q183" s="31"/>
      <c r="R183" s="31"/>
      <c r="S183" s="31"/>
      <c r="T183" s="31"/>
    </row>
    <row r="184" spans="1:14" ht="11.25" customHeight="1" thickBot="1">
      <c r="A184" s="471" t="s">
        <v>310</v>
      </c>
      <c r="B184" s="472"/>
      <c r="C184" s="218">
        <f>SUM(C141+C142-C154)</f>
        <v>3317.899999999994</v>
      </c>
      <c r="D184" s="219">
        <f>SUM(D141+D142-D154)</f>
        <v>17445.64</v>
      </c>
      <c r="M184" s="31"/>
      <c r="N184" s="31"/>
    </row>
    <row r="185" spans="1:14" ht="6" customHeight="1">
      <c r="A185" s="160"/>
      <c r="J185" s="29"/>
      <c r="K185" s="30"/>
      <c r="N185" s="31"/>
    </row>
    <row r="186" spans="1:14" ht="15" customHeight="1" thickBot="1">
      <c r="A186" s="249" t="s">
        <v>343</v>
      </c>
      <c r="B186" s="250"/>
      <c r="C186" s="250"/>
      <c r="D186" s="29"/>
      <c r="J186" s="29"/>
      <c r="K186" s="30"/>
      <c r="N186" s="31"/>
    </row>
    <row r="187" spans="1:14" ht="11.25" customHeight="1">
      <c r="A187" s="555" t="s">
        <v>344</v>
      </c>
      <c r="B187" s="556"/>
      <c r="C187" s="179" t="s">
        <v>228</v>
      </c>
      <c r="D187" s="251" t="s">
        <v>229</v>
      </c>
      <c r="J187" s="29"/>
      <c r="K187" s="30"/>
      <c r="N187" s="31"/>
    </row>
    <row r="188" spans="1:14" ht="11.25" customHeight="1" thickBot="1">
      <c r="A188" s="557"/>
      <c r="B188" s="558"/>
      <c r="C188" s="191">
        <v>2010</v>
      </c>
      <c r="D188" s="252">
        <v>2011</v>
      </c>
      <c r="M188" s="31"/>
      <c r="N188" s="31"/>
    </row>
    <row r="189" spans="1:10" s="255" customFormat="1" ht="11.25" customHeight="1" thickBot="1">
      <c r="A189" s="496" t="s">
        <v>345</v>
      </c>
      <c r="B189" s="497"/>
      <c r="C189" s="253">
        <v>651.54</v>
      </c>
      <c r="D189" s="254">
        <v>632</v>
      </c>
      <c r="J189" s="256"/>
    </row>
    <row r="190" spans="1:10" s="257" customFormat="1" ht="12.75">
      <c r="A190" s="29"/>
      <c r="B190" s="28"/>
      <c r="C190" s="28"/>
      <c r="D190" s="29"/>
      <c r="J190" s="258"/>
    </row>
    <row r="191" spans="1:10" s="28" customFormat="1" ht="15.75" thickBot="1">
      <c r="A191" s="255" t="s">
        <v>346</v>
      </c>
      <c r="B191" s="255"/>
      <c r="C191" s="255"/>
      <c r="D191" s="255"/>
      <c r="J191" s="259"/>
    </row>
    <row r="192" spans="1:10" s="28" customFormat="1" ht="33.75">
      <c r="A192" s="260" t="s">
        <v>347</v>
      </c>
      <c r="B192" s="261" t="s">
        <v>348</v>
      </c>
      <c r="C192" s="261" t="s">
        <v>349</v>
      </c>
      <c r="D192" s="262" t="s">
        <v>350</v>
      </c>
      <c r="J192" s="259"/>
    </row>
    <row r="193" spans="1:10" s="28" customFormat="1" ht="11.25">
      <c r="A193" s="263">
        <v>1</v>
      </c>
      <c r="B193" s="264" t="s">
        <v>351</v>
      </c>
      <c r="C193" s="265">
        <v>230795.97</v>
      </c>
      <c r="D193" s="317">
        <v>210000</v>
      </c>
      <c r="J193" s="259"/>
    </row>
    <row r="194" spans="1:10" s="28" customFormat="1" ht="11.25">
      <c r="A194" s="263">
        <v>2</v>
      </c>
      <c r="B194" s="264" t="s">
        <v>352</v>
      </c>
      <c r="C194" s="265">
        <v>240133</v>
      </c>
      <c r="D194" s="318">
        <v>210000</v>
      </c>
      <c r="J194" s="259"/>
    </row>
    <row r="195" spans="1:10" s="28" customFormat="1" ht="11.25">
      <c r="A195" s="263">
        <v>3</v>
      </c>
      <c r="B195" s="264" t="s">
        <v>353</v>
      </c>
      <c r="C195" s="265">
        <v>1358339.41</v>
      </c>
      <c r="D195" s="318">
        <v>1100000</v>
      </c>
      <c r="J195" s="259"/>
    </row>
    <row r="196" spans="1:10" s="28" customFormat="1" ht="11.25">
      <c r="A196" s="263">
        <v>4</v>
      </c>
      <c r="B196" s="264" t="s">
        <v>354</v>
      </c>
      <c r="C196" s="265">
        <v>12464</v>
      </c>
      <c r="D196" s="318">
        <v>10000</v>
      </c>
      <c r="J196" s="259"/>
    </row>
    <row r="197" spans="1:10" s="28" customFormat="1" ht="11.25">
      <c r="A197" s="263">
        <v>5</v>
      </c>
      <c r="B197" s="264" t="s">
        <v>355</v>
      </c>
      <c r="C197" s="265">
        <v>2429.1</v>
      </c>
      <c r="D197" s="318">
        <v>2000</v>
      </c>
      <c r="J197" s="259"/>
    </row>
    <row r="198" spans="1:10" s="28" customFormat="1" ht="11.25">
      <c r="A198" s="263">
        <v>6</v>
      </c>
      <c r="B198" s="264" t="s">
        <v>356</v>
      </c>
      <c r="C198" s="265">
        <v>6017</v>
      </c>
      <c r="D198" s="318">
        <v>5000</v>
      </c>
      <c r="J198" s="259"/>
    </row>
    <row r="199" spans="1:10" s="267" customFormat="1" ht="11.25">
      <c r="A199" s="263">
        <v>7</v>
      </c>
      <c r="B199" s="264" t="s">
        <v>357</v>
      </c>
      <c r="C199" s="265">
        <v>255152.86</v>
      </c>
      <c r="D199" s="319">
        <v>230000</v>
      </c>
      <c r="J199" s="268"/>
    </row>
    <row r="200" spans="1:10" s="28" customFormat="1" ht="11.25">
      <c r="A200" s="263">
        <v>8</v>
      </c>
      <c r="B200" s="264" t="s">
        <v>358</v>
      </c>
      <c r="C200" s="265">
        <v>71357.92</v>
      </c>
      <c r="D200" s="319">
        <v>70000</v>
      </c>
      <c r="J200" s="259"/>
    </row>
    <row r="201" spans="1:10" s="257" customFormat="1" ht="11.25">
      <c r="A201" s="551" t="s">
        <v>359</v>
      </c>
      <c r="B201" s="552"/>
      <c r="C201" s="269">
        <f>SUM(C193:C200)</f>
        <v>2176689.26</v>
      </c>
      <c r="D201" s="270">
        <f>SUM(D193:D200)</f>
        <v>1837000</v>
      </c>
      <c r="J201" s="258"/>
    </row>
    <row r="202" spans="1:10" s="28" customFormat="1" ht="11.25">
      <c r="A202" s="271"/>
      <c r="B202" s="272"/>
      <c r="C202" s="272"/>
      <c r="D202" s="273"/>
      <c r="J202" s="259"/>
    </row>
    <row r="203" spans="1:10" s="28" customFormat="1" ht="33.75">
      <c r="A203" s="274" t="s">
        <v>360</v>
      </c>
      <c r="B203" s="275" t="s">
        <v>361</v>
      </c>
      <c r="C203" s="275" t="s">
        <v>349</v>
      </c>
      <c r="D203" s="276" t="s">
        <v>350</v>
      </c>
      <c r="J203" s="259"/>
    </row>
    <row r="204" spans="1:10" s="267" customFormat="1" ht="11.25">
      <c r="A204" s="263">
        <v>1</v>
      </c>
      <c r="B204" s="264" t="s">
        <v>362</v>
      </c>
      <c r="C204" s="265">
        <v>6832608</v>
      </c>
      <c r="D204" s="320">
        <v>6964000</v>
      </c>
      <c r="J204" s="268"/>
    </row>
    <row r="205" spans="1:10" s="28" customFormat="1" ht="11.25">
      <c r="A205" s="263">
        <v>2</v>
      </c>
      <c r="B205" s="264" t="s">
        <v>363</v>
      </c>
      <c r="C205" s="265"/>
      <c r="D205" s="321">
        <v>3000000</v>
      </c>
      <c r="J205" s="259"/>
    </row>
    <row r="206" spans="1:10" s="257" customFormat="1" ht="11.25">
      <c r="A206" s="551" t="s">
        <v>364</v>
      </c>
      <c r="B206" s="552"/>
      <c r="C206" s="269">
        <f>SUM(C204:C205)</f>
        <v>6832608</v>
      </c>
      <c r="D206" s="270">
        <f>SUM(D204:D205)</f>
        <v>9964000</v>
      </c>
      <c r="J206" s="258"/>
    </row>
    <row r="207" spans="1:10" s="28" customFormat="1" ht="11.25">
      <c r="A207" s="271"/>
      <c r="B207" s="272"/>
      <c r="C207" s="272"/>
      <c r="D207" s="273"/>
      <c r="J207" s="259"/>
    </row>
    <row r="208" spans="1:10" s="28" customFormat="1" ht="33.75">
      <c r="A208" s="274" t="s">
        <v>360</v>
      </c>
      <c r="B208" s="275" t="s">
        <v>365</v>
      </c>
      <c r="C208" s="275" t="s">
        <v>349</v>
      </c>
      <c r="D208" s="276" t="s">
        <v>350</v>
      </c>
      <c r="J208" s="259"/>
    </row>
    <row r="209" spans="1:10" s="28" customFormat="1" ht="11.25">
      <c r="A209" s="263">
        <v>1</v>
      </c>
      <c r="B209" s="264" t="s">
        <v>366</v>
      </c>
      <c r="C209" s="265">
        <v>845882.04</v>
      </c>
      <c r="D209" s="322">
        <v>830000</v>
      </c>
      <c r="J209" s="259"/>
    </row>
    <row r="210" spans="1:10" s="28" customFormat="1" ht="11.25">
      <c r="A210" s="263">
        <v>2</v>
      </c>
      <c r="B210" s="264" t="s">
        <v>367</v>
      </c>
      <c r="C210" s="265">
        <v>8268</v>
      </c>
      <c r="D210" s="320">
        <v>5000</v>
      </c>
      <c r="J210" s="259"/>
    </row>
    <row r="211" spans="1:10" s="28" customFormat="1" ht="11.25">
      <c r="A211" s="263">
        <v>3</v>
      </c>
      <c r="B211" s="264" t="s">
        <v>368</v>
      </c>
      <c r="C211" s="265">
        <v>30353.3</v>
      </c>
      <c r="D211" s="320">
        <v>30000</v>
      </c>
      <c r="J211" s="259"/>
    </row>
    <row r="212" spans="1:10" s="28" customFormat="1" ht="11.25">
      <c r="A212" s="263">
        <v>4</v>
      </c>
      <c r="B212" s="264" t="s">
        <v>369</v>
      </c>
      <c r="C212" s="265">
        <v>16076.9</v>
      </c>
      <c r="D212" s="320">
        <v>15000</v>
      </c>
      <c r="J212" s="259"/>
    </row>
    <row r="213" spans="1:10" s="28" customFormat="1" ht="11.25">
      <c r="A213" s="263">
        <v>5</v>
      </c>
      <c r="B213" s="264" t="s">
        <v>370</v>
      </c>
      <c r="C213" s="265">
        <v>15733</v>
      </c>
      <c r="D213" s="320">
        <v>15000</v>
      </c>
      <c r="J213" s="259"/>
    </row>
    <row r="214" spans="1:10" s="28" customFormat="1" ht="11.25">
      <c r="A214" s="263">
        <v>6</v>
      </c>
      <c r="B214" s="264" t="s">
        <v>371</v>
      </c>
      <c r="C214" s="265">
        <v>176120.04</v>
      </c>
      <c r="D214" s="320">
        <v>150000</v>
      </c>
      <c r="J214" s="259"/>
    </row>
    <row r="215" spans="1:10" s="28" customFormat="1" ht="11.25">
      <c r="A215" s="263">
        <v>7</v>
      </c>
      <c r="B215" s="264" t="s">
        <v>372</v>
      </c>
      <c r="C215" s="265">
        <v>64428</v>
      </c>
      <c r="D215" s="320">
        <v>60000</v>
      </c>
      <c r="J215" s="259"/>
    </row>
    <row r="216" spans="1:10" s="28" customFormat="1" ht="11.25">
      <c r="A216" s="263">
        <v>8</v>
      </c>
      <c r="B216" s="264" t="s">
        <v>373</v>
      </c>
      <c r="C216" s="265">
        <v>17274</v>
      </c>
      <c r="D216" s="320">
        <v>15000</v>
      </c>
      <c r="J216" s="259"/>
    </row>
    <row r="217" spans="1:10" s="28" customFormat="1" ht="11.25">
      <c r="A217" s="263">
        <v>9</v>
      </c>
      <c r="B217" s="264" t="s">
        <v>374</v>
      </c>
      <c r="C217" s="265">
        <v>16436.1</v>
      </c>
      <c r="D217" s="321">
        <v>15000</v>
      </c>
      <c r="J217" s="259"/>
    </row>
    <row r="218" spans="1:10" s="267" customFormat="1" ht="11.25">
      <c r="A218" s="263">
        <v>10</v>
      </c>
      <c r="B218" s="264" t="s">
        <v>375</v>
      </c>
      <c r="C218" s="265">
        <v>386051.91</v>
      </c>
      <c r="D218" s="321">
        <v>330000</v>
      </c>
      <c r="J218" s="268"/>
    </row>
    <row r="219" spans="1:10" s="28" customFormat="1" ht="11.25">
      <c r="A219" s="263">
        <v>11</v>
      </c>
      <c r="B219" s="264" t="s">
        <v>358</v>
      </c>
      <c r="C219" s="265">
        <v>288592.64</v>
      </c>
      <c r="D219" s="321">
        <v>220000</v>
      </c>
      <c r="J219" s="259"/>
    </row>
    <row r="220" spans="1:10" s="257" customFormat="1" ht="11.25">
      <c r="A220" s="551" t="s">
        <v>376</v>
      </c>
      <c r="B220" s="552"/>
      <c r="C220" s="269">
        <f>SUM(C209:C219)</f>
        <v>1865215.9300000002</v>
      </c>
      <c r="D220" s="323">
        <f>SUM(D209:D219)</f>
        <v>1685000</v>
      </c>
      <c r="J220" s="258"/>
    </row>
    <row r="221" spans="1:10" s="28" customFormat="1" ht="11.25">
      <c r="A221" s="271"/>
      <c r="B221" s="272"/>
      <c r="C221" s="272"/>
      <c r="D221" s="273"/>
      <c r="J221" s="259"/>
    </row>
    <row r="222" spans="1:10" s="267" customFormat="1" ht="33.75">
      <c r="A222" s="274" t="s">
        <v>347</v>
      </c>
      <c r="B222" s="275" t="s">
        <v>377</v>
      </c>
      <c r="C222" s="275" t="s">
        <v>349</v>
      </c>
      <c r="D222" s="276" t="s">
        <v>350</v>
      </c>
      <c r="J222" s="268"/>
    </row>
    <row r="223" spans="1:10" s="28" customFormat="1" ht="11.25">
      <c r="A223" s="277">
        <v>1</v>
      </c>
      <c r="B223" s="264" t="s">
        <v>378</v>
      </c>
      <c r="C223" s="265">
        <v>7802.23</v>
      </c>
      <c r="D223" s="266">
        <v>4000</v>
      </c>
      <c r="J223" s="259"/>
    </row>
    <row r="224" spans="1:10" s="257" customFormat="1" ht="11.25">
      <c r="A224" s="551" t="s">
        <v>379</v>
      </c>
      <c r="B224" s="552"/>
      <c r="C224" s="269">
        <f>SUM(C223)</f>
        <v>7802.23</v>
      </c>
      <c r="D224" s="270">
        <f>SUM(D223)</f>
        <v>4000</v>
      </c>
      <c r="J224" s="258"/>
    </row>
    <row r="225" spans="1:10" s="28" customFormat="1" ht="11.25">
      <c r="A225" s="271"/>
      <c r="B225" s="272"/>
      <c r="C225" s="272"/>
      <c r="D225" s="273"/>
      <c r="J225" s="259"/>
    </row>
    <row r="226" spans="1:10" s="28" customFormat="1" ht="33.75">
      <c r="A226" s="274" t="s">
        <v>347</v>
      </c>
      <c r="B226" s="275" t="s">
        <v>380</v>
      </c>
      <c r="C226" s="275" t="s">
        <v>349</v>
      </c>
      <c r="D226" s="276" t="s">
        <v>350</v>
      </c>
      <c r="J226" s="259"/>
    </row>
    <row r="227" spans="1:10" s="28" customFormat="1" ht="11.25">
      <c r="A227" s="263">
        <v>1</v>
      </c>
      <c r="B227" s="264" t="s">
        <v>381</v>
      </c>
      <c r="C227" s="278">
        <v>16223.5</v>
      </c>
      <c r="D227" s="266">
        <v>10000</v>
      </c>
      <c r="J227" s="259"/>
    </row>
    <row r="228" spans="1:10" s="257" customFormat="1" ht="11.25">
      <c r="A228" s="551" t="s">
        <v>379</v>
      </c>
      <c r="B228" s="552"/>
      <c r="C228" s="279">
        <f>SUM(C227)</f>
        <v>16223.5</v>
      </c>
      <c r="D228" s="270">
        <f>SUM(D227)</f>
        <v>10000</v>
      </c>
      <c r="J228" s="258"/>
    </row>
    <row r="229" spans="1:10" s="163" customFormat="1" ht="11.25">
      <c r="A229" s="280"/>
      <c r="B229" s="281"/>
      <c r="C229" s="282"/>
      <c r="D229" s="283"/>
      <c r="J229" s="284"/>
    </row>
    <row r="230" spans="1:10" s="163" customFormat="1" ht="33.75">
      <c r="A230" s="274" t="s">
        <v>347</v>
      </c>
      <c r="B230" s="275" t="s">
        <v>382</v>
      </c>
      <c r="C230" s="275" t="s">
        <v>349</v>
      </c>
      <c r="D230" s="276" t="s">
        <v>350</v>
      </c>
      <c r="J230" s="284"/>
    </row>
    <row r="231" spans="1:10" s="163" customFormat="1" ht="11.25">
      <c r="A231" s="274">
        <v>1</v>
      </c>
      <c r="B231" s="285" t="s">
        <v>383</v>
      </c>
      <c r="C231" s="286">
        <f>SUM(C201,C224)</f>
        <v>2184491.4899999998</v>
      </c>
      <c r="D231" s="287">
        <f>SUM(D201,D224)</f>
        <v>1841000</v>
      </c>
      <c r="J231" s="284"/>
    </row>
    <row r="232" spans="1:10" s="267" customFormat="1" ht="22.5">
      <c r="A232" s="274">
        <v>2</v>
      </c>
      <c r="B232" s="285" t="s">
        <v>384</v>
      </c>
      <c r="C232" s="286">
        <f>SUM(C206)</f>
        <v>6832608</v>
      </c>
      <c r="D232" s="287">
        <f>SUM(D206)</f>
        <v>9964000</v>
      </c>
      <c r="J232" s="268"/>
    </row>
    <row r="233" spans="1:10" s="28" customFormat="1" ht="11.25">
      <c r="A233" s="274">
        <v>3</v>
      </c>
      <c r="B233" s="285" t="s">
        <v>385</v>
      </c>
      <c r="C233" s="286">
        <f>SUM(C220,C228)</f>
        <v>1881439.4300000002</v>
      </c>
      <c r="D233" s="287">
        <f>SUM(D220,D228)</f>
        <v>1695000</v>
      </c>
      <c r="J233" s="259"/>
    </row>
    <row r="234" spans="1:10" s="28" customFormat="1" ht="12" thickBot="1">
      <c r="A234" s="288" t="s">
        <v>386</v>
      </c>
      <c r="B234" s="289"/>
      <c r="C234" s="290">
        <v>10898538.92</v>
      </c>
      <c r="D234" s="291">
        <v>12000000</v>
      </c>
      <c r="J234" s="259"/>
    </row>
    <row r="235" spans="3:10" s="28" customFormat="1" ht="11.25">
      <c r="C235" s="292"/>
      <c r="J235" s="259"/>
    </row>
    <row r="236" ht="12.75">
      <c r="A236" s="28"/>
    </row>
    <row r="237" ht="12.75">
      <c r="A237" s="28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41 C143:D153 D157 D159:D160 D175 D177:D178 D181:D183 D165 C155:C183 I141 D167:D171" name="Oblast1_2"/>
    <protectedRange password="A131" sqref="I147:J150 I143:J145" name="Oblast1_3"/>
    <protectedRange password="A131" sqref="I155:I157" name="Oblast1_4"/>
    <protectedRange password="A131" sqref="I162:I164 J163:J164" name="Oblast1_5"/>
  </protectedRanges>
  <mergeCells count="175">
    <mergeCell ref="A121:B121"/>
    <mergeCell ref="A120:B120"/>
    <mergeCell ref="A228:B228"/>
    <mergeCell ref="A201:B201"/>
    <mergeCell ref="A206:B206"/>
    <mergeCell ref="A220:B220"/>
    <mergeCell ref="A224:B224"/>
    <mergeCell ref="A168:B168"/>
    <mergeCell ref="A122:B122"/>
    <mergeCell ref="A187:B188"/>
    <mergeCell ref="J92:J93"/>
    <mergeCell ref="I92:I93"/>
    <mergeCell ref="G118:G119"/>
    <mergeCell ref="H118:H119"/>
    <mergeCell ref="I118:I119"/>
    <mergeCell ref="J118:J119"/>
    <mergeCell ref="F147:H147"/>
    <mergeCell ref="F146:H146"/>
    <mergeCell ref="G92:G93"/>
    <mergeCell ref="H92:H93"/>
    <mergeCell ref="F157:H157"/>
    <mergeCell ref="F158:H158"/>
    <mergeCell ref="I121:I122"/>
    <mergeCell ref="G122:H122"/>
    <mergeCell ref="F155:H155"/>
    <mergeCell ref="F143:H143"/>
    <mergeCell ref="F141:H141"/>
    <mergeCell ref="F142:H142"/>
    <mergeCell ref="F145:H145"/>
    <mergeCell ref="F144:H144"/>
    <mergeCell ref="F160:H161"/>
    <mergeCell ref="F165:H165"/>
    <mergeCell ref="F164:H164"/>
    <mergeCell ref="F163:H163"/>
    <mergeCell ref="F162:H162"/>
    <mergeCell ref="F156:H156"/>
    <mergeCell ref="A189:B189"/>
    <mergeCell ref="F139:H140"/>
    <mergeCell ref="F151:H151"/>
    <mergeCell ref="F150:H150"/>
    <mergeCell ref="F149:H149"/>
    <mergeCell ref="F148:H148"/>
    <mergeCell ref="A176:B176"/>
    <mergeCell ref="A175:B175"/>
    <mergeCell ref="A184:B184"/>
    <mergeCell ref="A183:B183"/>
    <mergeCell ref="A182:B182"/>
    <mergeCell ref="F153:H154"/>
    <mergeCell ref="A181:B181"/>
    <mergeCell ref="A180:B180"/>
    <mergeCell ref="A179:B179"/>
    <mergeCell ref="A178:B178"/>
    <mergeCell ref="A167:B167"/>
    <mergeCell ref="A166:B166"/>
    <mergeCell ref="A177:B177"/>
    <mergeCell ref="A173:B173"/>
    <mergeCell ref="A174:B174"/>
    <mergeCell ref="A145:B145"/>
    <mergeCell ref="A146:B146"/>
    <mergeCell ref="A159:B159"/>
    <mergeCell ref="A158:B158"/>
    <mergeCell ref="A157:B157"/>
    <mergeCell ref="A156:B156"/>
    <mergeCell ref="A164:B164"/>
    <mergeCell ref="A172:B172"/>
    <mergeCell ref="A139:B140"/>
    <mergeCell ref="A150:B150"/>
    <mergeCell ref="A144:B144"/>
    <mergeCell ref="A155:B155"/>
    <mergeCell ref="A154:B154"/>
    <mergeCell ref="A153:B153"/>
    <mergeCell ref="A147:B147"/>
    <mergeCell ref="A171:B171"/>
    <mergeCell ref="A169:B169"/>
    <mergeCell ref="A165:B165"/>
    <mergeCell ref="A170:B170"/>
    <mergeCell ref="A103:B103"/>
    <mergeCell ref="A109:B109"/>
    <mergeCell ref="A108:B108"/>
    <mergeCell ref="A152:B152"/>
    <mergeCell ref="A142:B142"/>
    <mergeCell ref="A141:B141"/>
    <mergeCell ref="A143:B143"/>
    <mergeCell ref="A151:B151"/>
    <mergeCell ref="A149:B149"/>
    <mergeCell ref="A148:B148"/>
    <mergeCell ref="A163:B163"/>
    <mergeCell ref="A162:B162"/>
    <mergeCell ref="A161:B161"/>
    <mergeCell ref="A160:B160"/>
    <mergeCell ref="A89:B89"/>
    <mergeCell ref="A90:B90"/>
    <mergeCell ref="A106:B106"/>
    <mergeCell ref="A105:B105"/>
    <mergeCell ref="A104:B104"/>
    <mergeCell ref="A100:B100"/>
    <mergeCell ref="A102:B102"/>
    <mergeCell ref="A101:B101"/>
    <mergeCell ref="A92:B93"/>
    <mergeCell ref="A98:B98"/>
    <mergeCell ref="A99:B99"/>
    <mergeCell ref="A94:B94"/>
    <mergeCell ref="A83:B83"/>
    <mergeCell ref="A84:B84"/>
    <mergeCell ref="A85:A86"/>
    <mergeCell ref="A87:B87"/>
    <mergeCell ref="A96:B96"/>
    <mergeCell ref="A95:B95"/>
    <mergeCell ref="A97:B97"/>
    <mergeCell ref="A88:B88"/>
    <mergeCell ref="A74:B74"/>
    <mergeCell ref="A75:A76"/>
    <mergeCell ref="A77:B77"/>
    <mergeCell ref="A78:B78"/>
    <mergeCell ref="A79:B79"/>
    <mergeCell ref="A80:B80"/>
    <mergeCell ref="A81:B81"/>
    <mergeCell ref="A82:B82"/>
    <mergeCell ref="A60:B60"/>
    <mergeCell ref="A61:B61"/>
    <mergeCell ref="A62:B62"/>
    <mergeCell ref="A63:B63"/>
    <mergeCell ref="A64:A66"/>
    <mergeCell ref="A67:B67"/>
    <mergeCell ref="A68:A72"/>
    <mergeCell ref="A73:B73"/>
    <mergeCell ref="A51:B51"/>
    <mergeCell ref="A52:A53"/>
    <mergeCell ref="A54:B54"/>
    <mergeCell ref="A55:B55"/>
    <mergeCell ref="A56:B56"/>
    <mergeCell ref="A57:B57"/>
    <mergeCell ref="A58:B58"/>
    <mergeCell ref="A59:B59"/>
    <mergeCell ref="A29:A32"/>
    <mergeCell ref="A33:B33"/>
    <mergeCell ref="A34:A40"/>
    <mergeCell ref="A41:B41"/>
    <mergeCell ref="A42:B42"/>
    <mergeCell ref="A43:A46"/>
    <mergeCell ref="A47:B47"/>
    <mergeCell ref="A48:A50"/>
    <mergeCell ref="A111:B111"/>
    <mergeCell ref="A18:B18"/>
    <mergeCell ref="A15:A16"/>
    <mergeCell ref="A14:B14"/>
    <mergeCell ref="A19:B19"/>
    <mergeCell ref="A25:B25"/>
    <mergeCell ref="A26:B26"/>
    <mergeCell ref="A27:B27"/>
    <mergeCell ref="A28:B28"/>
    <mergeCell ref="A20:B20"/>
    <mergeCell ref="A119:C119"/>
    <mergeCell ref="A114:B114"/>
    <mergeCell ref="A113:B113"/>
    <mergeCell ref="A112:B112"/>
    <mergeCell ref="A115:B115"/>
    <mergeCell ref="F4:H4"/>
    <mergeCell ref="A7:B7"/>
    <mergeCell ref="J5:J6"/>
    <mergeCell ref="H5:H6"/>
    <mergeCell ref="I5:I6"/>
    <mergeCell ref="I4:J4"/>
    <mergeCell ref="A4:B6"/>
    <mergeCell ref="C4:E4"/>
    <mergeCell ref="A110:B110"/>
    <mergeCell ref="C92:C93"/>
    <mergeCell ref="E5:E6"/>
    <mergeCell ref="A17:B17"/>
    <mergeCell ref="A8:B8"/>
    <mergeCell ref="A9:A12"/>
    <mergeCell ref="A13:B13"/>
    <mergeCell ref="A22:B22"/>
    <mergeCell ref="A23:B23"/>
    <mergeCell ref="A24:B24"/>
  </mergeCells>
  <printOptions horizontalCentered="1"/>
  <pageMargins left="0.17" right="0.17" top="0.27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2" manualBreakCount="2">
    <brk id="90" max="9" man="1"/>
    <brk id="18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3">
      <selection activeCell="L36" sqref="L36"/>
    </sheetView>
  </sheetViews>
  <sheetFormatPr defaultColWidth="9.140625" defaultRowHeight="21.75" customHeight="1"/>
  <cols>
    <col min="1" max="1" width="26.28125" style="1" customWidth="1"/>
    <col min="2" max="4" width="9.7109375" style="1" customWidth="1"/>
    <col min="5" max="5" width="10.140625" style="1" customWidth="1"/>
    <col min="6" max="6" width="10.57421875" style="1" customWidth="1"/>
    <col min="7" max="7" width="10.00390625" style="1" customWidth="1"/>
    <col min="8" max="8" width="10.57421875" style="1" customWidth="1"/>
    <col min="9" max="19" width="9.140625" style="1" customWidth="1"/>
    <col min="20" max="20" width="12.7109375" style="1" customWidth="1"/>
    <col min="21" max="16384" width="9.140625" style="1" customWidth="1"/>
  </cols>
  <sheetData>
    <row r="1" spans="1:7" ht="15" customHeight="1">
      <c r="A1" s="2" t="s">
        <v>398</v>
      </c>
      <c r="G1" s="2"/>
    </row>
    <row r="2" spans="1:7" ht="14.25" customHeight="1">
      <c r="A2" s="2" t="s">
        <v>1</v>
      </c>
      <c r="G2" s="2"/>
    </row>
    <row r="3" ht="5.25" customHeight="1" thickBot="1">
      <c r="A3" s="3"/>
    </row>
    <row r="4" spans="1:8" ht="49.5" customHeight="1">
      <c r="A4" s="362" t="s">
        <v>2</v>
      </c>
      <c r="B4" s="6" t="s">
        <v>3</v>
      </c>
      <c r="C4" s="4" t="s">
        <v>5</v>
      </c>
      <c r="D4" s="4" t="s">
        <v>82</v>
      </c>
      <c r="E4" s="4" t="s">
        <v>9</v>
      </c>
      <c r="F4" s="4" t="s">
        <v>13</v>
      </c>
      <c r="G4" s="324" t="s">
        <v>399</v>
      </c>
      <c r="H4" s="360" t="s">
        <v>15</v>
      </c>
    </row>
    <row r="5" spans="1:8" ht="10.5" customHeight="1" thickBot="1">
      <c r="A5" s="363"/>
      <c r="B5" s="7" t="s">
        <v>4</v>
      </c>
      <c r="C5" s="5" t="s">
        <v>6</v>
      </c>
      <c r="D5" s="5" t="s">
        <v>83</v>
      </c>
      <c r="E5" s="5" t="s">
        <v>10</v>
      </c>
      <c r="F5" s="5" t="s">
        <v>14</v>
      </c>
      <c r="G5" s="325" t="s">
        <v>400</v>
      </c>
      <c r="H5" s="361"/>
    </row>
    <row r="6" spans="1:8" ht="10.5" customHeight="1">
      <c r="A6" s="372" t="s">
        <v>401</v>
      </c>
      <c r="B6" s="11"/>
      <c r="C6" s="11"/>
      <c r="D6" s="8"/>
      <c r="E6" s="8"/>
      <c r="F6" s="8"/>
      <c r="G6" s="326">
        <v>550000</v>
      </c>
      <c r="H6" s="14">
        <f>SUM(B6:G6)</f>
        <v>550000</v>
      </c>
    </row>
    <row r="7" spans="1:8" ht="10.5" customHeight="1">
      <c r="A7" s="365"/>
      <c r="B7" s="12"/>
      <c r="C7" s="12"/>
      <c r="D7" s="9"/>
      <c r="E7" s="9"/>
      <c r="F7" s="9"/>
      <c r="G7" s="327">
        <v>169400</v>
      </c>
      <c r="H7" s="13">
        <f>SUM(B7:G7)</f>
        <v>169400</v>
      </c>
    </row>
    <row r="8" spans="1:8" ht="10.5" customHeight="1">
      <c r="A8" s="364" t="s">
        <v>402</v>
      </c>
      <c r="B8" s="354"/>
      <c r="C8" s="341"/>
      <c r="D8" s="369"/>
      <c r="E8" s="369"/>
      <c r="F8" s="369">
        <v>700000</v>
      </c>
      <c r="G8" s="559"/>
      <c r="H8" s="367">
        <f>SUM(B8:G9)</f>
        <v>700000</v>
      </c>
    </row>
    <row r="9" spans="1:8" ht="10.5" customHeight="1">
      <c r="A9" s="365"/>
      <c r="B9" s="355"/>
      <c r="C9" s="342"/>
      <c r="D9" s="370"/>
      <c r="E9" s="370"/>
      <c r="F9" s="370"/>
      <c r="G9" s="560"/>
      <c r="H9" s="368"/>
    </row>
    <row r="10" spans="1:8" ht="10.5" customHeight="1">
      <c r="A10" s="364" t="s">
        <v>403</v>
      </c>
      <c r="B10" s="17"/>
      <c r="C10" s="17"/>
      <c r="D10" s="15"/>
      <c r="E10" s="15"/>
      <c r="F10" s="15"/>
      <c r="G10" s="328">
        <v>60000</v>
      </c>
      <c r="H10" s="18">
        <f aca="true" t="shared" si="0" ref="H10:H15">SUM(B10:G10)</f>
        <v>60000</v>
      </c>
    </row>
    <row r="11" spans="1:8" ht="10.5" customHeight="1">
      <c r="A11" s="365"/>
      <c r="B11" s="12"/>
      <c r="C11" s="12"/>
      <c r="D11" s="9"/>
      <c r="E11" s="9"/>
      <c r="F11" s="9"/>
      <c r="G11" s="327">
        <v>77330</v>
      </c>
      <c r="H11" s="13">
        <f t="shared" si="0"/>
        <v>77330</v>
      </c>
    </row>
    <row r="12" spans="1:8" ht="10.5" customHeight="1">
      <c r="A12" s="364" t="s">
        <v>404</v>
      </c>
      <c r="B12" s="17"/>
      <c r="C12" s="17"/>
      <c r="D12" s="15"/>
      <c r="E12" s="15"/>
      <c r="F12" s="15"/>
      <c r="G12" s="328">
        <v>1500000</v>
      </c>
      <c r="H12" s="18">
        <f t="shared" si="0"/>
        <v>1500000</v>
      </c>
    </row>
    <row r="13" spans="1:8" ht="10.5" customHeight="1">
      <c r="A13" s="365"/>
      <c r="B13" s="12"/>
      <c r="C13" s="12"/>
      <c r="D13" s="9"/>
      <c r="E13" s="9"/>
      <c r="F13" s="9"/>
      <c r="G13" s="327">
        <v>1842000</v>
      </c>
      <c r="H13" s="13">
        <f t="shared" si="0"/>
        <v>1842000</v>
      </c>
    </row>
    <row r="14" spans="1:8" ht="10.5" customHeight="1">
      <c r="A14" s="364" t="s">
        <v>405</v>
      </c>
      <c r="B14" s="17"/>
      <c r="C14" s="17"/>
      <c r="D14" s="15"/>
      <c r="E14" s="15"/>
      <c r="F14" s="16">
        <v>300000</v>
      </c>
      <c r="G14" s="329"/>
      <c r="H14" s="18">
        <f t="shared" si="0"/>
        <v>300000</v>
      </c>
    </row>
    <row r="15" spans="1:8" ht="10.5" customHeight="1">
      <c r="A15" s="365"/>
      <c r="B15" s="12"/>
      <c r="C15" s="12"/>
      <c r="D15" s="9"/>
      <c r="E15" s="9"/>
      <c r="F15" s="9">
        <v>313500</v>
      </c>
      <c r="G15" s="327"/>
      <c r="H15" s="13">
        <f t="shared" si="0"/>
        <v>313500</v>
      </c>
    </row>
    <row r="16" spans="1:8" ht="10.5" customHeight="1">
      <c r="A16" s="364" t="s">
        <v>406</v>
      </c>
      <c r="B16" s="354"/>
      <c r="C16" s="341"/>
      <c r="D16" s="369"/>
      <c r="E16" s="369">
        <v>900000</v>
      </c>
      <c r="F16" s="369"/>
      <c r="G16" s="559"/>
      <c r="H16" s="367">
        <f>SUM(B16:G17)</f>
        <v>900000</v>
      </c>
    </row>
    <row r="17" spans="1:8" ht="10.5" customHeight="1">
      <c r="A17" s="365"/>
      <c r="B17" s="355"/>
      <c r="C17" s="342"/>
      <c r="D17" s="370"/>
      <c r="E17" s="370"/>
      <c r="F17" s="370"/>
      <c r="G17" s="560"/>
      <c r="H17" s="368"/>
    </row>
    <row r="18" spans="1:8" ht="10.5" customHeight="1">
      <c r="A18" s="364" t="s">
        <v>407</v>
      </c>
      <c r="B18" s="17"/>
      <c r="C18" s="17"/>
      <c r="D18" s="15"/>
      <c r="E18" s="15"/>
      <c r="F18" s="15"/>
      <c r="G18" s="328">
        <v>350000</v>
      </c>
      <c r="H18" s="18">
        <f aca="true" t="shared" si="1" ref="H18:H23">SUM(B18:G18)</f>
        <v>350000</v>
      </c>
    </row>
    <row r="19" spans="1:8" ht="10.5" customHeight="1">
      <c r="A19" s="365"/>
      <c r="B19" s="12"/>
      <c r="C19" s="12"/>
      <c r="D19" s="9"/>
      <c r="E19" s="9"/>
      <c r="F19" s="9"/>
      <c r="G19" s="327">
        <v>394376</v>
      </c>
      <c r="H19" s="13">
        <f t="shared" si="1"/>
        <v>394376</v>
      </c>
    </row>
    <row r="20" spans="1:8" ht="10.5" customHeight="1">
      <c r="A20" s="364" t="s">
        <v>408</v>
      </c>
      <c r="B20" s="17"/>
      <c r="C20" s="17"/>
      <c r="D20" s="15"/>
      <c r="E20" s="15"/>
      <c r="F20" s="15"/>
      <c r="G20" s="328">
        <v>200000</v>
      </c>
      <c r="H20" s="18">
        <f t="shared" si="1"/>
        <v>200000</v>
      </c>
    </row>
    <row r="21" spans="1:8" ht="10.5" customHeight="1">
      <c r="A21" s="365"/>
      <c r="B21" s="12"/>
      <c r="C21" s="12"/>
      <c r="D21" s="9"/>
      <c r="E21" s="9"/>
      <c r="F21" s="9"/>
      <c r="G21" s="327">
        <v>105000</v>
      </c>
      <c r="H21" s="13">
        <f t="shared" si="1"/>
        <v>105000</v>
      </c>
    </row>
    <row r="22" spans="1:8" ht="10.5" customHeight="1">
      <c r="A22" s="364" t="s">
        <v>409</v>
      </c>
      <c r="B22" s="17"/>
      <c r="C22" s="17"/>
      <c r="D22" s="15"/>
      <c r="E22" s="15"/>
      <c r="F22" s="15"/>
      <c r="G22" s="328">
        <v>500000</v>
      </c>
      <c r="H22" s="18">
        <f t="shared" si="1"/>
        <v>500000</v>
      </c>
    </row>
    <row r="23" spans="1:8" ht="10.5" customHeight="1">
      <c r="A23" s="365"/>
      <c r="B23" s="12"/>
      <c r="C23" s="12"/>
      <c r="D23" s="9"/>
      <c r="E23" s="9"/>
      <c r="F23" s="9"/>
      <c r="G23" s="327">
        <v>465324</v>
      </c>
      <c r="H23" s="13">
        <f t="shared" si="1"/>
        <v>465324</v>
      </c>
    </row>
    <row r="24" spans="1:8" ht="10.5" customHeight="1">
      <c r="A24" s="364" t="s">
        <v>38</v>
      </c>
      <c r="B24" s="354">
        <v>955560</v>
      </c>
      <c r="C24" s="341"/>
      <c r="D24" s="369"/>
      <c r="E24" s="369"/>
      <c r="F24" s="369"/>
      <c r="G24" s="559"/>
      <c r="H24" s="367">
        <f>SUM(B24:G25)</f>
        <v>955560</v>
      </c>
    </row>
    <row r="25" spans="1:8" ht="10.5" customHeight="1">
      <c r="A25" s="365"/>
      <c r="B25" s="355"/>
      <c r="C25" s="342"/>
      <c r="D25" s="370"/>
      <c r="E25" s="370"/>
      <c r="F25" s="370"/>
      <c r="G25" s="560"/>
      <c r="H25" s="368"/>
    </row>
    <row r="26" spans="1:8" ht="10.5" customHeight="1">
      <c r="A26" s="364" t="s">
        <v>410</v>
      </c>
      <c r="B26" s="17"/>
      <c r="C26" s="17"/>
      <c r="D26" s="15"/>
      <c r="E26" s="15"/>
      <c r="F26" s="15"/>
      <c r="G26" s="328">
        <v>90000</v>
      </c>
      <c r="H26" s="18">
        <f>SUM(B26:G26)</f>
        <v>90000</v>
      </c>
    </row>
    <row r="27" spans="1:8" ht="10.5" customHeight="1">
      <c r="A27" s="365"/>
      <c r="B27" s="12"/>
      <c r="C27" s="12"/>
      <c r="D27" s="9"/>
      <c r="E27" s="9"/>
      <c r="F27" s="9"/>
      <c r="G27" s="327">
        <v>119680</v>
      </c>
      <c r="H27" s="13">
        <f>SUM(B27:G27)</f>
        <v>119680</v>
      </c>
    </row>
    <row r="28" spans="1:8" ht="10.5" customHeight="1">
      <c r="A28" s="364" t="s">
        <v>411</v>
      </c>
      <c r="B28" s="17"/>
      <c r="C28" s="17"/>
      <c r="D28" s="15"/>
      <c r="E28" s="15"/>
      <c r="F28" s="15"/>
      <c r="G28" s="328">
        <v>60000</v>
      </c>
      <c r="H28" s="18">
        <f>SUM(B28:G28)</f>
        <v>60000</v>
      </c>
    </row>
    <row r="29" spans="1:8" ht="10.5" customHeight="1">
      <c r="A29" s="365"/>
      <c r="B29" s="12"/>
      <c r="C29" s="12"/>
      <c r="D29" s="9"/>
      <c r="E29" s="9"/>
      <c r="F29" s="9"/>
      <c r="G29" s="327">
        <v>59984</v>
      </c>
      <c r="H29" s="13">
        <f>SUM(B29:G29)</f>
        <v>59984</v>
      </c>
    </row>
    <row r="30" spans="1:8" ht="10.5" customHeight="1">
      <c r="A30" s="364" t="s">
        <v>412</v>
      </c>
      <c r="B30" s="354"/>
      <c r="C30" s="341"/>
      <c r="D30" s="369"/>
      <c r="E30" s="369"/>
      <c r="F30" s="369"/>
      <c r="G30" s="559">
        <v>1150000</v>
      </c>
      <c r="H30" s="367">
        <f>SUM(B30:G31)</f>
        <v>1150000</v>
      </c>
    </row>
    <row r="31" spans="1:8" ht="10.5" customHeight="1">
      <c r="A31" s="365"/>
      <c r="B31" s="355"/>
      <c r="C31" s="342"/>
      <c r="D31" s="370"/>
      <c r="E31" s="370"/>
      <c r="F31" s="370"/>
      <c r="G31" s="560"/>
      <c r="H31" s="368"/>
    </row>
    <row r="32" spans="1:8" ht="10.5" customHeight="1">
      <c r="A32" s="364" t="s">
        <v>413</v>
      </c>
      <c r="B32" s="17"/>
      <c r="C32" s="17"/>
      <c r="D32" s="15"/>
      <c r="E32" s="15"/>
      <c r="F32" s="16">
        <v>12000000</v>
      </c>
      <c r="G32" s="329"/>
      <c r="H32" s="18">
        <f>SUM(B32:G32)</f>
        <v>12000000</v>
      </c>
    </row>
    <row r="33" spans="1:8" ht="10.5" customHeight="1">
      <c r="A33" s="365"/>
      <c r="B33" s="12"/>
      <c r="C33" s="12"/>
      <c r="D33" s="9"/>
      <c r="E33" s="9"/>
      <c r="F33" s="9">
        <v>0</v>
      </c>
      <c r="G33" s="327"/>
      <c r="H33" s="13">
        <f>SUM(B33:G33)</f>
        <v>0</v>
      </c>
    </row>
    <row r="34" spans="1:8" ht="10.5" customHeight="1">
      <c r="A34" s="353" t="s">
        <v>433</v>
      </c>
      <c r="B34" s="347"/>
      <c r="C34" s="348">
        <v>0</v>
      </c>
      <c r="D34" s="349"/>
      <c r="E34" s="349"/>
      <c r="F34" s="349"/>
      <c r="G34" s="350"/>
      <c r="H34" s="351">
        <f>SUM(B34:G34)</f>
        <v>0</v>
      </c>
    </row>
    <row r="35" spans="1:8" ht="10.5" customHeight="1">
      <c r="A35" s="371"/>
      <c r="B35" s="343"/>
      <c r="C35" s="343">
        <v>8351667</v>
      </c>
      <c r="D35" s="344"/>
      <c r="E35" s="344"/>
      <c r="F35" s="344"/>
      <c r="G35" s="345"/>
      <c r="H35" s="346">
        <f>SUM(B35:G35)</f>
        <v>8351667</v>
      </c>
    </row>
    <row r="36" spans="1:8" ht="10.5" customHeight="1">
      <c r="A36" s="364" t="s">
        <v>414</v>
      </c>
      <c r="B36" s="354"/>
      <c r="C36" s="341"/>
      <c r="D36" s="369"/>
      <c r="E36" s="369"/>
      <c r="F36" s="369"/>
      <c r="G36" s="559">
        <v>400000</v>
      </c>
      <c r="H36" s="367">
        <f>SUM(B36:G37)</f>
        <v>400000</v>
      </c>
    </row>
    <row r="37" spans="1:8" ht="10.5" customHeight="1">
      <c r="A37" s="365"/>
      <c r="B37" s="355"/>
      <c r="C37" s="342"/>
      <c r="D37" s="370"/>
      <c r="E37" s="370"/>
      <c r="F37" s="370"/>
      <c r="G37" s="560"/>
      <c r="H37" s="368"/>
    </row>
    <row r="38" spans="1:8" ht="10.5" customHeight="1">
      <c r="A38" s="364" t="s">
        <v>415</v>
      </c>
      <c r="B38" s="17"/>
      <c r="C38" s="17"/>
      <c r="D38" s="15"/>
      <c r="E38" s="15"/>
      <c r="F38" s="15"/>
      <c r="G38" s="328">
        <v>280000</v>
      </c>
      <c r="H38" s="18">
        <f>SUM(B38:G38)</f>
        <v>280000</v>
      </c>
    </row>
    <row r="39" spans="1:8" ht="10.5" customHeight="1">
      <c r="A39" s="365"/>
      <c r="B39" s="12"/>
      <c r="C39" s="12"/>
      <c r="D39" s="9"/>
      <c r="E39" s="9"/>
      <c r="F39" s="9"/>
      <c r="G39" s="327">
        <v>376608</v>
      </c>
      <c r="H39" s="13">
        <f>SUM(B39:G39)</f>
        <v>376608</v>
      </c>
    </row>
    <row r="40" spans="1:8" ht="10.5" customHeight="1">
      <c r="A40" s="364" t="s">
        <v>113</v>
      </c>
      <c r="B40" s="354"/>
      <c r="C40" s="341"/>
      <c r="D40" s="369">
        <v>155520</v>
      </c>
      <c r="E40" s="369"/>
      <c r="F40" s="369"/>
      <c r="G40" s="559"/>
      <c r="H40" s="367">
        <f>SUM(B40:G41)</f>
        <v>155520</v>
      </c>
    </row>
    <row r="41" spans="1:8" ht="10.5" customHeight="1">
      <c r="A41" s="365"/>
      <c r="B41" s="355"/>
      <c r="C41" s="342"/>
      <c r="D41" s="370"/>
      <c r="E41" s="370"/>
      <c r="F41" s="370"/>
      <c r="G41" s="560"/>
      <c r="H41" s="368"/>
    </row>
    <row r="42" spans="1:8" ht="10.5" customHeight="1">
      <c r="A42" s="364" t="s">
        <v>416</v>
      </c>
      <c r="B42" s="354">
        <v>700000</v>
      </c>
      <c r="C42" s="341"/>
      <c r="D42" s="369"/>
      <c r="E42" s="369"/>
      <c r="F42" s="369"/>
      <c r="G42" s="559">
        <v>500000</v>
      </c>
      <c r="H42" s="367">
        <f>SUM(B42:G43)</f>
        <v>1200000</v>
      </c>
    </row>
    <row r="43" spans="1:8" ht="10.5" customHeight="1">
      <c r="A43" s="365"/>
      <c r="B43" s="355"/>
      <c r="C43" s="342"/>
      <c r="D43" s="370"/>
      <c r="E43" s="370"/>
      <c r="F43" s="370"/>
      <c r="G43" s="560"/>
      <c r="H43" s="368"/>
    </row>
    <row r="44" spans="1:8" ht="10.5" customHeight="1">
      <c r="A44" s="364" t="s">
        <v>417</v>
      </c>
      <c r="B44" s="17"/>
      <c r="C44" s="17"/>
      <c r="D44" s="16">
        <v>0</v>
      </c>
      <c r="E44" s="15"/>
      <c r="F44" s="15"/>
      <c r="G44" s="329"/>
      <c r="H44" s="18">
        <f>SUM(B44:G44)</f>
        <v>0</v>
      </c>
    </row>
    <row r="45" spans="1:8" ht="10.5" customHeight="1">
      <c r="A45" s="365"/>
      <c r="B45" s="12"/>
      <c r="C45" s="12"/>
      <c r="D45" s="9">
        <v>243000</v>
      </c>
      <c r="E45" s="9"/>
      <c r="F45" s="9"/>
      <c r="G45" s="327"/>
      <c r="H45" s="13">
        <f>SUM(B45:G45)</f>
        <v>243000</v>
      </c>
    </row>
    <row r="46" spans="1:8" ht="10.5" customHeight="1">
      <c r="A46" s="364" t="s">
        <v>418</v>
      </c>
      <c r="B46" s="354"/>
      <c r="C46" s="341"/>
      <c r="D46" s="369"/>
      <c r="E46" s="369">
        <v>243000</v>
      </c>
      <c r="F46" s="369"/>
      <c r="G46" s="559">
        <v>254896</v>
      </c>
      <c r="H46" s="367">
        <f>SUM(B46:G47)</f>
        <v>497896</v>
      </c>
    </row>
    <row r="47" spans="1:8" ht="10.5" customHeight="1">
      <c r="A47" s="365"/>
      <c r="B47" s="355"/>
      <c r="C47" s="342"/>
      <c r="D47" s="370"/>
      <c r="E47" s="370"/>
      <c r="F47" s="370"/>
      <c r="G47" s="560"/>
      <c r="H47" s="368"/>
    </row>
    <row r="48" spans="1:8" ht="10.5" customHeight="1">
      <c r="A48" s="364" t="s">
        <v>67</v>
      </c>
      <c r="B48" s="17"/>
      <c r="C48" s="17"/>
      <c r="D48" s="16">
        <v>0</v>
      </c>
      <c r="E48" s="15"/>
      <c r="F48" s="15"/>
      <c r="G48" s="329"/>
      <c r="H48" s="18">
        <f aca="true" t="shared" si="2" ref="H48:H53">SUM(B48:G48)</f>
        <v>0</v>
      </c>
    </row>
    <row r="49" spans="1:8" ht="10.5" customHeight="1">
      <c r="A49" s="365"/>
      <c r="B49" s="12"/>
      <c r="C49" s="12"/>
      <c r="D49" s="9">
        <v>730500</v>
      </c>
      <c r="E49" s="9"/>
      <c r="F49" s="9"/>
      <c r="G49" s="327"/>
      <c r="H49" s="13">
        <f t="shared" si="2"/>
        <v>730500</v>
      </c>
    </row>
    <row r="50" spans="1:8" ht="10.5" customHeight="1">
      <c r="A50" s="364" t="s">
        <v>419</v>
      </c>
      <c r="B50" s="17"/>
      <c r="C50" s="17"/>
      <c r="D50" s="15"/>
      <c r="E50" s="15"/>
      <c r="F50" s="15"/>
      <c r="G50" s="328">
        <v>1000000</v>
      </c>
      <c r="H50" s="18">
        <f t="shared" si="2"/>
        <v>1000000</v>
      </c>
    </row>
    <row r="51" spans="1:8" ht="10.5" customHeight="1" thickBot="1">
      <c r="A51" s="366"/>
      <c r="B51" s="19"/>
      <c r="C51" s="19"/>
      <c r="D51" s="21"/>
      <c r="E51" s="21"/>
      <c r="F51" s="21"/>
      <c r="G51" s="330">
        <v>693000</v>
      </c>
      <c r="H51" s="24">
        <f t="shared" si="2"/>
        <v>693000</v>
      </c>
    </row>
    <row r="52" spans="1:8" ht="21.75" customHeight="1" thickBot="1">
      <c r="A52" s="25" t="s">
        <v>68</v>
      </c>
      <c r="B52" s="22">
        <v>1655560</v>
      </c>
      <c r="C52" s="22">
        <v>0</v>
      </c>
      <c r="D52" s="20">
        <v>155520</v>
      </c>
      <c r="E52" s="20">
        <v>1143000</v>
      </c>
      <c r="F52" s="20">
        <v>13000000</v>
      </c>
      <c r="G52" s="331">
        <v>6894896</v>
      </c>
      <c r="H52" s="23">
        <f t="shared" si="2"/>
        <v>22848976</v>
      </c>
    </row>
    <row r="53" spans="1:8" ht="21.75" customHeight="1" thickBot="1">
      <c r="A53" s="25" t="s">
        <v>68</v>
      </c>
      <c r="B53" s="22">
        <v>1655560</v>
      </c>
      <c r="C53" s="22">
        <f>SUM(C35)</f>
        <v>8351667</v>
      </c>
      <c r="D53" s="20">
        <v>1129020</v>
      </c>
      <c r="E53" s="20">
        <v>1143000</v>
      </c>
      <c r="F53" s="20">
        <v>1013500</v>
      </c>
      <c r="G53" s="331">
        <v>6607598</v>
      </c>
      <c r="H53" s="23">
        <f t="shared" si="2"/>
        <v>19900345</v>
      </c>
    </row>
    <row r="54" ht="10.5" customHeight="1" thickBot="1">
      <c r="A54" s="26"/>
    </row>
    <row r="55" spans="1:8" ht="49.5" customHeight="1">
      <c r="A55" s="362" t="s">
        <v>69</v>
      </c>
      <c r="B55" s="6" t="s">
        <v>3</v>
      </c>
      <c r="C55" s="4" t="s">
        <v>5</v>
      </c>
      <c r="D55" s="4" t="s">
        <v>82</v>
      </c>
      <c r="E55" s="4" t="s">
        <v>9</v>
      </c>
      <c r="F55" s="4" t="s">
        <v>13</v>
      </c>
      <c r="G55" s="324" t="s">
        <v>399</v>
      </c>
      <c r="H55" s="360" t="s">
        <v>15</v>
      </c>
    </row>
    <row r="56" spans="1:8" ht="12" customHeight="1" thickBot="1">
      <c r="A56" s="363"/>
      <c r="B56" s="7" t="s">
        <v>4</v>
      </c>
      <c r="C56" s="5" t="s">
        <v>6</v>
      </c>
      <c r="D56" s="5" t="s">
        <v>83</v>
      </c>
      <c r="E56" s="5" t="s">
        <v>10</v>
      </c>
      <c r="F56" s="5" t="s">
        <v>14</v>
      </c>
      <c r="G56" s="325" t="s">
        <v>400</v>
      </c>
      <c r="H56" s="361"/>
    </row>
    <row r="57" spans="1:8" ht="10.5" customHeight="1">
      <c r="A57" s="372" t="s">
        <v>420</v>
      </c>
      <c r="B57" s="11"/>
      <c r="C57" s="11"/>
      <c r="D57" s="8"/>
      <c r="E57" s="8"/>
      <c r="F57" s="8"/>
      <c r="G57" s="326">
        <v>132000</v>
      </c>
      <c r="H57" s="14">
        <f aca="true" t="shared" si="3" ref="H57:H62">SUM(B57:G57)</f>
        <v>132000</v>
      </c>
    </row>
    <row r="58" spans="1:8" ht="10.5" customHeight="1">
      <c r="A58" s="365"/>
      <c r="B58" s="12"/>
      <c r="C58" s="12"/>
      <c r="D58" s="9"/>
      <c r="E58" s="9"/>
      <c r="F58" s="9"/>
      <c r="G58" s="327">
        <v>0</v>
      </c>
      <c r="H58" s="13">
        <f t="shared" si="3"/>
        <v>0</v>
      </c>
    </row>
    <row r="59" spans="1:8" ht="10.5" customHeight="1">
      <c r="A59" s="364" t="s">
        <v>421</v>
      </c>
      <c r="B59" s="17"/>
      <c r="C59" s="17"/>
      <c r="D59" s="15"/>
      <c r="E59" s="15"/>
      <c r="F59" s="15"/>
      <c r="G59" s="328">
        <v>500000</v>
      </c>
      <c r="H59" s="18">
        <f t="shared" si="3"/>
        <v>500000</v>
      </c>
    </row>
    <row r="60" spans="1:8" ht="10.5" customHeight="1" thickBot="1">
      <c r="A60" s="366"/>
      <c r="B60" s="19"/>
      <c r="C60" s="19"/>
      <c r="D60" s="21"/>
      <c r="E60" s="21"/>
      <c r="F60" s="21"/>
      <c r="G60" s="330">
        <v>388829</v>
      </c>
      <c r="H60" s="24">
        <f t="shared" si="3"/>
        <v>388829</v>
      </c>
    </row>
    <row r="61" spans="1:8" ht="21.75" customHeight="1" thickBot="1">
      <c r="A61" s="25" t="s">
        <v>79</v>
      </c>
      <c r="B61" s="22"/>
      <c r="C61" s="22"/>
      <c r="D61" s="20"/>
      <c r="E61" s="20"/>
      <c r="F61" s="20"/>
      <c r="G61" s="331">
        <v>632000</v>
      </c>
      <c r="H61" s="23">
        <f t="shared" si="3"/>
        <v>632000</v>
      </c>
    </row>
    <row r="62" spans="1:8" ht="21.75" customHeight="1" thickBot="1">
      <c r="A62" s="25" t="s">
        <v>79</v>
      </c>
      <c r="B62" s="22"/>
      <c r="C62" s="22"/>
      <c r="D62" s="20"/>
      <c r="E62" s="20"/>
      <c r="F62" s="20"/>
      <c r="G62" s="331">
        <v>388829</v>
      </c>
      <c r="H62" s="23">
        <f t="shared" si="3"/>
        <v>388829</v>
      </c>
    </row>
    <row r="63" ht="21.75" customHeight="1" thickBot="1">
      <c r="A63" s="26"/>
    </row>
    <row r="64" spans="1:8" ht="21.75" customHeight="1" thickBot="1">
      <c r="A64" s="25" t="s">
        <v>80</v>
      </c>
      <c r="B64" s="22">
        <v>1655560</v>
      </c>
      <c r="C64" s="22">
        <v>0</v>
      </c>
      <c r="D64" s="20">
        <v>155520</v>
      </c>
      <c r="E64" s="20">
        <v>1143000</v>
      </c>
      <c r="F64" s="20">
        <v>13000000</v>
      </c>
      <c r="G64" s="331">
        <v>7526896</v>
      </c>
      <c r="H64" s="23">
        <f>SUM(B64:G64)</f>
        <v>23480976</v>
      </c>
    </row>
    <row r="65" spans="1:8" ht="21.75" customHeight="1" thickBot="1">
      <c r="A65" s="25" t="s">
        <v>80</v>
      </c>
      <c r="B65" s="22">
        <v>1655560</v>
      </c>
      <c r="C65" s="22">
        <f>C53</f>
        <v>8351667</v>
      </c>
      <c r="D65" s="20">
        <v>1129020</v>
      </c>
      <c r="E65" s="20">
        <v>1143000</v>
      </c>
      <c r="F65" s="20">
        <v>1013500</v>
      </c>
      <c r="G65" s="331">
        <v>6996427</v>
      </c>
      <c r="H65" s="23">
        <f>SUM(B65:G65)</f>
        <v>20289174</v>
      </c>
    </row>
    <row r="67" spans="1:8" ht="21.75" customHeight="1">
      <c r="A67" s="340" t="s">
        <v>432</v>
      </c>
      <c r="B67" s="340"/>
      <c r="C67" s="340"/>
      <c r="D67" s="340"/>
      <c r="E67" s="340"/>
      <c r="F67" s="340"/>
      <c r="G67" s="340"/>
      <c r="H67" s="340"/>
    </row>
  </sheetData>
  <mergeCells count="77">
    <mergeCell ref="A4:A5"/>
    <mergeCell ref="A6:A7"/>
    <mergeCell ref="A8:A9"/>
    <mergeCell ref="B8:B9"/>
    <mergeCell ref="H8:H9"/>
    <mergeCell ref="A10:A11"/>
    <mergeCell ref="A12:A13"/>
    <mergeCell ref="A14:A15"/>
    <mergeCell ref="F8:F9"/>
    <mergeCell ref="G8:G9"/>
    <mergeCell ref="D8:D9"/>
    <mergeCell ref="E8:E9"/>
    <mergeCell ref="G16:G17"/>
    <mergeCell ref="H16:H17"/>
    <mergeCell ref="A18:A19"/>
    <mergeCell ref="F16:F17"/>
    <mergeCell ref="D16:D17"/>
    <mergeCell ref="E16:E17"/>
    <mergeCell ref="A16:A17"/>
    <mergeCell ref="B16:B17"/>
    <mergeCell ref="A20:A21"/>
    <mergeCell ref="A22:A23"/>
    <mergeCell ref="A24:A25"/>
    <mergeCell ref="B24:B25"/>
    <mergeCell ref="H24:H25"/>
    <mergeCell ref="A26:A27"/>
    <mergeCell ref="A28:A29"/>
    <mergeCell ref="A30:A31"/>
    <mergeCell ref="B30:B31"/>
    <mergeCell ref="D30:D31"/>
    <mergeCell ref="F24:F25"/>
    <mergeCell ref="G24:G25"/>
    <mergeCell ref="D24:D25"/>
    <mergeCell ref="E24:E25"/>
    <mergeCell ref="F30:F31"/>
    <mergeCell ref="G30:G31"/>
    <mergeCell ref="H30:H31"/>
    <mergeCell ref="E30:E31"/>
    <mergeCell ref="D36:D37"/>
    <mergeCell ref="A32:A33"/>
    <mergeCell ref="A36:A37"/>
    <mergeCell ref="B36:B37"/>
    <mergeCell ref="A34:A35"/>
    <mergeCell ref="F36:F37"/>
    <mergeCell ref="G36:G37"/>
    <mergeCell ref="H36:H37"/>
    <mergeCell ref="E36:E37"/>
    <mergeCell ref="H40:H41"/>
    <mergeCell ref="E40:E41"/>
    <mergeCell ref="D40:D41"/>
    <mergeCell ref="A38:A39"/>
    <mergeCell ref="A40:A41"/>
    <mergeCell ref="B40:B41"/>
    <mergeCell ref="A42:A43"/>
    <mergeCell ref="B42:B43"/>
    <mergeCell ref="F40:F41"/>
    <mergeCell ref="G40:G41"/>
    <mergeCell ref="A57:A58"/>
    <mergeCell ref="A59:A60"/>
    <mergeCell ref="G46:G47"/>
    <mergeCell ref="H46:H47"/>
    <mergeCell ref="A48:A49"/>
    <mergeCell ref="F46:F47"/>
    <mergeCell ref="D46:D47"/>
    <mergeCell ref="E46:E47"/>
    <mergeCell ref="A46:A47"/>
    <mergeCell ref="B46:B47"/>
    <mergeCell ref="H4:H5"/>
    <mergeCell ref="H55:H56"/>
    <mergeCell ref="A50:A51"/>
    <mergeCell ref="A55:A56"/>
    <mergeCell ref="G42:G43"/>
    <mergeCell ref="H42:H43"/>
    <mergeCell ref="A44:A45"/>
    <mergeCell ref="F42:F43"/>
    <mergeCell ref="D42:D43"/>
    <mergeCell ref="E42:E43"/>
  </mergeCells>
  <printOptions/>
  <pageMargins left="0.3472222222222222" right="0.3472222222222222" top="0.26" bottom="0.3" header="0.3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pospichalova</cp:lastModifiedBy>
  <cp:lastPrinted>2011-12-01T07:42:20Z</cp:lastPrinted>
  <dcterms:created xsi:type="dcterms:W3CDTF">2011-11-25T12:17:16Z</dcterms:created>
  <dcterms:modified xsi:type="dcterms:W3CDTF">2011-12-01T11:49:20Z</dcterms:modified>
  <cp:category/>
  <cp:version/>
  <cp:contentType/>
  <cp:contentStatus/>
</cp:coreProperties>
</file>