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045" tabRatio="725" activeTab="0"/>
  </bookViews>
  <sheets>
    <sheet name="5. Prohlášení o výdajích" sheetId="1" r:id="rId1"/>
    <sheet name="6.Zpráva o pokroku" sheetId="2" r:id="rId2"/>
    <sheet name="7. Finanční zpráva " sheetId="3" r:id="rId3"/>
    <sheet name="8.Soupiska výdajů" sheetId="4" r:id="rId4"/>
    <sheet name="9. Národní spolufinancování" sheetId="5" r:id="rId5"/>
    <sheet name="10. Zadávací řízení" sheetId="6" r:id="rId6"/>
  </sheets>
  <definedNames>
    <definedName name="_xlnm._FilterDatabase" localSheetId="3" hidden="1">'8.Soupiska výdajů'!$A$15:$AQ$47</definedName>
    <definedName name="_xlnm.Print_Titles" localSheetId="1">'6.Zpráva o pokroku'!$7:$9</definedName>
    <definedName name="_xlnm.Print_Titles" localSheetId="2">'7. Finanční zpráva '!$6:$8</definedName>
    <definedName name="_xlnm.Print_Titles" localSheetId="3">'8.Soupiska výdajů'!$1:$14</definedName>
    <definedName name="_xlnm.Print_Area" localSheetId="5">'10. Zadávací řízení'!$A$1:$H$63</definedName>
    <definedName name="_xlnm.Print_Area" localSheetId="0">'5. Prohlášení o výdajích'!$A$1:$J$87</definedName>
    <definedName name="_xlnm.Print_Area" localSheetId="1">'6.Zpráva o pokroku'!$A$1:$K$126</definedName>
    <definedName name="_xlnm.Print_Area" localSheetId="2">'7. Finanční zpráva '!$A$1:$H$78</definedName>
    <definedName name="_xlnm.Print_Area" localSheetId="3">'8.Soupiska výdajů'!$A$1:$W$82</definedName>
    <definedName name="_xlnm.Print_Area" localSheetId="4">'9. Národní spolufinancování'!$A$1:$K$26</definedName>
  </definedNames>
  <calcPr fullCalcOnLoad="1"/>
</workbook>
</file>

<file path=xl/comments1.xml><?xml version="1.0" encoding="utf-8"?>
<comments xmlns="http://schemas.openxmlformats.org/spreadsheetml/2006/main">
  <authors>
    <author>Petra Vodickova</author>
  </authors>
  <commentList>
    <comment ref="B48" authorId="0">
      <text>
        <r>
          <rPr>
            <sz val="10"/>
            <rFont val="Tahoma"/>
            <family val="2"/>
          </rPr>
          <t>Tento odstavec vyplňte pouze v případě, pokud partner uplatňuje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Petra Vodickova</author>
  </authors>
  <commentList>
    <comment ref="B115" authorId="0">
      <text>
        <r>
          <rPr>
            <sz val="10"/>
            <rFont val="Tahoma"/>
            <family val="2"/>
          </rPr>
          <t>Vyplnit v případě potřeby. V každém případě musí formulář obsahovat podpis statutárního zástupce partnera.</t>
        </r>
      </text>
    </comment>
    <comment ref="D11" authorId="0">
      <text>
        <r>
          <rPr>
            <sz val="10"/>
            <rFont val="Tahoma"/>
            <family val="2"/>
          </rPr>
          <t>LP, PP1, PP2, …
Vyplňte na základě údajů uvedených ve Smlouvě o poskytnutí prostředků z ERDF.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sz val="10"/>
            <rFont val="Tahoma"/>
            <family val="2"/>
          </rPr>
          <t>Dle pořadí a časového plánu uvedeného ve Smlouvě o poskytnutí prostředků z ERDF:
např. Monitorovací období 1 od 30/09/2009 do 30/03/2010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sz val="10"/>
            <rFont val="Tahoma"/>
            <family val="2"/>
          </rPr>
          <t>Jasné a přesné shrnutí, uvádějte podstatné údaje. Pokud potřebujete více místa, vložte další pole.</t>
        </r>
      </text>
    </comment>
    <comment ref="B36" authorId="0">
      <text>
        <r>
          <rPr>
            <sz val="10"/>
            <rFont val="Tahoma"/>
            <family val="2"/>
          </rPr>
          <t>Strukturovaný výčet a popis Vašich aktivit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sz val="10"/>
            <rFont val="Tahoma"/>
            <family val="2"/>
          </rPr>
          <t>Popis spolupráce a partnerství</t>
        </r>
        <r>
          <rPr>
            <sz val="8"/>
            <rFont val="Tahoma"/>
            <family val="2"/>
          </rPr>
          <t xml:space="preserve">
</t>
        </r>
      </text>
    </comment>
    <comment ref="B62" authorId="0">
      <text>
        <r>
          <rPr>
            <sz val="10"/>
            <rFont val="Tahoma"/>
            <family val="2"/>
          </rPr>
          <t>Vyplňujte s ohledem na údaje uvedené ve Vaší projektové žádosti.</t>
        </r>
        <r>
          <rPr>
            <sz val="8"/>
            <rFont val="Tahoma"/>
            <family val="2"/>
          </rPr>
          <t xml:space="preserve">
</t>
        </r>
      </text>
    </comment>
    <comment ref="B66" authorId="0">
      <text>
        <r>
          <rPr>
            <sz val="10"/>
            <rFont val="Tahoma"/>
            <family val="2"/>
          </rPr>
          <t>Změny, které již byly oficiálně oznámeny, zde již nemusí být uváděny.</t>
        </r>
        <r>
          <rPr>
            <sz val="8"/>
            <rFont val="Tahoma"/>
            <family val="2"/>
          </rPr>
          <t xml:space="preserve">
</t>
        </r>
      </text>
    </comment>
    <comment ref="B71" authorId="0">
      <text>
        <r>
          <rPr>
            <sz val="10"/>
            <rFont val="Tahoma"/>
            <family val="2"/>
          </rPr>
          <t>Strukturovaný výčet
- …
- …
- …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75" authorId="0">
      <text>
        <r>
          <rPr>
            <sz val="10"/>
            <rFont val="Tahoma"/>
            <family val="2"/>
          </rPr>
          <t>Popis toho, co z Vašeho projektu setrvá do budoucna (např. infrastruktura, zveřejněná studie, internetové stránky atd.)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Realita těchto údajů bude proveřena namátkovou kontrolou.</t>
        </r>
      </text>
    </comment>
    <comment ref="B79" authorId="0">
      <text>
        <r>
          <rPr>
            <sz val="10"/>
            <rFont val="Tahoma"/>
            <family val="2"/>
          </rPr>
          <t>Projektová dokumentace, reference na opatření publicity (internetové stránky, brožury, seznamy účastníků), popř. dílčí výstupy (např. v případě studií)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Petra Vodickova</author>
  </authors>
  <commentList>
    <comment ref="B64" authorId="0">
      <text>
        <r>
          <rPr>
            <sz val="10"/>
            <rFont val="Tahoma"/>
            <family val="2"/>
          </rPr>
          <t>Vyplnit v případě potřeby. V každém případě musí formulář obsahovat podpis statutárního zástupce partnera.</t>
        </r>
      </text>
    </comment>
    <comment ref="B36" authorId="0">
      <text>
        <r>
          <rPr>
            <sz val="10"/>
            <rFont val="Tahoma"/>
            <family val="2"/>
          </rPr>
          <t>Uveďte dílčí částky rozpočtových kapitol na základě formuláře č. 8 (Soupiska výdajů CRR)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sz val="10"/>
            <rFont val="Tahoma"/>
            <family val="2"/>
          </rPr>
          <t xml:space="preserve">Sousedící regiony jsou: 
Linz-Wels, Innviertel, Steyr-Kirchdorf (OÖ), 
St. Pölten a Mostviertel-Eisenwurzen (NÖ)
</t>
        </r>
      </text>
    </comment>
    <comment ref="D49" authorId="0">
      <text>
        <r>
          <rPr>
            <sz val="10"/>
            <rFont val="Tahoma"/>
            <family val="2"/>
          </rPr>
          <t>U věcných příspěvků nesmí spolufinancování z ERDF
překročit celkové způsobilé výdaje po odečtení
hodnoty těchto příspěvků.</t>
        </r>
      </text>
    </comment>
    <comment ref="C22" authorId="0">
      <text>
        <r>
          <rPr>
            <sz val="10"/>
            <rFont val="Tahoma"/>
            <family val="2"/>
          </rPr>
          <t>Dle pořadí a časového plánu uvedeného ve Smlouvě o poskytnutí prostředků z ERDF:
např. Monitorovací období 1 od 30/09/2009 do 30/03/2010</t>
        </r>
      </text>
    </comment>
    <comment ref="G36" authorId="0">
      <text>
        <r>
          <rPr>
            <sz val="10"/>
            <rFont val="Tahoma"/>
            <family val="2"/>
          </rPr>
          <t>Zadávejte prosím hodnoty pouze do žlutých polí. Šedá pole obsahují vzorce a hodnoty jsou tedy počítány automaticky.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36" authorId="0">
      <text>
        <r>
          <rPr>
            <sz val="10"/>
            <rFont val="Tahoma"/>
            <family val="2"/>
          </rPr>
          <t>Celkové způsobilé výdaje pro spolufinancování z EU dle Smlouvy o poskytnutí prostředků z ERDF</t>
        </r>
      </text>
    </comment>
    <comment ref="B59" authorId="0">
      <text>
        <r>
          <rPr>
            <sz val="10"/>
            <rFont val="Tahoma"/>
            <family val="2"/>
          </rPr>
          <t>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      </r>
        <r>
          <rPr>
            <sz val="8"/>
            <rFont val="Tahoma"/>
            <family val="2"/>
          </rPr>
          <t xml:space="preserve">
</t>
        </r>
      </text>
    </comment>
    <comment ref="B41" authorId="0">
      <text>
        <r>
          <rPr>
            <sz val="10"/>
            <rFont val="Tahoma"/>
            <family val="2"/>
          </rPr>
          <t>Příjmy je v zásadě třeba odečíst, pokud nejsou použity jako zdroj vlastního spolufinancování partnera (viz níže). Tato skutečnost však musí být uvedena v projektové žádosti a tato varianta je možná pouze u projektů do 1 mil EUR celkových nákladů.</t>
        </r>
      </text>
    </comment>
  </commentList>
</comments>
</file>

<file path=xl/comments4.xml><?xml version="1.0" encoding="utf-8"?>
<comments xmlns="http://schemas.openxmlformats.org/spreadsheetml/2006/main">
  <authors>
    <author>Pavel Rieger</author>
    <author>Beranov? Veronika</author>
    <author>spejtkova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  <comment ref="O76" authorId="2">
      <text>
        <r>
          <rPr>
            <b/>
            <sz val="8"/>
            <rFont val="Tahoma"/>
            <family val="0"/>
          </rPr>
          <t>spejtkova:</t>
        </r>
        <r>
          <rPr>
            <sz val="8"/>
            <rFont val="Tahoma"/>
            <family val="0"/>
          </rPr>
          <t xml:space="preserve">
Musí se s tím do rady, kvůli česnému prohlášení.</t>
        </r>
      </text>
    </comment>
  </commentList>
</comments>
</file>

<file path=xl/comments5.xml><?xml version="1.0" encoding="utf-8"?>
<comments xmlns="http://schemas.openxmlformats.org/spreadsheetml/2006/main">
  <authors>
    <author>Petra Vodickova</author>
  </authors>
  <commentList>
    <comment ref="I4" authorId="0">
      <text>
        <r>
          <rPr>
            <sz val="8"/>
            <rFont val="Tahoma"/>
            <family val="2"/>
          </rPr>
          <t xml:space="preserve">Tento formulář platí jako minimální standard pro rakouské partnery projektu a české partnery projektu se smlouvami o národním kofinancování, které nepocházejí z Ministerstva pro místní rozvoj ČR. Tento formulář musí být vyplněn i tehdy, když (ještě) nebyly vyplaceny žádné národní prostředky (prázdný formulář). </t>
        </r>
      </text>
    </comment>
  </commentList>
</comments>
</file>

<file path=xl/comments6.xml><?xml version="1.0" encoding="utf-8"?>
<comments xmlns="http://schemas.openxmlformats.org/spreadsheetml/2006/main">
  <authors>
    <author>Petra Vodickova</author>
    <author>Bousek</author>
  </authors>
  <commentList>
    <comment ref="A43" authorId="0">
      <text>
        <r>
          <rPr>
            <sz val="10"/>
            <rFont val="Tahoma"/>
            <family val="2"/>
          </rPr>
          <t>Vyplnit v případě potřeby. V každém případě musí formulář obsahovat podpis statutárního zástupce partnera.</t>
        </r>
      </text>
    </comment>
    <comment ref="C24" authorId="0">
      <text>
        <r>
          <rPr>
            <sz val="10"/>
            <rFont val="Tahoma"/>
            <family val="2"/>
          </rPr>
          <t>Dle pořadí a časového plánu uvedeného ve</t>
        </r>
        <r>
          <rPr>
            <b/>
            <sz val="8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Smlouvě o poskytnutí prostředků z ERDF:
např. Monitorovací období 1 od 30/09/2009 do 30/03/2010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sz val="10"/>
            <rFont val="Tahoma"/>
            <family val="2"/>
          </rPr>
          <t>Zákonnou mezní hodnotou je v tomto případě hranice  2 mil. Kč pro dodávky a služby a 6 mil. Kč pro stavební práce. Formulář není relevantní pro zakázky malého rozsahu.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30" authorId="0">
      <text>
        <r>
          <rPr>
            <sz val="10"/>
            <rFont val="Tahoma"/>
            <family val="2"/>
          </rPr>
          <t>S ohledem na pořadové číslo v Přehledu realizovaných a předpokládaných ZŘ (formulář CRR)</t>
        </r>
      </text>
    </comment>
    <comment ref="A31" authorId="1">
      <text>
        <r>
          <rPr>
            <sz val="10"/>
            <rFont val="Tahoma"/>
            <family val="2"/>
          </rPr>
          <t>Vyberte z nabízených možností, o jaký druh veřejné zakázky se jedná, tzn. zda se jedná o dodávky nebo služby nebo stavební práce, jak jsou definovány v § 7 odst. 2 zákona 137/2006 Sb.</t>
        </r>
      </text>
    </comment>
    <comment ref="A32" authorId="1">
      <text>
        <r>
          <rPr>
            <sz val="10"/>
            <rFont val="Tahoma"/>
            <family val="2"/>
          </rPr>
          <t>Popište stručně několika slovy, co je předmětem zadávacího řízení (vybudování cyklostezky v celém rozsahu projektu, výměna oken v 1 NP radnice apod.).</t>
        </r>
      </text>
    </comment>
    <comment ref="A35" authorId="0">
      <text>
        <r>
          <rPr>
            <sz val="10"/>
            <rFont val="Tahoma"/>
            <family val="2"/>
          </rPr>
          <t>Uveďte, kde a jakým způsobem byla veřejná zakázka publikována?</t>
        </r>
        <r>
          <rPr>
            <sz val="8"/>
            <rFont val="Tahoma"/>
            <family val="2"/>
          </rPr>
          <t xml:space="preserve">
</t>
        </r>
      </text>
    </comment>
    <comment ref="A36" authorId="1">
      <text>
        <r>
          <rPr>
            <sz val="10"/>
            <rFont val="Tahoma"/>
            <family val="2"/>
          </rPr>
          <t>Vyberte: proběhlo/probíhá</t>
        </r>
      </text>
    </comment>
    <comment ref="A33" authorId="1">
      <text>
        <r>
          <rPr>
            <sz val="10"/>
            <rFont val="Tahoma"/>
            <family val="2"/>
          </rPr>
          <t>Vyberte z nabízených možností, o jaký typ veřejné zakázky podle výše předpokládané hodnoty se jedná, tedy nadlimitní, či podlimitní, jak je definováno v § 12 zákona 137/2006 Sb.</t>
        </r>
      </text>
    </comment>
    <comment ref="A34" authorId="1">
      <text>
        <r>
          <rPr>
            <sz val="10"/>
            <rFont val="Tahoma"/>
            <family val="2"/>
          </rPr>
          <t>Vyberte z nabízených možností druh zadávacího řízení v souladu s § 21 odst. 1 zákona (otevřené řízení, užší řízení, jednací řízení s uveřejněním atd.).</t>
        </r>
      </text>
    </comment>
    <comment ref="A39" authorId="1">
      <text>
        <r>
          <rPr>
            <sz val="10"/>
            <rFont val="Tahoma"/>
            <family val="2"/>
          </rPr>
          <t>Částka, na kterou je dotace, tzn. např. zakázka je celkově na 4 mil. Kč, z čehož jsou způsobilé jen 3 mil. Kč a zbytek je hrazen z jiných zdrojů.</t>
        </r>
      </text>
    </comment>
    <comment ref="A40" authorId="1">
      <text>
        <r>
          <rPr>
            <sz val="10"/>
            <rFont val="Tahoma"/>
            <family val="2"/>
          </rPr>
          <t>Částka celého ZŘ, tzn. viz příklad 4 mil. Kč (jde o to, aby bylo ZŘ zadáváno správně, zejména pokud každá částka spadá do jiného typu VZ, tedy podle celkové částky a ne podle způsobilé, která může být pod stanovenou hranicí daného typu VZ)</t>
        </r>
      </text>
    </comment>
  </commentList>
</comments>
</file>

<file path=xl/sharedStrings.xml><?xml version="1.0" encoding="utf-8"?>
<sst xmlns="http://schemas.openxmlformats.org/spreadsheetml/2006/main" count="703" uniqueCount="482">
  <si>
    <t>30.9.2011 (průběžně)</t>
  </si>
  <si>
    <t>8. června 2011 (průběžně)</t>
  </si>
  <si>
    <t>8. 6. 2011 (průběžně)</t>
  </si>
  <si>
    <r>
      <t xml:space="preserve">11. Hlavní aktivity plánované pro příští období, za které bude podána další zpráva:
</t>
    </r>
    <r>
      <rPr>
        <sz val="10"/>
        <rFont val="Arial"/>
        <family val="2"/>
      </rPr>
      <t>- Den na hranici II/2011
- Workshop pro pedagogy I/2011
- Přednáška pro veřejnost I/2011</t>
    </r>
  </si>
  <si>
    <t xml:space="preserve">1. </t>
  </si>
  <si>
    <t>Směrnice o poskytování cestovních náhrad při tuzemských a zahraničních pracovních cestách 6/10 (Krajský úřad Kraje Vysočina)</t>
  </si>
  <si>
    <t>Výzva k podání nabídky na veřejnou zakázku malého rozsahu "Zajišťování kompletních tlumočnických a překladatelských služeb - Mladá univerzita 2011, 2012 a 2013</t>
  </si>
  <si>
    <t xml:space="preserve">4. </t>
  </si>
  <si>
    <t>Nabídka fy. BOKS na veřejnou zakázku malého rozsahu</t>
  </si>
  <si>
    <t>Nabídka fy. Milan Vácha na veřejnou zakázku malého rozsahu</t>
  </si>
  <si>
    <t>Rozhodnutí o výběru nevhodnější nabídky - součástí je protokol z jednání hodnotící komise a čestné prohlášení o nestrannosti a nepodjatosti (L.Seidl, Z.Čech, H.Špejtková)</t>
  </si>
  <si>
    <t>Smlouva o zajišťování kompletních překladatelských a tlumočnických služeb mezi Krajem Vysočina a Milanem Váchou</t>
  </si>
  <si>
    <t>8.</t>
  </si>
  <si>
    <t>Přehled realizovaných a předpokládaných zadávacích řízení (ZŘ)</t>
  </si>
  <si>
    <t xml:space="preserve">9. </t>
  </si>
  <si>
    <t>Dopis R. Mayera, starosty města Raabs/Thaya a předsedy sdružení Europa Brücke Raabs, hejtmanovi kraje Vysočina z 27. září 2010</t>
  </si>
  <si>
    <t>10.</t>
  </si>
  <si>
    <t>Plakát k Mladé univerzitě 2011</t>
  </si>
  <si>
    <t>11.</t>
  </si>
  <si>
    <t>12.</t>
  </si>
  <si>
    <t>Oboustranný barevný leták formátu A4 (složen do formátu DL) o Mladé univerzitě 2011</t>
  </si>
  <si>
    <t>Plnobarevná 56 stránková brožura formátu A5 s detailním popisem programu MU2011</t>
  </si>
  <si>
    <t>13.</t>
  </si>
  <si>
    <t>Inzerát k Mladé univerzitě 2011 - včetně přiložených Novin Kraj Vysočina Ročník 8, číslo 5 (květen 2011), ve kterých se inzerát objevil</t>
  </si>
  <si>
    <t xml:space="preserve">14. </t>
  </si>
  <si>
    <t>Otisk www.jungeuni-waldviertel.at - internetových stránek k MU2011</t>
  </si>
  <si>
    <t xml:space="preserve">15. </t>
  </si>
  <si>
    <t>Otisk www.kr-vysocina.cz s tiskovou zprávou "Mladí vědci si v rakouském Raabsu zkusili postavit věž z tekutin"</t>
  </si>
  <si>
    <t>Otisk www.kr-vysocina.cz s tiskovou zprávou "Schválení a zahájení projektu KID CZ-A"</t>
  </si>
  <si>
    <t>16.</t>
  </si>
  <si>
    <t>17.</t>
  </si>
  <si>
    <t>Otisk www.kr-vysocina.cz s tiskovou zprávou "Zájemci o prázdninovou Mladou univerzitu se mohou začít přihlašovat"</t>
  </si>
  <si>
    <t>Otisk www.vysocina-news.cz s tiskovou zprávou "Moravskobudějovičtí žáci na workshopu v Raabsu"</t>
  </si>
  <si>
    <t>18.</t>
  </si>
  <si>
    <t>19.</t>
  </si>
  <si>
    <t>Kopie článku z Třebíčského deníku - Putování s batohem za poznáním</t>
  </si>
  <si>
    <t>20.</t>
  </si>
  <si>
    <t xml:space="preserve">21. </t>
  </si>
  <si>
    <t>22.</t>
  </si>
  <si>
    <t>23.</t>
  </si>
  <si>
    <t>Otisk www.kr-vysocina.cz s tiskovou zprávou "Mladá univerzita opět po roce na Vysočině"</t>
  </si>
  <si>
    <t>Prezenční listina a fotodokumentace ze setkání opatrovníků v Raabsu (4. a 5. 8. 2011)</t>
  </si>
  <si>
    <t>Prezenční listina a fotodokumentace z "kick off" KID CZ-A v Raabsu (29. 6.2011)</t>
  </si>
  <si>
    <t xml:space="preserve">24. </t>
  </si>
  <si>
    <t>Kopie článku z Jihlavského deníku - Z posluchárny zamířili k táboráku</t>
  </si>
  <si>
    <t>25.</t>
  </si>
  <si>
    <t>Otisk www.kr-vysocina.cz s tiskovou zprávou "Třetí ročník Mladé univerzity se letos setkal s rekordní účastí"</t>
  </si>
  <si>
    <t>26.</t>
  </si>
  <si>
    <t>Prezenční listina a fotodokumentace z "Mladé univerzity - den v Jihlavě (17.8.2011)</t>
  </si>
  <si>
    <t xml:space="preserve">27. </t>
  </si>
  <si>
    <t>28.</t>
  </si>
  <si>
    <t>Noviny Kraj Vysočina květen 2011 s článkem: Mladá univerzita Waldviertel znovu také na Vysočině</t>
  </si>
  <si>
    <t>Noviny Kraj Vysočina září 2011 s článkem: Srpnová Junge Uni - Mladá univerzita ve znamení techniky</t>
  </si>
  <si>
    <t>DPP (H. Pelikán, L. Šutová, V. Fišarová, J. Říčan) a DPČ (T. Ščerbanová) související s MU2011 - současně jsou přiloženy i výkazy o odpracovaných hodinách, čestná prohlášení o uplatňování slevy na poplatníka, osobní dotazníky a poukazování odměn</t>
  </si>
  <si>
    <t>Převzetí záštity nad JU2011 hejtmanem Kraje Vysočina</t>
  </si>
  <si>
    <t>MUDr. Jiří Běhounek..........</t>
  </si>
  <si>
    <r>
      <t xml:space="preserve">9. Odchylky od původně plánovaných aktivit (v rámci zprávy, která nepodléhá předešlému schválení ŘO či MV):
</t>
    </r>
    <r>
      <rPr>
        <sz val="10"/>
        <rFont val="Arial"/>
        <family val="2"/>
      </rPr>
      <t>Odchylky nejsou.</t>
    </r>
  </si>
  <si>
    <r>
      <t xml:space="preserve">10. Prováděl jste v rámci projektu zadávací řízení? Pokud ano, doložíte přílohu č. 10 Zadávací řízení          </t>
    </r>
    <r>
      <rPr>
        <sz val="10"/>
        <rFont val="Arial"/>
        <family val="2"/>
      </rPr>
      <t>Ano, jednalo se o veřejnou zakázku malého rozsahu na "Zajišťování kompletních tlumočnických a překladatelských služeb - Mladá univerzita 2011, 2012 a 2013".</t>
    </r>
  </si>
  <si>
    <r>
      <t xml:space="preserve">3. Detailní popis aktivit partnera s ohledem na jednotlivé činnosti, k nimž se partner zavázal ve Smlouvě
</t>
    </r>
    <r>
      <rPr>
        <sz val="10"/>
        <rFont val="Arial"/>
        <family val="2"/>
      </rPr>
      <t xml:space="preserve">Nejvýznamnější aktivitou PP4 v projektu KID CZ-A je Mladá univerzita. Maximum aktivit tedy směřovalo k zabezpečení teto akce. Již v dubnu 2011 proběhla s LP dohoda o vytvoření internetových stránek s podrobnými informacemi pro zájemce a účastníky akce a vytvořil se i harmonogram prací. Na dvojjazyčných internetových stránkách (ČJ/NJ) spolupracoval PP4 jak v obsahové části, tak při překládání zejména do ČJ. V tomto období rovněž probíhala příprava plakátu a letáku propagujícího MU2011, PP4 odjednával v květnu 2011 grafickou přípravu, tisk a dodání 1000 ks brožur. Tyto brožury byly distribuovány fyzicky do Krajské knihovny Havlíčkův Brod, Městské knihovny Jihlava, do firem Bosch Diesel Jihlava a Automotive Lighting Jihlava, na recepci KrÚ Kraje Vysočina, elektronicky e-mailem potom zejména do škol a orgánům Kraje Vysočina. PP4 společně s LP připravoval přihlášku na MU2011 a následně vytvořil variantu v ČJ. V květnu bylo rovněž uděláno nejvíce práce směrem k propagaci aktivity a informování veřejnosti o MU2011 - více viz. bod 6.
V květnu 2011 rovněž PP4 žajišťoval výběr dodavatele služby "Žajišťování kompletních tlumočnických 
a překladatelských služeb - Mladá univerzita 2011, 2012 a 2013. Smlouvu o zajišťování služeb uzavřel 
Kraj Vysočina s Milanem Váchou, Bojetice 45, 29441 Dobrovice v červnu 2011. 
V květnu 2011 přebral nad MU2011 záštitu hejtman kraje Vysočina. Na přelomu května a června 
PP4 připravoval akci "Den na hranici", resp. Věda v batohu a zajistil účast žáků ZŠ TGM Moravské Budějovice. 
PP4 se aktivně účastnil slavnostního zahájení projektu KID CZ-A v Raabs/Thaya 29. června 2011 společně s LP 
a ostatními PP, slavnostní zahájení bylo spojeno s prezentací projektu veřejnosti, PP4 zabezpeči tlumočení 
akce. Ve věci MU2011 PP4 kompletně zabezpečil den na Vysočině, v Jihlavě (17.8.2011) - přeprava dětí, 
přednášky, workshopy, oběd, večeře a občerstvení s pitným režimem. Zajišťoval i Sportovní olympiádu MU2011 
v Raabsu 17.8.2011. Přípravné práce a komunikace s dodavateli služeb probíhaly zejména v červnu a červenci 
2011. V tomto období uzavřel PP4 celkem 4 dohody o provedení práce a 1 dohodu o pracovní činnosti 
s osobami, které zabezpečí hladký průběh MU2011 - více viz sjednané pracovní úkoly. Během července 
probíhaly intenziví práce na přípravě informační brožury MU2011 v úzké spolupráci s LP. Brožura obsahuje
podrobný harmonogram akce 2011, časový rozvrh a popis jednotlivých přednášek a workshopů. Obsahuje rovněž 
provozní informace pro účastníky MU2011 a jejich rodiče. Celkem 56 stránková brožura je k dispozici kompletně 
dvojjazyčně v českém a německém jazyce. Na konci července se PP4 účastnil přípravy dotazníku pro účastníky 
MU2011 a zajistil jeho překlad. Obdobně PP4 zabezpečoval překlady přednášek pro MU2011. Celá první 
polovina srpna byla využita pro dokončení příprav konání MU 2011 (v období od 15. do 19. 8. 2011 s možným 
příjezdem do Raabsu již v neděli 14.8.). Akce proběhla dle plánu pro celkový počet 98 mladých studentů. 
Rovněž den v Jihlavě proběhl dle plánu bez jakýchkoli změn v programu nebo načasování. </t>
    </r>
  </si>
  <si>
    <r>
      <t xml:space="preserve">4. Jakým způsobem byly popsané aktivity realizovány společně s projektovými partnery?
</t>
    </r>
    <r>
      <rPr>
        <sz val="10"/>
        <rFont val="Arial"/>
        <family val="2"/>
      </rPr>
      <t>Všechny výše popsané aktivity byly připravovány v úzké spolupráci zejména se zástupci LP projektu Europa Brücke Raaba a PP1 LBIK. Způsob spolupráce s projektovými partnery je součástí popisu v bodu 3.</t>
    </r>
  </si>
  <si>
    <t>Příprava Mladé univerzity (Vysočina)</t>
  </si>
  <si>
    <t>Organizace a real. dne MU (Vysočina)</t>
  </si>
  <si>
    <t>Prosíťování relev. škol na Vysočině</t>
  </si>
  <si>
    <t>Spol. při organizaci "Den na hranici"</t>
  </si>
  <si>
    <t>Podpora při vyhotovení kom. Příručky</t>
  </si>
  <si>
    <r>
      <t xml:space="preserve">6.  Popis informačních a propagačních aktivit partnera:
</t>
    </r>
    <r>
      <rPr>
        <sz val="10"/>
        <rFont val="Arial"/>
        <family val="2"/>
      </rPr>
      <t xml:space="preserve">Mezi prvotní informační a propagační aktivity, které se týkají obsahu projektu a jeho propagace, lze zahrnout předávání informací členům samosprávy kraje Vysočina. Směrem k široké veřejnosti je nutno zmínit vydání pěti tiskových zpráv v průběhu monitorovacího období: 1. Schválení a zahájení projektu KID CZ-A, 2. Zájemci o mladou univerzitu se mohou začít přihlašovat, 3. Mladí vědci si v rakouském Raabsu postavili věž z tekutin, 4. Mladá univerzita opět po roce na Vysočině, 5. Třetí ročník Mladé univerzity Waldviertel se letos setkal s rekordní účastí. Tyto tiskové zprávy byly zveřejněny na titulní stránce oficiálních internetových stránek Kraje Vysočina a současně v sekci "zahraniční vztahy". Speciálně pro Mladou univerzitu 2011 vznikly webové stránky s podrobnými informacemi o akci v NJ a ČJ pro účastníky, rodiče i širokou veřejnost www.jungeuni-waldviertel.at. Na tyto internetové stránky přímo odkazuje webovýbaner umístěný na titulní stránce internetových stránek kraje Vysočina a rovněž v sekci "zahraniční vztahy" a "školský portál". Pro Mladou univerzitu 2011 vznikly plakáty 
formátu A2 (společná ČJ a NJ verze) a oboustranný barevný leták A4 složený do formátu DL. 
V omezeném množství pro účastníky Mladé univerzity a zainteresované osoby vznikla plnobarevná 
56 stránková brožura formátu A5 se všemi texty ekvivalentně v ČJ a NJ. V měsíčníku noviny Kraj Vysočina 
(náklad 200 000 výtisků zdarma do všech domácností v Kraji Vysočina) byl v květnovém čísle zveřejněn 
na první straně 1 článek týkající se pozvání na Mladou univerzitu 2011, na 1/4 celé předposlední strany 
byl zveřejněn rovněž inzerát (plakát). Aktivitou propagující Mladou univerzitu 2011 byla také série 
informačních e-mailů, které byly zaslány do středních a základních škol těmto skupinám: 1. Ředitelům 
škol zřizovaných KV s víceletými gymnázii, 2. Ředitelům základních škol, které jsou v působnosti 
odboru školství, kultury a tělovýchovy magistrátu města Jihlavy, 3. Učitelům škol, kteří jsou 
zainteresovaní v projektech pro mládež. Poměrně silný mediální ohlas měla první konkrétní aktivita 
projektu KID CZ-A s rámcovým názvem "Den na hranici" - informace o setkání žáků ZŠ TGM 
v Mor. Budějovicích s jejich partnerskou školou z Kautzen na akci "Věda v batohu" přinesl 
Třebíčský Denník a internetový server www.vysocina-news.cz. Dne 30. května se PP4 aktivně účastnil 
slavnostního zahájení projektu KID CZ-A v Raabs/Thaya společně s LP a ostatními PP, které bylo 
spojeno s prezentací projektu veřejnosti. V návaznosti na program Mladé univerzity v Jihlavě vyšla 
o akci tisková zpráva "Z posluchárny zamířili k táboráku" v Jihlavském deníku 18. srpna 2011. Středeční 
program v Jihlavě byl zahájen rovněž podáním informace o podpoře projektu Evropskou unií, Evropským 
fondem pro regionální rozvoj z programu EÚS Rakousko-Česká republika 2007-2013. Všechny 
přednáškové místnosti byly vyzdobeny vlajkou Evropské unie. </t>
    </r>
  </si>
  <si>
    <t xml:space="preserve">Naopak se pro skupinu dětí přihlášených na workshop do Bosch Diesel Jihlava podařilo po rychle snědeném 
obědě zajistit průvodcovanou prohlídku centra Jihlavy. Slavnostního zahájení dne v Jihlavě se zúčastnil za PP 
Ladislav Seidl a za podporujícího partnera projektu pan Doc. PhDr. Martin Hemelík, CSc., prorektor pro tvůrčí 
činnost. Zástupci Kraje Vysočina se kromě středy 17.8. aktivně účastnili programu posledního dne 
v Raabs/Thaya včetně Slavnostního ukončení MU2011 (Ladislav Seidl a Hana Špejtková). Reprezentantem PP
byla na slavnostním ukončení paní RNDr. Marie Krůžíková, členka Rady kraje Vysočina. VŠPJ jako 
podporujícího partnera projektu zastupoval pan RNDr. Miroslav Kružík, předseda Akademického senátu. 
V průběhu měsíce září a října 2011 PP4 připravoval monitorovací zprávu a připravoval harmonogram a nálň 
pro aktivity, ke kterým se zavázal v dalším období. </t>
  </si>
  <si>
    <r>
      <t xml:space="preserve">8. Popis problémů, s nimiž byl partner během realizace projektu konfrontován, a řešení, která byla nalezena: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Žádné problémy nenastaly.</t>
    </r>
  </si>
  <si>
    <t xml:space="preserve">Projektový partner </t>
  </si>
  <si>
    <t>Externí služby - Překlady a tlumočení</t>
  </si>
  <si>
    <r>
      <t xml:space="preserve">2. Shrnutí aktivit realizovaných projektovým partnerem v období, za které je zpráva podávána
</t>
    </r>
    <r>
      <rPr>
        <sz val="10"/>
        <rFont val="Arial"/>
        <family val="2"/>
      </rPr>
      <t xml:space="preserve">Zástupci PP4 (Kraje Vysočina) se v monitorovacím období věnovali zejména temto nejvýznamnějším aktivitám. 1. Slavnostní zahájení projektu KID CZ-A v Raabs an der Thaya, 2. Příprava a realizace Dne na hranici I/2011, 3. Příprava a realizace Mladé univerzity 2011 a 4. Příprava aktivit pro další období. </t>
    </r>
  </si>
  <si>
    <t>29. června 2011</t>
  </si>
  <si>
    <t>Organizace a realizace jednoho dne Mladé univerzity na Vysočině</t>
  </si>
  <si>
    <t>17. srpna 2011</t>
  </si>
  <si>
    <t>Prosíťování relevantních škol na Vysočině a komunikace s nimi</t>
  </si>
  <si>
    <t>Spolupráce při organizaci jednoho "Dne na hranici" pro školy z Vysočiny</t>
  </si>
  <si>
    <t>Podpora při vyhotovení komunikační příručky</t>
  </si>
  <si>
    <t>25. července 2011</t>
  </si>
  <si>
    <t>8. června 2011</t>
  </si>
  <si>
    <t>Koordinace přípravy zahajovací akce</t>
  </si>
  <si>
    <t>Euro</t>
  </si>
  <si>
    <t>BIC/SWIFT :</t>
  </si>
  <si>
    <t>………………………………………………</t>
  </si>
  <si>
    <t>……………………………………………..</t>
  </si>
  <si>
    <t>……………………</t>
  </si>
  <si>
    <t>...........................</t>
  </si>
  <si>
    <t>ETC AUSTRIA - CZECH REPUBLIC 2007-2013</t>
  </si>
  <si>
    <t>Datum:</t>
  </si>
  <si>
    <t>Telefon:</t>
  </si>
  <si>
    <t>Zkratka projektu:</t>
  </si>
  <si>
    <t>Číslo projektu:</t>
  </si>
  <si>
    <t>Role v projektu:</t>
  </si>
  <si>
    <t>Číslo partnera (ATMOS):</t>
  </si>
  <si>
    <t>Adresa:</t>
  </si>
  <si>
    <t>Typ zprávy:</t>
  </si>
  <si>
    <t>Zpráva o kontrole výdajů v EURECH</t>
  </si>
  <si>
    <t>Kategorie výdajů</t>
  </si>
  <si>
    <t>Schválený rozpočet</t>
  </si>
  <si>
    <t>Výdaje uznané kontrolním místem</t>
  </si>
  <si>
    <t>Neuznané výdaje</t>
  </si>
  <si>
    <t>1. Personální výdaje</t>
  </si>
  <si>
    <t>3. Investice</t>
  </si>
  <si>
    <t>CELKEM</t>
  </si>
  <si>
    <t>v tom započteny</t>
  </si>
  <si>
    <t>Výdaje v sousedících regionech (čl. 21, par. 1 Nařízení 1080/2006):</t>
  </si>
  <si>
    <t>Nákup pozemků</t>
  </si>
  <si>
    <t>Předchozí platby</t>
  </si>
  <si>
    <t>% celkového příspěvku vzhledem ke schválenému rozpočtu</t>
  </si>
  <si>
    <t>Kontrolní místo &lt;&lt;&lt;NÁZEV KONTROLNÍHO MÍSTA&gt;&gt;&gt;</t>
  </si>
  <si>
    <t>Ano/Ne</t>
  </si>
  <si>
    <t>Datum a místo:</t>
  </si>
  <si>
    <t>Zpracovatel:</t>
  </si>
  <si>
    <t>Pozice:</t>
  </si>
  <si>
    <t>Podpis a razítko:</t>
  </si>
  <si>
    <t xml:space="preserve">Číslo projektu: </t>
  </si>
  <si>
    <t>Typ partnera:</t>
  </si>
  <si>
    <t xml:space="preserve">Způsobilá DPH: </t>
  </si>
  <si>
    <t>Kontaktní osoba:</t>
  </si>
  <si>
    <t xml:space="preserve">E-mail: </t>
  </si>
  <si>
    <t>Banka:</t>
  </si>
  <si>
    <t>Číslo účtu:</t>
  </si>
  <si>
    <t>Adresa banky:</t>
  </si>
  <si>
    <t>Majitel účtu:</t>
  </si>
  <si>
    <t>IBAN bankovního účtu:</t>
  </si>
  <si>
    <t>% vyúčtování ke schválenému rozpočtu</t>
  </si>
  <si>
    <t>Přípravné výdaje (max. 5%)</t>
  </si>
  <si>
    <t>Program:</t>
  </si>
  <si>
    <t>Částka příspěvku:</t>
  </si>
  <si>
    <t xml:space="preserve">č. </t>
  </si>
  <si>
    <t>Zástupce spolufinancujícího subjektu:</t>
  </si>
  <si>
    <t>Interní referenční číslo:</t>
  </si>
  <si>
    <r>
      <t xml:space="preserve">4 </t>
    </r>
    <r>
      <rPr>
        <sz val="10"/>
        <rFont val="Arial"/>
        <family val="2"/>
      </rPr>
      <t>byla zohledněna pravidla pro zadávání veřejných zakázek</t>
    </r>
  </si>
  <si>
    <t>PŘÍSPĚVEK Z ERDF</t>
  </si>
  <si>
    <t>Název spolufinancujícího subjektu:</t>
  </si>
  <si>
    <t>INKASNÍ PŘÍKAZ V EURECH ZA PARTNERA</t>
  </si>
  <si>
    <t>Zůstatková částka</t>
  </si>
  <si>
    <t>Přípravné výdaje (max. 5%):</t>
  </si>
  <si>
    <t>Nákup pozemků:</t>
  </si>
  <si>
    <t>Zůstatková částka ERDF</t>
  </si>
  <si>
    <t>Datum platby:</t>
  </si>
  <si>
    <t>Vztah ke zprávě číslo:</t>
  </si>
  <si>
    <t>Podpis:</t>
  </si>
  <si>
    <t>Oficiální razítko spolufinancujícího subjektu:</t>
  </si>
  <si>
    <t>Poznámka:</t>
  </si>
  <si>
    <t>Kontakt (tel./e-mail):</t>
  </si>
  <si>
    <t>Název partnera:</t>
  </si>
  <si>
    <t>2. Věcné a externí výdaje</t>
  </si>
  <si>
    <t>v % schváleného rozpočtu</t>
  </si>
  <si>
    <t>Příspěvek z ERDF</t>
  </si>
  <si>
    <t>Byly provedeny kontroly na místě v období, za které je zpráva podávána:</t>
  </si>
  <si>
    <t>Prostor pro event. poznámky kontrolního místa</t>
  </si>
  <si>
    <r>
      <t>4</t>
    </r>
    <r>
      <rPr>
        <sz val="10"/>
        <color indexed="55"/>
        <rFont val="Arial"/>
        <family val="2"/>
      </rPr>
      <t xml:space="preserve"> </t>
    </r>
    <r>
      <rPr>
        <sz val="10"/>
        <rFont val="Arial"/>
        <family val="2"/>
      </rPr>
      <t>vykázané výdaje jsou skutečné, vynaložené v souladu s plánovaným rozpočtem uvedeným ve Smlouvě a byly uhrazeny</t>
    </r>
  </si>
  <si>
    <r>
      <t xml:space="preserve">4 </t>
    </r>
    <r>
      <rPr>
        <sz val="10"/>
        <rFont val="Arial"/>
        <family val="2"/>
      </rPr>
      <t>produkty nebo služby byly poskytnuty v souladu se schváleným rozhodnutím a se Smlouvou</t>
    </r>
  </si>
  <si>
    <r>
      <t xml:space="preserve">4 </t>
    </r>
    <r>
      <rPr>
        <sz val="10"/>
        <rFont val="Arial"/>
        <family val="2"/>
      </rPr>
      <t>žádosti příjemce o úhradu jsou správné, byly sníženy o všechny nezpůsobilé výdaje a v případě, že se jedná o projekt vytvářející příjmy, byly tyto příjmy zohledněny</t>
    </r>
  </si>
  <si>
    <r>
      <t xml:space="preserve">4 </t>
    </r>
    <r>
      <rPr>
        <sz val="10"/>
        <rFont val="Arial"/>
        <family val="2"/>
      </rPr>
      <t>operace a výdaje jsou v souladu s vnitrostátními pravidly a pravidly Společenství, všechny účetní doklady splnily požadavky na formální správnost v souladu s těmito pravidly</t>
    </r>
  </si>
  <si>
    <r>
      <t xml:space="preserve">4 </t>
    </r>
    <r>
      <rPr>
        <sz val="10"/>
        <rFont val="Arial"/>
        <family val="2"/>
      </rPr>
      <t>bylo zamezeno dvojímu financování výdajů z jiných režimů podpor Společenství nebo vnitrostátních režimů podpor a za jiná programová období</t>
    </r>
  </si>
  <si>
    <r>
      <t xml:space="preserve">4 </t>
    </r>
    <r>
      <rPr>
        <sz val="10"/>
        <rFont val="Arial"/>
        <family val="2"/>
      </rPr>
      <t>provedené aktivity jsou v souladu s pravidly o ochraně životního prostředí, pravidly rovnoprávného postavení, pravidly o publicitě a pravidly pro veřejnou podporu</t>
    </r>
  </si>
  <si>
    <t>Zpráva partnera byla prověřena a shledána v pořádku:</t>
  </si>
  <si>
    <t>Plánované datum splnění</t>
  </si>
  <si>
    <t>Skutečné datum splnění</t>
  </si>
  <si>
    <t>Výstup/indikátor</t>
  </si>
  <si>
    <t>Plán</t>
  </si>
  <si>
    <t>Skutečnost</t>
  </si>
  <si>
    <t>Číslo přílohy</t>
  </si>
  <si>
    <t>Označení přílohy</t>
  </si>
  <si>
    <t>Monitorovací období</t>
  </si>
  <si>
    <t>Počátek</t>
  </si>
  <si>
    <t>Konec</t>
  </si>
  <si>
    <t>5.2 Komentář k plnění časového plánu:</t>
  </si>
  <si>
    <t>5. Plnění časového plánu:</t>
  </si>
  <si>
    <t xml:space="preserve">7. Popis dosažených výstupů/indikátorů v realizovaných činnostech: </t>
  </si>
  <si>
    <t>7.1 Druh výstupu:</t>
  </si>
  <si>
    <t>7.2 Komentář k výstupům/indikátorům realizovaných aktivit:</t>
  </si>
  <si>
    <t>jen pro Průběžné zprávy:</t>
  </si>
  <si>
    <t>jen pro Závěrečné zprávy:</t>
  </si>
  <si>
    <t xml:space="preserve">Název partnera: </t>
  </si>
  <si>
    <t>Název příjemce:</t>
  </si>
  <si>
    <r>
      <t xml:space="preserve">POTVRZENÍ O PŘÍSPĚVKU NÁRODNÍHO SPOLUFINANCOVÁNÍ  </t>
    </r>
    <r>
      <rPr>
        <b/>
        <sz val="22"/>
        <color indexed="10"/>
        <rFont val="Arial"/>
        <family val="2"/>
      </rPr>
      <t>9</t>
    </r>
    <r>
      <rPr>
        <b/>
        <sz val="14"/>
        <color indexed="10"/>
        <rFont val="Arial"/>
        <family val="2"/>
      </rPr>
      <t>.</t>
    </r>
  </si>
  <si>
    <t xml:space="preserve">Vyplní partneří z České republiky </t>
  </si>
  <si>
    <t>Dokumentace zadávacího řízení</t>
  </si>
  <si>
    <t>Stav ZŘ</t>
  </si>
  <si>
    <t>Pořadové číslo</t>
  </si>
  <si>
    <t>Druh ZŘ</t>
  </si>
  <si>
    <t>Způsob vyhlášení ZŘ</t>
  </si>
  <si>
    <t>Datum zahájení ZŘ</t>
  </si>
  <si>
    <t>Datum ukončení ZŘ</t>
  </si>
  <si>
    <t>Smluvní částka způsobilých výdajů</t>
  </si>
  <si>
    <t>Smluvní částka celkem</t>
  </si>
  <si>
    <t>Aktivita</t>
  </si>
  <si>
    <r>
      <t xml:space="preserve">ZPRÁVA O POKROKU    </t>
    </r>
    <r>
      <rPr>
        <b/>
        <sz val="22"/>
        <color indexed="10"/>
        <rFont val="Arial"/>
        <family val="2"/>
      </rPr>
      <t>6.</t>
    </r>
    <r>
      <rPr>
        <b/>
        <sz val="14"/>
        <rFont val="Arial"/>
        <family val="2"/>
      </rPr>
      <t xml:space="preserve"> </t>
    </r>
  </si>
  <si>
    <r>
      <t xml:space="preserve">FINANČNÍ ZPRÁVA    </t>
    </r>
    <r>
      <rPr>
        <b/>
        <sz val="22"/>
        <color indexed="10"/>
        <rFont val="Arial"/>
        <family val="2"/>
      </rPr>
      <t>7.</t>
    </r>
  </si>
  <si>
    <r>
      <t xml:space="preserve">ZADÁVACÍ ŘÍZENÍ      </t>
    </r>
    <r>
      <rPr>
        <b/>
        <sz val="22"/>
        <color indexed="10"/>
        <rFont val="Arial"/>
        <family val="2"/>
      </rPr>
      <t xml:space="preserve"> 10.</t>
    </r>
  </si>
  <si>
    <r>
      <t xml:space="preserve">PROHLÁŠENÍ O ZPŮSOBILÝCH VÝDAJÍCH       </t>
    </r>
    <r>
      <rPr>
        <b/>
        <sz val="22"/>
        <color indexed="10"/>
        <rFont val="Arial"/>
        <family val="2"/>
      </rPr>
      <t xml:space="preserve"> 5.</t>
    </r>
  </si>
  <si>
    <t>(a)</t>
  </si>
  <si>
    <t>(b)</t>
  </si>
  <si>
    <t>(c )</t>
  </si>
  <si>
    <t>(d)</t>
  </si>
  <si>
    <t>(a) - (b) - (c )</t>
  </si>
  <si>
    <t>5.1 Aktivity dosažené v průběhu dosavadní realizace projektu (vzhledem k milníkům):</t>
  </si>
  <si>
    <t>12. Udržitelnost výstupů a realizovaných aktivit:</t>
  </si>
  <si>
    <t>12.1 Opatření zajišťující udržitelnost aktivit v projektu a jeho výstupů za partnera:</t>
  </si>
  <si>
    <t>12.2 Finanční zabezpečení stálosti výstupů po ukončení podpory:</t>
  </si>
  <si>
    <t>13. Přílohy:</t>
  </si>
  <si>
    <t>1. Zadávací řízení (ZŘ) vztahující se k monitorovacímu období:</t>
  </si>
  <si>
    <t>Číslo soupisky výdajů:</t>
  </si>
  <si>
    <t>Registrační číslo projektu:</t>
  </si>
  <si>
    <t>Plátce DPH:</t>
  </si>
  <si>
    <t>Kurz EUR/CZK:</t>
  </si>
  <si>
    <t>Datum zpracování:</t>
  </si>
  <si>
    <t>Vyplní partner</t>
  </si>
  <si>
    <t>Vyplňuje CRR ČR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</si>
  <si>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</si>
  <si>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</si>
  <si>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</si>
  <si>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</si>
  <si>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</si>
  <si>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</si>
  <si>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</si>
  <si>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</si>
  <si>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</si>
  <si>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Výdaj investiční (IV) nebo neinvestiční (NIV)</t>
  </si>
  <si>
    <t>Název</t>
  </si>
  <si>
    <t>IČ</t>
  </si>
  <si>
    <t>DPH odloženo</t>
  </si>
  <si>
    <t>Částka bez DPH</t>
  </si>
  <si>
    <t xml:space="preserve">DPH </t>
  </si>
  <si>
    <t xml:space="preserve">Celkem vč. DPH </t>
  </si>
  <si>
    <t>DPH</t>
  </si>
  <si>
    <t>Celkem vč. DPH</t>
  </si>
  <si>
    <t>(14a)</t>
  </si>
  <si>
    <t>NIV</t>
  </si>
  <si>
    <t>CZK</t>
  </si>
  <si>
    <t>Celkové uznané výdaje dle CRR ČR v EUR:</t>
  </si>
  <si>
    <t>Celkové neuznané výdaje dle CRR ČR v EUR:</t>
  </si>
  <si>
    <t>Celkové investiční uznané výdaje dle CRR ČR v EUR:</t>
  </si>
  <si>
    <t>Celkové neinvestiční uznané výdaje dle CRR ČR v EUR:</t>
  </si>
  <si>
    <t>Za příslušné pracoviště CRR ČR:</t>
  </si>
  <si>
    <t>Věcné příspěvky (dle čl. 56 (2)c 1083/2006)</t>
  </si>
  <si>
    <t>Věcné příspěvky (dle čl. 56 (2)c 1083/2006):</t>
  </si>
  <si>
    <t>Tento formulář je třeba vyplnit pro každou veřejnou zakázku nad zákonnou mezní hodnotu.</t>
  </si>
  <si>
    <t>Statutární zástupce:</t>
  </si>
  <si>
    <t>…………………………………………</t>
  </si>
  <si>
    <t>A</t>
  </si>
  <si>
    <t>Mzdové výdaje</t>
  </si>
  <si>
    <t>Sociální pojištění zaměstnavatele</t>
  </si>
  <si>
    <t>B</t>
  </si>
  <si>
    <t>Ostatní zákonné výdaje</t>
  </si>
  <si>
    <t>C</t>
  </si>
  <si>
    <t>Cestovní náhrady a spotřeba PHM</t>
  </si>
  <si>
    <t>D</t>
  </si>
  <si>
    <t>Nákup služeb</t>
  </si>
  <si>
    <t>ANO</t>
  </si>
  <si>
    <t>E</t>
  </si>
  <si>
    <t>Pořízení majetku</t>
  </si>
  <si>
    <t>U plátců DPH: 
mám nárok na odpočet DPH u níže uvedených výdajů  v rámci mého daňového přiznání?</t>
  </si>
  <si>
    <t>F</t>
  </si>
  <si>
    <t>Výdaje v naturáliích - věcné příspěvky</t>
  </si>
  <si>
    <t>G</t>
  </si>
  <si>
    <t>Leasing / Nájem</t>
  </si>
  <si>
    <t>H</t>
  </si>
  <si>
    <t>Režie</t>
  </si>
  <si>
    <t>I</t>
  </si>
  <si>
    <t xml:space="preserve">Odpisy </t>
  </si>
  <si>
    <t>J</t>
  </si>
  <si>
    <t>Podkapitola rozpočtu</t>
  </si>
  <si>
    <t>Měna dokladu/
sestavy</t>
  </si>
  <si>
    <t>Nárokovaná částka v měně dokladu</t>
  </si>
  <si>
    <t>Nárokovaná částka v EUR 
(Celkem vč. DPH )</t>
  </si>
  <si>
    <t>Stručný důvod neuznání výdaje/ Poznámka</t>
  </si>
  <si>
    <t>Jiné (kombinace)</t>
  </si>
  <si>
    <t>Druh výdaje dle náležitostí dokladování</t>
  </si>
  <si>
    <t>EUR</t>
  </si>
  <si>
    <t>Mezisoučet kapitoly 1: Personální výdaje</t>
  </si>
  <si>
    <t>Mezisoučet kapitoly 2: Věcné a externí výdaje</t>
  </si>
  <si>
    <t>IV</t>
  </si>
  <si>
    <t>Mezisoučet kapitoly 3: Investice</t>
  </si>
  <si>
    <t>C E L K E M   VÝDAJE    D L E   PARTNERA :</t>
  </si>
  <si>
    <t>Z toho výdaje na přípravu:</t>
  </si>
  <si>
    <t>Výdaje na přípravu</t>
  </si>
  <si>
    <t>Mezisoučet kapitoly 4: Výdaje na přípravu</t>
  </si>
  <si>
    <t>Jako partner prohlašuji:</t>
  </si>
  <si>
    <t>1.</t>
  </si>
  <si>
    <t>veškeré vynaložené výdaje jsou v souladu s Application form/Subsidy contract/Partnership agreement a závaznou dokumentací programu,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</si>
  <si>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</si>
  <si>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</si>
  <si>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</si>
  <si>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</si>
  <si>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</si>
  <si>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</si>
  <si>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</si>
  <si>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</si>
  <si>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</si>
  <si>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</si>
  <si>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</si>
  <si>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</si>
  <si>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</si>
  <si>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</si>
  <si>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</si>
  <si>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</si>
  <si>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</si>
  <si>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</si>
  <si>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</si>
  <si>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</si>
  <si>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</si>
  <si>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</si>
  <si>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>Za projektového partnera (statutárního zástupce):</t>
  </si>
  <si>
    <t>(titul, jméno, příjmení statutárního zástupce)</t>
  </si>
  <si>
    <t>(titul, jméno, příjmení, funkce)</t>
  </si>
  <si>
    <t>(datum, podpis, razítko)</t>
  </si>
  <si>
    <r>
      <t xml:space="preserve">Kap. 1 
</t>
    </r>
    <r>
      <rPr>
        <sz val="10"/>
        <rFont val="Arial"/>
        <family val="2"/>
      </rPr>
      <t>Personální výdaje</t>
    </r>
  </si>
  <si>
    <r>
      <t>Kap. 3</t>
    </r>
    <r>
      <rPr>
        <sz val="10"/>
        <rFont val="Arial"/>
        <family val="2"/>
      </rPr>
      <t xml:space="preserve"> 
Investice</t>
    </r>
  </si>
  <si>
    <t>potvrzuje, že kontrola výdajů byla provedena dle Nařízení (ES) 1828/2006 Čl. 13(2), Nařízení (ES) 1080/2006 Čl. 16 a dle pravidel specifických pro Program a že výdaje jsou považovány za způsobilé pro spolufinancování Evropským fondem pro regionální rozvoj</t>
  </si>
  <si>
    <t>Vypracoval:</t>
  </si>
  <si>
    <t>CRR ČR, pobočka:</t>
  </si>
  <si>
    <t>Korekce v měně dokladu</t>
  </si>
  <si>
    <t>Rozdělení SR na NIV a IV</t>
  </si>
  <si>
    <t>A.</t>
  </si>
  <si>
    <t>B.</t>
  </si>
  <si>
    <t xml:space="preserve">PŘÍJMY Z REALIZACE: </t>
  </si>
  <si>
    <t>C.</t>
  </si>
  <si>
    <t xml:space="preserve">CELKEM ZPŮSOBILÉ VÝDAJE (ř. A-B) </t>
  </si>
  <si>
    <t>pomocný výpočet</t>
  </si>
  <si>
    <t>kontrola</t>
  </si>
  <si>
    <t>NIV/IV</t>
  </si>
  <si>
    <t>SR</t>
  </si>
  <si>
    <t>Certifikace části projektu realizované partnerem</t>
  </si>
  <si>
    <t>Číslo Finanční zprávy:</t>
  </si>
  <si>
    <t>Monitorovací období (č./od do), na které se Finanční zpráva vztahuje</t>
  </si>
  <si>
    <t>Monitorovací období (č./od do):</t>
  </si>
  <si>
    <t>Vyplňte prosím informace ve Vašem jazyce.</t>
  </si>
  <si>
    <t>1. Přehled doposud předložených Zpráv o pokroku</t>
  </si>
  <si>
    <t>Číslo monitorovacího období</t>
  </si>
  <si>
    <t>NE</t>
  </si>
  <si>
    <t>14. Je s touto zprávou předložena také Finanční zpráva? (Prosíme označit)</t>
  </si>
  <si>
    <t>Prohlášení: viz Soupiska výdajů</t>
  </si>
  <si>
    <t>Pobočka CRR ČR:</t>
  </si>
  <si>
    <t>…………………………………………….</t>
  </si>
  <si>
    <t>Druh veřejné zakázky (VZ)</t>
  </si>
  <si>
    <t>Předmět VZ</t>
  </si>
  <si>
    <t>Typ VZ</t>
  </si>
  <si>
    <t>(c)</t>
  </si>
  <si>
    <t>(a)-(b)-(c)</t>
  </si>
  <si>
    <t>Podíl ERDF</t>
  </si>
  <si>
    <t>Minimální požadavky</t>
  </si>
  <si>
    <t>Partner:</t>
  </si>
  <si>
    <t>Rozpočtované příjmy</t>
  </si>
  <si>
    <t>Příjmy účtované v této zprávě</t>
  </si>
  <si>
    <t>% příjmů vzhledem k celkovým rozpočtovaným příjmům</t>
  </si>
  <si>
    <t>Zůstatková částka příjmů</t>
  </si>
  <si>
    <t>Příjmy uvedené v předchozích zprávách</t>
  </si>
  <si>
    <t>Uznané výdaje z předchozích zpráv</t>
  </si>
  <si>
    <t>Výdaje požadované v této zprávě</t>
  </si>
  <si>
    <t>((b) + (c)) / (a)</t>
  </si>
  <si>
    <t>Schválený rozpočet ERDF</t>
  </si>
  <si>
    <t>Platba požadovaná v této zprávě</t>
  </si>
  <si>
    <t>Při kontrole nebyl shledán rozpor s pravidly pro zadávání VZ.</t>
  </si>
  <si>
    <t>(Stanovisko P-CRR ČR nenahrazuje případné stanovisko ÚOHS a nezbavuje zadavatele zodpovědnosti podle příslušných paragrafů platného zákona o veřejných zakázkách.)</t>
  </si>
  <si>
    <t xml:space="preserve">8. </t>
  </si>
  <si>
    <t>veškeré příjmy z projektu byly reportovány.</t>
  </si>
  <si>
    <t>4. Odečtené příjmy*</t>
  </si>
  <si>
    <t>Příjmy jako součást financování**</t>
  </si>
  <si>
    <t>Jedná se o část projektu s konečným vyúčtováním?</t>
  </si>
  <si>
    <t>* Zde uveďte příjmy u všech projektů nad 1 mil. EUR celkových nákladů a dále příjmy u těch projektů do 1 mil. EUR celkových nákladů, které se v projektové žádosti explicitně nerozhodly uplatnit příjmy jako zdroj vlastních prostředků pro spolufinancování příjemcem.</t>
  </si>
  <si>
    <t xml:space="preserve">4. Odečtené příjmy* </t>
  </si>
  <si>
    <t xml:space="preserve">PŘÍJMY JAKO SOUČÁST FINANCOVÁNÍ** </t>
  </si>
  <si>
    <t>**Tento odstavec vyplňte pouze v případě, pokud partner uplatňuje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</si>
  <si>
    <t>**Tento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</si>
  <si>
    <t xml:space="preserve">U závěrečné zprávy: Byly všechny příjmy z projektu u partnera zohledněny? </t>
  </si>
  <si>
    <t>Kontrolor (Jméno a Příjmení):</t>
  </si>
  <si>
    <t>Schválil (Jméno a Příjmení):</t>
  </si>
  <si>
    <t xml:space="preserve">na základě plné moci </t>
  </si>
  <si>
    <t>KID CZ-A</t>
  </si>
  <si>
    <t>PP4</t>
  </si>
  <si>
    <t>Kraj Vysočina</t>
  </si>
  <si>
    <t>Žižkova 57, 587 33  Jihlava</t>
  </si>
  <si>
    <t>724 650 201 / seidl.l@kr-vysocina.cz</t>
  </si>
  <si>
    <t>Průběžná</t>
  </si>
  <si>
    <t>Ing. Ladislav Seidl</t>
  </si>
  <si>
    <t>Projektový partner</t>
  </si>
  <si>
    <t>č. 1 od 08/04/2011 - 30/09/2011</t>
  </si>
  <si>
    <t>veřejný</t>
  </si>
  <si>
    <t>služby</t>
  </si>
  <si>
    <t>Zajišťování kompletních tlumočnických a překladatelských služeb</t>
  </si>
  <si>
    <t>veřejná zakázka malého rozsahu</t>
  </si>
  <si>
    <t>otevřené řízení - výzva k podání nabídky dle MP NO OP Cíl EÚS</t>
  </si>
  <si>
    <t>proběhlo</t>
  </si>
  <si>
    <t>3 oslovení zájemci, zveřejnění na portálu veř. Zak. KV a PO KV</t>
  </si>
  <si>
    <t>Lhůta pro podávání nabídek končila 27. 5. 2011</t>
  </si>
  <si>
    <t>26850 EUR</t>
  </si>
  <si>
    <t>vedoucí oddělení vnějších vztahů</t>
  </si>
  <si>
    <t>MUDr. Jiří Běhounek</t>
  </si>
  <si>
    <t>M00188</t>
  </si>
  <si>
    <t>seidl.l@kr-vysocina.cz</t>
  </si>
  <si>
    <t>Mzdy výchovných pracovníků 08/2011</t>
  </si>
  <si>
    <t>201105622</t>
  </si>
  <si>
    <t>1.2.2</t>
  </si>
  <si>
    <t>Cestovné - výchovní pracovníci</t>
  </si>
  <si>
    <t>Externí služby - Odborní lektoři</t>
  </si>
  <si>
    <t>2.2.1</t>
  </si>
  <si>
    <t>1.1.1</t>
  </si>
  <si>
    <t>201104422</t>
  </si>
  <si>
    <t>Přednáška "Automobilismus a člověk"</t>
  </si>
  <si>
    <t>2115/0248/11</t>
  </si>
  <si>
    <t>201104061</t>
  </si>
  <si>
    <t>Regionální muzeum v Kopřivnici o.p.s. Záhumenní 367/1, 74221 Kopřivnice</t>
  </si>
  <si>
    <t>25394509</t>
  </si>
  <si>
    <t>Přednáška a workshop "SEM and SEO"</t>
  </si>
  <si>
    <t>2011166</t>
  </si>
  <si>
    <t>Přednáška "Děti a mládež v Rakousku kolem roku 1900"</t>
  </si>
  <si>
    <t>201104014</t>
  </si>
  <si>
    <t>Masarykova univerzita, Filozofická faktulta, Arna Nováka 1, 602 00 Brno</t>
  </si>
  <si>
    <t>00216224</t>
  </si>
  <si>
    <t>Přednáška "Inspirace Josefem Hoffmannem"</t>
  </si>
  <si>
    <t>12711</t>
  </si>
  <si>
    <t>201103861</t>
  </si>
  <si>
    <t>Moravská galerie v Brně, Husova 18, 66226 Brno</t>
  </si>
  <si>
    <t>00094871</t>
  </si>
  <si>
    <t>Workshop "Život ve větvích"</t>
  </si>
  <si>
    <t>20110007</t>
  </si>
  <si>
    <t>201103974</t>
  </si>
  <si>
    <t>Coody Outdoor s. r. o., S.K. Neumanna 4166/6, 58601 Jihlava</t>
  </si>
  <si>
    <t>29184592</t>
  </si>
  <si>
    <t>8.000</t>
  </si>
  <si>
    <t>Workshop "Africké hudební inspirace"</t>
  </si>
  <si>
    <t>1101003</t>
  </si>
  <si>
    <t>201103951</t>
  </si>
  <si>
    <t>Kolář Matěj, Srázná 12, 58601 Jihlava</t>
  </si>
  <si>
    <t>72350067</t>
  </si>
  <si>
    <t>2.2.10</t>
  </si>
  <si>
    <t>Externí služby - Doprovodný program - Tématické workshopy</t>
  </si>
  <si>
    <t>ZOO Jihlava - parkovné a vstupné pro "Den v Jihlavě"</t>
  </si>
  <si>
    <t>110100131</t>
  </si>
  <si>
    <t>201103763</t>
  </si>
  <si>
    <t>Zoologická zahrada, Březinovy sady 4372/10, 58601 Jihlava</t>
  </si>
  <si>
    <t>00404454</t>
  </si>
  <si>
    <t>201100008</t>
  </si>
  <si>
    <t>201103973</t>
  </si>
  <si>
    <t>Coody oOutdoor s. r. o. , S. K. Neumanna 4166/6, 58601 Jihlava</t>
  </si>
  <si>
    <t>Uspořádání akce Sportovní olympiáda Mladé univerzity 2011, v Raabsu</t>
  </si>
  <si>
    <t>2.2.5.</t>
  </si>
  <si>
    <t>Externí služby - Catering pro účastníky Mladé univerzity na Vysočině</t>
  </si>
  <si>
    <t>Občerstvení, obědy, večeře pro účastníky Mladé univerzity</t>
  </si>
  <si>
    <t>1111000115</t>
  </si>
  <si>
    <t>201104003</t>
  </si>
  <si>
    <t>Vysoká škola polytechnická Jihlava, Tolstého 1556/16, 58601 Jihlava</t>
  </si>
  <si>
    <t>71226401</t>
  </si>
  <si>
    <t>2.2.2</t>
  </si>
  <si>
    <t>040701/2011</t>
  </si>
  <si>
    <t>201103248</t>
  </si>
  <si>
    <t>Milan Vácha, Bojetice 45, 29441 Dobrovice</t>
  </si>
  <si>
    <t>45106363</t>
  </si>
  <si>
    <t>Překlady a tlumočení na základě smlouvy o zajištění překladatelských a tlum. služeb pro projekt KID CZ-AT</t>
  </si>
  <si>
    <t>02208/2011</t>
  </si>
  <si>
    <t>20113979</t>
  </si>
  <si>
    <t>2.2.7</t>
  </si>
  <si>
    <t>Externí služby - Přepravné - pronájem autobusu</t>
  </si>
  <si>
    <t>Doprava účastníků Mladé univerzity a doprovodu do Jihlavy, na Den v Jihlavě</t>
  </si>
  <si>
    <t>20359804</t>
  </si>
  <si>
    <t>RB184</t>
  </si>
  <si>
    <t>201104228</t>
  </si>
  <si>
    <t>Piffl Ges. M.b. H. Reisebüro und Autobusunternehmung, Ziegengeiststr. 8, A-3830 Waidhofen a. d. Thaya</t>
  </si>
  <si>
    <t>2.2.8</t>
  </si>
  <si>
    <t>2.2.9</t>
  </si>
  <si>
    <t>Externí služby - Doprovodný program - Sportovní olympiády</t>
  </si>
  <si>
    <t>Externí služby - Publicita projektu</t>
  </si>
  <si>
    <t>Grafická příprava , tisk, dodání 1000 ks brožur Mladá univerzita 2011</t>
  </si>
  <si>
    <t>2011037</t>
  </si>
  <si>
    <t>201102801</t>
  </si>
  <si>
    <t>Jan Morkus, Jungmannova, 994/10, 58901 Třešť</t>
  </si>
  <si>
    <t>Krajský úřad Kraje Vysočina</t>
  </si>
  <si>
    <t>Dohled a dozor nad účastníky Mladé univerzity 2011</t>
  </si>
  <si>
    <t>Uhrazení cestovních nákladů</t>
  </si>
  <si>
    <t>201104330</t>
  </si>
  <si>
    <t>01/2011</t>
  </si>
  <si>
    <t>Marcus Haffert, Improove OG, Heinrich Wernergasse 18, 2380 Perchtoldsdorf</t>
  </si>
  <si>
    <t>70890749</t>
  </si>
  <si>
    <t>VOLKSBANK CZ</t>
  </si>
  <si>
    <t>Na Pankráci 1724/129</t>
  </si>
  <si>
    <t>4200271014/6800</t>
  </si>
  <si>
    <t>VBOECZ2X</t>
  </si>
  <si>
    <t>Soupiska výdajů vynaložených  partnerem - příloha Finanční zprávy za období 08/04/2011 - 30/09/2011</t>
  </si>
  <si>
    <t>CZ3968000000004200271014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</si>
</sst>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00\ 00"/>
    <numFmt numFmtId="188" formatCode="dd/mm/yy;@"/>
    <numFmt numFmtId="189" formatCode="#,##0.00\ _K_č"/>
    <numFmt numFmtId="190" formatCode="#,##0.00\ &quot;Kč&quot;"/>
    <numFmt numFmtId="191" formatCode="[$-405]d\.\ mmmm\ yyyy"/>
    <numFmt numFmtId="192" formatCode="\(0\)"/>
    <numFmt numFmtId="193" formatCode="0.000"/>
    <numFmt numFmtId="194" formatCode="\(\ #\)"/>
    <numFmt numFmtId="195" formatCode="#,##0.00\ [$EUR]"/>
    <numFmt numFmtId="196" formatCode="0.0"/>
    <numFmt numFmtId="197" formatCode="d/m/yy;@"/>
    <numFmt numFmtId="198" formatCode="[$€-2]\ #,##0.00"/>
    <numFmt numFmtId="199" formatCode="mmm/yyyy"/>
    <numFmt numFmtId="200" formatCode="[$€-2]\ #,##0"/>
    <numFmt numFmtId="201" formatCode="#,##0.00\ [$€-1]"/>
    <numFmt numFmtId="202" formatCode="#,##0\ [$€-1]"/>
  </numFmts>
  <fonts count="6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10"/>
      <color indexed="55"/>
      <name val="Webdings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2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sz val="10"/>
      <color indexed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name val="Tahoma"/>
      <family val="2"/>
    </font>
    <font>
      <sz val="11"/>
      <color indexed="8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8" applyNumberFormat="0" applyAlignment="0" applyProtection="0"/>
    <xf numFmtId="0" fontId="56" fillId="19" borderId="8" applyNumberFormat="0" applyAlignment="0" applyProtection="0"/>
    <xf numFmtId="0" fontId="57" fillId="19" borderId="9" applyNumberFormat="0" applyAlignment="0" applyProtection="0"/>
    <xf numFmtId="0" fontId="5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</cellStyleXfs>
  <cellXfs count="8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2" fillId="19" borderId="0" xfId="0" applyFont="1" applyFill="1" applyAlignment="1">
      <alignment/>
    </xf>
    <xf numFmtId="0" fontId="1" fillId="19" borderId="10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/>
    </xf>
    <xf numFmtId="16" fontId="0" fillId="19" borderId="13" xfId="0" applyNumberFormat="1" applyFont="1" applyFill="1" applyBorder="1" applyAlignment="1">
      <alignment/>
    </xf>
    <xf numFmtId="0" fontId="1" fillId="19" borderId="11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/>
    </xf>
    <xf numFmtId="0" fontId="0" fillId="17" borderId="0" xfId="0" applyFill="1" applyBorder="1" applyAlignment="1">
      <alignment/>
    </xf>
    <xf numFmtId="0" fontId="1" fillId="19" borderId="0" xfId="0" applyFont="1" applyFill="1" applyBorder="1" applyAlignment="1">
      <alignment horizontal="right"/>
    </xf>
    <xf numFmtId="0" fontId="1" fillId="19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19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19" borderId="0" xfId="0" applyFont="1" applyFill="1" applyBorder="1" applyAlignment="1">
      <alignment/>
    </xf>
    <xf numFmtId="0" fontId="1" fillId="19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1" fillId="19" borderId="0" xfId="0" applyFont="1" applyFill="1" applyAlignment="1">
      <alignment/>
    </xf>
    <xf numFmtId="0" fontId="1" fillId="19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8" borderId="11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2" fillId="19" borderId="0" xfId="0" applyFont="1" applyFill="1" applyAlignment="1">
      <alignment/>
    </xf>
    <xf numFmtId="0" fontId="0" fillId="19" borderId="14" xfId="0" applyFont="1" applyFill="1" applyBorder="1" applyAlignment="1">
      <alignment/>
    </xf>
    <xf numFmtId="0" fontId="13" fillId="19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3" fillId="19" borderId="11" xfId="0" applyFont="1" applyFill="1" applyBorder="1" applyAlignment="1">
      <alignment horizontal="center" vertical="center" wrapText="1" shrinkToFit="1"/>
    </xf>
    <xf numFmtId="16" fontId="1" fillId="19" borderId="14" xfId="0" applyNumberFormat="1" applyFont="1" applyFill="1" applyBorder="1" applyAlignment="1">
      <alignment horizontal="left" vertical="center"/>
    </xf>
    <xf numFmtId="16" fontId="1" fillId="19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17" borderId="16" xfId="0" applyFont="1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9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" fillId="19" borderId="14" xfId="0" applyFont="1" applyFill="1" applyBorder="1" applyAlignment="1">
      <alignment/>
    </xf>
    <xf numFmtId="0" fontId="0" fillId="19" borderId="21" xfId="0" applyFont="1" applyFill="1" applyBorder="1" applyAlignment="1">
      <alignment/>
    </xf>
    <xf numFmtId="0" fontId="1" fillId="19" borderId="22" xfId="0" applyFont="1" applyFill="1" applyBorder="1" applyAlignment="1">
      <alignment/>
    </xf>
    <xf numFmtId="0" fontId="1" fillId="19" borderId="23" xfId="0" applyFont="1" applyFill="1" applyBorder="1" applyAlignment="1">
      <alignment/>
    </xf>
    <xf numFmtId="0" fontId="1" fillId="19" borderId="24" xfId="0" applyFont="1" applyFill="1" applyBorder="1" applyAlignment="1">
      <alignment/>
    </xf>
    <xf numFmtId="0" fontId="1" fillId="19" borderId="25" xfId="0" applyFont="1" applyFill="1" applyBorder="1" applyAlignment="1">
      <alignment/>
    </xf>
    <xf numFmtId="0" fontId="1" fillId="19" borderId="26" xfId="0" applyFont="1" applyFill="1" applyBorder="1" applyAlignment="1">
      <alignment/>
    </xf>
    <xf numFmtId="0" fontId="8" fillId="19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1" fillId="19" borderId="14" xfId="0" applyFont="1" applyFill="1" applyBorder="1" applyAlignment="1">
      <alignment horizontal="center" vertical="center"/>
    </xf>
    <xf numFmtId="0" fontId="1" fillId="19" borderId="27" xfId="0" applyFont="1" applyFill="1" applyBorder="1" applyAlignment="1">
      <alignment horizontal="center" vertical="center"/>
    </xf>
    <xf numFmtId="0" fontId="1" fillId="19" borderId="24" xfId="0" applyFont="1" applyFill="1" applyBorder="1" applyAlignment="1">
      <alignment horizontal="center" vertical="center" wrapText="1"/>
    </xf>
    <xf numFmtId="0" fontId="1" fillId="19" borderId="25" xfId="0" applyFont="1" applyFill="1" applyBorder="1" applyAlignment="1">
      <alignment horizontal="center" vertical="center" wrapText="1"/>
    </xf>
    <xf numFmtId="0" fontId="13" fillId="19" borderId="28" xfId="0" applyFont="1" applyFill="1" applyBorder="1" applyAlignment="1">
      <alignment horizontal="center" vertical="center" wrapText="1"/>
    </xf>
    <xf numFmtId="0" fontId="13" fillId="19" borderId="11" xfId="0" applyFont="1" applyFill="1" applyBorder="1" applyAlignment="1">
      <alignment horizontal="center" vertical="center" wrapText="1"/>
    </xf>
    <xf numFmtId="49" fontId="1" fillId="19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hidden="1" locked="0"/>
    </xf>
    <xf numFmtId="0" fontId="21" fillId="0" borderId="0" xfId="0" applyFont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 horizontal="left"/>
      <protection hidden="1"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 applyProtection="1">
      <alignment/>
      <protection hidden="1" locked="0"/>
    </xf>
    <xf numFmtId="0" fontId="25" fillId="0" borderId="0" xfId="0" applyFont="1" applyFill="1" applyBorder="1" applyAlignment="1" applyProtection="1">
      <alignment horizontal="right"/>
      <protection hidden="1" locked="0"/>
    </xf>
    <xf numFmtId="0" fontId="25" fillId="0" borderId="0" xfId="0" applyFont="1" applyFill="1" applyBorder="1" applyAlignment="1" applyProtection="1">
      <alignment horizontal="center"/>
      <protection hidden="1" locked="0"/>
    </xf>
    <xf numFmtId="3" fontId="25" fillId="0" borderId="0" xfId="0" applyNumberFormat="1" applyFont="1" applyFill="1" applyBorder="1" applyAlignment="1" applyProtection="1">
      <alignment/>
      <protection hidden="1" locked="0"/>
    </xf>
    <xf numFmtId="0" fontId="25" fillId="0" borderId="0" xfId="0" applyFont="1" applyFill="1" applyBorder="1" applyAlignment="1" applyProtection="1">
      <alignment/>
      <protection hidden="1" locked="0"/>
    </xf>
    <xf numFmtId="4" fontId="25" fillId="0" borderId="0" xfId="0" applyNumberFormat="1" applyFont="1" applyFill="1" applyBorder="1" applyAlignment="1" applyProtection="1">
      <alignment/>
      <protection hidden="1" locked="0"/>
    </xf>
    <xf numFmtId="0" fontId="22" fillId="17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30" xfId="0" applyNumberFormat="1" applyFont="1" applyBorder="1" applyAlignment="1" applyProtection="1">
      <alignment/>
      <protection locked="0"/>
    </xf>
    <xf numFmtId="49" fontId="0" fillId="0" borderId="30" xfId="0" applyNumberFormat="1" applyFont="1" applyFill="1" applyBorder="1" applyAlignment="1" applyProtection="1">
      <alignment/>
      <protection locked="0"/>
    </xf>
    <xf numFmtId="49" fontId="22" fillId="0" borderId="31" xfId="0" applyNumberFormat="1" applyFont="1" applyFill="1" applyBorder="1" applyAlignment="1" applyProtection="1">
      <alignment vertical="center"/>
      <protection hidden="1" locked="0"/>
    </xf>
    <xf numFmtId="49" fontId="22" fillId="0" borderId="30" xfId="0" applyNumberFormat="1" applyFont="1" applyFill="1" applyBorder="1" applyAlignment="1" applyProtection="1">
      <alignment vertical="center"/>
      <protection hidden="1" locked="0"/>
    </xf>
    <xf numFmtId="49" fontId="22" fillId="0" borderId="31" xfId="0" applyNumberFormat="1" applyFont="1" applyBorder="1" applyAlignment="1" applyProtection="1">
      <alignment vertical="center"/>
      <protection hidden="1" locked="0"/>
    </xf>
    <xf numFmtId="49" fontId="22" fillId="0" borderId="31" xfId="0" applyNumberFormat="1" applyFont="1" applyBorder="1" applyAlignment="1" applyProtection="1">
      <alignment horizontal="center" vertical="center"/>
      <protection hidden="1" locked="0"/>
    </xf>
    <xf numFmtId="49" fontId="22" fillId="0" borderId="30" xfId="0" applyNumberFormat="1" applyFont="1" applyBorder="1" applyAlignment="1" applyProtection="1">
      <alignment vertical="center"/>
      <protection hidden="1" locked="0"/>
    </xf>
    <xf numFmtId="49" fontId="22" fillId="0" borderId="32" xfId="0" applyNumberFormat="1" applyFont="1" applyBorder="1" applyAlignment="1" applyProtection="1">
      <alignment horizontal="center" vertical="center"/>
      <protection hidden="1" locked="0"/>
    </xf>
    <xf numFmtId="49" fontId="22" fillId="0" borderId="33" xfId="0" applyNumberFormat="1" applyFont="1" applyBorder="1" applyAlignment="1" applyProtection="1">
      <alignment vertical="center"/>
      <protection hidden="1" locked="0"/>
    </xf>
    <xf numFmtId="49" fontId="22" fillId="0" borderId="32" xfId="0" applyNumberFormat="1" applyFont="1" applyBorder="1" applyAlignment="1" applyProtection="1">
      <alignment vertical="center"/>
      <protection hidden="1" locked="0"/>
    </xf>
    <xf numFmtId="0" fontId="22" fillId="17" borderId="34" xfId="0" applyNumberFormat="1" applyFont="1" applyFill="1" applyBorder="1" applyAlignment="1" applyProtection="1">
      <alignment horizontal="center" vertical="top" wrapText="1"/>
      <protection hidden="1" locked="0"/>
    </xf>
    <xf numFmtId="49" fontId="22" fillId="0" borderId="35" xfId="0" applyNumberFormat="1" applyFont="1" applyBorder="1" applyAlignment="1" applyProtection="1">
      <alignment horizontal="center" vertical="center"/>
      <protection hidden="1" locked="0"/>
    </xf>
    <xf numFmtId="49" fontId="22" fillId="0" borderId="36" xfId="0" applyNumberFormat="1" applyFont="1" applyBorder="1" applyAlignment="1" applyProtection="1">
      <alignment vertical="center"/>
      <protection hidden="1" locked="0"/>
    </xf>
    <xf numFmtId="49" fontId="22" fillId="0" borderId="35" xfId="0" applyNumberFormat="1" applyFont="1" applyBorder="1" applyAlignment="1" applyProtection="1">
      <alignment vertical="center"/>
      <protection hidden="1" locked="0"/>
    </xf>
    <xf numFmtId="0" fontId="22" fillId="17" borderId="37" xfId="0" applyNumberFormat="1" applyFont="1" applyFill="1" applyBorder="1" applyAlignment="1" applyProtection="1">
      <alignment horizontal="center" vertical="top" wrapText="1"/>
      <protection hidden="1" locked="0"/>
    </xf>
    <xf numFmtId="3" fontId="22" fillId="0" borderId="0" xfId="0" applyNumberFormat="1" applyFont="1" applyFill="1" applyBorder="1" applyAlignment="1" applyProtection="1">
      <alignment vertical="center"/>
      <protection hidden="1" locked="0"/>
    </xf>
    <xf numFmtId="3" fontId="26" fillId="0" borderId="0" xfId="0" applyNumberFormat="1" applyFont="1" applyFill="1" applyBorder="1" applyAlignment="1" applyProtection="1">
      <alignment vertical="center"/>
      <protection hidden="1" locked="0"/>
    </xf>
    <xf numFmtId="3" fontId="22" fillId="0" borderId="0" xfId="0" applyNumberFormat="1" applyFont="1" applyBorder="1" applyAlignment="1" applyProtection="1">
      <alignment vertical="center"/>
      <protection hidden="1" locked="0"/>
    </xf>
    <xf numFmtId="189" fontId="22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89" fontId="24" fillId="0" borderId="0" xfId="0" applyNumberFormat="1" applyFont="1" applyFill="1" applyBorder="1" applyAlignment="1" applyProtection="1">
      <alignment vertical="center"/>
      <protection hidden="1" locked="0"/>
    </xf>
    <xf numFmtId="0" fontId="28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Border="1" applyAlignment="1" applyProtection="1">
      <alignment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Fill="1" applyBorder="1" applyAlignment="1" applyProtection="1">
      <alignment wrapText="1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17" borderId="0" xfId="0" applyFill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19" borderId="22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0" borderId="12" xfId="0" applyNumberFormat="1" applyFont="1" applyFill="1" applyBorder="1" applyAlignment="1" applyProtection="1">
      <alignment/>
      <protection locked="0"/>
    </xf>
    <xf numFmtId="49" fontId="25" fillId="0" borderId="35" xfId="0" applyNumberFormat="1" applyFont="1" applyBorder="1" applyAlignment="1" applyProtection="1">
      <alignment vertical="center"/>
      <protection hidden="1" locked="0"/>
    </xf>
    <xf numFmtId="49" fontId="23" fillId="0" borderId="35" xfId="0" applyNumberFormat="1" applyFont="1" applyFill="1" applyBorder="1" applyAlignment="1" applyProtection="1">
      <alignment horizontal="left" vertical="center"/>
      <protection hidden="1" locked="0"/>
    </xf>
    <xf numFmtId="197" fontId="34" fillId="0" borderId="35" xfId="0" applyNumberFormat="1" applyFont="1" applyFill="1" applyBorder="1" applyAlignment="1" applyProtection="1">
      <alignment horizontal="left" vertical="center"/>
      <protection hidden="1" locked="0"/>
    </xf>
    <xf numFmtId="49" fontId="23" fillId="0" borderId="38" xfId="0" applyNumberFormat="1" applyFont="1" applyFill="1" applyBorder="1" applyAlignment="1" applyProtection="1">
      <alignment horizontal="left" vertical="center"/>
      <protection hidden="1" locked="0"/>
    </xf>
    <xf numFmtId="4" fontId="2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" fontId="22" fillId="0" borderId="35" xfId="0" applyNumberFormat="1" applyFont="1" applyFill="1" applyBorder="1" applyAlignment="1" applyProtection="1">
      <alignment horizontal="right" vertical="center" wrapText="1"/>
      <protection hidden="1" locked="0"/>
    </xf>
    <xf numFmtId="3" fontId="35" fillId="0" borderId="39" xfId="0" applyNumberFormat="1" applyFont="1" applyBorder="1" applyAlignment="1" applyProtection="1">
      <alignment horizontal="center" vertical="center"/>
      <protection hidden="1" locked="0"/>
    </xf>
    <xf numFmtId="4" fontId="22" fillId="17" borderId="12" xfId="0" applyNumberFormat="1" applyFont="1" applyFill="1" applyBorder="1" applyAlignment="1" applyProtection="1">
      <alignment horizontal="right" vertical="center" wrapText="1"/>
      <protection hidden="1" locked="0"/>
    </xf>
    <xf numFmtId="197" fontId="34" fillId="0" borderId="30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0" fillId="0" borderId="30" xfId="0" applyNumberFormat="1" applyFont="1" applyBorder="1" applyAlignment="1" applyProtection="1">
      <alignment horizontal="right" vertical="center"/>
      <protection locked="0"/>
    </xf>
    <xf numFmtId="3" fontId="35" fillId="0" borderId="40" xfId="0" applyNumberFormat="1" applyFont="1" applyBorder="1" applyAlignment="1" applyProtection="1">
      <alignment horizontal="center" vertical="center"/>
      <protection hidden="1" locked="0"/>
    </xf>
    <xf numFmtId="197" fontId="34" fillId="0" borderId="30" xfId="0" applyNumberFormat="1" applyFont="1" applyFill="1" applyBorder="1" applyAlignment="1" applyProtection="1">
      <alignment/>
      <protection locked="0"/>
    </xf>
    <xf numFmtId="197" fontId="34" fillId="0" borderId="40" xfId="0" applyNumberFormat="1" applyFont="1" applyFill="1" applyBorder="1" applyAlignment="1" applyProtection="1">
      <alignment/>
      <protection locked="0"/>
    </xf>
    <xf numFmtId="197" fontId="34" fillId="0" borderId="31" xfId="0" applyNumberFormat="1" applyFont="1" applyFill="1" applyBorder="1" applyAlignment="1" applyProtection="1">
      <alignment vertical="center"/>
      <protection hidden="1" locked="0"/>
    </xf>
    <xf numFmtId="4" fontId="22" fillId="0" borderId="13" xfId="0" applyNumberFormat="1" applyFont="1" applyBorder="1" applyAlignment="1" applyProtection="1">
      <alignment horizontal="right" vertical="center"/>
      <protection hidden="1" locked="0"/>
    </xf>
    <xf numFmtId="4" fontId="22" fillId="0" borderId="31" xfId="0" applyNumberFormat="1" applyFont="1" applyBorder="1" applyAlignment="1" applyProtection="1">
      <alignment horizontal="right" vertical="center"/>
      <protection hidden="1" locked="0"/>
    </xf>
    <xf numFmtId="197" fontId="34" fillId="0" borderId="31" xfId="0" applyNumberFormat="1" applyFont="1" applyFill="1" applyBorder="1" applyAlignment="1" applyProtection="1">
      <alignment horizontal="center" vertical="center"/>
      <protection hidden="1" locked="0"/>
    </xf>
    <xf numFmtId="197" fontId="34" fillId="0" borderId="31" xfId="0" applyNumberFormat="1" applyFont="1" applyBorder="1" applyAlignment="1" applyProtection="1">
      <alignment horizontal="right" vertical="center"/>
      <protection hidden="1" locked="0"/>
    </xf>
    <xf numFmtId="4" fontId="22" fillId="0" borderId="31" xfId="0" applyNumberFormat="1" applyFont="1" applyFill="1" applyBorder="1" applyAlignment="1" applyProtection="1">
      <alignment horizontal="right" vertical="center"/>
      <protection hidden="1" locked="0"/>
    </xf>
    <xf numFmtId="197" fontId="34" fillId="0" borderId="32" xfId="0" applyNumberFormat="1" applyFont="1" applyFill="1" applyBorder="1" applyAlignment="1" applyProtection="1">
      <alignment horizontal="center" vertical="center"/>
      <protection hidden="1" locked="0"/>
    </xf>
    <xf numFmtId="197" fontId="34" fillId="0" borderId="32" xfId="0" applyNumberFormat="1" applyFont="1" applyBorder="1" applyAlignment="1" applyProtection="1">
      <alignment horizontal="right" vertical="center"/>
      <protection hidden="1" locked="0"/>
    </xf>
    <xf numFmtId="4" fontId="22" fillId="0" borderId="41" xfId="0" applyNumberFormat="1" applyFont="1" applyBorder="1" applyAlignment="1" applyProtection="1">
      <alignment horizontal="right" vertical="center"/>
      <protection hidden="1" locked="0"/>
    </xf>
    <xf numFmtId="4" fontId="22" fillId="0" borderId="32" xfId="0" applyNumberFormat="1" applyFont="1" applyFill="1" applyBorder="1" applyAlignment="1" applyProtection="1">
      <alignment horizontal="right" vertical="center"/>
      <protection hidden="1" locked="0"/>
    </xf>
    <xf numFmtId="3" fontId="35" fillId="0" borderId="42" xfId="0" applyNumberFormat="1" applyFont="1" applyBorder="1" applyAlignment="1" applyProtection="1">
      <alignment horizontal="center" vertical="center"/>
      <protection hidden="1" locked="0"/>
    </xf>
    <xf numFmtId="49" fontId="1" fillId="0" borderId="12" xfId="0" applyNumberFormat="1" applyFont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189" fontId="24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22" fillId="0" borderId="43" xfId="0" applyNumberFormat="1" applyFont="1" applyBorder="1" applyAlignment="1" applyProtection="1">
      <alignment horizontal="center" vertical="center"/>
      <protection hidden="1" locked="0"/>
    </xf>
    <xf numFmtId="49" fontId="25" fillId="0" borderId="43" xfId="0" applyNumberFormat="1" applyFont="1" applyBorder="1" applyAlignment="1" applyProtection="1">
      <alignment vertical="center"/>
      <protection hidden="1" locked="0"/>
    </xf>
    <xf numFmtId="49" fontId="22" fillId="0" borderId="44" xfId="0" applyNumberFormat="1" applyFont="1" applyBorder="1" applyAlignment="1" applyProtection="1">
      <alignment vertical="center"/>
      <protection hidden="1" locked="0"/>
    </xf>
    <xf numFmtId="49" fontId="23" fillId="0" borderId="43" xfId="0" applyNumberFormat="1" applyFont="1" applyFill="1" applyBorder="1" applyAlignment="1" applyProtection="1">
      <alignment horizontal="left" vertical="center"/>
      <protection hidden="1" locked="0"/>
    </xf>
    <xf numFmtId="49" fontId="22" fillId="0" borderId="43" xfId="0" applyNumberFormat="1" applyFont="1" applyBorder="1" applyAlignment="1" applyProtection="1">
      <alignment vertical="center"/>
      <protection hidden="1" locked="0"/>
    </xf>
    <xf numFmtId="197" fontId="34" fillId="0" borderId="43" xfId="0" applyNumberFormat="1" applyFont="1" applyFill="1" applyBorder="1" applyAlignment="1" applyProtection="1">
      <alignment vertical="center"/>
      <protection hidden="1" locked="0"/>
    </xf>
    <xf numFmtId="49" fontId="23" fillId="0" borderId="45" xfId="0" applyNumberFormat="1" applyFont="1" applyFill="1" applyBorder="1" applyAlignment="1" applyProtection="1">
      <alignment horizontal="left" vertical="center"/>
      <protection hidden="1" locked="0"/>
    </xf>
    <xf numFmtId="4" fontId="22" fillId="0" borderId="46" xfId="0" applyNumberFormat="1" applyFont="1" applyFill="1" applyBorder="1" applyAlignment="1" applyProtection="1">
      <alignment horizontal="right" vertical="center" wrapText="1"/>
      <protection hidden="1" locked="0"/>
    </xf>
    <xf numFmtId="4" fontId="22" fillId="0" borderId="43" xfId="0" applyNumberFormat="1" applyFont="1" applyFill="1" applyBorder="1" applyAlignment="1" applyProtection="1">
      <alignment horizontal="right" vertical="center" wrapText="1"/>
      <protection hidden="1" locked="0"/>
    </xf>
    <xf numFmtId="3" fontId="35" fillId="0" borderId="47" xfId="0" applyNumberFormat="1" applyFont="1" applyBorder="1" applyAlignment="1" applyProtection="1">
      <alignment horizontal="center" vertical="center"/>
      <protection hidden="1" locked="0"/>
    </xf>
    <xf numFmtId="4" fontId="22" fillId="17" borderId="46" xfId="0" applyNumberFormat="1" applyFont="1" applyFill="1" applyBorder="1" applyAlignment="1" applyProtection="1">
      <alignment horizontal="right" vertical="center" wrapText="1"/>
      <protection hidden="1" locked="0"/>
    </xf>
    <xf numFmtId="0" fontId="22" fillId="17" borderId="48" xfId="0" applyNumberFormat="1" applyFont="1" applyFill="1" applyBorder="1" applyAlignment="1" applyProtection="1">
      <alignment horizontal="center" vertical="top" wrapText="1"/>
      <protection hidden="1" locked="0"/>
    </xf>
    <xf numFmtId="195" fontId="23" fillId="7" borderId="10" xfId="0" applyNumberFormat="1" applyFont="1" applyFill="1" applyBorder="1" applyAlignment="1" applyProtection="1">
      <alignment/>
      <protection hidden="1"/>
    </xf>
    <xf numFmtId="0" fontId="36" fillId="0" borderId="24" xfId="0" applyFont="1" applyBorder="1" applyAlignment="1">
      <alignment/>
    </xf>
    <xf numFmtId="0" fontId="0" fillId="0" borderId="25" xfId="0" applyBorder="1" applyAlignment="1" applyProtection="1">
      <alignment/>
      <protection locked="0"/>
    </xf>
    <xf numFmtId="0" fontId="22" fillId="0" borderId="25" xfId="0" applyFont="1" applyFill="1" applyBorder="1" applyAlignment="1" applyProtection="1">
      <alignment horizontal="center" vertical="center"/>
      <protection hidden="1" locked="0"/>
    </xf>
    <xf numFmtId="0" fontId="22" fillId="0" borderId="25" xfId="0" applyFont="1" applyFill="1" applyBorder="1" applyAlignment="1" applyProtection="1">
      <alignment vertical="center"/>
      <protection hidden="1" locked="0"/>
    </xf>
    <xf numFmtId="3" fontId="22" fillId="0" borderId="25" xfId="0" applyNumberFormat="1" applyFont="1" applyFill="1" applyBorder="1" applyAlignment="1" applyProtection="1">
      <alignment vertical="center"/>
      <protection hidden="1"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95" fontId="23" fillId="6" borderId="10" xfId="0" applyNumberFormat="1" applyFont="1" applyFill="1" applyBorder="1" applyAlignment="1" applyProtection="1">
      <alignment/>
      <protection hidden="1"/>
    </xf>
    <xf numFmtId="0" fontId="0" fillId="0" borderId="27" xfId="0" applyFill="1" applyBorder="1" applyAlignment="1">
      <alignment/>
    </xf>
    <xf numFmtId="189" fontId="22" fillId="24" borderId="31" xfId="0" applyNumberFormat="1" applyFont="1" applyFill="1" applyBorder="1" applyAlignment="1" applyProtection="1">
      <alignment horizontal="left" vertical="top" wrapText="1"/>
      <protection hidden="1" locked="0"/>
    </xf>
    <xf numFmtId="9" fontId="24" fillId="0" borderId="31" xfId="0" applyNumberFormat="1" applyFont="1" applyFill="1" applyBorder="1" applyAlignment="1" applyProtection="1">
      <alignment horizontal="right" vertical="center"/>
      <protection hidden="1" locked="0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201" fontId="0" fillId="8" borderId="46" xfId="0" applyNumberFormat="1" applyFont="1" applyFill="1" applyBorder="1" applyAlignment="1">
      <alignment/>
    </xf>
    <xf numFmtId="201" fontId="0" fillId="8" borderId="43" xfId="0" applyNumberFormat="1" applyFont="1" applyFill="1" applyBorder="1" applyAlignment="1">
      <alignment/>
    </xf>
    <xf numFmtId="201" fontId="0" fillId="8" borderId="13" xfId="0" applyNumberFormat="1" applyFont="1" applyFill="1" applyBorder="1" applyAlignment="1">
      <alignment/>
    </xf>
    <xf numFmtId="201" fontId="0" fillId="8" borderId="31" xfId="0" applyNumberFormat="1" applyFont="1" applyFill="1" applyBorder="1" applyAlignment="1">
      <alignment/>
    </xf>
    <xf numFmtId="201" fontId="0" fillId="8" borderId="49" xfId="0" applyNumberFormat="1" applyFont="1" applyFill="1" applyBorder="1" applyAlignment="1">
      <alignment/>
    </xf>
    <xf numFmtId="201" fontId="0" fillId="8" borderId="5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37" fillId="0" borderId="0" xfId="0" applyFont="1" applyFill="1" applyAlignment="1">
      <alignment/>
    </xf>
    <xf numFmtId="4" fontId="37" fillId="0" borderId="0" xfId="0" applyNumberFormat="1" applyFont="1" applyFill="1" applyAlignment="1">
      <alignment/>
    </xf>
    <xf numFmtId="0" fontId="0" fillId="24" borderId="46" xfId="0" applyFont="1" applyFill="1" applyBorder="1" applyAlignment="1">
      <alignment/>
    </xf>
    <xf numFmtId="0" fontId="0" fillId="24" borderId="49" xfId="0" applyFont="1" applyFill="1" applyBorder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>
      <alignment/>
    </xf>
    <xf numFmtId="0" fontId="0" fillId="0" borderId="51" xfId="0" applyFont="1" applyBorder="1" applyAlignment="1" applyProtection="1">
      <alignment/>
      <protection locked="0"/>
    </xf>
    <xf numFmtId="4" fontId="22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22" fillId="24" borderId="49" xfId="0" applyFont="1" applyFill="1" applyBorder="1" applyAlignment="1" applyProtection="1">
      <alignment horizontal="center" vertical="center" wrapText="1"/>
      <protection hidden="1" locked="0"/>
    </xf>
    <xf numFmtId="0" fontId="22" fillId="24" borderId="50" xfId="0" applyFont="1" applyFill="1" applyBorder="1" applyAlignment="1" applyProtection="1">
      <alignment horizontal="center" vertical="center" wrapText="1"/>
      <protection hidden="1" locked="0"/>
    </xf>
    <xf numFmtId="0" fontId="22" fillId="24" borderId="52" xfId="0" applyFont="1" applyFill="1" applyBorder="1" applyAlignment="1" applyProtection="1">
      <alignment horizontal="center" vertical="center" wrapText="1"/>
      <protection hidden="1" locked="0"/>
    </xf>
    <xf numFmtId="0" fontId="0" fillId="0" borderId="53" xfId="0" applyFont="1" applyBorder="1" applyAlignment="1" applyProtection="1">
      <alignment horizontal="center"/>
      <protection locked="0"/>
    </xf>
    <xf numFmtId="194" fontId="0" fillId="25" borderId="54" xfId="0" applyNumberFormat="1" applyFont="1" applyFill="1" applyBorder="1" applyAlignment="1" applyProtection="1">
      <alignment horizontal="center" vertical="center"/>
      <protection locked="0"/>
    </xf>
    <xf numFmtId="194" fontId="0" fillId="25" borderId="55" xfId="0" applyNumberFormat="1" applyFont="1" applyFill="1" applyBorder="1" applyAlignment="1" applyProtection="1">
      <alignment horizontal="center" vertical="center"/>
      <protection locked="0"/>
    </xf>
    <xf numFmtId="194" fontId="0" fillId="25" borderId="56" xfId="0" applyNumberFormat="1" applyFont="1" applyFill="1" applyBorder="1" applyAlignment="1" applyProtection="1">
      <alignment horizontal="center" vertical="center"/>
      <protection locked="0"/>
    </xf>
    <xf numFmtId="194" fontId="0" fillId="25" borderId="23" xfId="0" applyNumberFormat="1" applyFont="1" applyFill="1" applyBorder="1" applyAlignment="1" applyProtection="1">
      <alignment horizontal="center" vertical="center"/>
      <protection locked="0"/>
    </xf>
    <xf numFmtId="194" fontId="0" fillId="25" borderId="53" xfId="0" applyNumberFormat="1" applyFont="1" applyFill="1" applyBorder="1" applyAlignment="1" applyProtection="1">
      <alignment horizontal="center" vertical="center"/>
      <protection locked="0"/>
    </xf>
    <xf numFmtId="4" fontId="23" fillId="17" borderId="37" xfId="0" applyNumberFormat="1" applyFont="1" applyFill="1" applyBorder="1" applyAlignment="1" applyProtection="1">
      <alignment horizontal="right" vertical="center"/>
      <protection hidden="1" locked="0"/>
    </xf>
    <xf numFmtId="4" fontId="24" fillId="24" borderId="35" xfId="0" applyNumberFormat="1" applyFont="1" applyFill="1" applyBorder="1" applyAlignment="1" applyProtection="1">
      <alignment horizontal="right" vertical="center"/>
      <protection hidden="1" locked="0"/>
    </xf>
    <xf numFmtId="4" fontId="27" fillId="25" borderId="57" xfId="0" applyNumberFormat="1" applyFont="1" applyFill="1" applyBorder="1" applyAlignment="1" applyProtection="1">
      <alignment horizontal="right" vertical="center"/>
      <protection hidden="1" locked="0"/>
    </xf>
    <xf numFmtId="4" fontId="27" fillId="25" borderId="58" xfId="0" applyNumberFormat="1" applyFont="1" applyFill="1" applyBorder="1" applyAlignment="1" applyProtection="1">
      <alignment horizontal="right" vertical="center"/>
      <protection hidden="1" locked="0"/>
    </xf>
    <xf numFmtId="3" fontId="35" fillId="25" borderId="59" xfId="0" applyNumberFormat="1" applyFont="1" applyFill="1" applyBorder="1" applyAlignment="1" applyProtection="1">
      <alignment horizontal="center" vertical="center"/>
      <protection hidden="1" locked="0"/>
    </xf>
    <xf numFmtId="0" fontId="22" fillId="25" borderId="57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1" xfId="0" applyNumberFormat="1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Border="1" applyAlignment="1" applyProtection="1">
      <alignment/>
      <protection locked="0"/>
    </xf>
    <xf numFmtId="189" fontId="23" fillId="25" borderId="11" xfId="0" applyNumberFormat="1" applyFont="1" applyFill="1" applyBorder="1" applyAlignment="1" applyProtection="1">
      <alignment vertical="center"/>
      <protection hidden="1" locked="0"/>
    </xf>
    <xf numFmtId="3" fontId="35" fillId="25" borderId="24" xfId="0" applyNumberFormat="1" applyFont="1" applyFill="1" applyBorder="1" applyAlignment="1" applyProtection="1">
      <alignment horizontal="center" vertical="center"/>
      <protection hidden="1" locked="0"/>
    </xf>
    <xf numFmtId="189" fontId="24" fillId="25" borderId="11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49" fontId="0" fillId="0" borderId="46" xfId="0" applyNumberFormat="1" applyFont="1" applyBorder="1" applyAlignment="1" applyProtection="1">
      <alignment/>
      <protection locked="0"/>
    </xf>
    <xf numFmtId="4" fontId="22" fillId="24" borderId="43" xfId="0" applyNumberFormat="1" applyFont="1" applyFill="1" applyBorder="1" applyAlignment="1" applyProtection="1">
      <alignment horizontal="right" vertical="center"/>
      <protection hidden="1" locked="0"/>
    </xf>
    <xf numFmtId="4" fontId="22" fillId="24" borderId="35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/>
      <protection locked="0"/>
    </xf>
    <xf numFmtId="0" fontId="1" fillId="4" borderId="29" xfId="0" applyFont="1" applyFill="1" applyBorder="1" applyAlignment="1">
      <alignment horizontal="right"/>
    </xf>
    <xf numFmtId="0" fontId="1" fillId="4" borderId="52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24" borderId="29" xfId="0" applyFont="1" applyFill="1" applyBorder="1" applyAlignment="1">
      <alignment horizontal="left"/>
    </xf>
    <xf numFmtId="195" fontId="24" fillId="24" borderId="29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24" fillId="0" borderId="31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9" fontId="22" fillId="24" borderId="50" xfId="0" applyNumberFormat="1" applyFont="1" applyFill="1" applyBorder="1" applyAlignment="1" applyProtection="1">
      <alignment horizontal="right" vertical="center"/>
      <protection hidden="1" locked="0"/>
    </xf>
    <xf numFmtId="195" fontId="24" fillId="24" borderId="52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60" xfId="0" applyFont="1" applyBorder="1" applyAlignment="1">
      <alignment wrapText="1"/>
    </xf>
    <xf numFmtId="3" fontId="24" fillId="0" borderId="0" xfId="0" applyNumberFormat="1" applyFont="1" applyFill="1" applyBorder="1" applyAlignment="1" applyProtection="1">
      <alignment vertical="center"/>
      <protection hidden="1" locked="0"/>
    </xf>
    <xf numFmtId="0" fontId="1" fillId="0" borderId="11" xfId="0" applyFont="1" applyBorder="1" applyAlignment="1" applyProtection="1">
      <alignment horizontal="left"/>
      <protection locked="0"/>
    </xf>
    <xf numFmtId="189" fontId="24" fillId="0" borderId="11" xfId="0" applyNumberFormat="1" applyFont="1" applyFill="1" applyBorder="1" applyAlignment="1" applyProtection="1">
      <alignment vertical="center"/>
      <protection hidden="1" locked="0"/>
    </xf>
    <xf numFmtId="189" fontId="24" fillId="0" borderId="61" xfId="0" applyNumberFormat="1" applyFont="1" applyFill="1" applyBorder="1" applyAlignment="1" applyProtection="1">
      <alignment vertical="center"/>
      <protection hidden="1" locked="0"/>
    </xf>
    <xf numFmtId="4" fontId="23" fillId="17" borderId="48" xfId="0" applyNumberFormat="1" applyFont="1" applyFill="1" applyBorder="1" applyAlignment="1" applyProtection="1">
      <alignment horizontal="right" vertical="center"/>
      <protection hidden="1" locked="0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right"/>
    </xf>
    <xf numFmtId="10" fontId="22" fillId="0" borderId="31" xfId="0" applyNumberFormat="1" applyFont="1" applyFill="1" applyBorder="1" applyAlignment="1" applyProtection="1">
      <alignment vertical="center"/>
      <protection hidden="1" locked="0"/>
    </xf>
    <xf numFmtId="10" fontId="0" fillId="0" borderId="31" xfId="0" applyNumberFormat="1" applyFont="1" applyFill="1" applyBorder="1" applyAlignment="1">
      <alignment/>
    </xf>
    <xf numFmtId="0" fontId="1" fillId="19" borderId="0" xfId="0" applyFont="1" applyFill="1" applyAlignment="1">
      <alignment wrapText="1"/>
    </xf>
    <xf numFmtId="0" fontId="38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" fillId="19" borderId="10" xfId="0" applyFont="1" applyFill="1" applyBorder="1" applyAlignment="1">
      <alignment horizontal="left" vertical="center"/>
    </xf>
    <xf numFmtId="0" fontId="0" fillId="19" borderId="28" xfId="0" applyFont="1" applyFill="1" applyBorder="1" applyAlignment="1">
      <alignment horizontal="left" vertical="center"/>
    </xf>
    <xf numFmtId="0" fontId="1" fillId="19" borderId="26" xfId="0" applyFont="1" applyFill="1" applyBorder="1" applyAlignment="1">
      <alignment horizontal="center" vertical="center" wrapText="1"/>
    </xf>
    <xf numFmtId="0" fontId="0" fillId="17" borderId="21" xfId="0" applyFont="1" applyFill="1" applyBorder="1" applyAlignment="1">
      <alignment/>
    </xf>
    <xf numFmtId="0" fontId="0" fillId="17" borderId="22" xfId="0" applyFont="1" applyFill="1" applyBorder="1" applyAlignment="1">
      <alignment/>
    </xf>
    <xf numFmtId="0" fontId="0" fillId="17" borderId="50" xfId="0" applyFont="1" applyFill="1" applyBorder="1" applyAlignment="1">
      <alignment wrapText="1"/>
    </xf>
    <xf numFmtId="0" fontId="0" fillId="17" borderId="22" xfId="0" applyFont="1" applyFill="1" applyBorder="1" applyAlignment="1">
      <alignment wrapText="1"/>
    </xf>
    <xf numFmtId="0" fontId="0" fillId="17" borderId="23" xfId="0" applyFont="1" applyFill="1" applyBorder="1" applyAlignment="1">
      <alignment wrapText="1"/>
    </xf>
    <xf numFmtId="0" fontId="0" fillId="25" borderId="0" xfId="0" applyFont="1" applyFill="1" applyAlignment="1">
      <alignment/>
    </xf>
    <xf numFmtId="0" fontId="1" fillId="19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1" fontId="1" fillId="17" borderId="11" xfId="0" applyNumberFormat="1" applyFont="1" applyFill="1" applyBorder="1" applyAlignment="1">
      <alignment horizontal="right"/>
    </xf>
    <xf numFmtId="201" fontId="0" fillId="17" borderId="35" xfId="0" applyNumberFormat="1" applyFont="1" applyFill="1" applyBorder="1" applyAlignment="1">
      <alignment horizontal="right"/>
    </xf>
    <xf numFmtId="202" fontId="1" fillId="17" borderId="11" xfId="0" applyNumberFormat="1" applyFont="1" applyFill="1" applyBorder="1" applyAlignment="1">
      <alignment horizontal="right" vertical="center" wrapText="1"/>
    </xf>
    <xf numFmtId="9" fontId="1" fillId="19" borderId="11" xfId="0" applyNumberFormat="1" applyFont="1" applyFill="1" applyBorder="1" applyAlignment="1">
      <alignment horizontal="right"/>
    </xf>
    <xf numFmtId="201" fontId="1" fillId="19" borderId="62" xfId="0" applyNumberFormat="1" applyFont="1" applyFill="1" applyBorder="1" applyAlignment="1">
      <alignment horizontal="right"/>
    </xf>
    <xf numFmtId="201" fontId="0" fillId="19" borderId="48" xfId="0" applyNumberFormat="1" applyFont="1" applyFill="1" applyBorder="1" applyAlignment="1">
      <alignment/>
    </xf>
    <xf numFmtId="201" fontId="0" fillId="19" borderId="29" xfId="0" applyNumberFormat="1" applyFont="1" applyFill="1" applyBorder="1" applyAlignment="1">
      <alignment/>
    </xf>
    <xf numFmtId="201" fontId="0" fillId="19" borderId="52" xfId="0" applyNumberFormat="1" applyFont="1" applyFill="1" applyBorder="1" applyAlignment="1">
      <alignment/>
    </xf>
    <xf numFmtId="10" fontId="1" fillId="19" borderId="10" xfId="0" applyNumberFormat="1" applyFont="1" applyFill="1" applyBorder="1" applyAlignment="1">
      <alignment horizontal="right"/>
    </xf>
    <xf numFmtId="202" fontId="1" fillId="19" borderId="11" xfId="0" applyNumberFormat="1" applyFont="1" applyFill="1" applyBorder="1" applyAlignment="1">
      <alignment horizontal="right"/>
    </xf>
    <xf numFmtId="9" fontId="1" fillId="19" borderId="11" xfId="0" applyNumberFormat="1" applyFont="1" applyFill="1" applyBorder="1" applyAlignment="1">
      <alignment horizontal="right" vertical="center" wrapText="1"/>
    </xf>
    <xf numFmtId="202" fontId="1" fillId="19" borderId="10" xfId="0" applyNumberFormat="1" applyFont="1" applyFill="1" applyBorder="1" applyAlignment="1">
      <alignment horizontal="right" vertical="center" wrapText="1"/>
    </xf>
    <xf numFmtId="201" fontId="1" fillId="19" borderId="11" xfId="0" applyNumberFormat="1" applyFont="1" applyFill="1" applyBorder="1" applyAlignment="1">
      <alignment horizontal="right"/>
    </xf>
    <xf numFmtId="9" fontId="0" fillId="19" borderId="38" xfId="0" applyNumberFormat="1" applyFont="1" applyFill="1" applyBorder="1" applyAlignment="1">
      <alignment/>
    </xf>
    <xf numFmtId="201" fontId="0" fillId="19" borderId="37" xfId="0" applyNumberFormat="1" applyFont="1" applyFill="1" applyBorder="1" applyAlignment="1">
      <alignment/>
    </xf>
    <xf numFmtId="9" fontId="1" fillId="19" borderId="11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 applyProtection="1">
      <alignment vertical="center"/>
      <protection hidden="1" locked="0"/>
    </xf>
    <xf numFmtId="198" fontId="1" fillId="7" borderId="13" xfId="0" applyNumberFormat="1" applyFont="1" applyFill="1" applyBorder="1" applyAlignment="1">
      <alignment horizontal="right"/>
    </xf>
    <xf numFmtId="195" fontId="40" fillId="24" borderId="10" xfId="0" applyNumberFormat="1" applyFont="1" applyFill="1" applyBorder="1" applyAlignment="1" applyProtection="1">
      <alignment/>
      <protection hidden="1"/>
    </xf>
    <xf numFmtId="198" fontId="1" fillId="7" borderId="49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98" fontId="1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24" fillId="24" borderId="31" xfId="0" applyNumberFormat="1" applyFont="1" applyFill="1" applyBorder="1" applyAlignment="1" applyProtection="1">
      <alignment horizontal="right" vertical="center"/>
      <protection hidden="1" locked="0"/>
    </xf>
    <xf numFmtId="201" fontId="1" fillId="16" borderId="11" xfId="0" applyNumberFormat="1" applyFont="1" applyFill="1" applyBorder="1" applyAlignment="1">
      <alignment horizontal="right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9" fillId="8" borderId="11" xfId="0" applyNumberFormat="1" applyFont="1" applyFill="1" applyBorder="1" applyAlignment="1">
      <alignment horizontal="right"/>
    </xf>
    <xf numFmtId="202" fontId="1" fillId="19" borderId="11" xfId="0" applyNumberFormat="1" applyFont="1" applyFill="1" applyBorder="1" applyAlignment="1">
      <alignment horizontal="right" vertical="center" wrapText="1"/>
    </xf>
    <xf numFmtId="0" fontId="0" fillId="19" borderId="63" xfId="0" applyFont="1" applyFill="1" applyBorder="1" applyAlignment="1">
      <alignment/>
    </xf>
    <xf numFmtId="201" fontId="1" fillId="8" borderId="11" xfId="0" applyNumberFormat="1" applyFont="1" applyFill="1" applyBorder="1" applyAlignment="1">
      <alignment horizontal="right"/>
    </xf>
    <xf numFmtId="10" fontId="1" fillId="8" borderId="10" xfId="0" applyNumberFormat="1" applyFont="1" applyFill="1" applyBorder="1" applyAlignment="1">
      <alignment horizontal="right"/>
    </xf>
    <xf numFmtId="201" fontId="1" fillId="8" borderId="62" xfId="0" applyNumberFormat="1" applyFont="1" applyFill="1" applyBorder="1" applyAlignment="1">
      <alignment horizontal="right"/>
    </xf>
    <xf numFmtId="10" fontId="1" fillId="19" borderId="11" xfId="0" applyNumberFormat="1" applyFont="1" applyFill="1" applyBorder="1" applyAlignment="1">
      <alignment horizontal="right"/>
    </xf>
    <xf numFmtId="10" fontId="1" fillId="19" borderId="10" xfId="5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1" fillId="19" borderId="6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19" borderId="0" xfId="0" applyFont="1" applyFill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17" borderId="50" xfId="0" applyFont="1" applyFill="1" applyBorder="1" applyAlignment="1">
      <alignment wrapText="1"/>
    </xf>
    <xf numFmtId="4" fontId="22" fillId="19" borderId="12" xfId="0" applyNumberFormat="1" applyFont="1" applyFill="1" applyBorder="1" applyAlignment="1" applyProtection="1">
      <alignment horizontal="right" vertical="center" wrapText="1"/>
      <protection hidden="1" locked="0"/>
    </xf>
    <xf numFmtId="4" fontId="22" fillId="16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37" fillId="0" borderId="12" xfId="0" applyNumberFormat="1" applyFont="1" applyFill="1" applyBorder="1" applyAlignment="1" applyProtection="1">
      <alignment/>
      <protection locked="0"/>
    </xf>
    <xf numFmtId="1" fontId="25" fillId="0" borderId="35" xfId="0" applyNumberFormat="1" applyFont="1" applyFill="1" applyBorder="1" applyAlignment="1" applyProtection="1">
      <alignment horizontal="left" vertical="center"/>
      <protection hidden="1" locked="0"/>
    </xf>
    <xf numFmtId="49" fontId="25" fillId="0" borderId="35" xfId="0" applyNumberFormat="1" applyFont="1" applyFill="1" applyBorder="1" applyAlignment="1" applyProtection="1">
      <alignment horizontal="left" vertical="center"/>
      <protection hidden="1" locked="0"/>
    </xf>
    <xf numFmtId="0" fontId="0" fillId="11" borderId="48" xfId="0" applyFill="1" applyBorder="1" applyAlignment="1">
      <alignment/>
    </xf>
    <xf numFmtId="49" fontId="1" fillId="0" borderId="30" xfId="0" applyNumberFormat="1" applyFont="1" applyFill="1" applyBorder="1" applyAlignment="1" applyProtection="1">
      <alignment/>
      <protection locked="0"/>
    </xf>
    <xf numFmtId="49" fontId="25" fillId="0" borderId="35" xfId="0" applyNumberFormat="1" applyFont="1" applyFill="1" applyBorder="1" applyAlignment="1" applyProtection="1">
      <alignment vertical="center"/>
      <protection hidden="1" locked="0"/>
    </xf>
    <xf numFmtId="49" fontId="22" fillId="0" borderId="33" xfId="0" applyNumberFormat="1" applyFont="1" applyFill="1" applyBorder="1" applyAlignment="1" applyProtection="1">
      <alignment vertical="center"/>
      <protection hidden="1" locked="0"/>
    </xf>
    <xf numFmtId="49" fontId="22" fillId="0" borderId="32" xfId="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0" applyNumberFormat="1" applyFont="1" applyFill="1" applyBorder="1" applyAlignment="1" applyProtection="1">
      <alignment/>
      <protection locked="0"/>
    </xf>
    <xf numFmtId="49" fontId="22" fillId="0" borderId="32" xfId="0" applyNumberFormat="1" applyFont="1" applyFill="1" applyBorder="1" applyAlignment="1" applyProtection="1">
      <alignment vertical="center"/>
      <protection hidden="1" locked="0"/>
    </xf>
    <xf numFmtId="3" fontId="35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0" fillId="17" borderId="65" xfId="0" applyFill="1" applyBorder="1" applyAlignment="1">
      <alignment/>
    </xf>
    <xf numFmtId="0" fontId="0" fillId="17" borderId="30" xfId="0" applyFill="1" applyBorder="1" applyAlignment="1">
      <alignment/>
    </xf>
    <xf numFmtId="4" fontId="0" fillId="0" borderId="31" xfId="0" applyNumberFormat="1" applyFont="1" applyBorder="1" applyAlignment="1" applyProtection="1">
      <alignment horizontal="right" vertical="center"/>
      <protection locked="0"/>
    </xf>
    <xf numFmtId="49" fontId="22" fillId="0" borderId="31" xfId="0" applyNumberFormat="1" applyFont="1" applyFill="1" applyBorder="1" applyAlignment="1" applyProtection="1">
      <alignment horizontal="center" vertical="center"/>
      <protection hidden="1" locked="0"/>
    </xf>
    <xf numFmtId="49" fontId="22" fillId="0" borderId="32" xfId="0" applyNumberFormat="1" applyFont="1" applyFill="1" applyBorder="1" applyAlignment="1" applyProtection="1">
      <alignment horizontal="center" vertical="center"/>
      <protection hidden="1" locked="0"/>
    </xf>
    <xf numFmtId="4" fontId="22" fillId="0" borderId="36" xfId="0" applyNumberFormat="1" applyFont="1" applyFill="1" applyBorder="1" applyAlignment="1" applyProtection="1">
      <alignment horizontal="right" vertical="center" wrapText="1"/>
      <protection hidden="1" locked="0"/>
    </xf>
    <xf numFmtId="194" fontId="0" fillId="25" borderId="66" xfId="0" applyNumberFormat="1" applyFont="1" applyFill="1" applyBorder="1" applyAlignment="1" applyProtection="1">
      <alignment horizontal="center" vertical="center"/>
      <protection locked="0"/>
    </xf>
    <xf numFmtId="194" fontId="0" fillId="25" borderId="67" xfId="0" applyNumberFormat="1" applyFont="1" applyFill="1" applyBorder="1" applyAlignment="1" applyProtection="1">
      <alignment horizontal="center" vertical="center"/>
      <protection locked="0"/>
    </xf>
    <xf numFmtId="4" fontId="22" fillId="0" borderId="31" xfId="0" applyNumberFormat="1" applyFont="1" applyFill="1" applyBorder="1" applyAlignment="1" applyProtection="1">
      <alignment horizontal="right" vertical="center" wrapText="1"/>
      <protection hidden="1" locked="0"/>
    </xf>
    <xf numFmtId="4" fontId="22" fillId="0" borderId="30" xfId="0" applyNumberFormat="1" applyFont="1" applyBorder="1" applyAlignment="1" applyProtection="1">
      <alignment horizontal="right" vertical="center"/>
      <protection hidden="1" locked="0"/>
    </xf>
    <xf numFmtId="4" fontId="22" fillId="0" borderId="30" xfId="0" applyNumberFormat="1" applyFont="1" applyFill="1" applyBorder="1" applyAlignment="1" applyProtection="1">
      <alignment horizontal="right" vertical="center"/>
      <protection hidden="1" locked="0"/>
    </xf>
    <xf numFmtId="4" fontId="22" fillId="0" borderId="33" xfId="0" applyNumberFormat="1" applyFont="1" applyFill="1" applyBorder="1" applyAlignment="1" applyProtection="1">
      <alignment horizontal="right" vertical="center"/>
      <protection hidden="1" locked="0"/>
    </xf>
    <xf numFmtId="4" fontId="22" fillId="0" borderId="13" xfId="0" applyNumberFormat="1" applyFont="1" applyFill="1" applyBorder="1" applyAlignment="1" applyProtection="1">
      <alignment horizontal="right" vertical="center"/>
      <protection hidden="1" locked="0"/>
    </xf>
    <xf numFmtId="4" fontId="22" fillId="0" borderId="41" xfId="0" applyNumberFormat="1" applyFont="1" applyFill="1" applyBorder="1" applyAlignment="1" applyProtection="1">
      <alignment horizontal="right" vertical="center"/>
      <protection hidden="1" locked="0"/>
    </xf>
    <xf numFmtId="4" fontId="22" fillId="0" borderId="49" xfId="0" applyNumberFormat="1" applyFont="1" applyFill="1" applyBorder="1" applyAlignment="1" applyProtection="1">
      <alignment horizontal="right" vertical="center"/>
      <protection hidden="1" locked="0"/>
    </xf>
    <xf numFmtId="4" fontId="22" fillId="0" borderId="50" xfId="0" applyNumberFormat="1" applyFont="1" applyFill="1" applyBorder="1" applyAlignment="1" applyProtection="1">
      <alignment horizontal="right" vertical="center"/>
      <protection hidden="1" locked="0"/>
    </xf>
    <xf numFmtId="4" fontId="23" fillId="17" borderId="53" xfId="0" applyNumberFormat="1" applyFont="1" applyFill="1" applyBorder="1" applyAlignment="1" applyProtection="1">
      <alignment horizontal="right" vertical="center"/>
      <protection hidden="1" locked="0"/>
    </xf>
    <xf numFmtId="4" fontId="2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23" fillId="17" borderId="29" xfId="0" applyNumberFormat="1" applyFont="1" applyFill="1" applyBorder="1" applyAlignment="1" applyProtection="1">
      <alignment horizontal="right" vertical="center"/>
      <protection hidden="1" locked="0"/>
    </xf>
    <xf numFmtId="4" fontId="0" fillId="0" borderId="49" xfId="0" applyNumberFormat="1" applyFont="1" applyBorder="1" applyAlignment="1" applyProtection="1">
      <alignment horizontal="right" vertical="center"/>
      <protection locked="0"/>
    </xf>
    <xf numFmtId="4" fontId="23" fillId="17" borderId="52" xfId="0" applyNumberFormat="1" applyFont="1" applyFill="1" applyBorder="1" applyAlignment="1" applyProtection="1">
      <alignment horizontal="right" vertical="center"/>
      <protection hidden="1" locked="0"/>
    </xf>
    <xf numFmtId="0" fontId="0" fillId="8" borderId="59" xfId="0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0" fillId="8" borderId="10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19" borderId="42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wrapText="1"/>
    </xf>
    <xf numFmtId="0" fontId="0" fillId="0" borderId="63" xfId="0" applyBorder="1" applyAlignment="1">
      <alignment wrapText="1"/>
    </xf>
    <xf numFmtId="0" fontId="1" fillId="19" borderId="0" xfId="0" applyFont="1" applyFill="1" applyAlignment="1">
      <alignment wrapText="1"/>
    </xf>
    <xf numFmtId="0" fontId="0" fillId="19" borderId="0" xfId="0" applyFont="1" applyFill="1" applyAlignment="1">
      <alignment wrapText="1"/>
    </xf>
    <xf numFmtId="0" fontId="0" fillId="19" borderId="27" xfId="0" applyFont="1" applyFill="1" applyBorder="1" applyAlignment="1">
      <alignment wrapText="1"/>
    </xf>
    <xf numFmtId="0" fontId="1" fillId="19" borderId="4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8" borderId="59" xfId="0" applyFill="1" applyBorder="1" applyAlignment="1">
      <alignment wrapText="1"/>
    </xf>
    <xf numFmtId="0" fontId="1" fillId="0" borderId="0" xfId="0" applyFont="1" applyFill="1" applyAlignment="1">
      <alignment/>
    </xf>
    <xf numFmtId="0" fontId="0" fillId="8" borderId="10" xfId="0" applyFill="1" applyBorder="1" applyAlignment="1">
      <alignment wrapText="1"/>
    </xf>
    <xf numFmtId="0" fontId="0" fillId="0" borderId="27" xfId="0" applyBorder="1" applyAlignment="1">
      <alignment horizontal="right"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1" fillId="8" borderId="2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1" fillId="19" borderId="0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0" fillId="8" borderId="24" xfId="0" applyFill="1" applyBorder="1" applyAlignment="1">
      <alignment horizontal="center" wrapText="1"/>
    </xf>
    <xf numFmtId="0" fontId="0" fillId="8" borderId="26" xfId="0" applyFill="1" applyBorder="1" applyAlignment="1">
      <alignment horizontal="center" wrapText="1"/>
    </xf>
    <xf numFmtId="0" fontId="0" fillId="8" borderId="21" xfId="0" applyFill="1" applyBorder="1" applyAlignment="1">
      <alignment horizontal="center" wrapText="1"/>
    </xf>
    <xf numFmtId="0" fontId="0" fillId="8" borderId="23" xfId="0" applyFill="1" applyBorder="1" applyAlignment="1">
      <alignment horizontal="center" wrapText="1"/>
    </xf>
    <xf numFmtId="0" fontId="1" fillId="8" borderId="24" xfId="0" applyFont="1" applyFill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41" fillId="0" borderId="25" xfId="0" applyFont="1" applyFill="1" applyBorder="1" applyAlignment="1">
      <alignment wrapText="1"/>
    </xf>
    <xf numFmtId="0" fontId="41" fillId="0" borderId="25" xfId="0" applyFont="1" applyBorder="1" applyAlignment="1">
      <alignment wrapText="1"/>
    </xf>
    <xf numFmtId="0" fontId="0" fillId="19" borderId="62" xfId="0" applyFont="1" applyFill="1" applyBorder="1" applyAlignment="1">
      <alignment horizontal="left" wrapText="1"/>
    </xf>
    <xf numFmtId="0" fontId="0" fillId="0" borderId="62" xfId="0" applyFont="1" applyBorder="1" applyAlignment="1">
      <alignment horizontal="left" wrapText="1"/>
    </xf>
    <xf numFmtId="0" fontId="1" fillId="19" borderId="39" xfId="0" applyFont="1" applyFill="1" applyBorder="1" applyAlignment="1">
      <alignment horizontal="left" vertical="center" wrapText="1"/>
    </xf>
    <xf numFmtId="0" fontId="0" fillId="19" borderId="39" xfId="0" applyFont="1" applyFill="1" applyBorder="1" applyAlignment="1">
      <alignment/>
    </xf>
    <xf numFmtId="0" fontId="0" fillId="0" borderId="68" xfId="0" applyFont="1" applyBorder="1" applyAlignment="1">
      <alignment/>
    </xf>
    <xf numFmtId="0" fontId="1" fillId="19" borderId="10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59" xfId="0" applyBorder="1" applyAlignment="1">
      <alignment wrapText="1"/>
    </xf>
    <xf numFmtId="0" fontId="1" fillId="19" borderId="0" xfId="0" applyFont="1" applyFill="1" applyAlignment="1">
      <alignment wrapText="1"/>
    </xf>
    <xf numFmtId="0" fontId="0" fillId="19" borderId="27" xfId="0" applyFont="1" applyFill="1" applyBorder="1" applyAlignment="1">
      <alignment wrapText="1"/>
    </xf>
    <xf numFmtId="0" fontId="1" fillId="8" borderId="10" xfId="0" applyFont="1" applyFill="1" applyBorder="1" applyAlignment="1">
      <alignment/>
    </xf>
    <xf numFmtId="0" fontId="1" fillId="8" borderId="28" xfId="0" applyFont="1" applyFill="1" applyBorder="1" applyAlignment="1">
      <alignment/>
    </xf>
    <xf numFmtId="0" fontId="1" fillId="8" borderId="59" xfId="0" applyFont="1" applyFill="1" applyBorder="1" applyAlignment="1">
      <alignment/>
    </xf>
    <xf numFmtId="0" fontId="0" fillId="19" borderId="21" xfId="0" applyFont="1" applyFill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3" fillId="19" borderId="0" xfId="0" applyFont="1" applyFill="1" applyAlignment="1">
      <alignment horizontal="center" vertical="center"/>
    </xf>
    <xf numFmtId="0" fontId="8" fillId="19" borderId="0" xfId="0" applyFont="1" applyFill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19" borderId="28" xfId="0" applyFont="1" applyFill="1" applyBorder="1" applyAlignment="1">
      <alignment horizontal="center" vertical="center"/>
    </xf>
    <xf numFmtId="0" fontId="1" fillId="19" borderId="59" xfId="0" applyFont="1" applyFill="1" applyBorder="1" applyAlignment="1">
      <alignment horizontal="center" vertical="center"/>
    </xf>
    <xf numFmtId="16" fontId="1" fillId="19" borderId="65" xfId="0" applyNumberFormat="1" applyFont="1" applyFill="1" applyBorder="1" applyAlignment="1">
      <alignment horizontal="left" vertical="center"/>
    </xf>
    <xf numFmtId="0" fontId="0" fillId="19" borderId="40" xfId="0" applyFont="1" applyFill="1" applyBorder="1" applyAlignment="1">
      <alignment horizontal="left" vertical="center"/>
    </xf>
    <xf numFmtId="0" fontId="0" fillId="19" borderId="28" xfId="0" applyFont="1" applyFill="1" applyBorder="1" applyAlignment="1">
      <alignment horizontal="center" vertical="center"/>
    </xf>
    <xf numFmtId="0" fontId="0" fillId="19" borderId="59" xfId="0" applyFont="1" applyFill="1" applyBorder="1" applyAlignment="1">
      <alignment horizontal="center" vertical="center"/>
    </xf>
    <xf numFmtId="16" fontId="1" fillId="19" borderId="40" xfId="0" applyNumberFormat="1" applyFont="1" applyFill="1" applyBorder="1" applyAlignment="1">
      <alignment horizontal="left" vertical="center"/>
    </xf>
    <xf numFmtId="0" fontId="1" fillId="19" borderId="24" xfId="0" applyFont="1" applyFill="1" applyBorder="1" applyAlignment="1">
      <alignment horizontal="left" wrapText="1"/>
    </xf>
    <xf numFmtId="0" fontId="0" fillId="19" borderId="25" xfId="0" applyFont="1" applyFill="1" applyBorder="1" applyAlignment="1">
      <alignment horizontal="left" wrapText="1"/>
    </xf>
    <xf numFmtId="0" fontId="0" fillId="19" borderId="26" xfId="0" applyFont="1" applyFill="1" applyBorder="1" applyAlignment="1">
      <alignment horizontal="left" wrapText="1"/>
    </xf>
    <xf numFmtId="0" fontId="1" fillId="19" borderId="15" xfId="0" applyFont="1" applyFill="1" applyBorder="1" applyAlignment="1">
      <alignment horizontal="left" wrapText="1"/>
    </xf>
    <xf numFmtId="0" fontId="0" fillId="19" borderId="15" xfId="0" applyFont="1" applyFill="1" applyBorder="1" applyAlignment="1">
      <alignment horizontal="left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25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1" fillId="19" borderId="0" xfId="0" applyFont="1" applyFill="1" applyAlignment="1">
      <alignment/>
    </xf>
    <xf numFmtId="0" fontId="0" fillId="19" borderId="0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Border="1" applyAlignment="1">
      <alignment/>
    </xf>
    <xf numFmtId="0" fontId="2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0" fillId="8" borderId="59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0" fillId="8" borderId="59" xfId="0" applyFont="1" applyFill="1" applyBorder="1" applyAlignment="1">
      <alignment horizontal="center"/>
    </xf>
    <xf numFmtId="0" fontId="1" fillId="19" borderId="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27" xfId="0" applyFont="1" applyFill="1" applyBorder="1" applyAlignment="1">
      <alignment/>
    </xf>
    <xf numFmtId="0" fontId="0" fillId="17" borderId="13" xfId="0" applyFont="1" applyFill="1" applyBorder="1" applyAlignment="1">
      <alignment horizontal="left" vertical="top" wrapText="1"/>
    </xf>
    <xf numFmtId="0" fontId="0" fillId="17" borderId="31" xfId="0" applyFont="1" applyFill="1" applyBorder="1" applyAlignment="1">
      <alignment horizontal="left" vertical="top" wrapText="1"/>
    </xf>
    <xf numFmtId="0" fontId="0" fillId="17" borderId="29" xfId="0" applyFont="1" applyFill="1" applyBorder="1" applyAlignment="1">
      <alignment horizontal="left" vertical="top" wrapText="1"/>
    </xf>
    <xf numFmtId="15" fontId="0" fillId="17" borderId="51" xfId="0" applyNumberFormat="1" applyFont="1" applyFill="1" applyBorder="1" applyAlignment="1">
      <alignment horizontal="left" vertical="top" wrapText="1"/>
    </xf>
    <xf numFmtId="0" fontId="0" fillId="17" borderId="30" xfId="0" applyFont="1" applyFill="1" applyBorder="1" applyAlignment="1">
      <alignment horizontal="left" vertical="top" wrapText="1"/>
    </xf>
    <xf numFmtId="0" fontId="1" fillId="17" borderId="46" xfId="0" applyFont="1" applyFill="1" applyBorder="1" applyAlignment="1">
      <alignment horizontal="left" vertical="top" wrapText="1"/>
    </xf>
    <xf numFmtId="0" fontId="0" fillId="17" borderId="43" xfId="0" applyFill="1" applyBorder="1" applyAlignment="1">
      <alignment horizontal="left" vertical="top" wrapText="1"/>
    </xf>
    <xf numFmtId="0" fontId="0" fillId="17" borderId="48" xfId="0" applyFill="1" applyBorder="1" applyAlignment="1">
      <alignment horizontal="left" vertical="top" wrapText="1"/>
    </xf>
    <xf numFmtId="0" fontId="0" fillId="17" borderId="65" xfId="0" applyFont="1" applyFill="1" applyBorder="1" applyAlignment="1">
      <alignment horizontal="left" vertical="top" wrapText="1"/>
    </xf>
    <xf numFmtId="0" fontId="0" fillId="17" borderId="40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17" borderId="51" xfId="0" applyFont="1" applyFill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17" borderId="13" xfId="0" applyFont="1" applyFill="1" applyBorder="1" applyAlignment="1">
      <alignment horizontal="center" vertical="top" wrapText="1"/>
    </xf>
    <xf numFmtId="0" fontId="0" fillId="17" borderId="31" xfId="0" applyFont="1" applyFill="1" applyBorder="1" applyAlignment="1">
      <alignment horizontal="center" vertical="top" wrapText="1"/>
    </xf>
    <xf numFmtId="0" fontId="1" fillId="17" borderId="10" xfId="0" applyFont="1" applyFill="1" applyBorder="1" applyAlignment="1">
      <alignment horizontal="left" vertical="top" wrapText="1"/>
    </xf>
    <xf numFmtId="0" fontId="0" fillId="17" borderId="28" xfId="0" applyFill="1" applyBorder="1" applyAlignment="1">
      <alignment horizontal="left" vertical="top" wrapText="1"/>
    </xf>
    <xf numFmtId="0" fontId="0" fillId="17" borderId="59" xfId="0" applyFill="1" applyBorder="1" applyAlignment="1">
      <alignment horizontal="left" vertical="top" wrapText="1"/>
    </xf>
    <xf numFmtId="0" fontId="0" fillId="17" borderId="49" xfId="0" applyFont="1" applyFill="1" applyBorder="1" applyAlignment="1">
      <alignment horizontal="left" vertical="top" wrapText="1"/>
    </xf>
    <xf numFmtId="0" fontId="0" fillId="17" borderId="50" xfId="0" applyFont="1" applyFill="1" applyBorder="1" applyAlignment="1">
      <alignment horizontal="left" vertical="top" wrapText="1"/>
    </xf>
    <xf numFmtId="0" fontId="0" fillId="17" borderId="52" xfId="0" applyFont="1" applyFill="1" applyBorder="1" applyAlignment="1">
      <alignment horizontal="left" vertical="top" wrapText="1"/>
    </xf>
    <xf numFmtId="0" fontId="0" fillId="17" borderId="63" xfId="0" applyFont="1" applyFill="1" applyBorder="1" applyAlignment="1">
      <alignment horizontal="left" vertical="top" wrapText="1"/>
    </xf>
    <xf numFmtId="0" fontId="1" fillId="19" borderId="27" xfId="0" applyFont="1" applyFill="1" applyBorder="1" applyAlignment="1">
      <alignment/>
    </xf>
    <xf numFmtId="0" fontId="1" fillId="17" borderId="46" xfId="0" applyFont="1" applyFill="1" applyBorder="1" applyAlignment="1">
      <alignment wrapText="1"/>
    </xf>
    <xf numFmtId="0" fontId="0" fillId="17" borderId="43" xfId="0" applyFont="1" applyFill="1" applyBorder="1" applyAlignment="1">
      <alignment wrapText="1"/>
    </xf>
    <xf numFmtId="0" fontId="0" fillId="17" borderId="48" xfId="0" applyFont="1" applyFill="1" applyBorder="1" applyAlignment="1">
      <alignment wrapText="1"/>
    </xf>
    <xf numFmtId="0" fontId="1" fillId="17" borderId="28" xfId="0" applyFont="1" applyFill="1" applyBorder="1" applyAlignment="1">
      <alignment horizontal="left" vertical="top" wrapText="1"/>
    </xf>
    <xf numFmtId="0" fontId="1" fillId="17" borderId="59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/>
    </xf>
    <xf numFmtId="0" fontId="0" fillId="17" borderId="10" xfId="0" applyFill="1" applyBorder="1" applyAlignment="1">
      <alignment/>
    </xf>
    <xf numFmtId="0" fontId="0" fillId="17" borderId="28" xfId="0" applyFill="1" applyBorder="1" applyAlignment="1">
      <alignment/>
    </xf>
    <xf numFmtId="0" fontId="0" fillId="17" borderId="59" xfId="0" applyFill="1" applyBorder="1" applyAlignment="1">
      <alignment/>
    </xf>
    <xf numFmtId="0" fontId="1" fillId="17" borderId="10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59" xfId="0" applyFont="1" applyBorder="1" applyAlignment="1">
      <alignment/>
    </xf>
    <xf numFmtId="0" fontId="0" fillId="17" borderId="31" xfId="0" applyFont="1" applyFill="1" applyBorder="1" applyAlignment="1">
      <alignment horizontal="center"/>
    </xf>
    <xf numFmtId="0" fontId="0" fillId="17" borderId="29" xfId="0" applyFont="1" applyFill="1" applyBorder="1" applyAlignment="1">
      <alignment horizontal="center"/>
    </xf>
    <xf numFmtId="0" fontId="0" fillId="17" borderId="69" xfId="0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1" fillId="17" borderId="70" xfId="0" applyFont="1" applyFill="1" applyBorder="1" applyAlignment="1">
      <alignment/>
    </xf>
    <xf numFmtId="0" fontId="0" fillId="17" borderId="42" xfId="0" applyFill="1" applyBorder="1" applyAlignment="1">
      <alignment/>
    </xf>
    <xf numFmtId="0" fontId="0" fillId="17" borderId="33" xfId="0" applyFill="1" applyBorder="1" applyAlignment="1">
      <alignment/>
    </xf>
    <xf numFmtId="0" fontId="0" fillId="17" borderId="70" xfId="0" applyFont="1" applyFill="1" applyBorder="1" applyAlignment="1">
      <alignment horizontal="center"/>
    </xf>
    <xf numFmtId="0" fontId="0" fillId="17" borderId="42" xfId="0" applyFont="1" applyFill="1" applyBorder="1" applyAlignment="1">
      <alignment horizontal="center"/>
    </xf>
    <xf numFmtId="0" fontId="0" fillId="17" borderId="33" xfId="0" applyFont="1" applyFill="1" applyBorder="1" applyAlignment="1">
      <alignment horizontal="center"/>
    </xf>
    <xf numFmtId="0" fontId="0" fillId="17" borderId="71" xfId="0" applyFont="1" applyFill="1" applyBorder="1" applyAlignment="1">
      <alignment/>
    </xf>
    <xf numFmtId="0" fontId="0" fillId="17" borderId="39" xfId="0" applyFont="1" applyFill="1" applyBorder="1" applyAlignment="1">
      <alignment/>
    </xf>
    <xf numFmtId="0" fontId="0" fillId="17" borderId="36" xfId="0" applyFont="1" applyFill="1" applyBorder="1" applyAlignment="1">
      <alignment/>
    </xf>
    <xf numFmtId="0" fontId="1" fillId="17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17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17" borderId="0" xfId="0" applyFill="1" applyAlignment="1">
      <alignment horizontal="left"/>
    </xf>
    <xf numFmtId="0" fontId="0" fillId="0" borderId="0" xfId="0" applyAlignment="1">
      <alignment horizontal="left"/>
    </xf>
    <xf numFmtId="0" fontId="0" fillId="17" borderId="13" xfId="0" applyFill="1" applyBorder="1" applyAlignment="1">
      <alignment/>
    </xf>
    <xf numFmtId="0" fontId="0" fillId="17" borderId="31" xfId="0" applyFill="1" applyBorder="1" applyAlignment="1">
      <alignment/>
    </xf>
    <xf numFmtId="0" fontId="1" fillId="17" borderId="72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73" xfId="0" applyFont="1" applyBorder="1" applyAlignment="1">
      <alignment/>
    </xf>
    <xf numFmtId="0" fontId="0" fillId="17" borderId="16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17" borderId="29" xfId="0" applyFont="1" applyFill="1" applyBorder="1" applyAlignment="1">
      <alignment horizontal="center" vertical="top" wrapText="1"/>
    </xf>
    <xf numFmtId="0" fontId="0" fillId="17" borderId="51" xfId="0" applyFill="1" applyBorder="1" applyAlignment="1">
      <alignment wrapText="1"/>
    </xf>
    <xf numFmtId="0" fontId="0" fillId="17" borderId="0" xfId="0" applyFill="1" applyAlignment="1">
      <alignment/>
    </xf>
    <xf numFmtId="0" fontId="0" fillId="0" borderId="0" xfId="0" applyAlignment="1">
      <alignment/>
    </xf>
    <xf numFmtId="0" fontId="0" fillId="17" borderId="49" xfId="0" applyFill="1" applyBorder="1" applyAlignment="1">
      <alignment/>
    </xf>
    <xf numFmtId="0" fontId="0" fillId="17" borderId="50" xfId="0" applyFill="1" applyBorder="1" applyAlignment="1">
      <alignment/>
    </xf>
    <xf numFmtId="0" fontId="0" fillId="17" borderId="50" xfId="0" applyFill="1" applyBorder="1" applyAlignment="1">
      <alignment wrapText="1"/>
    </xf>
    <xf numFmtId="0" fontId="0" fillId="17" borderId="52" xfId="0" applyFill="1" applyBorder="1" applyAlignment="1">
      <alignment wrapText="1"/>
    </xf>
    <xf numFmtId="0" fontId="1" fillId="17" borderId="46" xfId="0" applyFont="1" applyFill="1" applyBorder="1" applyAlignment="1">
      <alignment/>
    </xf>
    <xf numFmtId="0" fontId="0" fillId="17" borderId="43" xfId="0" applyFill="1" applyBorder="1" applyAlignment="1">
      <alignment/>
    </xf>
    <xf numFmtId="0" fontId="0" fillId="17" borderId="48" xfId="0" applyFill="1" applyBorder="1" applyAlignment="1">
      <alignment/>
    </xf>
    <xf numFmtId="0" fontId="0" fillId="0" borderId="27" xfId="0" applyFont="1" applyBorder="1" applyAlignment="1">
      <alignment/>
    </xf>
    <xf numFmtId="14" fontId="0" fillId="17" borderId="31" xfId="0" applyNumberFormat="1" applyFont="1" applyFill="1" applyBorder="1" applyAlignment="1">
      <alignment horizontal="center" vertical="top" wrapText="1"/>
    </xf>
    <xf numFmtId="14" fontId="0" fillId="17" borderId="51" xfId="0" applyNumberFormat="1" applyFont="1" applyFill="1" applyBorder="1" applyAlignment="1">
      <alignment horizontal="center" vertical="top" wrapText="1"/>
    </xf>
    <xf numFmtId="0" fontId="0" fillId="17" borderId="30" xfId="0" applyFont="1" applyFill="1" applyBorder="1" applyAlignment="1">
      <alignment horizontal="center" vertical="top" wrapText="1"/>
    </xf>
    <xf numFmtId="0" fontId="0" fillId="17" borderId="43" xfId="0" applyFont="1" applyFill="1" applyBorder="1" applyAlignment="1">
      <alignment horizontal="left" vertical="top" wrapText="1"/>
    </xf>
    <xf numFmtId="0" fontId="0" fillId="17" borderId="48" xfId="0" applyFont="1" applyFill="1" applyBorder="1" applyAlignment="1">
      <alignment horizontal="left" vertical="top" wrapText="1"/>
    </xf>
    <xf numFmtId="0" fontId="0" fillId="17" borderId="42" xfId="0" applyFill="1" applyBorder="1" applyAlignment="1">
      <alignment horizontal="center"/>
    </xf>
    <xf numFmtId="0" fontId="0" fillId="17" borderId="74" xfId="0" applyFill="1" applyBorder="1" applyAlignment="1">
      <alignment horizontal="center"/>
    </xf>
    <xf numFmtId="0" fontId="0" fillId="0" borderId="59" xfId="0" applyBorder="1" applyAlignment="1">
      <alignment/>
    </xf>
    <xf numFmtId="0" fontId="0" fillId="17" borderId="31" xfId="0" applyFill="1" applyBorder="1" applyAlignment="1">
      <alignment wrapText="1"/>
    </xf>
    <xf numFmtId="0" fontId="0" fillId="17" borderId="29" xfId="0" applyFill="1" applyBorder="1" applyAlignment="1">
      <alignment wrapText="1"/>
    </xf>
    <xf numFmtId="0" fontId="0" fillId="17" borderId="29" xfId="0" applyFill="1" applyBorder="1" applyAlignment="1">
      <alignment/>
    </xf>
    <xf numFmtId="0" fontId="1" fillId="17" borderId="46" xfId="0" applyFont="1" applyFill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  <xf numFmtId="0" fontId="1" fillId="17" borderId="10" xfId="0" applyFont="1" applyFill="1" applyBorder="1" applyAlignment="1">
      <alignment horizontal="left" vertical="top" wrapText="1"/>
    </xf>
    <xf numFmtId="0" fontId="0" fillId="17" borderId="28" xfId="0" applyFont="1" applyFill="1" applyBorder="1" applyAlignment="1">
      <alignment horizontal="left" vertical="top" wrapText="1"/>
    </xf>
    <xf numFmtId="0" fontId="0" fillId="17" borderId="59" xfId="0" applyFont="1" applyFill="1" applyBorder="1" applyAlignment="1">
      <alignment horizontal="left" vertical="top" wrapText="1"/>
    </xf>
    <xf numFmtId="0" fontId="1" fillId="17" borderId="51" xfId="0" applyFont="1" applyFill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2" fillId="19" borderId="0" xfId="0" applyFont="1" applyFill="1" applyAlignment="1">
      <alignment/>
    </xf>
    <xf numFmtId="0" fontId="0" fillId="0" borderId="0" xfId="0" applyBorder="1" applyAlignment="1">
      <alignment/>
    </xf>
    <xf numFmtId="0" fontId="3" fillId="19" borderId="0" xfId="0" applyFont="1" applyFill="1" applyAlignment="1">
      <alignment horizontal="center" vertical="center"/>
    </xf>
    <xf numFmtId="0" fontId="8" fillId="19" borderId="0" xfId="0" applyFont="1" applyFill="1" applyAlignment="1">
      <alignment horizontal="center" vertical="center"/>
    </xf>
    <xf numFmtId="0" fontId="0" fillId="0" borderId="27" xfId="0" applyFont="1" applyBorder="1" applyAlignment="1">
      <alignment wrapText="1"/>
    </xf>
    <xf numFmtId="0" fontId="0" fillId="17" borderId="10" xfId="0" applyFont="1" applyFill="1" applyBorder="1" applyAlignment="1">
      <alignment/>
    </xf>
    <xf numFmtId="0" fontId="0" fillId="17" borderId="28" xfId="0" applyFont="1" applyFill="1" applyBorder="1" applyAlignment="1">
      <alignment/>
    </xf>
    <xf numFmtId="0" fontId="0" fillId="17" borderId="59" xfId="0" applyFont="1" applyFill="1" applyBorder="1" applyAlignment="1">
      <alignment/>
    </xf>
    <xf numFmtId="0" fontId="0" fillId="0" borderId="40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30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17" borderId="51" xfId="0" applyFont="1" applyFill="1" applyBorder="1" applyAlignment="1">
      <alignment horizontal="center" vertical="top" wrapText="1"/>
    </xf>
    <xf numFmtId="0" fontId="0" fillId="17" borderId="65" xfId="0" applyFill="1" applyBorder="1" applyAlignment="1">
      <alignment/>
    </xf>
    <xf numFmtId="0" fontId="0" fillId="17" borderId="30" xfId="0" applyFill="1" applyBorder="1" applyAlignment="1">
      <alignment/>
    </xf>
    <xf numFmtId="0" fontId="0" fillId="17" borderId="40" xfId="0" applyFill="1" applyBorder="1" applyAlignment="1">
      <alignment wrapText="1"/>
    </xf>
    <xf numFmtId="0" fontId="0" fillId="17" borderId="63" xfId="0" applyFill="1" applyBorder="1" applyAlignment="1">
      <alignment wrapText="1"/>
    </xf>
    <xf numFmtId="0" fontId="3" fillId="19" borderId="0" xfId="0" applyFont="1" applyFill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59" xfId="0" applyFont="1" applyFill="1" applyBorder="1" applyAlignment="1">
      <alignment horizontal="center"/>
    </xf>
    <xf numFmtId="0" fontId="0" fillId="17" borderId="28" xfId="0" applyFont="1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0" fillId="17" borderId="59" xfId="0" applyFont="1" applyFill="1" applyBorder="1" applyAlignment="1">
      <alignment/>
    </xf>
    <xf numFmtId="3" fontId="0" fillId="17" borderId="10" xfId="0" applyNumberFormat="1" applyFont="1" applyFill="1" applyBorder="1" applyAlignment="1">
      <alignment/>
    </xf>
    <xf numFmtId="0" fontId="0" fillId="17" borderId="24" xfId="0" applyFill="1" applyBorder="1" applyAlignment="1">
      <alignment/>
    </xf>
    <xf numFmtId="0" fontId="0" fillId="17" borderId="25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21" xfId="0" applyFill="1" applyBorder="1" applyAlignment="1">
      <alignment/>
    </xf>
    <xf numFmtId="0" fontId="0" fillId="17" borderId="22" xfId="0" applyFill="1" applyBorder="1" applyAlignment="1">
      <alignment/>
    </xf>
    <xf numFmtId="0" fontId="0" fillId="17" borderId="23" xfId="0" applyFill="1" applyBorder="1" applyAlignment="1">
      <alignment/>
    </xf>
    <xf numFmtId="0" fontId="15" fillId="17" borderId="10" xfId="36" applyFill="1" applyBorder="1" applyAlignment="1">
      <alignment/>
    </xf>
    <xf numFmtId="0" fontId="1" fillId="19" borderId="0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wrapText="1"/>
    </xf>
    <xf numFmtId="202" fontId="41" fillId="0" borderId="25" xfId="0" applyNumberFormat="1" applyFont="1" applyFill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7" borderId="10" xfId="0" applyFont="1" applyFill="1" applyBorder="1" applyAlignment="1" applyProtection="1">
      <alignment horizontal="center"/>
      <protection hidden="1" locked="0"/>
    </xf>
    <xf numFmtId="0" fontId="0" fillId="17" borderId="28" xfId="0" applyFont="1" applyFill="1" applyBorder="1" applyAlignment="1" applyProtection="1">
      <alignment horizontal="center"/>
      <protection hidden="1" locked="0"/>
    </xf>
    <xf numFmtId="0" fontId="0" fillId="17" borderId="59" xfId="0" applyFont="1" applyFill="1" applyBorder="1" applyAlignment="1" applyProtection="1">
      <alignment horizontal="center"/>
      <protection hidden="1" locked="0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17" borderId="10" xfId="0" applyFont="1" applyFill="1" applyBorder="1" applyAlignment="1">
      <alignment/>
    </xf>
    <xf numFmtId="0" fontId="1" fillId="17" borderId="28" xfId="0" applyFont="1" applyFill="1" applyBorder="1" applyAlignment="1">
      <alignment/>
    </xf>
    <xf numFmtId="0" fontId="1" fillId="17" borderId="59" xfId="0" applyFont="1" applyFill="1" applyBorder="1" applyAlignment="1">
      <alignment/>
    </xf>
    <xf numFmtId="0" fontId="4" fillId="19" borderId="0" xfId="0" applyFont="1" applyFill="1" applyAlignment="1">
      <alignment horizontal="center"/>
    </xf>
    <xf numFmtId="0" fontId="13" fillId="19" borderId="24" xfId="0" applyFont="1" applyFill="1" applyBorder="1" applyAlignment="1">
      <alignment/>
    </xf>
    <xf numFmtId="0" fontId="13" fillId="19" borderId="25" xfId="0" applyFont="1" applyFill="1" applyBorder="1" applyAlignment="1">
      <alignment/>
    </xf>
    <xf numFmtId="0" fontId="13" fillId="19" borderId="26" xfId="0" applyFont="1" applyFill="1" applyBorder="1" applyAlignment="1">
      <alignment/>
    </xf>
    <xf numFmtId="0" fontId="22" fillId="24" borderId="46" xfId="0" applyFont="1" applyFill="1" applyBorder="1" applyAlignment="1" applyProtection="1">
      <alignment horizontal="left"/>
      <protection hidden="1" locked="0"/>
    </xf>
    <xf numFmtId="0" fontId="22" fillId="24" borderId="43" xfId="0" applyFont="1" applyFill="1" applyBorder="1" applyAlignment="1" applyProtection="1">
      <alignment horizontal="left"/>
      <protection hidden="1" locked="0"/>
    </xf>
    <xf numFmtId="0" fontId="1" fillId="18" borderId="45" xfId="0" applyFont="1" applyFill="1" applyBorder="1" applyAlignment="1" applyProtection="1">
      <alignment horizontal="left"/>
      <protection locked="0"/>
    </xf>
    <xf numFmtId="0" fontId="1" fillId="18" borderId="73" xfId="0" applyFont="1" applyFill="1" applyBorder="1" applyAlignment="1" applyProtection="1">
      <alignment horizontal="left"/>
      <protection locked="0"/>
    </xf>
    <xf numFmtId="0" fontId="24" fillId="24" borderId="72" xfId="0" applyFont="1" applyFill="1" applyBorder="1" applyAlignment="1" applyProtection="1">
      <alignment horizontal="center"/>
      <protection hidden="1" locked="0"/>
    </xf>
    <xf numFmtId="0" fontId="24" fillId="24" borderId="73" xfId="0" applyFont="1" applyFill="1" applyBorder="1" applyAlignment="1" applyProtection="1">
      <alignment horizontal="center"/>
      <protection hidden="1" locked="0"/>
    </xf>
    <xf numFmtId="0" fontId="0" fillId="18" borderId="72" xfId="0" applyFont="1" applyFill="1" applyBorder="1" applyAlignment="1">
      <alignment horizontal="left"/>
    </xf>
    <xf numFmtId="0" fontId="0" fillId="18" borderId="47" xfId="0" applyFont="1" applyFill="1" applyBorder="1" applyAlignment="1">
      <alignment horizontal="left"/>
    </xf>
    <xf numFmtId="0" fontId="0" fillId="18" borderId="73" xfId="0" applyFont="1" applyFill="1" applyBorder="1" applyAlignment="1">
      <alignment horizontal="left"/>
    </xf>
    <xf numFmtId="0" fontId="22" fillId="24" borderId="49" xfId="0" applyFont="1" applyFill="1" applyBorder="1" applyAlignment="1" applyProtection="1">
      <alignment horizontal="left"/>
      <protection hidden="1" locked="0"/>
    </xf>
    <xf numFmtId="0" fontId="22" fillId="24" borderId="50" xfId="0" applyFont="1" applyFill="1" applyBorder="1" applyAlignment="1" applyProtection="1">
      <alignment horizontal="left"/>
      <protection hidden="1" locked="0"/>
    </xf>
    <xf numFmtId="0" fontId="1" fillId="18" borderId="19" xfId="0" applyFont="1" applyFill="1" applyBorder="1" applyAlignment="1" applyProtection="1">
      <alignment horizontal="left"/>
      <protection locked="0"/>
    </xf>
    <xf numFmtId="0" fontId="1" fillId="18" borderId="20" xfId="0" applyFont="1" applyFill="1" applyBorder="1" applyAlignment="1" applyProtection="1">
      <alignment horizontal="left"/>
      <protection locked="0"/>
    </xf>
    <xf numFmtId="0" fontId="24" fillId="24" borderId="16" xfId="0" applyFont="1" applyFill="1" applyBorder="1" applyAlignment="1" applyProtection="1">
      <alignment horizontal="center"/>
      <protection hidden="1" locked="0"/>
    </xf>
    <xf numFmtId="0" fontId="24" fillId="24" borderId="20" xfId="0" applyFont="1" applyFill="1" applyBorder="1" applyAlignment="1" applyProtection="1">
      <alignment horizontal="center"/>
      <protection hidden="1" locked="0"/>
    </xf>
    <xf numFmtId="0" fontId="0" fillId="18" borderId="16" xfId="0" applyFont="1" applyFill="1" applyBorder="1" applyAlignment="1">
      <alignment horizontal="left"/>
    </xf>
    <xf numFmtId="0" fontId="0" fillId="18" borderId="17" xfId="0" applyFont="1" applyFill="1" applyBorder="1" applyAlignment="1">
      <alignment horizontal="left"/>
    </xf>
    <xf numFmtId="0" fontId="0" fillId="18" borderId="20" xfId="0" applyFont="1" applyFill="1" applyBorder="1" applyAlignment="1">
      <alignment horizontal="left"/>
    </xf>
    <xf numFmtId="0" fontId="22" fillId="24" borderId="75" xfId="0" applyFont="1" applyFill="1" applyBorder="1" applyAlignment="1" applyProtection="1">
      <alignment horizontal="center" vertical="center" wrapText="1"/>
      <protection hidden="1" locked="0"/>
    </xf>
    <xf numFmtId="0" fontId="22" fillId="24" borderId="61" xfId="0" applyFont="1" applyFill="1" applyBorder="1" applyAlignment="1" applyProtection="1">
      <alignment horizontal="center" vertical="center" wrapText="1"/>
      <protection hidden="1" locked="0"/>
    </xf>
    <xf numFmtId="0" fontId="22" fillId="24" borderId="56" xfId="0" applyFont="1" applyFill="1" applyBorder="1" applyAlignment="1" applyProtection="1">
      <alignment horizontal="center" vertical="center" wrapText="1"/>
      <protection hidden="1" locked="0"/>
    </xf>
    <xf numFmtId="0" fontId="1" fillId="24" borderId="72" xfId="0" applyFont="1" applyFill="1" applyBorder="1" applyAlignment="1">
      <alignment horizontal="left"/>
    </xf>
    <xf numFmtId="0" fontId="1" fillId="24" borderId="44" xfId="0" applyFont="1" applyFill="1" applyBorder="1" applyAlignment="1">
      <alignment horizontal="left"/>
    </xf>
    <xf numFmtId="0" fontId="0" fillId="24" borderId="70" xfId="0" applyFont="1" applyFill="1" applyBorder="1" applyAlignment="1">
      <alignment horizontal="left" wrapText="1"/>
    </xf>
    <xf numFmtId="0" fontId="0" fillId="24" borderId="33" xfId="0" applyFont="1" applyFill="1" applyBorder="1" applyAlignment="1">
      <alignment horizontal="left" wrapText="1"/>
    </xf>
    <xf numFmtId="0" fontId="0" fillId="24" borderId="14" xfId="0" applyFont="1" applyFill="1" applyBorder="1" applyAlignment="1">
      <alignment horizontal="left" wrapText="1"/>
    </xf>
    <xf numFmtId="0" fontId="0" fillId="24" borderId="76" xfId="0" applyFont="1" applyFill="1" applyBorder="1" applyAlignment="1">
      <alignment horizontal="left" wrapText="1"/>
    </xf>
    <xf numFmtId="0" fontId="0" fillId="24" borderId="21" xfId="0" applyFont="1" applyFill="1" applyBorder="1" applyAlignment="1">
      <alignment horizontal="left" wrapText="1"/>
    </xf>
    <xf numFmtId="0" fontId="0" fillId="24" borderId="77" xfId="0" applyFont="1" applyFill="1" applyBorder="1" applyAlignment="1">
      <alignment horizontal="left" wrapText="1"/>
    </xf>
    <xf numFmtId="0" fontId="0" fillId="24" borderId="74" xfId="0" applyFill="1" applyBorder="1" applyAlignment="1">
      <alignment horizontal="left"/>
    </xf>
    <xf numFmtId="0" fontId="0" fillId="24" borderId="27" xfId="0" applyFill="1" applyBorder="1" applyAlignment="1">
      <alignment horizontal="left"/>
    </xf>
    <xf numFmtId="0" fontId="0" fillId="24" borderId="23" xfId="0" applyFill="1" applyBorder="1" applyAlignment="1">
      <alignment horizontal="left"/>
    </xf>
    <xf numFmtId="0" fontId="0" fillId="24" borderId="45" xfId="0" applyFont="1" applyFill="1" applyBorder="1" applyAlignment="1">
      <alignment horizontal="center"/>
    </xf>
    <xf numFmtId="0" fontId="0" fillId="24" borderId="47" xfId="0" applyFont="1" applyFill="1" applyBorder="1" applyAlignment="1">
      <alignment horizontal="center"/>
    </xf>
    <xf numFmtId="0" fontId="0" fillId="24" borderId="73" xfId="0" applyFont="1" applyFill="1" applyBorder="1" applyAlignment="1">
      <alignment horizontal="center"/>
    </xf>
    <xf numFmtId="14" fontId="0" fillId="24" borderId="19" xfId="0" applyNumberFormat="1" applyFont="1" applyFill="1" applyBorder="1" applyAlignment="1">
      <alignment horizontal="center"/>
    </xf>
    <xf numFmtId="14" fontId="0" fillId="24" borderId="17" xfId="0" applyNumberFormat="1" applyFont="1" applyFill="1" applyBorder="1" applyAlignment="1">
      <alignment horizontal="center"/>
    </xf>
    <xf numFmtId="14" fontId="0" fillId="24" borderId="20" xfId="0" applyNumberFormat="1" applyFont="1" applyFill="1" applyBorder="1" applyAlignment="1">
      <alignment horizontal="center"/>
    </xf>
    <xf numFmtId="0" fontId="22" fillId="24" borderId="32" xfId="0" applyFont="1" applyFill="1" applyBorder="1" applyAlignment="1" applyProtection="1">
      <alignment horizontal="center" vertical="center" wrapText="1"/>
      <protection hidden="1" locked="0"/>
    </xf>
    <xf numFmtId="0" fontId="22" fillId="24" borderId="55" xfId="0" applyFont="1" applyFill="1" applyBorder="1" applyAlignment="1" applyProtection="1">
      <alignment horizontal="center" vertical="center" wrapText="1"/>
      <protection hidden="1" locked="0"/>
    </xf>
    <xf numFmtId="0" fontId="33" fillId="24" borderId="32" xfId="0" applyFont="1" applyFill="1" applyBorder="1" applyAlignment="1" applyProtection="1">
      <alignment horizontal="center" vertical="center" wrapText="1"/>
      <protection hidden="1" locked="0"/>
    </xf>
    <xf numFmtId="0" fontId="33" fillId="24" borderId="55" xfId="0" applyFont="1" applyFill="1" applyBorder="1" applyAlignment="1" applyProtection="1">
      <alignment horizontal="center" vertical="center" wrapText="1"/>
      <protection hidden="1" locked="0"/>
    </xf>
    <xf numFmtId="0" fontId="24" fillId="0" borderId="10" xfId="0" applyFont="1" applyFill="1" applyBorder="1" applyAlignment="1" applyProtection="1">
      <alignment horizontal="center"/>
      <protection hidden="1" locked="0"/>
    </xf>
    <xf numFmtId="0" fontId="24" fillId="0" borderId="28" xfId="0" applyFont="1" applyFill="1" applyBorder="1" applyAlignment="1" applyProtection="1">
      <alignment horizontal="center"/>
      <protection hidden="1" locked="0"/>
    </xf>
    <xf numFmtId="0" fontId="24" fillId="0" borderId="59" xfId="0" applyFont="1" applyFill="1" applyBorder="1" applyAlignment="1" applyProtection="1">
      <alignment horizontal="center"/>
      <protection hidden="1" locked="0"/>
    </xf>
    <xf numFmtId="4" fontId="22" fillId="3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49" fontId="31" fillId="17" borderId="10" xfId="0" applyNumberFormat="1" applyFont="1" applyFill="1" applyBorder="1" applyAlignment="1" applyProtection="1">
      <alignment horizontal="center"/>
      <protection hidden="1" locked="0"/>
    </xf>
    <xf numFmtId="0" fontId="32" fillId="0" borderId="28" xfId="0" applyFont="1" applyBorder="1" applyAlignment="1">
      <alignment/>
    </xf>
    <xf numFmtId="0" fontId="32" fillId="0" borderId="59" xfId="0" applyFont="1" applyBorder="1" applyAlignment="1">
      <alignment/>
    </xf>
    <xf numFmtId="0" fontId="22" fillId="24" borderId="78" xfId="0" applyFont="1" applyFill="1" applyBorder="1" applyAlignment="1" applyProtection="1">
      <alignment horizontal="center" vertical="center" wrapText="1"/>
      <protection hidden="1" locked="0"/>
    </xf>
    <xf numFmtId="0" fontId="22" fillId="24" borderId="67" xfId="0" applyFont="1" applyFill="1" applyBorder="1" applyAlignment="1" applyProtection="1">
      <alignment horizontal="center" vertical="center" wrapText="1"/>
      <protection hidden="1" locked="0"/>
    </xf>
    <xf numFmtId="0" fontId="22" fillId="24" borderId="45" xfId="0" applyFont="1" applyFill="1" applyBorder="1" applyAlignment="1" applyProtection="1">
      <alignment horizontal="center" vertical="center"/>
      <protection hidden="1" locked="0"/>
    </xf>
    <xf numFmtId="0" fontId="22" fillId="24" borderId="44" xfId="0" applyFont="1" applyFill="1" applyBorder="1" applyAlignment="1" applyProtection="1">
      <alignment horizontal="center" vertical="center"/>
      <protection hidden="1" locked="0"/>
    </xf>
    <xf numFmtId="0" fontId="22" fillId="24" borderId="24" xfId="0" applyFont="1" applyFill="1" applyBorder="1" applyAlignment="1" applyProtection="1">
      <alignment horizontal="center" vertical="center" wrapText="1"/>
      <protection hidden="1" locked="0"/>
    </xf>
    <xf numFmtId="0" fontId="22" fillId="24" borderId="25" xfId="0" applyFont="1" applyFill="1" applyBorder="1" applyAlignment="1" applyProtection="1">
      <alignment horizontal="center" vertical="center" wrapText="1"/>
      <protection hidden="1" locked="0"/>
    </xf>
    <xf numFmtId="0" fontId="22" fillId="24" borderId="26" xfId="0" applyFont="1" applyFill="1" applyBorder="1" applyAlignment="1" applyProtection="1">
      <alignment horizontal="center" vertical="center" wrapText="1"/>
      <protection hidden="1" locked="0"/>
    </xf>
    <xf numFmtId="0" fontId="22" fillId="24" borderId="71" xfId="0" applyFont="1" applyFill="1" applyBorder="1" applyAlignment="1" applyProtection="1">
      <alignment horizontal="center" vertical="center" wrapText="1"/>
      <protection hidden="1" locked="0"/>
    </xf>
    <xf numFmtId="0" fontId="22" fillId="24" borderId="39" xfId="0" applyFont="1" applyFill="1" applyBorder="1" applyAlignment="1" applyProtection="1">
      <alignment horizontal="center" vertical="center" wrapText="1"/>
      <protection hidden="1" locked="0"/>
    </xf>
    <xf numFmtId="0" fontId="22" fillId="24" borderId="68" xfId="0" applyFont="1" applyFill="1" applyBorder="1" applyAlignment="1" applyProtection="1">
      <alignment horizontal="center" vertical="center" wrapText="1"/>
      <protection hidden="1" locked="0"/>
    </xf>
    <xf numFmtId="4" fontId="22" fillId="3" borderId="48" xfId="0" applyNumberFormat="1" applyFont="1" applyFill="1" applyBorder="1" applyAlignment="1" applyProtection="1">
      <alignment horizontal="center" vertical="center" wrapText="1"/>
      <protection hidden="1"/>
    </xf>
    <xf numFmtId="4" fontId="22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24" fillId="24" borderId="79" xfId="48" applyFont="1" applyFill="1" applyBorder="1" applyAlignment="1" applyProtection="1">
      <alignment horizontal="center" vertical="center" wrapText="1"/>
      <protection hidden="1" locked="0"/>
    </xf>
    <xf numFmtId="0" fontId="24" fillId="24" borderId="80" xfId="48" applyFont="1" applyFill="1" applyBorder="1" applyAlignment="1" applyProtection="1">
      <alignment horizontal="center" vertical="center" wrapText="1"/>
      <protection hidden="1" locked="0"/>
    </xf>
    <xf numFmtId="0" fontId="24" fillId="24" borderId="53" xfId="48" applyFont="1" applyFill="1" applyBorder="1" applyAlignment="1" applyProtection="1">
      <alignment horizontal="center" vertical="center" wrapText="1"/>
      <protection hidden="1" locked="0"/>
    </xf>
    <xf numFmtId="4" fontId="22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textRotation="90" wrapText="1"/>
      <protection locked="0"/>
    </xf>
    <xf numFmtId="0" fontId="1" fillId="0" borderId="64" xfId="0" applyFont="1" applyBorder="1" applyAlignment="1" applyProtection="1">
      <alignment horizontal="center" vertical="center" textRotation="90" wrapText="1"/>
      <protection locked="0"/>
    </xf>
    <xf numFmtId="0" fontId="1" fillId="0" borderId="21" xfId="0" applyFont="1" applyBorder="1" applyAlignment="1" applyProtection="1">
      <alignment horizontal="center" vertical="center" textRotation="90" wrapText="1"/>
      <protection locked="0"/>
    </xf>
    <xf numFmtId="0" fontId="1" fillId="25" borderId="10" xfId="0" applyFont="1" applyFill="1" applyBorder="1" applyAlignment="1" applyProtection="1">
      <alignment horizontal="center"/>
      <protection locked="0"/>
    </xf>
    <xf numFmtId="0" fontId="1" fillId="25" borderId="28" xfId="0" applyFont="1" applyFill="1" applyBorder="1" applyAlignment="1" applyProtection="1">
      <alignment horizontal="center"/>
      <protection locked="0"/>
    </xf>
    <xf numFmtId="0" fontId="1" fillId="25" borderId="81" xfId="0" applyFont="1" applyFill="1" applyBorder="1" applyAlignment="1" applyProtection="1">
      <alignment horizontal="center"/>
      <protection locked="0"/>
    </xf>
    <xf numFmtId="0" fontId="22" fillId="24" borderId="15" xfId="0" applyFont="1" applyFill="1" applyBorder="1" applyAlignment="1" applyProtection="1">
      <alignment horizontal="center" vertical="center" wrapText="1"/>
      <protection hidden="1" locked="0"/>
    </xf>
    <xf numFmtId="0" fontId="22" fillId="24" borderId="64" xfId="0" applyFont="1" applyFill="1" applyBorder="1" applyAlignment="1" applyProtection="1">
      <alignment horizontal="center" vertical="center" wrapText="1"/>
      <protection hidden="1" locked="0"/>
    </xf>
    <xf numFmtId="0" fontId="22" fillId="24" borderId="62" xfId="0" applyFont="1" applyFill="1" applyBorder="1" applyAlignment="1" applyProtection="1">
      <alignment horizontal="center" vertical="center" wrapText="1"/>
      <protection hidden="1"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24" borderId="82" xfId="0" applyFont="1" applyFill="1" applyBorder="1" applyAlignment="1" applyProtection="1">
      <alignment horizontal="center" vertical="center" wrapText="1"/>
      <protection locked="0"/>
    </xf>
    <xf numFmtId="0" fontId="0" fillId="24" borderId="66" xfId="0" applyFont="1" applyFill="1" applyBorder="1" applyAlignment="1" applyProtection="1">
      <alignment horizontal="center" vertical="center" wrapText="1"/>
      <protection locked="0"/>
    </xf>
    <xf numFmtId="0" fontId="0" fillId="24" borderId="54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/>
      <protection hidden="1" locked="0"/>
    </xf>
    <xf numFmtId="0" fontId="0" fillId="24" borderId="78" xfId="0" applyFont="1" applyFill="1" applyBorder="1" applyAlignment="1" applyProtection="1">
      <alignment horizontal="center" vertical="center" wrapText="1"/>
      <protection locked="0"/>
    </xf>
    <xf numFmtId="0" fontId="0" fillId="24" borderId="67" xfId="0" applyFont="1" applyFill="1" applyBorder="1" applyAlignment="1" applyProtection="1">
      <alignment horizontal="center" vertical="center" wrapText="1"/>
      <protection locked="0"/>
    </xf>
    <xf numFmtId="0" fontId="0" fillId="24" borderId="55" xfId="0" applyFont="1" applyFill="1" applyBorder="1" applyAlignment="1" applyProtection="1">
      <alignment horizontal="center" vertical="center" wrapText="1"/>
      <protection locked="0"/>
    </xf>
    <xf numFmtId="0" fontId="3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25" borderId="28" xfId="0" applyNumberFormat="1" applyFont="1" applyFill="1" applyBorder="1" applyAlignment="1" applyProtection="1">
      <alignment horizontal="center" vertical="center"/>
      <protection locked="0"/>
    </xf>
    <xf numFmtId="0" fontId="3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10" xfId="0" applyNumberFormat="1" applyFont="1" applyFill="1" applyBorder="1" applyAlignment="1" applyProtection="1">
      <alignment horizontal="center" vertical="center"/>
      <protection hidden="1" locked="0"/>
    </xf>
    <xf numFmtId="0" fontId="22" fillId="25" borderId="28" xfId="0" applyNumberFormat="1" applyFont="1" applyFill="1" applyBorder="1" applyAlignment="1" applyProtection="1">
      <alignment horizontal="center" vertical="center"/>
      <protection hidden="1" locked="0"/>
    </xf>
    <xf numFmtId="0" fontId="22" fillId="25" borderId="59" xfId="0" applyNumberFormat="1" applyFont="1" applyFill="1" applyBorder="1" applyAlignment="1" applyProtection="1">
      <alignment horizontal="center" vertical="center"/>
      <protection hidden="1" locked="0"/>
    </xf>
    <xf numFmtId="189" fontId="24" fillId="0" borderId="67" xfId="0" applyNumberFormat="1" applyFont="1" applyFill="1" applyBorder="1" applyAlignment="1" applyProtection="1">
      <alignment horizontal="center" vertical="center"/>
      <protection hidden="1" locked="0"/>
    </xf>
    <xf numFmtId="189" fontId="24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5" xfId="0" applyFont="1" applyFill="1" applyBorder="1" applyAlignment="1" applyProtection="1">
      <alignment horizontal="center" vertical="center" textRotation="90" wrapText="1"/>
      <protection locked="0"/>
    </xf>
    <xf numFmtId="0" fontId="0" fillId="0" borderId="64" xfId="0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Font="1" applyFill="1" applyBorder="1" applyAlignment="1" applyProtection="1">
      <alignment horizontal="center" vertical="center" textRotation="90" wrapText="1"/>
      <protection locked="0"/>
    </xf>
    <xf numFmtId="0" fontId="1" fillId="26" borderId="15" xfId="0" applyFont="1" applyFill="1" applyBorder="1" applyAlignment="1" applyProtection="1">
      <alignment horizontal="center" vertical="center" textRotation="90" wrapText="1"/>
      <protection locked="0"/>
    </xf>
    <xf numFmtId="0" fontId="1" fillId="26" borderId="64" xfId="0" applyFont="1" applyFill="1" applyBorder="1" applyAlignment="1" applyProtection="1">
      <alignment horizontal="center" vertical="center" textRotation="90" wrapText="1"/>
      <protection locked="0"/>
    </xf>
    <xf numFmtId="0" fontId="1" fillId="26" borderId="62" xfId="0" applyFont="1" applyFill="1" applyBorder="1" applyAlignment="1" applyProtection="1">
      <alignment horizontal="center" vertical="center" textRotation="90" wrapText="1"/>
      <protection locked="0"/>
    </xf>
    <xf numFmtId="0" fontId="1" fillId="25" borderId="22" xfId="0" applyFont="1" applyFill="1" applyBorder="1" applyAlignment="1" applyProtection="1">
      <alignment horizontal="center"/>
      <protection locked="0"/>
    </xf>
    <xf numFmtId="0" fontId="1" fillId="25" borderId="77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 wrapText="1"/>
    </xf>
    <xf numFmtId="189" fontId="21" fillId="25" borderId="10" xfId="0" applyNumberFormat="1" applyFont="1" applyFill="1" applyBorder="1" applyAlignment="1" applyProtection="1">
      <alignment horizontal="center" vertical="center"/>
      <protection hidden="1" locked="0"/>
    </xf>
    <xf numFmtId="189" fontId="21" fillId="25" borderId="28" xfId="0" applyNumberFormat="1" applyFont="1" applyFill="1" applyBorder="1" applyAlignment="1" applyProtection="1">
      <alignment horizontal="center" vertical="center"/>
      <protection hidden="1" locked="0"/>
    </xf>
    <xf numFmtId="189" fontId="21" fillId="25" borderId="5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3" fontId="22" fillId="7" borderId="10" xfId="0" applyNumberFormat="1" applyFont="1" applyFill="1" applyBorder="1" applyAlignment="1" applyProtection="1">
      <alignment horizontal="left" vertical="center"/>
      <protection hidden="1" locked="0"/>
    </xf>
    <xf numFmtId="3" fontId="22" fillId="7" borderId="28" xfId="0" applyNumberFormat="1" applyFont="1" applyFill="1" applyBorder="1" applyAlignment="1" applyProtection="1">
      <alignment horizontal="left" vertical="center"/>
      <protection hidden="1" locked="0"/>
    </xf>
    <xf numFmtId="3" fontId="22" fillId="7" borderId="59" xfId="0" applyNumberFormat="1" applyFont="1" applyFill="1" applyBorder="1" applyAlignment="1" applyProtection="1">
      <alignment horizontal="left" vertical="center"/>
      <protection hidden="1" locked="0"/>
    </xf>
    <xf numFmtId="0" fontId="1" fillId="0" borderId="4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24" borderId="46" xfId="0" applyFont="1" applyFill="1" applyBorder="1" applyAlignment="1">
      <alignment horizontal="right"/>
    </xf>
    <xf numFmtId="0" fontId="1" fillId="24" borderId="48" xfId="0" applyFont="1" applyFill="1" applyBorder="1" applyAlignment="1">
      <alignment horizontal="right"/>
    </xf>
    <xf numFmtId="0" fontId="22" fillId="7" borderId="28" xfId="0" applyFont="1" applyFill="1" applyBorder="1" applyAlignment="1" applyProtection="1">
      <alignment horizontal="left" vertical="center"/>
      <protection hidden="1" locked="0"/>
    </xf>
    <xf numFmtId="0" fontId="22" fillId="7" borderId="59" xfId="0" applyFont="1" applyFill="1" applyBorder="1" applyAlignment="1" applyProtection="1">
      <alignment horizontal="left" vertical="center"/>
      <protection hidden="1" locked="0"/>
    </xf>
    <xf numFmtId="0" fontId="22" fillId="6" borderId="28" xfId="0" applyFont="1" applyFill="1" applyBorder="1" applyAlignment="1" applyProtection="1">
      <alignment horizontal="center" vertical="center"/>
      <protection hidden="1" locked="0"/>
    </xf>
    <xf numFmtId="0" fontId="22" fillId="6" borderId="59" xfId="0" applyFont="1" applyFill="1" applyBorder="1" applyAlignment="1" applyProtection="1">
      <alignment horizontal="center" vertical="center"/>
      <protection hidden="1" locked="0"/>
    </xf>
    <xf numFmtId="195" fontId="26" fillId="0" borderId="25" xfId="0" applyNumberFormat="1" applyFont="1" applyFill="1" applyBorder="1" applyAlignment="1" applyProtection="1">
      <alignment horizontal="center" vertical="center"/>
      <protection hidden="1" locked="0"/>
    </xf>
    <xf numFmtId="3" fontId="22" fillId="24" borderId="46" xfId="0" applyNumberFormat="1" applyFont="1" applyFill="1" applyBorder="1" applyAlignment="1" applyProtection="1">
      <alignment horizontal="center" vertical="center"/>
      <protection hidden="1" locked="0"/>
    </xf>
    <xf numFmtId="3" fontId="22" fillId="24" borderId="43" xfId="0" applyNumberFormat="1" applyFont="1" applyFill="1" applyBorder="1" applyAlignment="1" applyProtection="1">
      <alignment horizontal="center" vertical="center"/>
      <protection hidden="1" locked="0"/>
    </xf>
    <xf numFmtId="3" fontId="22" fillId="24" borderId="48" xfId="0" applyNumberFormat="1" applyFont="1" applyFill="1" applyBorder="1" applyAlignment="1" applyProtection="1">
      <alignment horizontal="center" vertical="center"/>
      <protection hidden="1" locked="0"/>
    </xf>
    <xf numFmtId="14" fontId="0" fillId="18" borderId="10" xfId="0" applyNumberFormat="1" applyFont="1" applyFill="1" applyBorder="1" applyAlignment="1" applyProtection="1">
      <alignment horizontal="center"/>
      <protection hidden="1" locked="0"/>
    </xf>
    <xf numFmtId="14" fontId="0" fillId="18" borderId="59" xfId="0" applyNumberFormat="1" applyFont="1" applyFill="1" applyBorder="1" applyAlignment="1" applyProtection="1">
      <alignment horizontal="center"/>
      <protection hidden="1" locked="0"/>
    </xf>
    <xf numFmtId="0" fontId="0" fillId="0" borderId="7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9" fontId="22" fillId="24" borderId="13" xfId="0" applyNumberFormat="1" applyFont="1" applyFill="1" applyBorder="1" applyAlignment="1" applyProtection="1">
      <alignment horizontal="left" vertical="top" wrapText="1"/>
      <protection hidden="1" locked="0"/>
    </xf>
    <xf numFmtId="189" fontId="22" fillId="24" borderId="31" xfId="0" applyNumberFormat="1" applyFont="1" applyFill="1" applyBorder="1" applyAlignment="1" applyProtection="1">
      <alignment horizontal="left" vertical="top" wrapText="1"/>
      <protection hidden="1" locked="0"/>
    </xf>
    <xf numFmtId="3" fontId="22" fillId="24" borderId="13" xfId="0" applyNumberFormat="1" applyFont="1" applyFill="1" applyBorder="1" applyAlignment="1" applyProtection="1">
      <alignment horizontal="left" vertical="center"/>
      <protection hidden="1" locked="0"/>
    </xf>
    <xf numFmtId="3" fontId="22" fillId="24" borderId="31" xfId="0" applyNumberFormat="1" applyFont="1" applyFill="1" applyBorder="1" applyAlignment="1" applyProtection="1">
      <alignment horizontal="left" vertical="center"/>
      <protection hidden="1" locked="0"/>
    </xf>
    <xf numFmtId="3" fontId="22" fillId="24" borderId="49" xfId="0" applyNumberFormat="1" applyFont="1" applyFill="1" applyBorder="1" applyAlignment="1" applyProtection="1">
      <alignment horizontal="left" vertical="center"/>
      <protection hidden="1" locked="0"/>
    </xf>
    <xf numFmtId="3" fontId="22" fillId="24" borderId="50" xfId="0" applyNumberFormat="1" applyFont="1" applyFill="1" applyBorder="1" applyAlignment="1" applyProtection="1">
      <alignment horizontal="left" vertical="center"/>
      <protection hidden="1" locked="0"/>
    </xf>
    <xf numFmtId="49" fontId="1" fillId="8" borderId="10" xfId="0" applyNumberFormat="1" applyFont="1" applyFill="1" applyBorder="1" applyAlignment="1">
      <alignment wrapText="1"/>
    </xf>
    <xf numFmtId="49" fontId="1" fillId="8" borderId="28" xfId="0" applyNumberFormat="1" applyFont="1" applyFill="1" applyBorder="1" applyAlignment="1">
      <alignment wrapText="1"/>
    </xf>
    <xf numFmtId="49" fontId="1" fillId="8" borderId="59" xfId="0" applyNumberFormat="1" applyFont="1" applyFill="1" applyBorder="1" applyAlignment="1">
      <alignment wrapText="1"/>
    </xf>
    <xf numFmtId="0" fontId="1" fillId="19" borderId="0" xfId="0" applyFont="1" applyFill="1" applyAlignment="1">
      <alignment horizontal="left" wrapText="1"/>
    </xf>
    <xf numFmtId="0" fontId="2" fillId="8" borderId="10" xfId="0" applyFont="1" applyFill="1" applyBorder="1" applyAlignment="1">
      <alignment/>
    </xf>
    <xf numFmtId="0" fontId="2" fillId="8" borderId="28" xfId="0" applyFont="1" applyFill="1" applyBorder="1" applyAlignment="1">
      <alignment/>
    </xf>
    <xf numFmtId="0" fontId="2" fillId="8" borderId="59" xfId="0" applyFont="1" applyFill="1" applyBorder="1" applyAlignment="1">
      <alignment/>
    </xf>
    <xf numFmtId="0" fontId="1" fillId="8" borderId="10" xfId="0" applyFont="1" applyFill="1" applyBorder="1" applyAlignment="1">
      <alignment wrapText="1"/>
    </xf>
    <xf numFmtId="0" fontId="1" fillId="8" borderId="28" xfId="0" applyFont="1" applyFill="1" applyBorder="1" applyAlignment="1">
      <alignment wrapText="1"/>
    </xf>
    <xf numFmtId="0" fontId="1" fillId="8" borderId="59" xfId="0" applyFont="1" applyFill="1" applyBorder="1" applyAlignment="1">
      <alignment wrapText="1"/>
    </xf>
    <xf numFmtId="0" fontId="0" fillId="8" borderId="10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59" xfId="0" applyFill="1" applyBorder="1" applyAlignment="1">
      <alignment/>
    </xf>
    <xf numFmtId="0" fontId="1" fillId="19" borderId="14" xfId="0" applyFont="1" applyFill="1" applyBorder="1" applyAlignment="1">
      <alignment wrapText="1"/>
    </xf>
    <xf numFmtId="0" fontId="3" fillId="19" borderId="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right"/>
    </xf>
    <xf numFmtId="0" fontId="2" fillId="8" borderId="28" xfId="0" applyFont="1" applyFill="1" applyBorder="1" applyAlignment="1">
      <alignment horizontal="right"/>
    </xf>
    <xf numFmtId="0" fontId="2" fillId="8" borderId="5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8" borderId="59" xfId="0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17" borderId="31" xfId="0" applyFont="1" applyFill="1" applyBorder="1" applyAlignment="1">
      <alignment/>
    </xf>
    <xf numFmtId="0" fontId="0" fillId="17" borderId="65" xfId="0" applyFont="1" applyFill="1" applyBorder="1" applyAlignment="1">
      <alignment/>
    </xf>
    <xf numFmtId="0" fontId="0" fillId="17" borderId="40" xfId="0" applyFont="1" applyFill="1" applyBorder="1" applyAlignment="1">
      <alignment/>
    </xf>
    <xf numFmtId="0" fontId="0" fillId="17" borderId="30" xfId="0" applyFont="1" applyFill="1" applyBorder="1" applyAlignment="1">
      <alignment/>
    </xf>
    <xf numFmtId="14" fontId="0" fillId="17" borderId="31" xfId="0" applyNumberFormat="1" applyFill="1" applyBorder="1" applyAlignment="1">
      <alignment/>
    </xf>
    <xf numFmtId="0" fontId="0" fillId="17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17" borderId="65" xfId="0" applyFont="1" applyFill="1" applyBorder="1" applyAlignment="1">
      <alignment wrapText="1"/>
    </xf>
    <xf numFmtId="0" fontId="0" fillId="17" borderId="40" xfId="0" applyFont="1" applyFill="1" applyBorder="1" applyAlignment="1">
      <alignment wrapText="1"/>
    </xf>
    <xf numFmtId="0" fontId="0" fillId="17" borderId="30" xfId="0" applyFont="1" applyFill="1" applyBorder="1" applyAlignment="1">
      <alignment wrapText="1"/>
    </xf>
    <xf numFmtId="0" fontId="0" fillId="17" borderId="65" xfId="0" applyFill="1" applyBorder="1" applyAlignment="1">
      <alignment wrapText="1"/>
    </xf>
    <xf numFmtId="0" fontId="0" fillId="17" borderId="30" xfId="0" applyFill="1" applyBorder="1" applyAlignment="1">
      <alignment wrapText="1"/>
    </xf>
    <xf numFmtId="0" fontId="0" fillId="17" borderId="52" xfId="0" applyFill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17" borderId="10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59" xfId="0" applyFill="1" applyBorder="1" applyAlignment="1">
      <alignment horizontal="center"/>
    </xf>
    <xf numFmtId="0" fontId="1" fillId="19" borderId="0" xfId="0" applyFont="1" applyFill="1" applyAlignment="1">
      <alignment horizontal="center"/>
    </xf>
    <xf numFmtId="0" fontId="19" fillId="19" borderId="0" xfId="0" applyFont="1" applyFill="1" applyAlignment="1">
      <alignment horizontal="center"/>
    </xf>
    <xf numFmtId="0" fontId="20" fillId="0" borderId="27" xfId="0" applyFont="1" applyBorder="1" applyAlignment="1">
      <alignment horizontal="center"/>
    </xf>
    <xf numFmtId="0" fontId="1" fillId="19" borderId="0" xfId="0" applyFont="1" applyFill="1" applyAlignment="1">
      <alignment horizontal="center"/>
    </xf>
    <xf numFmtId="0" fontId="0" fillId="0" borderId="27" xfId="0" applyFont="1" applyBorder="1" applyAlignment="1">
      <alignment horizontal="center"/>
    </xf>
    <xf numFmtId="0" fontId="4" fillId="19" borderId="0" xfId="0" applyFont="1" applyFill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42" xfId="0" applyFont="1" applyFill="1" applyBorder="1" applyAlignment="1">
      <alignment horizontal="center" vertical="center"/>
    </xf>
    <xf numFmtId="0" fontId="8" fillId="19" borderId="42" xfId="0" applyFont="1" applyFill="1" applyBorder="1" applyAlignment="1">
      <alignment horizontal="center" vertical="center"/>
    </xf>
    <xf numFmtId="0" fontId="1" fillId="19" borderId="27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2 Návrh Záv.vyúčtová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"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885825</xdr:rowOff>
    </xdr:from>
    <xdr:to>
      <xdr:col>7</xdr:col>
      <xdr:colOff>619125</xdr:colOff>
      <xdr:row>0</xdr:row>
      <xdr:rowOff>1371600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410075" y="885825"/>
          <a:ext cx="2162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  <xdr:twoCellAnchor editAs="oneCell">
    <xdr:from>
      <xdr:col>1</xdr:col>
      <xdr:colOff>238125</xdr:colOff>
      <xdr:row>0</xdr:row>
      <xdr:rowOff>123825</xdr:rowOff>
    </xdr:from>
    <xdr:to>
      <xdr:col>5</xdr:col>
      <xdr:colOff>504825</xdr:colOff>
      <xdr:row>0</xdr:row>
      <xdr:rowOff>1438275</xdr:rowOff>
    </xdr:to>
    <xdr:pic>
      <xdr:nvPicPr>
        <xdr:cNvPr id="2" name="Picture 4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3943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0</xdr:row>
      <xdr:rowOff>57150</xdr:rowOff>
    </xdr:from>
    <xdr:to>
      <xdr:col>6</xdr:col>
      <xdr:colOff>714375</xdr:colOff>
      <xdr:row>0</xdr:row>
      <xdr:rowOff>838200</xdr:rowOff>
    </xdr:to>
    <xdr:pic>
      <xdr:nvPicPr>
        <xdr:cNvPr id="3" name="Picture 5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57150"/>
          <a:ext cx="114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390525</xdr:rowOff>
    </xdr:from>
    <xdr:to>
      <xdr:col>6</xdr:col>
      <xdr:colOff>28575</xdr:colOff>
      <xdr:row>0</xdr:row>
      <xdr:rowOff>1552575</xdr:rowOff>
    </xdr:to>
    <xdr:pic>
      <xdr:nvPicPr>
        <xdr:cNvPr id="1" name="Picture 3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90525"/>
          <a:ext cx="3476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400050</xdr:rowOff>
    </xdr:from>
    <xdr:to>
      <xdr:col>8</xdr:col>
      <xdr:colOff>1181100</xdr:colOff>
      <xdr:row>0</xdr:row>
      <xdr:rowOff>1181100</xdr:rowOff>
    </xdr:to>
    <xdr:pic>
      <xdr:nvPicPr>
        <xdr:cNvPr id="2" name="Picture 4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400050"/>
          <a:ext cx="114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1057275</xdr:rowOff>
    </xdr:from>
    <xdr:to>
      <xdr:col>9</xdr:col>
      <xdr:colOff>133350</xdr:colOff>
      <xdr:row>0</xdr:row>
      <xdr:rowOff>1543050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781425" y="1057275"/>
          <a:ext cx="2724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133350</xdr:rowOff>
    </xdr:from>
    <xdr:to>
      <xdr:col>4</xdr:col>
      <xdr:colOff>209550</xdr:colOff>
      <xdr:row>0</xdr:row>
      <xdr:rowOff>1524000</xdr:rowOff>
    </xdr:to>
    <xdr:pic>
      <xdr:nvPicPr>
        <xdr:cNvPr id="1" name="Picture 17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4200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0</xdr:row>
      <xdr:rowOff>514350</xdr:rowOff>
    </xdr:from>
    <xdr:to>
      <xdr:col>5</xdr:col>
      <xdr:colOff>190500</xdr:colOff>
      <xdr:row>0</xdr:row>
      <xdr:rowOff>1304925</xdr:rowOff>
    </xdr:to>
    <xdr:pic>
      <xdr:nvPicPr>
        <xdr:cNvPr id="2" name="Picture 18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51435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771525</xdr:rowOff>
    </xdr:from>
    <xdr:to>
      <xdr:col>7</xdr:col>
      <xdr:colOff>219075</xdr:colOff>
      <xdr:row>0</xdr:row>
      <xdr:rowOff>1257300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5400675" y="771525"/>
          <a:ext cx="1981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7</xdr:col>
      <xdr:colOff>752475</xdr:colOff>
      <xdr:row>0</xdr:row>
      <xdr:rowOff>1428750</xdr:rowOff>
    </xdr:to>
    <xdr:pic>
      <xdr:nvPicPr>
        <xdr:cNvPr id="1" name="Picture 3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943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0</xdr:row>
      <xdr:rowOff>47625</xdr:rowOff>
    </xdr:from>
    <xdr:to>
      <xdr:col>8</xdr:col>
      <xdr:colOff>390525</xdr:colOff>
      <xdr:row>0</xdr:row>
      <xdr:rowOff>838200</xdr:rowOff>
    </xdr:to>
    <xdr:pic>
      <xdr:nvPicPr>
        <xdr:cNvPr id="2" name="Picture 4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47625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638175</xdr:colOff>
      <xdr:row>0</xdr:row>
      <xdr:rowOff>933450</xdr:rowOff>
    </xdr:from>
    <xdr:to>
      <xdr:col>10</xdr:col>
      <xdr:colOff>0</xdr:colOff>
      <xdr:row>0</xdr:row>
      <xdr:rowOff>1419225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829050" y="933450"/>
          <a:ext cx="26098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5</xdr:col>
      <xdr:colOff>190500</xdr:colOff>
      <xdr:row>0</xdr:row>
      <xdr:rowOff>1457325</xdr:rowOff>
    </xdr:to>
    <xdr:pic>
      <xdr:nvPicPr>
        <xdr:cNvPr id="1" name="Picture 1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943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0</xdr:row>
      <xdr:rowOff>447675</xdr:rowOff>
    </xdr:from>
    <xdr:to>
      <xdr:col>6</xdr:col>
      <xdr:colOff>466725</xdr:colOff>
      <xdr:row>0</xdr:row>
      <xdr:rowOff>1247775</xdr:rowOff>
    </xdr:to>
    <xdr:pic>
      <xdr:nvPicPr>
        <xdr:cNvPr id="2" name="Picture 2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47675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723900</xdr:rowOff>
    </xdr:from>
    <xdr:to>
      <xdr:col>7</xdr:col>
      <xdr:colOff>1190625</xdr:colOff>
      <xdr:row>0</xdr:row>
      <xdr:rowOff>1209675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05375" y="723900"/>
          <a:ext cx="1257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 regionální rozvoj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idl.l@kr-vysocina.cz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3"/>
  <sheetViews>
    <sheetView tabSelected="1" view="pageBreakPreview" zoomScaleSheetLayoutView="100" zoomScalePageLayoutView="0" workbookViewId="0" topLeftCell="A1">
      <selection activeCell="B1" sqref="B1:I1"/>
    </sheetView>
  </sheetViews>
  <sheetFormatPr defaultColWidth="11.421875" defaultRowHeight="12.75"/>
  <cols>
    <col min="1" max="1" width="1.57421875" style="5" customWidth="1"/>
    <col min="2" max="2" width="14.7109375" style="17" customWidth="1"/>
    <col min="3" max="3" width="10.00390625" style="5" customWidth="1"/>
    <col min="4" max="4" width="15.57421875" style="5" customWidth="1"/>
    <col min="5" max="5" width="14.8515625" style="5" customWidth="1"/>
    <col min="6" max="6" width="15.7109375" style="5" customWidth="1"/>
    <col min="7" max="7" width="16.8515625" style="5" customWidth="1"/>
    <col min="8" max="8" width="17.28125" style="5" customWidth="1"/>
    <col min="9" max="9" width="14.8515625" style="5" customWidth="1"/>
    <col min="10" max="10" width="12.28125" style="5" customWidth="1"/>
    <col min="11" max="16384" width="11.421875" style="5" customWidth="1"/>
  </cols>
  <sheetData>
    <row r="1" spans="2:9" ht="117.75" customHeight="1">
      <c r="B1" s="481"/>
      <c r="C1" s="482"/>
      <c r="D1" s="482"/>
      <c r="E1" s="482"/>
      <c r="F1" s="482"/>
      <c r="G1" s="482"/>
      <c r="H1" s="482"/>
      <c r="I1" s="482"/>
    </row>
    <row r="2" spans="2:8" s="17" customFormat="1" ht="24.75" customHeight="1">
      <c r="B2" s="460" t="s">
        <v>192</v>
      </c>
      <c r="C2" s="461"/>
      <c r="D2" s="461"/>
      <c r="E2" s="461"/>
      <c r="F2" s="461"/>
      <c r="G2" s="461"/>
      <c r="H2" s="461"/>
    </row>
    <row r="3" spans="2:8" s="17" customFormat="1" ht="18.75" customHeight="1">
      <c r="B3" s="483" t="s">
        <v>86</v>
      </c>
      <c r="C3" s="484"/>
      <c r="D3" s="484"/>
      <c r="E3" s="484"/>
      <c r="F3" s="484"/>
      <c r="G3" s="484"/>
      <c r="H3" s="484"/>
    </row>
    <row r="4" spans="2:4" ht="18.75" customHeight="1">
      <c r="B4" s="16"/>
      <c r="D4" s="295" t="s">
        <v>325</v>
      </c>
    </row>
    <row r="5" spans="2:8" ht="5.25" customHeight="1" thickBot="1">
      <c r="B5" s="51"/>
      <c r="C5" s="22"/>
      <c r="D5" s="8"/>
      <c r="E5" s="8"/>
      <c r="F5" s="8"/>
      <c r="G5" s="8"/>
      <c r="H5" s="8"/>
    </row>
    <row r="6" spans="2:8" ht="19.5" customHeight="1" thickBot="1">
      <c r="B6" s="407" t="s">
        <v>89</v>
      </c>
      <c r="C6" s="409"/>
      <c r="D6" s="485" t="str">
        <f>'7. Finanční zpráva '!C6</f>
        <v>KID CZ-A</v>
      </c>
      <c r="E6" s="486"/>
      <c r="F6" s="486"/>
      <c r="G6" s="486"/>
      <c r="H6" s="487"/>
    </row>
    <row r="7" spans="2:8" ht="5.25" customHeight="1" thickBot="1">
      <c r="B7" s="51"/>
      <c r="C7" s="22"/>
      <c r="D7" s="12"/>
      <c r="E7" s="12"/>
      <c r="F7" s="12"/>
      <c r="G7" s="12"/>
      <c r="H7" s="12"/>
    </row>
    <row r="8" spans="2:8" ht="21" customHeight="1" thickBot="1">
      <c r="B8" s="491" t="s">
        <v>90</v>
      </c>
      <c r="C8" s="492"/>
      <c r="D8" s="397" t="str">
        <f>'7. Finanční zpráva '!C8</f>
        <v>M00188</v>
      </c>
      <c r="E8" s="398"/>
      <c r="F8" s="398"/>
      <c r="G8" s="398"/>
      <c r="H8" s="395"/>
    </row>
    <row r="9" spans="2:8" ht="6" customHeight="1" thickBot="1">
      <c r="B9" s="52"/>
      <c r="C9" s="53"/>
      <c r="D9" s="12"/>
      <c r="E9" s="12"/>
      <c r="F9" s="12"/>
      <c r="G9" s="12"/>
      <c r="H9" s="12"/>
    </row>
    <row r="10" spans="2:8" ht="21" customHeight="1" thickBot="1">
      <c r="B10" s="416" t="s">
        <v>91</v>
      </c>
      <c r="C10" s="493"/>
      <c r="D10" s="397" t="s">
        <v>68</v>
      </c>
      <c r="E10" s="398"/>
      <c r="F10" s="395" t="s">
        <v>344</v>
      </c>
      <c r="G10" s="12"/>
      <c r="H10" s="12"/>
    </row>
    <row r="11" spans="2:8" ht="15" customHeight="1" thickBot="1">
      <c r="B11" s="2"/>
      <c r="C11" s="1"/>
      <c r="D11" s="349"/>
      <c r="E11" s="349"/>
      <c r="F11" s="349"/>
      <c r="G11" s="12"/>
      <c r="H11" s="12"/>
    </row>
    <row r="12" spans="2:10" ht="21" customHeight="1" thickBot="1">
      <c r="B12" s="416" t="s">
        <v>92</v>
      </c>
      <c r="C12" s="492"/>
      <c r="D12" s="397" t="str">
        <f>'7. Finanční zpráva '!C12</f>
        <v>PP4</v>
      </c>
      <c r="E12" s="398"/>
      <c r="F12" s="398"/>
      <c r="G12" s="398"/>
      <c r="H12" s="395"/>
      <c r="I12"/>
      <c r="J12"/>
    </row>
    <row r="13" spans="2:10" ht="6" customHeight="1" thickBot="1">
      <c r="B13" s="50"/>
      <c r="C13" s="43"/>
      <c r="D13" s="350"/>
      <c r="E13" s="350"/>
      <c r="F13" s="350"/>
      <c r="G13" s="350"/>
      <c r="H13" s="350"/>
      <c r="I13"/>
      <c r="J13"/>
    </row>
    <row r="14" spans="2:10" ht="21" customHeight="1" thickBot="1">
      <c r="B14" s="32" t="s">
        <v>145</v>
      </c>
      <c r="C14" s="59"/>
      <c r="D14" s="397" t="str">
        <f>'7. Finanční zpráva '!C10</f>
        <v>Kraj Vysočina</v>
      </c>
      <c r="E14" s="398"/>
      <c r="F14" s="398"/>
      <c r="G14" s="398"/>
      <c r="H14" s="395"/>
      <c r="I14"/>
      <c r="J14"/>
    </row>
    <row r="15" spans="2:10" ht="6" customHeight="1" thickBot="1">
      <c r="B15" s="44"/>
      <c r="C15" s="45"/>
      <c r="D15" s="350"/>
      <c r="E15" s="350"/>
      <c r="F15" s="350"/>
      <c r="G15" s="13"/>
      <c r="H15" s="13"/>
      <c r="I15"/>
      <c r="J15"/>
    </row>
    <row r="16" spans="2:10" ht="21" customHeight="1" thickBot="1">
      <c r="B16" s="479" t="s">
        <v>93</v>
      </c>
      <c r="C16" s="480"/>
      <c r="D16" s="397" t="str">
        <f>'7. Finanční zpráva '!C14</f>
        <v>Žižkova 57, 587 33  Jihlava</v>
      </c>
      <c r="E16" s="398"/>
      <c r="F16" s="398"/>
      <c r="G16" s="398"/>
      <c r="H16" s="395"/>
      <c r="I16" s="8"/>
      <c r="J16" s="8"/>
    </row>
    <row r="17" spans="2:10" ht="6.75" customHeight="1" thickBot="1">
      <c r="B17" s="49"/>
      <c r="C17" s="54"/>
      <c r="D17" s="12"/>
      <c r="E17" s="12"/>
      <c r="F17" s="12"/>
      <c r="G17" s="12"/>
      <c r="H17" s="12"/>
      <c r="I17" s="8"/>
      <c r="J17" s="8"/>
    </row>
    <row r="18" spans="2:10" ht="21" customHeight="1" thickBot="1">
      <c r="B18" s="479" t="s">
        <v>144</v>
      </c>
      <c r="C18" s="480"/>
      <c r="D18" s="397" t="str">
        <f>'7. Finanční zpráva '!C16</f>
        <v>Ing. Ladislav Seidl</v>
      </c>
      <c r="E18" s="398"/>
      <c r="F18" s="398"/>
      <c r="G18" s="398"/>
      <c r="H18" s="395"/>
      <c r="I18" s="8"/>
      <c r="J18" s="8"/>
    </row>
    <row r="19" spans="2:10" ht="15" customHeight="1" thickBot="1">
      <c r="B19" s="40"/>
      <c r="C19" s="19"/>
      <c r="D19" s="350"/>
      <c r="E19" s="350"/>
      <c r="F19" s="350"/>
      <c r="G19" s="350"/>
      <c r="H19" s="12"/>
      <c r="I19" s="8"/>
      <c r="J19" s="8"/>
    </row>
    <row r="20" spans="2:10" ht="21" customHeight="1" thickBot="1">
      <c r="B20" s="479" t="s">
        <v>326</v>
      </c>
      <c r="C20" s="480"/>
      <c r="D20" s="488">
        <f>'7. Finanční zpráva '!C20</f>
        <v>1</v>
      </c>
      <c r="E20" s="489"/>
      <c r="F20" s="490"/>
      <c r="G20" s="351" t="s">
        <v>94</v>
      </c>
      <c r="H20" s="352" t="s">
        <v>376</v>
      </c>
      <c r="I20" s="8"/>
      <c r="J20" s="8"/>
    </row>
    <row r="21" spans="2:10" ht="6" customHeight="1" thickBot="1">
      <c r="B21" s="49"/>
      <c r="C21" s="54"/>
      <c r="D21" s="164"/>
      <c r="E21" s="164"/>
      <c r="F21" s="164"/>
      <c r="G21" s="8"/>
      <c r="H21" s="8"/>
      <c r="I21" s="8"/>
      <c r="J21" s="8"/>
    </row>
    <row r="22" spans="2:10" ht="38.25" customHeight="1" thickBot="1">
      <c r="B22" s="452" t="s">
        <v>327</v>
      </c>
      <c r="C22" s="453"/>
      <c r="D22" s="454" t="str">
        <f>'7. Finanční zpráva '!C22</f>
        <v>č. 1 od 08/04/2011 - 30/09/2011</v>
      </c>
      <c r="E22" s="455"/>
      <c r="F22" s="456"/>
      <c r="G22" s="8"/>
      <c r="H22" s="8"/>
      <c r="I22" s="8"/>
      <c r="J22" s="8"/>
    </row>
    <row r="23" spans="2:10" ht="18.75" customHeight="1">
      <c r="B23" s="5"/>
      <c r="C23" s="20"/>
      <c r="D23" s="20"/>
      <c r="E23" s="20"/>
      <c r="F23" s="20"/>
      <c r="G23" s="20"/>
      <c r="H23" s="20"/>
      <c r="I23" s="20"/>
      <c r="J23" s="20"/>
    </row>
    <row r="24" spans="2:8" ht="22.5" customHeight="1">
      <c r="B24" s="460" t="s">
        <v>95</v>
      </c>
      <c r="C24" s="461"/>
      <c r="D24" s="461"/>
      <c r="E24" s="461"/>
      <c r="F24" s="461"/>
      <c r="G24" s="461"/>
      <c r="H24" s="461"/>
    </row>
    <row r="25" spans="2:10" ht="16.5" thickBot="1">
      <c r="B25" s="20"/>
      <c r="C25" s="20"/>
      <c r="D25" s="20"/>
      <c r="E25" s="20"/>
      <c r="F25" s="20"/>
      <c r="G25" s="20"/>
      <c r="H25" s="20"/>
      <c r="I25" s="20"/>
      <c r="J25" s="20"/>
    </row>
    <row r="26" spans="2:15" s="8" customFormat="1" ht="51.75" thickBot="1">
      <c r="B26" s="462" t="s">
        <v>96</v>
      </c>
      <c r="C26" s="463"/>
      <c r="D26" s="464"/>
      <c r="E26" s="27" t="s">
        <v>97</v>
      </c>
      <c r="F26" s="27" t="s">
        <v>350</v>
      </c>
      <c r="G26" s="27" t="s">
        <v>98</v>
      </c>
      <c r="H26" s="27" t="s">
        <v>99</v>
      </c>
      <c r="I26" s="27" t="s">
        <v>135</v>
      </c>
      <c r="J26" s="10"/>
      <c r="K26" s="11"/>
      <c r="L26" s="11"/>
      <c r="M26" s="224"/>
      <c r="N26" s="224"/>
      <c r="O26" s="11"/>
    </row>
    <row r="27" spans="2:15" s="8" customFormat="1" ht="13.5" thickBot="1">
      <c r="B27" s="106"/>
      <c r="C27" s="68"/>
      <c r="D27" s="107"/>
      <c r="E27" s="108" t="s">
        <v>193</v>
      </c>
      <c r="F27" s="109" t="s">
        <v>194</v>
      </c>
      <c r="G27" s="109" t="s">
        <v>340</v>
      </c>
      <c r="H27" s="109" t="s">
        <v>196</v>
      </c>
      <c r="I27" s="300" t="s">
        <v>341</v>
      </c>
      <c r="J27" s="10"/>
      <c r="K27" s="11"/>
      <c r="L27" s="11"/>
      <c r="M27" s="224"/>
      <c r="N27" s="224"/>
      <c r="O27" s="11"/>
    </row>
    <row r="28" spans="2:9" s="8" customFormat="1" ht="21" customHeight="1">
      <c r="B28" s="465" t="s">
        <v>100</v>
      </c>
      <c r="C28" s="466"/>
      <c r="D28" s="466"/>
      <c r="E28" s="225"/>
      <c r="F28" s="226"/>
      <c r="G28" s="226">
        <f>'8.Soupiska výdajů'!V24</f>
        <v>3088.68</v>
      </c>
      <c r="H28" s="226"/>
      <c r="I28" s="315">
        <f>E28-F28-G28</f>
        <v>-3088.68</v>
      </c>
    </row>
    <row r="29" spans="2:9" s="8" customFormat="1" ht="21" customHeight="1">
      <c r="B29" s="465" t="s">
        <v>146</v>
      </c>
      <c r="C29" s="469"/>
      <c r="D29" s="469"/>
      <c r="E29" s="227"/>
      <c r="F29" s="228"/>
      <c r="G29" s="228">
        <f>'8.Soupiska výdajů'!V38</f>
        <v>16679.079999999998</v>
      </c>
      <c r="H29" s="228"/>
      <c r="I29" s="316">
        <f>E29-F29-G29</f>
        <v>-16679.079999999998</v>
      </c>
    </row>
    <row r="30" spans="2:9" s="8" customFormat="1" ht="21" customHeight="1">
      <c r="B30" s="465" t="s">
        <v>101</v>
      </c>
      <c r="C30" s="469"/>
      <c r="D30" s="469"/>
      <c r="E30" s="227"/>
      <c r="F30" s="228"/>
      <c r="G30" s="228">
        <f>'8.Soupiska výdajů'!V47</f>
        <v>0</v>
      </c>
      <c r="H30" s="228"/>
      <c r="I30" s="316">
        <f>E30-F30-G30</f>
        <v>0</v>
      </c>
    </row>
    <row r="31" spans="2:9" s="8" customFormat="1" ht="21" customHeight="1" thickBot="1">
      <c r="B31" s="76" t="s">
        <v>359</v>
      </c>
      <c r="C31" s="77"/>
      <c r="D31" s="77"/>
      <c r="E31" s="229"/>
      <c r="F31" s="230"/>
      <c r="G31" s="230"/>
      <c r="H31" s="230"/>
      <c r="I31" s="317">
        <f>E31-F31-G31</f>
        <v>0</v>
      </c>
    </row>
    <row r="32" spans="2:9" s="8" customFormat="1" ht="21.75" customHeight="1" thickBot="1">
      <c r="B32" s="462" t="s">
        <v>102</v>
      </c>
      <c r="C32" s="467"/>
      <c r="D32" s="468"/>
      <c r="E32" s="322">
        <f>SUM(E28:E30)-E31</f>
        <v>0</v>
      </c>
      <c r="F32" s="322">
        <f>SUM(F28:F30)-F31</f>
        <v>0</v>
      </c>
      <c r="G32" s="322">
        <f>SUM(G28:G30)-G31</f>
        <v>19767.76</v>
      </c>
      <c r="H32" s="322">
        <f>SUM(H28:H30)-H31</f>
        <v>0</v>
      </c>
      <c r="I32" s="314">
        <f>SUM(I28:I30)-I31</f>
        <v>-19767.76</v>
      </c>
    </row>
    <row r="33" spans="2:9" s="8" customFormat="1" ht="32.25" customHeight="1">
      <c r="B33" s="475" t="s">
        <v>362</v>
      </c>
      <c r="C33" s="476"/>
      <c r="D33" s="476"/>
      <c r="E33" s="476"/>
      <c r="F33" s="476"/>
      <c r="G33" s="476"/>
      <c r="H33" s="476"/>
      <c r="I33" s="476"/>
    </row>
    <row r="34" spans="2:8" s="8" customFormat="1" ht="21.75" customHeight="1" thickBot="1">
      <c r="B34" s="10" t="s">
        <v>103</v>
      </c>
      <c r="C34" s="346"/>
      <c r="D34" s="346"/>
      <c r="E34" s="347"/>
      <c r="F34" s="347"/>
      <c r="G34" s="347"/>
      <c r="H34" s="347"/>
    </row>
    <row r="35" spans="2:9" s="8" customFormat="1" ht="26.25" customHeight="1" thickBot="1">
      <c r="B35" s="470" t="s">
        <v>104</v>
      </c>
      <c r="C35" s="477"/>
      <c r="D35" s="478"/>
      <c r="E35" s="343"/>
      <c r="F35" s="343"/>
      <c r="G35" s="343"/>
      <c r="H35" s="343"/>
      <c r="I35"/>
    </row>
    <row r="36" spans="2:9" s="8" customFormat="1" ht="21.75" customHeight="1" thickBot="1">
      <c r="B36" s="457" t="s">
        <v>147</v>
      </c>
      <c r="C36" s="458"/>
      <c r="D36" s="459"/>
      <c r="E36" s="344" t="e">
        <f>E35/$E$32</f>
        <v>#DIV/0!</v>
      </c>
      <c r="F36" s="344" t="e">
        <f>F35/$E$32</f>
        <v>#DIV/0!</v>
      </c>
      <c r="G36" s="344" t="e">
        <f>G35/$E$32</f>
        <v>#DIV/0!</v>
      </c>
      <c r="H36" s="344" t="e">
        <f>H35/$E$32</f>
        <v>#DIV/0!</v>
      </c>
      <c r="I36"/>
    </row>
    <row r="37" spans="2:9" s="8" customFormat="1" ht="21.75" customHeight="1" thickBot="1">
      <c r="B37" s="470" t="s">
        <v>125</v>
      </c>
      <c r="C37" s="471"/>
      <c r="D37" s="472"/>
      <c r="E37" s="341"/>
      <c r="F37" s="341"/>
      <c r="G37" s="341">
        <f>'8.Soupiska výdajů'!V61</f>
        <v>0</v>
      </c>
      <c r="H37" s="341"/>
      <c r="I37"/>
    </row>
    <row r="38" spans="2:9" s="8" customFormat="1" ht="21.75" customHeight="1" thickBot="1">
      <c r="B38" s="457" t="s">
        <v>147</v>
      </c>
      <c r="C38" s="458"/>
      <c r="D38" s="459"/>
      <c r="E38" s="344" t="e">
        <f>E37/$E$32</f>
        <v>#DIV/0!</v>
      </c>
      <c r="F38" s="344" t="e">
        <f>F37/$E$32</f>
        <v>#DIV/0!</v>
      </c>
      <c r="G38" s="344" t="e">
        <f>G37/$E$32</f>
        <v>#DIV/0!</v>
      </c>
      <c r="H38" s="344" t="e">
        <f>H37/$E$32</f>
        <v>#DIV/0!</v>
      </c>
      <c r="I38"/>
    </row>
    <row r="39" spans="2:9" s="19" customFormat="1" ht="21.75" customHeight="1" thickBot="1">
      <c r="B39" s="470" t="s">
        <v>237</v>
      </c>
      <c r="C39" s="471"/>
      <c r="D39" s="472"/>
      <c r="E39" s="341"/>
      <c r="F39" s="341"/>
      <c r="G39" s="341"/>
      <c r="H39" s="341"/>
      <c r="I39"/>
    </row>
    <row r="40" spans="2:10" ht="20.25" customHeight="1" thickBot="1">
      <c r="B40" s="457" t="s">
        <v>147</v>
      </c>
      <c r="C40" s="458"/>
      <c r="D40" s="459"/>
      <c r="E40" s="344" t="e">
        <f>E39/$E$32</f>
        <v>#DIV/0!</v>
      </c>
      <c r="F40" s="344" t="e">
        <f>F39/$E$32</f>
        <v>#DIV/0!</v>
      </c>
      <c r="G40" s="344" t="e">
        <f>G39/$E$32</f>
        <v>#DIV/0!</v>
      </c>
      <c r="H40" s="344" t="e">
        <f>H39/$E$32</f>
        <v>#DIV/0!</v>
      </c>
      <c r="I40"/>
      <c r="J40" s="19"/>
    </row>
    <row r="41" spans="2:10" ht="19.5" customHeight="1" thickBot="1">
      <c r="B41" s="473" t="s">
        <v>105</v>
      </c>
      <c r="C41" s="474"/>
      <c r="D41" s="474"/>
      <c r="E41" s="341"/>
      <c r="F41" s="341"/>
      <c r="G41" s="341"/>
      <c r="H41" s="341"/>
      <c r="I41"/>
      <c r="J41" s="19"/>
    </row>
    <row r="42" spans="2:10" ht="19.5" customHeight="1" thickBot="1">
      <c r="B42" s="444" t="s">
        <v>147</v>
      </c>
      <c r="C42" s="445"/>
      <c r="D42" s="445"/>
      <c r="E42" s="344" t="e">
        <f>E41/$E$32</f>
        <v>#DIV/0!</v>
      </c>
      <c r="F42" s="344" t="e">
        <f>F41/$E$32</f>
        <v>#DIV/0!</v>
      </c>
      <c r="G42" s="344" t="e">
        <f>G41/$E$32</f>
        <v>#DIV/0!</v>
      </c>
      <c r="H42" s="344" t="e">
        <f>H41/$E$32</f>
        <v>#DIV/0!</v>
      </c>
      <c r="I42"/>
      <c r="J42" s="19"/>
    </row>
    <row r="43" spans="2:10" ht="19.5" customHeight="1" thickBot="1">
      <c r="B43" s="78"/>
      <c r="C43" s="66"/>
      <c r="D43" s="66"/>
      <c r="E43" s="66"/>
      <c r="F43" s="66"/>
      <c r="G43" s="46"/>
      <c r="H43" s="46"/>
      <c r="I43"/>
      <c r="J43" s="19"/>
    </row>
    <row r="44" spans="2:10" ht="62.25" customHeight="1" thickBot="1">
      <c r="B44" s="57"/>
      <c r="C44" s="231"/>
      <c r="D44" s="27" t="s">
        <v>342</v>
      </c>
      <c r="E44" s="27" t="s">
        <v>97</v>
      </c>
      <c r="F44" s="31" t="s">
        <v>106</v>
      </c>
      <c r="G44" s="31" t="s">
        <v>354</v>
      </c>
      <c r="H44" s="27" t="s">
        <v>107</v>
      </c>
      <c r="I44" s="27" t="s">
        <v>135</v>
      </c>
      <c r="J44" s="19"/>
    </row>
    <row r="45" spans="2:10" ht="24.75" customHeight="1" thickBot="1">
      <c r="B45" s="298" t="s">
        <v>148</v>
      </c>
      <c r="C45" s="299"/>
      <c r="D45" s="342">
        <f>'8.Soupiska výdajů'!V70</f>
        <v>0.85</v>
      </c>
      <c r="E45" s="341"/>
      <c r="F45" s="341"/>
      <c r="G45" s="335">
        <f>FLOOR(D45*G32,1)</f>
        <v>16802</v>
      </c>
      <c r="H45" s="318" t="e">
        <f>SUM(F45:G45)/E45</f>
        <v>#DIV/0!</v>
      </c>
      <c r="I45" s="322">
        <f>E45-F45-G45</f>
        <v>-16802</v>
      </c>
      <c r="J45" s="19"/>
    </row>
    <row r="46" spans="2:10" ht="24" customHeight="1" thickBot="1">
      <c r="B46" s="57"/>
      <c r="C46" s="231"/>
      <c r="D46" s="232"/>
      <c r="E46" s="233"/>
      <c r="F46" s="234"/>
      <c r="H46" s="43"/>
      <c r="I46" s="234"/>
      <c r="J46" s="8"/>
    </row>
    <row r="47" spans="2:10" ht="60" customHeight="1" thickBot="1">
      <c r="B47" s="57"/>
      <c r="C47" s="231"/>
      <c r="D47" s="232"/>
      <c r="E47" s="27" t="s">
        <v>345</v>
      </c>
      <c r="F47" s="27" t="s">
        <v>349</v>
      </c>
      <c r="G47" s="27" t="s">
        <v>346</v>
      </c>
      <c r="H47" s="111" t="s">
        <v>347</v>
      </c>
      <c r="I47" s="27" t="s">
        <v>348</v>
      </c>
      <c r="J47" s="8"/>
    </row>
    <row r="48" spans="2:10" ht="32.25" customHeight="1" thickBot="1">
      <c r="B48" s="449" t="s">
        <v>360</v>
      </c>
      <c r="C48" s="450"/>
      <c r="D48" s="451"/>
      <c r="E48" s="338"/>
      <c r="F48" s="338"/>
      <c r="G48" s="338"/>
      <c r="H48" s="345" t="e">
        <f>(F48+G48)/E48</f>
        <v>#DIV/0!</v>
      </c>
      <c r="I48" s="322">
        <f>E48-F48-G48</f>
        <v>0</v>
      </c>
      <c r="J48" s="8"/>
    </row>
    <row r="49" spans="2:10" ht="40.5" customHeight="1">
      <c r="B49" s="442" t="s">
        <v>365</v>
      </c>
      <c r="C49" s="443"/>
      <c r="D49" s="443"/>
      <c r="E49" s="443"/>
      <c r="F49" s="443"/>
      <c r="G49" s="443"/>
      <c r="H49" s="443"/>
      <c r="I49" s="443"/>
      <c r="J49" s="8"/>
    </row>
    <row r="50" spans="2:10" ht="23.25" customHeight="1" thickBot="1">
      <c r="B50" s="64"/>
      <c r="C50" s="65"/>
      <c r="D50" s="65"/>
      <c r="E50" s="66"/>
      <c r="F50" s="66"/>
      <c r="G50" s="66"/>
      <c r="H50" s="66"/>
      <c r="J50" s="38"/>
    </row>
    <row r="51" spans="2:10" s="164" customFormat="1" ht="24" customHeight="1" thickBot="1">
      <c r="B51" s="446" t="s">
        <v>149</v>
      </c>
      <c r="C51" s="447"/>
      <c r="D51" s="447"/>
      <c r="E51" s="447"/>
      <c r="F51" s="447"/>
      <c r="G51" s="448"/>
      <c r="H51" s="79" t="s">
        <v>109</v>
      </c>
      <c r="I51" s="5"/>
      <c r="J51" s="54"/>
    </row>
    <row r="52" spans="2:10" s="164" customFormat="1" ht="24" customHeight="1" thickBot="1">
      <c r="B52" s="410" t="s">
        <v>157</v>
      </c>
      <c r="C52" s="405"/>
      <c r="D52" s="405"/>
      <c r="E52" s="405"/>
      <c r="F52" s="405"/>
      <c r="G52" s="340"/>
      <c r="H52" s="67" t="s">
        <v>109</v>
      </c>
      <c r="I52" s="5"/>
      <c r="J52" s="54"/>
    </row>
    <row r="53" spans="2:10" s="164" customFormat="1" ht="24" customHeight="1" thickBot="1">
      <c r="B53" s="410" t="s">
        <v>361</v>
      </c>
      <c r="C53" s="405"/>
      <c r="D53" s="405"/>
      <c r="E53" s="405"/>
      <c r="F53" s="405"/>
      <c r="G53" s="406"/>
      <c r="H53" s="67" t="s">
        <v>109</v>
      </c>
      <c r="I53" s="5"/>
      <c r="J53" s="54"/>
    </row>
    <row r="54" spans="2:10" s="164" customFormat="1" ht="24" customHeight="1" thickBot="1">
      <c r="B54" s="401" t="s">
        <v>367</v>
      </c>
      <c r="C54" s="401"/>
      <c r="D54" s="401"/>
      <c r="E54" s="401"/>
      <c r="F54" s="401"/>
      <c r="G54" s="401"/>
      <c r="H54" s="67" t="s">
        <v>109</v>
      </c>
      <c r="I54" s="5"/>
      <c r="J54" s="54"/>
    </row>
    <row r="55" spans="2:10" s="164" customFormat="1" ht="48.75" customHeight="1" thickBot="1">
      <c r="B55" s="80" t="s">
        <v>150</v>
      </c>
      <c r="C55" s="404"/>
      <c r="D55" s="402"/>
      <c r="E55" s="402"/>
      <c r="F55" s="402"/>
      <c r="G55" s="402"/>
      <c r="H55" s="403"/>
      <c r="I55" s="8"/>
      <c r="J55" s="54"/>
    </row>
    <row r="56" spans="2:9" s="164" customFormat="1" ht="21" customHeight="1">
      <c r="B56" s="439" t="s">
        <v>108</v>
      </c>
      <c r="C56" s="440"/>
      <c r="D56" s="440"/>
      <c r="E56" s="440"/>
      <c r="F56" s="440"/>
      <c r="G56" s="440"/>
      <c r="H56" s="440"/>
      <c r="I56" s="8"/>
    </row>
    <row r="57" spans="2:9" s="231" customFormat="1" ht="54.75" customHeight="1">
      <c r="B57" s="441" t="s">
        <v>311</v>
      </c>
      <c r="C57" s="441"/>
      <c r="D57" s="441"/>
      <c r="E57" s="441"/>
      <c r="F57" s="441"/>
      <c r="G57" s="441"/>
      <c r="H57" s="441"/>
      <c r="I57" s="38"/>
    </row>
    <row r="58" spans="2:9" s="231" customFormat="1" ht="33" customHeight="1">
      <c r="B58" s="23"/>
      <c r="C58" s="399" t="s">
        <v>151</v>
      </c>
      <c r="D58" s="400"/>
      <c r="E58" s="400"/>
      <c r="F58" s="400"/>
      <c r="G58" s="400"/>
      <c r="H58" s="400"/>
      <c r="I58" s="81"/>
    </row>
    <row r="59" spans="2:9" s="231" customFormat="1" ht="15" customHeight="1">
      <c r="B59" s="23"/>
      <c r="C59" s="399" t="s">
        <v>152</v>
      </c>
      <c r="D59" s="399"/>
      <c r="E59" s="399"/>
      <c r="F59" s="399"/>
      <c r="G59" s="399"/>
      <c r="H59" s="399"/>
      <c r="I59" s="81"/>
    </row>
    <row r="60" spans="2:9" s="231" customFormat="1" ht="34.5" customHeight="1">
      <c r="B60" s="23"/>
      <c r="C60" s="399" t="s">
        <v>153</v>
      </c>
      <c r="D60" s="400"/>
      <c r="E60" s="400"/>
      <c r="F60" s="400"/>
      <c r="G60" s="400"/>
      <c r="H60" s="400"/>
      <c r="I60" s="81"/>
    </row>
    <row r="61" spans="2:9" s="231" customFormat="1" ht="28.5" customHeight="1">
      <c r="B61" s="23"/>
      <c r="C61" s="399" t="s">
        <v>154</v>
      </c>
      <c r="D61" s="400"/>
      <c r="E61" s="400"/>
      <c r="F61" s="400"/>
      <c r="G61" s="400"/>
      <c r="H61" s="400"/>
      <c r="I61" s="74"/>
    </row>
    <row r="62" spans="3:9" ht="29.25" customHeight="1">
      <c r="C62" s="399" t="s">
        <v>155</v>
      </c>
      <c r="D62" s="399"/>
      <c r="E62" s="399"/>
      <c r="F62" s="399"/>
      <c r="G62" s="399"/>
      <c r="H62" s="399"/>
      <c r="I62" s="82"/>
    </row>
    <row r="63" spans="3:9" ht="29.25" customHeight="1">
      <c r="C63" s="396" t="s">
        <v>156</v>
      </c>
      <c r="D63" s="396"/>
      <c r="E63" s="396"/>
      <c r="F63" s="396"/>
      <c r="G63" s="396"/>
      <c r="H63" s="396"/>
      <c r="I63" s="82"/>
    </row>
    <row r="64" spans="3:9" ht="19.5" customHeight="1">
      <c r="C64" s="396" t="s">
        <v>131</v>
      </c>
      <c r="D64" s="396"/>
      <c r="E64" s="396"/>
      <c r="F64" s="396"/>
      <c r="G64" s="396"/>
      <c r="H64" s="396"/>
      <c r="I64" s="82"/>
    </row>
    <row r="65" spans="3:9" ht="19.5" customHeight="1">
      <c r="C65" s="56"/>
      <c r="D65" s="56"/>
      <c r="E65" s="56"/>
      <c r="F65" s="56"/>
      <c r="G65" s="56"/>
      <c r="H65" s="56"/>
      <c r="I65" s="82"/>
    </row>
    <row r="66" spans="3:9" ht="13.5" customHeight="1">
      <c r="C66" s="56"/>
      <c r="D66" s="56"/>
      <c r="E66" s="56"/>
      <c r="F66" s="56"/>
      <c r="G66" s="56"/>
      <c r="H66" s="56"/>
      <c r="I66" s="82"/>
    </row>
    <row r="67" spans="2:9" s="8" customFormat="1" ht="14.25">
      <c r="B67" s="424" t="s">
        <v>312</v>
      </c>
      <c r="C67" s="425"/>
      <c r="D67" s="425"/>
      <c r="E67" s="162"/>
      <c r="F67" s="162"/>
      <c r="G67" s="162"/>
      <c r="H67" s="162"/>
      <c r="I67" s="82"/>
    </row>
    <row r="68" spans="2:9" s="8" customFormat="1" ht="15" thickBot="1">
      <c r="B68" s="17"/>
      <c r="C68" s="162"/>
      <c r="D68" s="163"/>
      <c r="E68" s="163"/>
      <c r="F68" s="163"/>
      <c r="G68" s="163"/>
      <c r="H68" s="163"/>
      <c r="I68" s="82"/>
    </row>
    <row r="69" spans="2:9" s="8" customFormat="1" ht="13.5" thickBot="1">
      <c r="B69" s="407" t="s">
        <v>313</v>
      </c>
      <c r="C69" s="408"/>
      <c r="D69" s="409"/>
      <c r="E69" s="414"/>
      <c r="F69" s="412"/>
      <c r="I69" s="82"/>
    </row>
    <row r="70" spans="2:8" ht="13.5" thickBot="1">
      <c r="B70" s="413"/>
      <c r="C70" s="411"/>
      <c r="D70" s="411"/>
      <c r="G70" s="8"/>
      <c r="H70" s="8"/>
    </row>
    <row r="71" spans="2:6" ht="13.5" thickBot="1">
      <c r="B71" s="416" t="s">
        <v>110</v>
      </c>
      <c r="C71" s="417"/>
      <c r="D71" s="417"/>
      <c r="E71" s="414"/>
      <c r="F71" s="412"/>
    </row>
    <row r="72" spans="2:9" ht="13.5" thickBot="1">
      <c r="B72" s="5"/>
      <c r="I72" s="21"/>
    </row>
    <row r="73" spans="2:9" ht="12.75" customHeight="1" thickBot="1">
      <c r="B73" s="416" t="s">
        <v>368</v>
      </c>
      <c r="C73" s="417"/>
      <c r="D73" s="417"/>
      <c r="E73" s="414"/>
      <c r="F73" s="412"/>
      <c r="G73" s="418" t="s">
        <v>141</v>
      </c>
      <c r="H73" s="419"/>
      <c r="I73" s="420"/>
    </row>
    <row r="74" spans="7:9" ht="13.5" thickBot="1">
      <c r="G74" s="421"/>
      <c r="H74" s="422"/>
      <c r="I74" s="423"/>
    </row>
    <row r="75" ht="17.25" customHeight="1"/>
    <row r="76" ht="13.5" thickBot="1"/>
    <row r="77" spans="2:9" ht="12.75">
      <c r="B77" s="424" t="s">
        <v>369</v>
      </c>
      <c r="C77" s="425"/>
      <c r="D77" s="425"/>
      <c r="E77" s="426"/>
      <c r="F77" s="427"/>
      <c r="G77" s="430" t="s">
        <v>113</v>
      </c>
      <c r="H77" s="431"/>
      <c r="I77" s="420"/>
    </row>
    <row r="78" spans="5:9" ht="13.5" thickBot="1">
      <c r="E78" s="428"/>
      <c r="F78" s="429"/>
      <c r="G78" s="432"/>
      <c r="H78" s="433"/>
      <c r="I78" s="434"/>
    </row>
    <row r="79" spans="3:9" ht="12.75">
      <c r="C79" s="437" t="s">
        <v>370</v>
      </c>
      <c r="D79" s="438"/>
      <c r="E79" s="438"/>
      <c r="F79" s="415"/>
      <c r="G79" s="432"/>
      <c r="H79" s="433"/>
      <c r="I79" s="434"/>
    </row>
    <row r="80" spans="7:9" ht="12.75">
      <c r="G80" s="432"/>
      <c r="H80" s="433"/>
      <c r="I80" s="434"/>
    </row>
    <row r="81" spans="7:9" ht="12.75">
      <c r="G81" s="432"/>
      <c r="H81" s="433"/>
      <c r="I81" s="434"/>
    </row>
    <row r="82" spans="7:9" ht="12.75">
      <c r="G82" s="432"/>
      <c r="H82" s="433"/>
      <c r="I82" s="434"/>
    </row>
    <row r="83" spans="7:9" ht="13.5" thickBot="1">
      <c r="G83" s="435"/>
      <c r="H83" s="436"/>
      <c r="I83" s="423"/>
    </row>
  </sheetData>
  <sheetProtection/>
  <mergeCells count="64">
    <mergeCell ref="B20:C20"/>
    <mergeCell ref="D20:F20"/>
    <mergeCell ref="D16:H16"/>
    <mergeCell ref="B8:C8"/>
    <mergeCell ref="B18:C18"/>
    <mergeCell ref="D18:H18"/>
    <mergeCell ref="B10:C10"/>
    <mergeCell ref="D10:F10"/>
    <mergeCell ref="B12:C12"/>
    <mergeCell ref="D12:H12"/>
    <mergeCell ref="D14:H14"/>
    <mergeCell ref="B16:C16"/>
    <mergeCell ref="B1:I1"/>
    <mergeCell ref="B2:H2"/>
    <mergeCell ref="B3:H3"/>
    <mergeCell ref="B6:C6"/>
    <mergeCell ref="D6:H6"/>
    <mergeCell ref="B39:D39"/>
    <mergeCell ref="B40:D40"/>
    <mergeCell ref="B41:D41"/>
    <mergeCell ref="B33:I33"/>
    <mergeCell ref="B38:D38"/>
    <mergeCell ref="B37:D37"/>
    <mergeCell ref="B35:D35"/>
    <mergeCell ref="B22:C22"/>
    <mergeCell ref="D22:F22"/>
    <mergeCell ref="B36:D36"/>
    <mergeCell ref="B24:H24"/>
    <mergeCell ref="B26:D26"/>
    <mergeCell ref="B28:D28"/>
    <mergeCell ref="B32:D32"/>
    <mergeCell ref="B29:D29"/>
    <mergeCell ref="B30:D30"/>
    <mergeCell ref="B49:I49"/>
    <mergeCell ref="B42:D42"/>
    <mergeCell ref="B51:G51"/>
    <mergeCell ref="B52:F52"/>
    <mergeCell ref="B48:D48"/>
    <mergeCell ref="B71:D71"/>
    <mergeCell ref="E71:F71"/>
    <mergeCell ref="B54:G54"/>
    <mergeCell ref="D8:H8"/>
    <mergeCell ref="B67:D67"/>
    <mergeCell ref="C63:H63"/>
    <mergeCell ref="C64:H64"/>
    <mergeCell ref="B56:H56"/>
    <mergeCell ref="B57:H57"/>
    <mergeCell ref="C59:H59"/>
    <mergeCell ref="B70:D70"/>
    <mergeCell ref="B69:D69"/>
    <mergeCell ref="B53:G53"/>
    <mergeCell ref="E69:F69"/>
    <mergeCell ref="C55:H55"/>
    <mergeCell ref="C58:H58"/>
    <mergeCell ref="C62:H62"/>
    <mergeCell ref="C61:H61"/>
    <mergeCell ref="C60:H60"/>
    <mergeCell ref="G73:I74"/>
    <mergeCell ref="B77:D77"/>
    <mergeCell ref="E77:F78"/>
    <mergeCell ref="G77:I83"/>
    <mergeCell ref="C79:F79"/>
    <mergeCell ref="B73:D73"/>
    <mergeCell ref="E73:F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4"/>
  <headerFooter alignWithMargins="0">
    <oddHeader>&amp;CVerze: 4. května 2011&amp;RRK-36-2011-26, př. 1
počet stran: 14</oddHeader>
  </headerFooter>
  <rowBreaks count="1" manualBreakCount="1">
    <brk id="46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25"/>
  <sheetViews>
    <sheetView zoomScaleSheetLayoutView="100" zoomScalePageLayoutView="0" workbookViewId="0" topLeftCell="B106">
      <selection activeCell="L17" sqref="L17"/>
    </sheetView>
  </sheetViews>
  <sheetFormatPr defaultColWidth="9.140625" defaultRowHeight="12.75"/>
  <cols>
    <col min="1" max="1" width="2.8515625" style="0" hidden="1" customWidth="1"/>
    <col min="2" max="2" width="14.140625" style="0" customWidth="1"/>
    <col min="3" max="3" width="10.00390625" style="0" customWidth="1"/>
    <col min="6" max="6" width="12.00390625" style="0" customWidth="1"/>
    <col min="7" max="7" width="11.57421875" style="0" bestFit="1" customWidth="1"/>
    <col min="9" max="9" width="20.421875" style="0" customWidth="1"/>
    <col min="11" max="11" width="10.8515625" style="0" customWidth="1"/>
  </cols>
  <sheetData>
    <row r="1" spans="2:10" s="5" customFormat="1" ht="125.25" customHeight="1">
      <c r="B1" s="481"/>
      <c r="C1" s="482"/>
      <c r="D1" s="482"/>
      <c r="E1" s="482"/>
      <c r="F1" s="482"/>
      <c r="G1" s="482"/>
      <c r="H1" s="482"/>
      <c r="I1" s="482"/>
      <c r="J1" s="482"/>
    </row>
    <row r="2" ht="9" customHeight="1"/>
    <row r="3" spans="2:9" ht="24" customHeight="1">
      <c r="B3" s="592" t="s">
        <v>189</v>
      </c>
      <c r="C3" s="593"/>
      <c r="D3" s="593"/>
      <c r="E3" s="593"/>
      <c r="F3" s="593"/>
      <c r="G3" s="593"/>
      <c r="H3" s="593"/>
      <c r="I3" s="593"/>
    </row>
    <row r="4" ht="8.25" customHeight="1"/>
    <row r="5" spans="2:9" ht="15">
      <c r="B5" s="483" t="s">
        <v>86</v>
      </c>
      <c r="C5" s="484"/>
      <c r="D5" s="484"/>
      <c r="E5" s="484"/>
      <c r="F5" s="484"/>
      <c r="G5" s="484"/>
      <c r="H5" s="484"/>
      <c r="I5" s="484"/>
    </row>
    <row r="6" spans="2:9" ht="19.5" customHeight="1" thickBot="1">
      <c r="B6" s="69"/>
      <c r="C6" s="70" t="s">
        <v>329</v>
      </c>
      <c r="D6" s="48"/>
      <c r="E6" s="48"/>
      <c r="F6" s="48"/>
      <c r="G6" s="48"/>
      <c r="H6" s="48"/>
      <c r="I6" s="48"/>
    </row>
    <row r="7" spans="2:9" ht="19.5" customHeight="1" thickBot="1">
      <c r="B7" s="479" t="s">
        <v>89</v>
      </c>
      <c r="C7" s="517"/>
      <c r="D7" s="524" t="s">
        <v>371</v>
      </c>
      <c r="E7" s="525"/>
      <c r="F7" s="525"/>
      <c r="G7" s="525"/>
      <c r="H7" s="525"/>
      <c r="I7" s="526"/>
    </row>
    <row r="8" spans="2:9" ht="6" customHeight="1" thickBot="1">
      <c r="B8" s="49"/>
      <c r="C8" s="46"/>
      <c r="D8" s="8"/>
      <c r="E8" s="8"/>
      <c r="F8" s="8"/>
      <c r="G8" s="8"/>
      <c r="H8" s="8"/>
      <c r="I8" s="8"/>
    </row>
    <row r="9" spans="2:9" ht="19.5" customHeight="1" thickBot="1">
      <c r="B9" s="479" t="s">
        <v>90</v>
      </c>
      <c r="C9" s="517"/>
      <c r="D9" s="524" t="s">
        <v>391</v>
      </c>
      <c r="E9" s="525"/>
      <c r="F9" s="525"/>
      <c r="G9" s="526"/>
      <c r="H9" s="8"/>
      <c r="I9" s="8"/>
    </row>
    <row r="10" spans="2:7" ht="15" customHeight="1" thickBot="1">
      <c r="B10" s="50"/>
      <c r="C10" s="43"/>
      <c r="D10" s="19"/>
      <c r="E10" s="19"/>
      <c r="F10" s="19"/>
      <c r="G10" s="19"/>
    </row>
    <row r="11" spans="2:9" ht="19.5" customHeight="1" thickBot="1">
      <c r="B11" s="416" t="s">
        <v>92</v>
      </c>
      <c r="C11" s="570"/>
      <c r="D11" s="524" t="s">
        <v>372</v>
      </c>
      <c r="E11" s="525"/>
      <c r="F11" s="525"/>
      <c r="G11" s="525"/>
      <c r="H11" s="525"/>
      <c r="I11" s="526"/>
    </row>
    <row r="12" ht="6" customHeight="1" thickBot="1"/>
    <row r="13" spans="2:9" ht="19.5" customHeight="1" thickBot="1">
      <c r="B13" s="479" t="s">
        <v>145</v>
      </c>
      <c r="C13" s="523"/>
      <c r="D13" s="524" t="s">
        <v>373</v>
      </c>
      <c r="E13" s="525"/>
      <c r="F13" s="525"/>
      <c r="G13" s="525"/>
      <c r="H13" s="525"/>
      <c r="I13" s="526"/>
    </row>
    <row r="14" spans="2:9" ht="6" customHeight="1" thickBot="1">
      <c r="B14" s="49"/>
      <c r="C14" s="46"/>
      <c r="D14" s="8"/>
      <c r="E14" s="8"/>
      <c r="F14" s="8"/>
      <c r="G14" s="8"/>
      <c r="H14" s="8"/>
      <c r="I14" s="8"/>
    </row>
    <row r="15" spans="2:9" ht="19.5" customHeight="1" thickBot="1">
      <c r="B15" s="479" t="s">
        <v>93</v>
      </c>
      <c r="C15" s="523"/>
      <c r="D15" s="524" t="s">
        <v>374</v>
      </c>
      <c r="E15" s="525"/>
      <c r="F15" s="525"/>
      <c r="G15" s="525"/>
      <c r="H15" s="525"/>
      <c r="I15" s="526"/>
    </row>
    <row r="16" spans="2:9" ht="6" customHeight="1" thickBot="1">
      <c r="B16" s="49"/>
      <c r="C16" s="46"/>
      <c r="D16" s="8"/>
      <c r="E16" s="8"/>
      <c r="F16" s="8"/>
      <c r="G16" s="8"/>
      <c r="H16" s="8"/>
      <c r="I16" s="8"/>
    </row>
    <row r="17" spans="2:9" ht="19.5" customHeight="1" thickBot="1">
      <c r="B17" s="479" t="s">
        <v>117</v>
      </c>
      <c r="C17" s="523"/>
      <c r="D17" s="524" t="s">
        <v>377</v>
      </c>
      <c r="E17" s="525"/>
      <c r="F17" s="525"/>
      <c r="G17" s="525"/>
      <c r="H17" s="525"/>
      <c r="I17" s="526"/>
    </row>
    <row r="18" spans="2:9" ht="6" customHeight="1" thickBot="1">
      <c r="B18" s="49"/>
      <c r="C18" s="46"/>
      <c r="D18" s="8"/>
      <c r="E18" s="8"/>
      <c r="F18" s="8"/>
      <c r="G18" s="8"/>
      <c r="H18" s="8"/>
      <c r="I18" s="8"/>
    </row>
    <row r="19" spans="2:9" ht="19.5" customHeight="1" thickBot="1">
      <c r="B19" s="479" t="s">
        <v>144</v>
      </c>
      <c r="C19" s="523"/>
      <c r="D19" s="524" t="s">
        <v>375</v>
      </c>
      <c r="E19" s="525"/>
      <c r="F19" s="525"/>
      <c r="G19" s="525"/>
      <c r="H19" s="525"/>
      <c r="I19" s="526"/>
    </row>
    <row r="20" spans="2:9" ht="6" customHeight="1" thickBot="1">
      <c r="B20" s="49"/>
      <c r="C20" s="46"/>
      <c r="D20" s="8"/>
      <c r="E20" s="8"/>
      <c r="F20" s="8"/>
      <c r="G20" s="8"/>
      <c r="H20" s="8"/>
      <c r="I20" s="8"/>
    </row>
    <row r="21" spans="2:9" ht="19.5" customHeight="1" thickBot="1">
      <c r="B21" s="479" t="s">
        <v>91</v>
      </c>
      <c r="C21" s="523"/>
      <c r="D21" s="595" t="s">
        <v>378</v>
      </c>
      <c r="E21" s="596"/>
      <c r="F21" s="596"/>
      <c r="G21" s="597"/>
      <c r="H21" s="8"/>
      <c r="I21" s="8"/>
    </row>
    <row r="22" spans="2:9" ht="19.5" customHeight="1" thickBot="1">
      <c r="B22" s="50"/>
      <c r="C22" s="43"/>
      <c r="D22" s="19"/>
      <c r="E22" s="19"/>
      <c r="F22" s="19"/>
      <c r="G22" s="19"/>
      <c r="H22" s="36"/>
      <c r="I22" s="36"/>
    </row>
    <row r="23" spans="2:5" ht="19.5" customHeight="1" thickBot="1">
      <c r="B23" s="590" t="s">
        <v>94</v>
      </c>
      <c r="C23" s="591"/>
      <c r="D23" s="524" t="s">
        <v>376</v>
      </c>
      <c r="E23" s="578"/>
    </row>
    <row r="24" ht="6" customHeight="1" thickBot="1">
      <c r="B24" s="2"/>
    </row>
    <row r="25" spans="2:9" ht="28.5" customHeight="1" thickBot="1">
      <c r="B25" s="452" t="s">
        <v>328</v>
      </c>
      <c r="C25" s="594"/>
      <c r="D25" s="527" t="s">
        <v>379</v>
      </c>
      <c r="E25" s="528"/>
      <c r="F25" s="528"/>
      <c r="G25" s="528"/>
      <c r="H25" s="528"/>
      <c r="I25" s="529"/>
    </row>
    <row r="26" spans="2:7" ht="6" customHeight="1">
      <c r="B26" s="49"/>
      <c r="C26" s="46"/>
      <c r="D26" s="8"/>
      <c r="E26" s="8"/>
      <c r="F26" s="8"/>
      <c r="G26" s="8"/>
    </row>
    <row r="27" ht="19.5" customHeight="1" thickBot="1"/>
    <row r="28" spans="2:9" ht="27.75" customHeight="1">
      <c r="B28" s="518" t="s">
        <v>330</v>
      </c>
      <c r="C28" s="519"/>
      <c r="D28" s="519"/>
      <c r="E28" s="519"/>
      <c r="F28" s="519"/>
      <c r="G28" s="519"/>
      <c r="H28" s="519"/>
      <c r="I28" s="520"/>
    </row>
    <row r="29" spans="2:9" ht="13.5" customHeight="1">
      <c r="B29" s="537" t="s">
        <v>331</v>
      </c>
      <c r="C29" s="538"/>
      <c r="D29" s="539"/>
      <c r="E29" s="530" t="s">
        <v>165</v>
      </c>
      <c r="F29" s="530"/>
      <c r="G29" s="530"/>
      <c r="H29" s="530"/>
      <c r="I29" s="531"/>
    </row>
    <row r="30" spans="2:9" ht="17.25" customHeight="1">
      <c r="B30" s="540"/>
      <c r="C30" s="541"/>
      <c r="D30" s="542"/>
      <c r="E30" s="530" t="s">
        <v>166</v>
      </c>
      <c r="F30" s="530"/>
      <c r="G30" s="530" t="s">
        <v>167</v>
      </c>
      <c r="H30" s="530"/>
      <c r="I30" s="531"/>
    </row>
    <row r="31" spans="2:9" ht="17.25" customHeight="1">
      <c r="B31" s="534"/>
      <c r="C31" s="535"/>
      <c r="D31" s="536"/>
      <c r="E31" s="532"/>
      <c r="F31" s="533"/>
      <c r="G31" s="532"/>
      <c r="H31" s="576"/>
      <c r="I31" s="577"/>
    </row>
    <row r="32" spans="2:9" ht="20.25" customHeight="1" thickBot="1">
      <c r="B32" s="83"/>
      <c r="C32" s="84"/>
      <c r="D32" s="85"/>
      <c r="E32" s="86"/>
      <c r="F32" s="87"/>
      <c r="G32" s="86"/>
      <c r="H32" s="88"/>
      <c r="I32" s="89"/>
    </row>
    <row r="33" spans="2:9" ht="13.5" thickBot="1">
      <c r="B33" s="49"/>
      <c r="C33" s="46"/>
      <c r="D33" s="8"/>
      <c r="E33" s="8"/>
      <c r="F33" s="8"/>
      <c r="G33" s="8"/>
      <c r="H33" s="19"/>
      <c r="I33" s="19"/>
    </row>
    <row r="34" spans="2:9" ht="59.25" customHeight="1" thickBot="1">
      <c r="B34" s="510" t="s">
        <v>70</v>
      </c>
      <c r="C34" s="521"/>
      <c r="D34" s="521"/>
      <c r="E34" s="521"/>
      <c r="F34" s="521"/>
      <c r="G34" s="521"/>
      <c r="H34" s="521"/>
      <c r="I34" s="522"/>
    </row>
    <row r="35" spans="2:9" ht="15.75" thickBot="1">
      <c r="B35" s="39"/>
      <c r="C35" s="42"/>
      <c r="D35" s="43"/>
      <c r="E35" s="8"/>
      <c r="F35" s="8"/>
      <c r="G35" s="8"/>
      <c r="H35" s="19"/>
      <c r="I35" s="19"/>
    </row>
    <row r="36" spans="2:9" ht="394.5" customHeight="1">
      <c r="B36" s="543" t="s">
        <v>58</v>
      </c>
      <c r="C36" s="544"/>
      <c r="D36" s="544"/>
      <c r="E36" s="544"/>
      <c r="F36" s="544"/>
      <c r="G36" s="544"/>
      <c r="H36" s="544"/>
      <c r="I36" s="545"/>
    </row>
    <row r="37" spans="2:9" ht="117.75" customHeight="1" thickBot="1">
      <c r="B37" s="546" t="s">
        <v>66</v>
      </c>
      <c r="C37" s="547"/>
      <c r="D37" s="547"/>
      <c r="E37" s="547"/>
      <c r="F37" s="547"/>
      <c r="G37" s="547"/>
      <c r="H37" s="547"/>
      <c r="I37" s="548"/>
    </row>
    <row r="38" spans="2:9" ht="15.75" thickBot="1">
      <c r="B38" s="39"/>
      <c r="C38" s="42"/>
      <c r="D38" s="43"/>
      <c r="E38" s="8"/>
      <c r="F38" s="8"/>
      <c r="G38" s="8"/>
      <c r="H38" s="19"/>
      <c r="I38" s="19"/>
    </row>
    <row r="39" spans="2:9" ht="42.75" customHeight="1" thickBot="1">
      <c r="B39" s="510" t="s">
        <v>59</v>
      </c>
      <c r="C39" s="521"/>
      <c r="D39" s="521"/>
      <c r="E39" s="521"/>
      <c r="F39" s="521"/>
      <c r="G39" s="521"/>
      <c r="H39" s="521"/>
      <c r="I39" s="522"/>
    </row>
    <row r="40" spans="2:9" ht="17.25" customHeight="1" thickBot="1">
      <c r="B40" s="105"/>
      <c r="C40" s="105"/>
      <c r="D40" s="105"/>
      <c r="E40" s="105"/>
      <c r="F40" s="105"/>
      <c r="G40" s="105"/>
      <c r="H40" s="105"/>
      <c r="I40" s="105"/>
    </row>
    <row r="41" spans="2:9" ht="17.25" customHeight="1">
      <c r="B41" s="499" t="s">
        <v>169</v>
      </c>
      <c r="C41" s="574"/>
      <c r="D41" s="574"/>
      <c r="E41" s="574"/>
      <c r="F41" s="574"/>
      <c r="G41" s="574"/>
      <c r="H41" s="574"/>
      <c r="I41" s="575"/>
    </row>
    <row r="42" spans="2:9" ht="17.25" customHeight="1">
      <c r="B42" s="494" t="s">
        <v>198</v>
      </c>
      <c r="C42" s="495"/>
      <c r="D42" s="495"/>
      <c r="E42" s="495"/>
      <c r="F42" s="495"/>
      <c r="G42" s="495"/>
      <c r="H42" s="495"/>
      <c r="I42" s="496"/>
    </row>
    <row r="43" spans="2:9" ht="26.25" customHeight="1">
      <c r="B43" s="508" t="s">
        <v>188</v>
      </c>
      <c r="C43" s="509"/>
      <c r="D43" s="509"/>
      <c r="E43" s="509"/>
      <c r="F43" s="509" t="s">
        <v>158</v>
      </c>
      <c r="G43" s="509"/>
      <c r="H43" s="509" t="s">
        <v>159</v>
      </c>
      <c r="I43" s="559"/>
    </row>
    <row r="44" spans="2:9" ht="17.25" customHeight="1">
      <c r="B44" s="502" t="s">
        <v>79</v>
      </c>
      <c r="C44" s="503"/>
      <c r="D44" s="503"/>
      <c r="E44" s="498"/>
      <c r="F44" s="497">
        <v>40816</v>
      </c>
      <c r="G44" s="498"/>
      <c r="H44" s="506" t="s">
        <v>71</v>
      </c>
      <c r="I44" s="516"/>
    </row>
    <row r="45" spans="2:9" ht="27.75" customHeight="1">
      <c r="B45" s="502" t="s">
        <v>72</v>
      </c>
      <c r="C45" s="504"/>
      <c r="D45" s="504"/>
      <c r="E45" s="505"/>
      <c r="F45" s="497">
        <v>40816</v>
      </c>
      <c r="G45" s="498"/>
      <c r="H45" s="506" t="s">
        <v>73</v>
      </c>
      <c r="I45" s="507"/>
    </row>
    <row r="46" spans="2:9" ht="26.25" customHeight="1">
      <c r="B46" s="502" t="s">
        <v>74</v>
      </c>
      <c r="C46" s="504"/>
      <c r="D46" s="504"/>
      <c r="E46" s="505"/>
      <c r="F46" s="497" t="s">
        <v>0</v>
      </c>
      <c r="G46" s="498"/>
      <c r="H46" s="506" t="s">
        <v>1</v>
      </c>
      <c r="I46" s="507"/>
    </row>
    <row r="47" spans="2:9" ht="26.25" customHeight="1">
      <c r="B47" s="502" t="s">
        <v>75</v>
      </c>
      <c r="C47" s="504"/>
      <c r="D47" s="504"/>
      <c r="E47" s="505"/>
      <c r="F47" s="497">
        <v>40816</v>
      </c>
      <c r="G47" s="498"/>
      <c r="H47" s="506" t="s">
        <v>78</v>
      </c>
      <c r="I47" s="507"/>
    </row>
    <row r="48" spans="2:9" ht="13.5" customHeight="1">
      <c r="B48" s="502" t="s">
        <v>76</v>
      </c>
      <c r="C48" s="503"/>
      <c r="D48" s="503"/>
      <c r="E48" s="498"/>
      <c r="F48" s="497">
        <v>40816</v>
      </c>
      <c r="G48" s="498"/>
      <c r="H48" s="506" t="s">
        <v>77</v>
      </c>
      <c r="I48" s="516"/>
    </row>
    <row r="49" spans="2:9" ht="15" customHeight="1" thickBot="1">
      <c r="B49" s="513" t="s">
        <v>168</v>
      </c>
      <c r="C49" s="514"/>
      <c r="D49" s="514"/>
      <c r="E49" s="514"/>
      <c r="F49" s="514"/>
      <c r="G49" s="514"/>
      <c r="H49" s="514"/>
      <c r="I49" s="515"/>
    </row>
    <row r="50" ht="13.5" thickBot="1"/>
    <row r="51" spans="2:9" ht="390" customHeight="1" thickBot="1">
      <c r="B51" s="510" t="s">
        <v>65</v>
      </c>
      <c r="C51" s="511"/>
      <c r="D51" s="511"/>
      <c r="E51" s="511"/>
      <c r="F51" s="511"/>
      <c r="G51" s="511"/>
      <c r="H51" s="511"/>
      <c r="I51" s="512"/>
    </row>
    <row r="52" spans="2:9" ht="13.5" thickBot="1">
      <c r="B52" s="90"/>
      <c r="C52" s="91"/>
      <c r="D52" s="91"/>
      <c r="E52" s="91"/>
      <c r="F52" s="91"/>
      <c r="G52" s="91"/>
      <c r="H52" s="91"/>
      <c r="I52" s="91"/>
    </row>
    <row r="53" spans="2:9" ht="12.75">
      <c r="B53" s="499" t="s">
        <v>170</v>
      </c>
      <c r="C53" s="500"/>
      <c r="D53" s="500"/>
      <c r="E53" s="500"/>
      <c r="F53" s="500"/>
      <c r="G53" s="500"/>
      <c r="H53" s="500"/>
      <c r="I53" s="501"/>
    </row>
    <row r="54" spans="2:9" ht="12.75">
      <c r="B54" s="494" t="s">
        <v>171</v>
      </c>
      <c r="C54" s="495"/>
      <c r="D54" s="495"/>
      <c r="E54" s="495"/>
      <c r="F54" s="495"/>
      <c r="G54" s="495"/>
      <c r="H54" s="495"/>
      <c r="I54" s="496"/>
    </row>
    <row r="55" spans="2:9" ht="12.75">
      <c r="B55" s="508" t="s">
        <v>160</v>
      </c>
      <c r="C55" s="509"/>
      <c r="D55" s="509"/>
      <c r="E55" s="509" t="s">
        <v>161</v>
      </c>
      <c r="F55" s="509"/>
      <c r="G55" s="509" t="s">
        <v>162</v>
      </c>
      <c r="H55" s="509"/>
      <c r="I55" s="559"/>
    </row>
    <row r="56" spans="2:9" ht="12.75">
      <c r="B56" s="502" t="s">
        <v>79</v>
      </c>
      <c r="C56" s="504"/>
      <c r="D56" s="505"/>
      <c r="E56" s="572">
        <v>40693</v>
      </c>
      <c r="F56" s="573"/>
      <c r="G56" s="572">
        <v>40723</v>
      </c>
      <c r="H56" s="598"/>
      <c r="I56" s="599"/>
    </row>
    <row r="57" spans="2:9" ht="12.75">
      <c r="B57" s="494" t="s">
        <v>60</v>
      </c>
      <c r="C57" s="495"/>
      <c r="D57" s="495"/>
      <c r="E57" s="572">
        <v>40693</v>
      </c>
      <c r="F57" s="573"/>
      <c r="G57" s="571">
        <v>40769</v>
      </c>
      <c r="H57" s="509"/>
      <c r="I57" s="559"/>
    </row>
    <row r="58" spans="2:9" ht="12.75">
      <c r="B58" s="502" t="s">
        <v>61</v>
      </c>
      <c r="C58" s="504"/>
      <c r="D58" s="505"/>
      <c r="E58" s="572">
        <v>40908</v>
      </c>
      <c r="F58" s="600"/>
      <c r="G58" s="571">
        <v>40772</v>
      </c>
      <c r="H58" s="509"/>
      <c r="I58" s="559"/>
    </row>
    <row r="59" spans="2:9" ht="12.75">
      <c r="B59" s="502" t="s">
        <v>62</v>
      </c>
      <c r="C59" s="504"/>
      <c r="D59" s="505"/>
      <c r="E59" s="572">
        <v>40908</v>
      </c>
      <c r="F59" s="600"/>
      <c r="G59" s="603" t="s">
        <v>2</v>
      </c>
      <c r="H59" s="601"/>
      <c r="I59" s="602"/>
    </row>
    <row r="60" spans="2:9" ht="12.75">
      <c r="B60" s="502" t="s">
        <v>63</v>
      </c>
      <c r="C60" s="504"/>
      <c r="D60" s="505"/>
      <c r="E60" s="572">
        <v>40908</v>
      </c>
      <c r="F60" s="600"/>
      <c r="G60" s="572">
        <v>40702</v>
      </c>
      <c r="H60" s="601"/>
      <c r="I60" s="602"/>
    </row>
    <row r="61" spans="2:9" ht="12.75">
      <c r="B61" s="502" t="s">
        <v>64</v>
      </c>
      <c r="C61" s="504"/>
      <c r="D61" s="505"/>
      <c r="E61" s="572">
        <v>40908</v>
      </c>
      <c r="F61" s="600"/>
      <c r="G61" s="572">
        <v>40750</v>
      </c>
      <c r="H61" s="601"/>
      <c r="I61" s="602"/>
    </row>
    <row r="62" spans="2:9" ht="37.5" customHeight="1" thickBot="1">
      <c r="B62" s="513" t="s">
        <v>172</v>
      </c>
      <c r="C62" s="514"/>
      <c r="D62" s="514"/>
      <c r="E62" s="514"/>
      <c r="F62" s="514"/>
      <c r="G62" s="514"/>
      <c r="H62" s="514"/>
      <c r="I62" s="515"/>
    </row>
    <row r="63" ht="13.5" thickBot="1"/>
    <row r="64" spans="2:9" ht="45" customHeight="1" thickBot="1">
      <c r="B64" s="585" t="s">
        <v>67</v>
      </c>
      <c r="C64" s="586"/>
      <c r="D64" s="586"/>
      <c r="E64" s="586"/>
      <c r="F64" s="586"/>
      <c r="G64" s="586"/>
      <c r="H64" s="586"/>
      <c r="I64" s="587"/>
    </row>
    <row r="65" spans="2:9" ht="13.5" thickBot="1">
      <c r="B65" s="90"/>
      <c r="C65" s="91"/>
      <c r="D65" s="91"/>
      <c r="E65" s="91"/>
      <c r="F65" s="91"/>
      <c r="G65" s="91"/>
      <c r="H65" s="91"/>
      <c r="I65" s="91"/>
    </row>
    <row r="66" spans="2:9" ht="44.25" customHeight="1" thickBot="1">
      <c r="B66" s="510" t="s">
        <v>56</v>
      </c>
      <c r="C66" s="511"/>
      <c r="D66" s="511"/>
      <c r="E66" s="511"/>
      <c r="F66" s="511"/>
      <c r="G66" s="511"/>
      <c r="H66" s="511"/>
      <c r="I66" s="512"/>
    </row>
    <row r="67" spans="2:9" s="36" customFormat="1" ht="18.75" customHeight="1">
      <c r="B67" s="90"/>
      <c r="C67" s="91"/>
      <c r="D67" s="91"/>
      <c r="E67" s="91"/>
      <c r="F67" s="91"/>
      <c r="G67" s="91"/>
      <c r="H67" s="91"/>
      <c r="I67" s="91"/>
    </row>
    <row r="68" spans="2:9" s="36" customFormat="1" ht="45" customHeight="1">
      <c r="B68" s="588" t="s">
        <v>57</v>
      </c>
      <c r="C68" s="583"/>
      <c r="D68" s="583"/>
      <c r="E68" s="583"/>
      <c r="F68" s="583"/>
      <c r="G68" s="583"/>
      <c r="H68" s="583"/>
      <c r="I68" s="589"/>
    </row>
    <row r="69" spans="2:9" s="36" customFormat="1" ht="18.75" customHeight="1">
      <c r="B69" s="90"/>
      <c r="C69" s="91"/>
      <c r="D69" s="91"/>
      <c r="E69" s="91"/>
      <c r="F69" s="91"/>
      <c r="G69" s="91"/>
      <c r="H69" s="91"/>
      <c r="I69" s="91"/>
    </row>
    <row r="70" spans="2:9" ht="13.5" thickBot="1">
      <c r="B70" s="93" t="s">
        <v>173</v>
      </c>
      <c r="C70" s="92"/>
      <c r="D70" s="92"/>
      <c r="E70" s="92"/>
      <c r="F70" s="92"/>
      <c r="G70" s="92"/>
      <c r="H70" s="92"/>
      <c r="I70" s="92"/>
    </row>
    <row r="71" spans="2:9" ht="57.75" customHeight="1" thickBot="1">
      <c r="B71" s="510" t="s">
        <v>3</v>
      </c>
      <c r="C71" s="511"/>
      <c r="D71" s="511"/>
      <c r="E71" s="511"/>
      <c r="F71" s="511"/>
      <c r="G71" s="511"/>
      <c r="H71" s="511"/>
      <c r="I71" s="512"/>
    </row>
    <row r="73" ht="12.75">
      <c r="B73" t="s">
        <v>174</v>
      </c>
    </row>
    <row r="74" ht="13.5" thickBot="1"/>
    <row r="75" spans="2:9" ht="21.75" customHeight="1">
      <c r="B75" s="582" t="s">
        <v>199</v>
      </c>
      <c r="C75" s="500"/>
      <c r="D75" s="500"/>
      <c r="E75" s="500"/>
      <c r="F75" s="500"/>
      <c r="G75" s="500"/>
      <c r="H75" s="500"/>
      <c r="I75" s="501"/>
    </row>
    <row r="76" spans="2:9" ht="40.5" customHeight="1">
      <c r="B76" s="502" t="s">
        <v>200</v>
      </c>
      <c r="C76" s="583"/>
      <c r="D76" s="583"/>
      <c r="E76" s="583"/>
      <c r="F76" s="583"/>
      <c r="G76" s="583"/>
      <c r="H76" s="583"/>
      <c r="I76" s="584"/>
    </row>
    <row r="77" spans="2:9" ht="44.25" customHeight="1" thickBot="1">
      <c r="B77" s="556" t="s">
        <v>201</v>
      </c>
      <c r="C77" s="557"/>
      <c r="D77" s="557"/>
      <c r="E77" s="557"/>
      <c r="F77" s="557"/>
      <c r="G77" s="557"/>
      <c r="H77" s="557"/>
      <c r="I77" s="558"/>
    </row>
    <row r="78" ht="13.5" thickBot="1"/>
    <row r="79" spans="2:9" ht="12.75">
      <c r="B79" s="567" t="s">
        <v>202</v>
      </c>
      <c r="C79" s="568"/>
      <c r="D79" s="568"/>
      <c r="E79" s="568"/>
      <c r="F79" s="568"/>
      <c r="G79" s="568"/>
      <c r="H79" s="568"/>
      <c r="I79" s="569"/>
    </row>
    <row r="80" spans="2:9" ht="12.75">
      <c r="B80" s="551" t="s">
        <v>163</v>
      </c>
      <c r="C80" s="552"/>
      <c r="D80" s="552" t="s">
        <v>164</v>
      </c>
      <c r="E80" s="552"/>
      <c r="F80" s="552"/>
      <c r="G80" s="552"/>
      <c r="H80" s="552"/>
      <c r="I80" s="581"/>
    </row>
    <row r="81" spans="2:9" ht="39.75" customHeight="1">
      <c r="B81" s="551" t="s">
        <v>4</v>
      </c>
      <c r="C81" s="552"/>
      <c r="D81" s="579" t="s">
        <v>53</v>
      </c>
      <c r="E81" s="579"/>
      <c r="F81" s="579"/>
      <c r="G81" s="579"/>
      <c r="H81" s="579"/>
      <c r="I81" s="580"/>
    </row>
    <row r="82" spans="2:9" ht="24.75" customHeight="1">
      <c r="B82" s="374" t="s">
        <v>283</v>
      </c>
      <c r="C82" s="375"/>
      <c r="D82" s="560" t="s">
        <v>5</v>
      </c>
      <c r="E82" s="405"/>
      <c r="F82" s="405"/>
      <c r="G82" s="405"/>
      <c r="H82" s="405"/>
      <c r="I82" s="406"/>
    </row>
    <row r="83" spans="2:9" ht="38.25" customHeight="1">
      <c r="B83" s="374" t="s">
        <v>285</v>
      </c>
      <c r="C83" s="375"/>
      <c r="D83" s="560" t="s">
        <v>6</v>
      </c>
      <c r="E83" s="405"/>
      <c r="F83" s="405"/>
      <c r="G83" s="405"/>
      <c r="H83" s="405"/>
      <c r="I83" s="406"/>
    </row>
    <row r="84" spans="2:9" ht="12.75">
      <c r="B84" s="374" t="s">
        <v>7</v>
      </c>
      <c r="C84" s="375"/>
      <c r="D84" s="560" t="s">
        <v>8</v>
      </c>
      <c r="E84" s="405"/>
      <c r="F84" s="405"/>
      <c r="G84" s="405"/>
      <c r="H84" s="405"/>
      <c r="I84" s="406"/>
    </row>
    <row r="85" spans="2:9" ht="12.75">
      <c r="B85" s="374" t="s">
        <v>291</v>
      </c>
      <c r="C85" s="375"/>
      <c r="D85" s="560" t="s">
        <v>9</v>
      </c>
      <c r="E85" s="405"/>
      <c r="F85" s="405"/>
      <c r="G85" s="405"/>
      <c r="H85" s="405"/>
      <c r="I85" s="406"/>
    </row>
    <row r="86" spans="2:9" ht="39" customHeight="1">
      <c r="B86" s="374" t="s">
        <v>295</v>
      </c>
      <c r="C86" s="375"/>
      <c r="D86" s="560" t="s">
        <v>10</v>
      </c>
      <c r="E86" s="405"/>
      <c r="F86" s="405"/>
      <c r="G86" s="405"/>
      <c r="H86" s="405"/>
      <c r="I86" s="406"/>
    </row>
    <row r="87" spans="2:9" ht="25.5" customHeight="1">
      <c r="B87" s="374" t="s">
        <v>298</v>
      </c>
      <c r="C87" s="375"/>
      <c r="D87" s="560" t="s">
        <v>11</v>
      </c>
      <c r="E87" s="405"/>
      <c r="F87" s="405"/>
      <c r="G87" s="405"/>
      <c r="H87" s="405"/>
      <c r="I87" s="406"/>
    </row>
    <row r="88" spans="2:9" ht="12.75">
      <c r="B88" s="374" t="s">
        <v>12</v>
      </c>
      <c r="C88" s="375"/>
      <c r="D88" s="560" t="s">
        <v>13</v>
      </c>
      <c r="E88" s="405"/>
      <c r="F88" s="405"/>
      <c r="G88" s="405"/>
      <c r="H88" s="405"/>
      <c r="I88" s="406"/>
    </row>
    <row r="89" spans="2:9" ht="26.25" customHeight="1">
      <c r="B89" s="374" t="s">
        <v>14</v>
      </c>
      <c r="C89" s="375"/>
      <c r="D89" s="560" t="s">
        <v>15</v>
      </c>
      <c r="E89" s="405"/>
      <c r="F89" s="405"/>
      <c r="G89" s="405"/>
      <c r="H89" s="405"/>
      <c r="I89" s="406"/>
    </row>
    <row r="90" spans="2:9" ht="12.75">
      <c r="B90" s="374" t="s">
        <v>16</v>
      </c>
      <c r="C90" s="375"/>
      <c r="D90" s="560" t="s">
        <v>17</v>
      </c>
      <c r="E90" s="405"/>
      <c r="F90" s="405"/>
      <c r="G90" s="405"/>
      <c r="H90" s="405"/>
      <c r="I90" s="406"/>
    </row>
    <row r="91" spans="2:9" ht="26.25" customHeight="1">
      <c r="B91" s="374" t="s">
        <v>18</v>
      </c>
      <c r="C91" s="375"/>
      <c r="D91" s="560" t="s">
        <v>23</v>
      </c>
      <c r="E91" s="405"/>
      <c r="F91" s="405"/>
      <c r="G91" s="405"/>
      <c r="H91" s="405"/>
      <c r="I91" s="406"/>
    </row>
    <row r="92" spans="2:9" ht="25.5" customHeight="1">
      <c r="B92" s="374" t="s">
        <v>19</v>
      </c>
      <c r="C92" s="375"/>
      <c r="D92" s="560" t="s">
        <v>20</v>
      </c>
      <c r="E92" s="405"/>
      <c r="F92" s="405"/>
      <c r="G92" s="405"/>
      <c r="H92" s="405"/>
      <c r="I92" s="406"/>
    </row>
    <row r="93" spans="2:9" ht="12.75">
      <c r="B93" s="374" t="s">
        <v>22</v>
      </c>
      <c r="C93" s="375"/>
      <c r="D93" s="560" t="s">
        <v>21</v>
      </c>
      <c r="E93" s="405"/>
      <c r="F93" s="405"/>
      <c r="G93" s="405"/>
      <c r="H93" s="405"/>
      <c r="I93" s="406"/>
    </row>
    <row r="94" spans="2:9" ht="12.75">
      <c r="B94" s="374" t="s">
        <v>24</v>
      </c>
      <c r="C94" s="375"/>
      <c r="D94" s="560" t="s">
        <v>25</v>
      </c>
      <c r="E94" s="405"/>
      <c r="F94" s="405"/>
      <c r="G94" s="405"/>
      <c r="H94" s="405"/>
      <c r="I94" s="406"/>
    </row>
    <row r="95" spans="2:9" ht="27" customHeight="1">
      <c r="B95" s="374" t="s">
        <v>26</v>
      </c>
      <c r="C95" s="375"/>
      <c r="D95" s="560" t="s">
        <v>28</v>
      </c>
      <c r="E95" s="405"/>
      <c r="F95" s="405"/>
      <c r="G95" s="405"/>
      <c r="H95" s="405"/>
      <c r="I95" s="406"/>
    </row>
    <row r="96" spans="2:9" ht="28.5" customHeight="1">
      <c r="B96" s="374" t="s">
        <v>29</v>
      </c>
      <c r="C96" s="375"/>
      <c r="D96" s="560" t="s">
        <v>27</v>
      </c>
      <c r="E96" s="405"/>
      <c r="F96" s="405"/>
      <c r="G96" s="405"/>
      <c r="H96" s="405"/>
      <c r="I96" s="406"/>
    </row>
    <row r="97" spans="2:9" ht="26.25" customHeight="1">
      <c r="B97" s="374" t="s">
        <v>30</v>
      </c>
      <c r="C97" s="375"/>
      <c r="D97" s="560" t="s">
        <v>32</v>
      </c>
      <c r="E97" s="405"/>
      <c r="F97" s="405"/>
      <c r="G97" s="405"/>
      <c r="H97" s="405"/>
      <c r="I97" s="406"/>
    </row>
    <row r="98" spans="2:9" ht="27" customHeight="1">
      <c r="B98" s="374" t="s">
        <v>33</v>
      </c>
      <c r="C98" s="375"/>
      <c r="D98" s="560" t="s">
        <v>31</v>
      </c>
      <c r="E98" s="405"/>
      <c r="F98" s="405"/>
      <c r="G98" s="405"/>
      <c r="H98" s="405"/>
      <c r="I98" s="406"/>
    </row>
    <row r="99" spans="2:9" ht="12.75">
      <c r="B99" s="604" t="s">
        <v>34</v>
      </c>
      <c r="C99" s="605"/>
      <c r="D99" s="560" t="s">
        <v>35</v>
      </c>
      <c r="E99" s="606"/>
      <c r="F99" s="606"/>
      <c r="G99" s="606"/>
      <c r="H99" s="606"/>
      <c r="I99" s="607"/>
    </row>
    <row r="100" spans="2:9" ht="12.75">
      <c r="B100" s="604" t="s">
        <v>36</v>
      </c>
      <c r="C100" s="605"/>
      <c r="D100" s="560" t="s">
        <v>54</v>
      </c>
      <c r="E100" s="606"/>
      <c r="F100" s="606"/>
      <c r="G100" s="606"/>
      <c r="H100" s="606"/>
      <c r="I100" s="607"/>
    </row>
    <row r="101" spans="2:9" ht="12.75">
      <c r="B101" s="604" t="s">
        <v>37</v>
      </c>
      <c r="C101" s="605"/>
      <c r="D101" s="560" t="s">
        <v>42</v>
      </c>
      <c r="E101" s="606"/>
      <c r="F101" s="606"/>
      <c r="G101" s="606"/>
      <c r="H101" s="606"/>
      <c r="I101" s="607"/>
    </row>
    <row r="102" spans="2:9" ht="27.75" customHeight="1">
      <c r="B102" s="604" t="s">
        <v>38</v>
      </c>
      <c r="C102" s="605"/>
      <c r="D102" s="560" t="s">
        <v>41</v>
      </c>
      <c r="E102" s="606"/>
      <c r="F102" s="606"/>
      <c r="G102" s="606"/>
      <c r="H102" s="606"/>
      <c r="I102" s="607"/>
    </row>
    <row r="103" spans="2:9" ht="25.5" customHeight="1">
      <c r="B103" s="604" t="s">
        <v>39</v>
      </c>
      <c r="C103" s="605"/>
      <c r="D103" s="560" t="s">
        <v>40</v>
      </c>
      <c r="E103" s="405"/>
      <c r="F103" s="405"/>
      <c r="G103" s="405"/>
      <c r="H103" s="405"/>
      <c r="I103" s="406"/>
    </row>
    <row r="104" spans="2:9" ht="12.75">
      <c r="B104" s="604" t="s">
        <v>43</v>
      </c>
      <c r="C104" s="605"/>
      <c r="D104" s="560" t="s">
        <v>44</v>
      </c>
      <c r="E104" s="606"/>
      <c r="F104" s="606"/>
      <c r="G104" s="606"/>
      <c r="H104" s="606"/>
      <c r="I104" s="607"/>
    </row>
    <row r="105" spans="2:9" ht="27" customHeight="1">
      <c r="B105" s="604" t="s">
        <v>45</v>
      </c>
      <c r="C105" s="605"/>
      <c r="D105" s="560" t="s">
        <v>46</v>
      </c>
      <c r="E105" s="405"/>
      <c r="F105" s="405"/>
      <c r="G105" s="405"/>
      <c r="H105" s="405"/>
      <c r="I105" s="406"/>
    </row>
    <row r="106" spans="2:9" ht="12.75">
      <c r="B106" s="604" t="s">
        <v>47</v>
      </c>
      <c r="C106" s="605"/>
      <c r="D106" s="560" t="s">
        <v>48</v>
      </c>
      <c r="E106" s="606"/>
      <c r="F106" s="606"/>
      <c r="G106" s="606"/>
      <c r="H106" s="606"/>
      <c r="I106" s="607"/>
    </row>
    <row r="107" spans="2:9" ht="27" customHeight="1">
      <c r="B107" s="604" t="s">
        <v>49</v>
      </c>
      <c r="C107" s="605"/>
      <c r="D107" s="560" t="s">
        <v>51</v>
      </c>
      <c r="E107" s="606"/>
      <c r="F107" s="606"/>
      <c r="G107" s="606"/>
      <c r="H107" s="606"/>
      <c r="I107" s="607"/>
    </row>
    <row r="108" spans="2:9" ht="26.25" customHeight="1">
      <c r="B108" s="604" t="s">
        <v>50</v>
      </c>
      <c r="C108" s="605"/>
      <c r="D108" s="560" t="s">
        <v>52</v>
      </c>
      <c r="E108" s="606"/>
      <c r="F108" s="606"/>
      <c r="G108" s="606"/>
      <c r="H108" s="606"/>
      <c r="I108" s="607"/>
    </row>
    <row r="109" spans="2:9" ht="13.5" thickBot="1">
      <c r="B109" s="563"/>
      <c r="C109" s="564"/>
      <c r="D109" s="565"/>
      <c r="E109" s="565"/>
      <c r="F109" s="565"/>
      <c r="G109" s="565"/>
      <c r="H109" s="565"/>
      <c r="I109" s="566"/>
    </row>
    <row r="110" spans="2:9" ht="13.5" thickBot="1">
      <c r="B110" s="19"/>
      <c r="C110" s="19"/>
      <c r="D110" s="296"/>
      <c r="E110" s="296"/>
      <c r="F110" s="296"/>
      <c r="G110" s="296"/>
      <c r="H110" s="296"/>
      <c r="I110" s="296"/>
    </row>
    <row r="111" spans="2:9" ht="12.75">
      <c r="B111" s="553" t="s">
        <v>333</v>
      </c>
      <c r="C111" s="554"/>
      <c r="D111" s="554"/>
      <c r="E111" s="554"/>
      <c r="F111" s="554"/>
      <c r="G111" s="554"/>
      <c r="H111" s="554"/>
      <c r="I111" s="555"/>
    </row>
    <row r="112" spans="2:9" ht="13.5" thickBot="1">
      <c r="B112" s="301"/>
      <c r="C112" s="302"/>
      <c r="D112" s="303"/>
      <c r="E112" s="360" t="s">
        <v>251</v>
      </c>
      <c r="F112" s="304"/>
      <c r="G112" s="303"/>
      <c r="H112" s="303"/>
      <c r="I112" s="305"/>
    </row>
    <row r="113" spans="2:9" ht="12.75">
      <c r="B113" s="19"/>
      <c r="C113" s="19"/>
      <c r="D113" s="296"/>
      <c r="E113" s="296"/>
      <c r="F113" s="296"/>
      <c r="G113" s="296"/>
      <c r="H113" s="296"/>
      <c r="I113" s="296"/>
    </row>
    <row r="114" spans="2:9" ht="12.75">
      <c r="B114" s="90"/>
      <c r="C114" s="91"/>
      <c r="D114" s="91"/>
      <c r="E114" s="91"/>
      <c r="F114" s="91"/>
      <c r="G114" s="91"/>
      <c r="H114" s="91"/>
      <c r="I114" s="91"/>
    </row>
    <row r="115" spans="2:6" ht="12.75">
      <c r="B115" s="32" t="s">
        <v>111</v>
      </c>
      <c r="C115" s="15" t="s">
        <v>377</v>
      </c>
      <c r="D115" s="15"/>
      <c r="E115" s="15"/>
      <c r="F115" s="15"/>
    </row>
    <row r="116" ht="9" customHeight="1"/>
    <row r="117" spans="2:6" ht="12.75">
      <c r="B117" s="32" t="s">
        <v>141</v>
      </c>
      <c r="C117" s="15" t="s">
        <v>82</v>
      </c>
      <c r="D117" s="15"/>
      <c r="E117" s="15"/>
      <c r="F117" s="15"/>
    </row>
    <row r="118" ht="8.25" customHeight="1"/>
    <row r="119" spans="2:6" ht="12.75">
      <c r="B119" s="32" t="s">
        <v>112</v>
      </c>
      <c r="C119" s="561" t="s">
        <v>389</v>
      </c>
      <c r="D119" s="562"/>
      <c r="E119" s="562"/>
      <c r="F119" s="562"/>
    </row>
    <row r="121" spans="2:7" ht="12.75">
      <c r="B121" s="32" t="s">
        <v>240</v>
      </c>
      <c r="C121" s="32"/>
      <c r="D121" s="549" t="s">
        <v>55</v>
      </c>
      <c r="E121" s="550"/>
      <c r="F121" s="550"/>
      <c r="G121" s="550"/>
    </row>
    <row r="123" spans="2:6" ht="25.5">
      <c r="B123" s="47" t="s">
        <v>113</v>
      </c>
      <c r="C123" s="15" t="s">
        <v>83</v>
      </c>
      <c r="D123" s="15"/>
      <c r="E123" s="15"/>
      <c r="F123" s="15"/>
    </row>
    <row r="125" spans="2:4" ht="12.75">
      <c r="B125" s="32" t="s">
        <v>87</v>
      </c>
      <c r="C125" s="15" t="s">
        <v>84</v>
      </c>
      <c r="D125" s="15"/>
    </row>
  </sheetData>
  <sheetProtection/>
  <mergeCells count="135">
    <mergeCell ref="B108:C108"/>
    <mergeCell ref="D108:I108"/>
    <mergeCell ref="B106:C106"/>
    <mergeCell ref="D106:I106"/>
    <mergeCell ref="B107:C107"/>
    <mergeCell ref="D107:I107"/>
    <mergeCell ref="B104:C104"/>
    <mergeCell ref="D104:I104"/>
    <mergeCell ref="B105:C105"/>
    <mergeCell ref="D105:I105"/>
    <mergeCell ref="B100:C100"/>
    <mergeCell ref="D100:I100"/>
    <mergeCell ref="B101:C101"/>
    <mergeCell ref="D101:I101"/>
    <mergeCell ref="B102:C102"/>
    <mergeCell ref="D102:I102"/>
    <mergeCell ref="B103:C103"/>
    <mergeCell ref="D103:I103"/>
    <mergeCell ref="D92:I92"/>
    <mergeCell ref="D93:I93"/>
    <mergeCell ref="B99:C99"/>
    <mergeCell ref="D99:I99"/>
    <mergeCell ref="D98:I98"/>
    <mergeCell ref="D94:I94"/>
    <mergeCell ref="D95:I95"/>
    <mergeCell ref="D96:I96"/>
    <mergeCell ref="D97:I97"/>
    <mergeCell ref="D88:I88"/>
    <mergeCell ref="D89:I89"/>
    <mergeCell ref="D90:I90"/>
    <mergeCell ref="D91:I91"/>
    <mergeCell ref="E59:F59"/>
    <mergeCell ref="E60:F60"/>
    <mergeCell ref="G58:I58"/>
    <mergeCell ref="G59:I59"/>
    <mergeCell ref="G60:I60"/>
    <mergeCell ref="B56:D56"/>
    <mergeCell ref="E56:F56"/>
    <mergeCell ref="G56:I56"/>
    <mergeCell ref="B61:D61"/>
    <mergeCell ref="E61:F61"/>
    <mergeCell ref="G61:I61"/>
    <mergeCell ref="B58:D58"/>
    <mergeCell ref="B59:D59"/>
    <mergeCell ref="B60:D60"/>
    <mergeCell ref="E58:F58"/>
    <mergeCell ref="B3:I3"/>
    <mergeCell ref="B45:E45"/>
    <mergeCell ref="B46:E46"/>
    <mergeCell ref="F45:G45"/>
    <mergeCell ref="F46:G46"/>
    <mergeCell ref="H45:I45"/>
    <mergeCell ref="H46:I46"/>
    <mergeCell ref="B17:C17"/>
    <mergeCell ref="B25:C25"/>
    <mergeCell ref="D21:G21"/>
    <mergeCell ref="B1:J1"/>
    <mergeCell ref="D81:I81"/>
    <mergeCell ref="D80:I80"/>
    <mergeCell ref="B75:I75"/>
    <mergeCell ref="B76:I76"/>
    <mergeCell ref="B64:I64"/>
    <mergeCell ref="B80:C80"/>
    <mergeCell ref="B68:I68"/>
    <mergeCell ref="B66:I66"/>
    <mergeCell ref="B23:C23"/>
    <mergeCell ref="B21:C21"/>
    <mergeCell ref="D23:E23"/>
    <mergeCell ref="B5:I5"/>
    <mergeCell ref="D13:I13"/>
    <mergeCell ref="D15:I15"/>
    <mergeCell ref="D9:G9"/>
    <mergeCell ref="D7:I7"/>
    <mergeCell ref="B15:C15"/>
    <mergeCell ref="B13:C13"/>
    <mergeCell ref="D11:I11"/>
    <mergeCell ref="B11:C11"/>
    <mergeCell ref="B7:C7"/>
    <mergeCell ref="B71:I71"/>
    <mergeCell ref="G55:I55"/>
    <mergeCell ref="G57:I57"/>
    <mergeCell ref="B57:D57"/>
    <mergeCell ref="E57:F57"/>
    <mergeCell ref="E55:F55"/>
    <mergeCell ref="B41:I41"/>
    <mergeCell ref="G31:I31"/>
    <mergeCell ref="C119:F119"/>
    <mergeCell ref="B62:I62"/>
    <mergeCell ref="B109:C109"/>
    <mergeCell ref="D109:I109"/>
    <mergeCell ref="B79:I79"/>
    <mergeCell ref="D82:I82"/>
    <mergeCell ref="D83:I83"/>
    <mergeCell ref="D84:I84"/>
    <mergeCell ref="D86:I86"/>
    <mergeCell ref="D87:I87"/>
    <mergeCell ref="D121:G121"/>
    <mergeCell ref="B43:E43"/>
    <mergeCell ref="F43:G43"/>
    <mergeCell ref="B81:C81"/>
    <mergeCell ref="B111:I111"/>
    <mergeCell ref="B77:I77"/>
    <mergeCell ref="H44:I44"/>
    <mergeCell ref="B48:E48"/>
    <mergeCell ref="H43:I43"/>
    <mergeCell ref="D85:I85"/>
    <mergeCell ref="B29:D30"/>
    <mergeCell ref="G30:I30"/>
    <mergeCell ref="E30:F30"/>
    <mergeCell ref="B39:I39"/>
    <mergeCell ref="B36:I36"/>
    <mergeCell ref="B37:I37"/>
    <mergeCell ref="B9:C9"/>
    <mergeCell ref="B28:I28"/>
    <mergeCell ref="B34:I34"/>
    <mergeCell ref="B19:C19"/>
    <mergeCell ref="D19:I19"/>
    <mergeCell ref="D25:I25"/>
    <mergeCell ref="E29:I29"/>
    <mergeCell ref="E31:F31"/>
    <mergeCell ref="B31:D31"/>
    <mergeCell ref="D17:I17"/>
    <mergeCell ref="B55:D55"/>
    <mergeCell ref="B51:I51"/>
    <mergeCell ref="B49:I49"/>
    <mergeCell ref="H48:I48"/>
    <mergeCell ref="B42:I42"/>
    <mergeCell ref="B54:I54"/>
    <mergeCell ref="F44:G44"/>
    <mergeCell ref="B53:I53"/>
    <mergeCell ref="B44:E44"/>
    <mergeCell ref="F48:G48"/>
    <mergeCell ref="B47:E47"/>
    <mergeCell ref="F47:G47"/>
    <mergeCell ref="H47:I47"/>
  </mergeCells>
  <printOptions horizontalCentered="1"/>
  <pageMargins left="0.4330708661417323" right="0.3937007874015748" top="0.5118110236220472" bottom="0.984251968503937" header="0.5118110236220472" footer="0.5118110236220472"/>
  <pageSetup cellComments="asDisplayed" fitToHeight="3" horizontalDpi="600" verticalDpi="600" orientation="portrait" paperSize="9" scale="84" r:id="rId4"/>
  <headerFooter alignWithMargins="0">
    <oddHeader>&amp;CVerze: 4. května 2011</oddHeader>
  </headerFooter>
  <rowBreaks count="2" manualBreakCount="2">
    <brk id="35" max="10" man="1"/>
    <brk id="65" max="1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view="pageBreakPreview" zoomScaleSheetLayoutView="100" zoomScalePageLayoutView="0" workbookViewId="0" topLeftCell="A82">
      <selection activeCell="H16" sqref="H16"/>
    </sheetView>
  </sheetViews>
  <sheetFormatPr defaultColWidth="9.140625" defaultRowHeight="12.75"/>
  <cols>
    <col min="1" max="1" width="2.57421875" style="0" customWidth="1"/>
    <col min="2" max="2" width="27.57421875" style="0" customWidth="1"/>
    <col min="3" max="3" width="15.8515625" style="0" customWidth="1"/>
    <col min="4" max="4" width="15.57421875" style="0" customWidth="1"/>
    <col min="5" max="5" width="16.00390625" style="0" customWidth="1"/>
    <col min="6" max="6" width="15.00390625" style="0" customWidth="1"/>
    <col min="7" max="7" width="14.8515625" style="0" customWidth="1"/>
    <col min="8" max="8" width="18.7109375" style="0" customWidth="1"/>
    <col min="9" max="9" width="11.7109375" style="0" customWidth="1"/>
    <col min="10" max="10" width="14.421875" style="0" customWidth="1"/>
    <col min="11" max="11" width="16.00390625" style="0" customWidth="1"/>
  </cols>
  <sheetData>
    <row r="1" spans="2:10" s="5" customFormat="1" ht="125.25" customHeight="1">
      <c r="B1" s="481"/>
      <c r="C1" s="482"/>
      <c r="D1" s="482"/>
      <c r="E1" s="482"/>
      <c r="F1" s="482"/>
      <c r="G1" s="482"/>
      <c r="H1" s="482"/>
      <c r="I1" s="482"/>
      <c r="J1" s="482"/>
    </row>
    <row r="2" spans="1:11" ht="24.75" customHeight="1">
      <c r="A2" s="608" t="s">
        <v>190</v>
      </c>
      <c r="B2" s="608"/>
      <c r="C2" s="608"/>
      <c r="D2" s="608"/>
      <c r="E2" s="608"/>
      <c r="F2" s="608"/>
      <c r="G2" s="608"/>
      <c r="H2" s="13"/>
      <c r="I2" s="13"/>
      <c r="J2" s="13"/>
      <c r="K2" s="13"/>
    </row>
    <row r="3" ht="11.25" customHeight="1"/>
    <row r="4" spans="2:16" ht="19.5" customHeight="1">
      <c r="B4" s="25"/>
      <c r="C4" s="590" t="s">
        <v>86</v>
      </c>
      <c r="D4" s="590"/>
      <c r="E4" s="590"/>
      <c r="F4" s="590"/>
      <c r="G4" s="590"/>
      <c r="I4" s="629"/>
      <c r="J4" s="630"/>
      <c r="K4" s="630"/>
      <c r="L4" s="630"/>
      <c r="M4" s="630"/>
      <c r="N4" s="630"/>
      <c r="O4" s="630"/>
      <c r="P4" s="630"/>
    </row>
    <row r="5" spans="2:7" ht="15" customHeight="1" thickBot="1">
      <c r="B5" s="39"/>
      <c r="C5" s="40"/>
      <c r="D5" s="5"/>
      <c r="E5" s="5"/>
      <c r="F5" s="5"/>
      <c r="G5" s="5"/>
    </row>
    <row r="6" spans="2:7" ht="19.5" customHeight="1" thickBot="1">
      <c r="B6" s="32" t="s">
        <v>89</v>
      </c>
      <c r="C6" s="631" t="str">
        <f>'6.Zpráva o pokroku'!D7</f>
        <v>KID CZ-A</v>
      </c>
      <c r="D6" s="632"/>
      <c r="E6" s="632"/>
      <c r="F6" s="632"/>
      <c r="G6" s="633"/>
    </row>
    <row r="7" spans="2:7" ht="6" customHeight="1" thickBot="1">
      <c r="B7" s="41"/>
      <c r="C7" s="353"/>
      <c r="D7" s="353"/>
      <c r="E7" s="353"/>
      <c r="F7" s="353"/>
      <c r="G7" s="353"/>
    </row>
    <row r="8" spans="2:7" ht="19.5" customHeight="1" thickBot="1">
      <c r="B8" s="32" t="s">
        <v>114</v>
      </c>
      <c r="C8" s="609" t="str">
        <f>'6.Zpráva o pokroku'!D9</f>
        <v>M00188</v>
      </c>
      <c r="D8" s="611"/>
      <c r="E8" s="611"/>
      <c r="F8" s="611"/>
      <c r="G8" s="610"/>
    </row>
    <row r="9" spans="2:7" ht="11.25" customHeight="1" thickBot="1">
      <c r="B9" s="41"/>
      <c r="C9" s="354"/>
      <c r="D9" s="354"/>
      <c r="E9" s="354"/>
      <c r="F9" s="354"/>
      <c r="G9" s="354"/>
    </row>
    <row r="10" spans="2:7" ht="19.5" customHeight="1" thickBot="1">
      <c r="B10" s="62" t="s">
        <v>175</v>
      </c>
      <c r="C10" s="609" t="str">
        <f>'6.Zpráva o pokroku'!D13</f>
        <v>Kraj Vysočina</v>
      </c>
      <c r="D10" s="611"/>
      <c r="E10" s="611"/>
      <c r="F10" s="611"/>
      <c r="G10" s="610"/>
    </row>
    <row r="11" spans="3:7" s="58" customFormat="1" ht="6" customHeight="1" thickBot="1">
      <c r="C11" s="634"/>
      <c r="D11" s="634"/>
      <c r="E11" s="634"/>
      <c r="F11" s="634"/>
      <c r="G11" s="634"/>
    </row>
    <row r="12" spans="2:7" ht="19.5" customHeight="1" thickBot="1">
      <c r="B12" s="63" t="s">
        <v>92</v>
      </c>
      <c r="C12" s="609" t="str">
        <f>'6.Zpráva o pokroku'!D11</f>
        <v>PP4</v>
      </c>
      <c r="D12" s="610"/>
      <c r="E12" s="32" t="s">
        <v>115</v>
      </c>
      <c r="F12" s="595" t="s">
        <v>380</v>
      </c>
      <c r="G12" s="597"/>
    </row>
    <row r="13" spans="2:7" ht="6" customHeight="1" thickBot="1">
      <c r="B13" s="41"/>
      <c r="C13" s="353"/>
      <c r="D13" s="353"/>
      <c r="E13" s="44"/>
      <c r="F13" s="44"/>
      <c r="G13" s="42"/>
    </row>
    <row r="14" spans="2:7" ht="19.5" customHeight="1" thickBot="1">
      <c r="B14" s="32" t="s">
        <v>93</v>
      </c>
      <c r="C14" s="609" t="str">
        <f>'6.Zpráva o pokroku'!D15</f>
        <v>Žižkova 57, 587 33  Jihlava</v>
      </c>
      <c r="D14" s="610"/>
      <c r="E14" s="71" t="s">
        <v>116</v>
      </c>
      <c r="F14" s="595" t="s">
        <v>251</v>
      </c>
      <c r="G14" s="597"/>
    </row>
    <row r="15" spans="2:7" ht="6" customHeight="1" thickBot="1">
      <c r="B15" s="41"/>
      <c r="C15" s="353"/>
      <c r="D15" s="353"/>
      <c r="E15" s="44"/>
      <c r="F15" s="44"/>
      <c r="G15" s="42"/>
    </row>
    <row r="16" spans="2:7" ht="19.5" customHeight="1" thickBot="1">
      <c r="B16" s="32" t="s">
        <v>117</v>
      </c>
      <c r="C16" s="609" t="str">
        <f>'6.Zpráva o pokroku'!D17</f>
        <v>Ing. Ladislav Seidl</v>
      </c>
      <c r="D16" s="610"/>
      <c r="E16" s="32" t="s">
        <v>118</v>
      </c>
      <c r="F16" s="624" t="s">
        <v>392</v>
      </c>
      <c r="G16" s="597"/>
    </row>
    <row r="17" spans="2:7" ht="6" customHeight="1" thickBot="1">
      <c r="B17" s="41"/>
      <c r="C17" s="43"/>
      <c r="D17" s="43"/>
      <c r="E17" s="41"/>
      <c r="F17" s="43"/>
      <c r="G17" s="43"/>
    </row>
    <row r="18" spans="2:7" ht="19.5" customHeight="1" thickBot="1">
      <c r="B18" s="32" t="s">
        <v>91</v>
      </c>
      <c r="C18" s="595" t="str">
        <f>'6.Zpráva o pokroku'!D21</f>
        <v>Projektový partner</v>
      </c>
      <c r="D18" s="597"/>
      <c r="E18" s="32" t="s">
        <v>88</v>
      </c>
      <c r="F18" s="614">
        <v>724650201</v>
      </c>
      <c r="G18" s="597"/>
    </row>
    <row r="19" spans="2:7" ht="19.5" customHeight="1" thickBot="1">
      <c r="B19" s="41"/>
      <c r="C19" s="43"/>
      <c r="D19" s="43"/>
      <c r="E19" s="43"/>
      <c r="F19" s="43"/>
      <c r="G19" s="43"/>
    </row>
    <row r="20" spans="2:7" ht="19.5" customHeight="1" thickBot="1">
      <c r="B20" s="307" t="s">
        <v>326</v>
      </c>
      <c r="C20" s="595">
        <v>1</v>
      </c>
      <c r="D20" s="597"/>
      <c r="E20" s="348" t="s">
        <v>94</v>
      </c>
      <c r="F20" s="612" t="s">
        <v>376</v>
      </c>
      <c r="G20" s="613"/>
    </row>
    <row r="21" spans="2:7" ht="6" customHeight="1" thickBot="1">
      <c r="B21" s="41"/>
      <c r="C21" s="43"/>
      <c r="D21" s="43"/>
      <c r="E21" s="308"/>
      <c r="F21" s="309"/>
      <c r="G21" s="309"/>
    </row>
    <row r="22" spans="2:7" ht="40.5" customHeight="1" thickBot="1">
      <c r="B22" s="47" t="s">
        <v>327</v>
      </c>
      <c r="C22" s="636" t="s">
        <v>379</v>
      </c>
      <c r="D22" s="637"/>
      <c r="E22" s="637"/>
      <c r="F22" s="637"/>
      <c r="G22" s="638"/>
    </row>
    <row r="23" ht="20.25" customHeight="1" thickBot="1">
      <c r="A23" s="2"/>
    </row>
    <row r="24" spans="2:7" ht="19.5" customHeight="1" thickBot="1">
      <c r="B24" s="32" t="s">
        <v>119</v>
      </c>
      <c r="C24" s="595" t="s">
        <v>476</v>
      </c>
      <c r="D24" s="597"/>
      <c r="E24" s="32" t="s">
        <v>120</v>
      </c>
      <c r="F24" s="595" t="s">
        <v>478</v>
      </c>
      <c r="G24" s="597"/>
    </row>
    <row r="25" spans="2:7" ht="6" customHeight="1" thickBot="1">
      <c r="B25" s="41"/>
      <c r="C25" s="45"/>
      <c r="D25" s="42"/>
      <c r="E25" s="41"/>
      <c r="F25" s="41"/>
      <c r="G25" s="42"/>
    </row>
    <row r="26" spans="2:7" ht="19.5" customHeight="1" thickBot="1">
      <c r="B26" s="32" t="s">
        <v>121</v>
      </c>
      <c r="C26" s="595" t="s">
        <v>477</v>
      </c>
      <c r="D26" s="597"/>
      <c r="E26" s="32" t="s">
        <v>81</v>
      </c>
      <c r="F26" s="595" t="s">
        <v>479</v>
      </c>
      <c r="G26" s="597"/>
    </row>
    <row r="27" spans="2:7" ht="6" customHeight="1" thickBot="1">
      <c r="B27" s="41"/>
      <c r="C27" s="42"/>
      <c r="D27" s="42"/>
      <c r="E27" s="46"/>
      <c r="F27" s="46"/>
      <c r="G27" s="46"/>
    </row>
    <row r="28" spans="2:7" ht="19.5" customHeight="1" thickBot="1">
      <c r="B28" s="32" t="s">
        <v>122</v>
      </c>
      <c r="C28" s="595" t="s">
        <v>469</v>
      </c>
      <c r="D28" s="597"/>
      <c r="E28" s="32" t="s">
        <v>143</v>
      </c>
      <c r="F28" s="595"/>
      <c r="G28" s="597"/>
    </row>
    <row r="29" spans="2:7" ht="6" customHeight="1" thickBot="1">
      <c r="B29" s="41"/>
      <c r="C29" s="42"/>
      <c r="D29" s="42"/>
      <c r="E29" s="41"/>
      <c r="F29" s="41"/>
      <c r="G29" s="42"/>
    </row>
    <row r="30" spans="2:7" ht="19.5" customHeight="1" thickBot="1">
      <c r="B30" s="32" t="s">
        <v>123</v>
      </c>
      <c r="C30" s="595" t="s">
        <v>481</v>
      </c>
      <c r="D30" s="597"/>
      <c r="E30" s="46"/>
      <c r="F30" s="46"/>
      <c r="G30" s="46"/>
    </row>
    <row r="31" spans="2:7" ht="6" customHeight="1">
      <c r="B31" s="39"/>
      <c r="C31" s="36"/>
      <c r="D31" s="36"/>
      <c r="E31" s="39"/>
      <c r="F31" s="39"/>
      <c r="G31" s="36"/>
    </row>
    <row r="32" spans="2:7" ht="19.5" customHeight="1">
      <c r="B32" s="39"/>
      <c r="C32" s="36"/>
      <c r="D32" s="36"/>
      <c r="E32" s="39"/>
      <c r="F32" s="39"/>
      <c r="G32" s="36"/>
    </row>
    <row r="33" spans="2:7" ht="19.5" customHeight="1">
      <c r="B33" s="639" t="s">
        <v>134</v>
      </c>
      <c r="C33" s="639"/>
      <c r="D33" s="639"/>
      <c r="E33" s="639"/>
      <c r="F33" s="639"/>
      <c r="G33" s="639"/>
    </row>
    <row r="34" spans="2:6" ht="15" customHeight="1">
      <c r="B34" s="2"/>
      <c r="E34" s="2"/>
      <c r="F34" s="2"/>
    </row>
    <row r="35" spans="1:11" ht="15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2" ht="38.25" customHeight="1" thickBot="1">
      <c r="A36" s="10"/>
      <c r="B36" s="26" t="s">
        <v>96</v>
      </c>
      <c r="C36" s="27" t="s">
        <v>97</v>
      </c>
      <c r="D36" s="27" t="s">
        <v>350</v>
      </c>
      <c r="E36" s="110" t="s">
        <v>351</v>
      </c>
      <c r="F36" s="111" t="s">
        <v>124</v>
      </c>
      <c r="G36" s="27" t="s">
        <v>135</v>
      </c>
      <c r="H36" s="11"/>
      <c r="I36" s="11"/>
      <c r="J36" s="11"/>
      <c r="K36" s="11"/>
      <c r="L36" s="9"/>
    </row>
    <row r="37" spans="1:12" ht="18.75" customHeight="1" thickBot="1">
      <c r="A37" s="10"/>
      <c r="B37" s="35"/>
      <c r="C37" s="27" t="s">
        <v>193</v>
      </c>
      <c r="D37" s="27" t="s">
        <v>194</v>
      </c>
      <c r="E37" s="27" t="s">
        <v>195</v>
      </c>
      <c r="F37" s="112" t="s">
        <v>352</v>
      </c>
      <c r="G37" s="112" t="s">
        <v>197</v>
      </c>
      <c r="H37" s="11"/>
      <c r="I37" s="11"/>
      <c r="J37" s="11"/>
      <c r="K37" s="11"/>
      <c r="L37" s="9"/>
    </row>
    <row r="38" spans="1:11" ht="20.25" customHeight="1">
      <c r="A38" s="12"/>
      <c r="B38" s="28" t="s">
        <v>100</v>
      </c>
      <c r="C38" s="311">
        <v>9750</v>
      </c>
      <c r="D38" s="311"/>
      <c r="E38" s="311">
        <f>'8.Soupiska výdajů'!R24</f>
        <v>3088.68</v>
      </c>
      <c r="F38" s="323">
        <f>(D38+E38)/C38</f>
        <v>0.31678769230769227</v>
      </c>
      <c r="G38" s="324">
        <f>C38-D38-E38</f>
        <v>6661.32</v>
      </c>
      <c r="H38" s="1"/>
      <c r="I38" s="1"/>
      <c r="J38" s="1"/>
      <c r="K38" s="1"/>
    </row>
    <row r="39" spans="1:11" ht="20.25" customHeight="1">
      <c r="A39" s="12"/>
      <c r="B39" s="29" t="s">
        <v>146</v>
      </c>
      <c r="C39" s="311">
        <v>54120</v>
      </c>
      <c r="D39" s="311"/>
      <c r="E39" s="311">
        <f>'8.Soupiska výdajů'!R38</f>
        <v>16679.079999999998</v>
      </c>
      <c r="F39" s="323">
        <f>(D39+E39)/C39</f>
        <v>0.30818699186991866</v>
      </c>
      <c r="G39" s="324">
        <f>C39-D39-E39</f>
        <v>37440.92</v>
      </c>
      <c r="H39" s="1"/>
      <c r="I39" s="1"/>
      <c r="J39" s="1"/>
      <c r="K39" s="1"/>
    </row>
    <row r="40" spans="1:11" ht="20.25" customHeight="1">
      <c r="A40" s="12"/>
      <c r="B40" s="29" t="s">
        <v>101</v>
      </c>
      <c r="C40" s="311">
        <v>0</v>
      </c>
      <c r="D40" s="311"/>
      <c r="E40" s="311">
        <f>'8.Soupiska výdajů'!R47</f>
        <v>0</v>
      </c>
      <c r="F40" s="323" t="e">
        <f>(D40+E40)/C40</f>
        <v>#DIV/0!</v>
      </c>
      <c r="G40" s="324">
        <f>C40-D40-E40</f>
        <v>0</v>
      </c>
      <c r="H40" s="1"/>
      <c r="I40" s="1"/>
      <c r="J40" s="1"/>
      <c r="K40" s="1"/>
    </row>
    <row r="41" spans="1:11" ht="20.25" customHeight="1" thickBot="1">
      <c r="A41" s="12"/>
      <c r="B41" s="72" t="s">
        <v>363</v>
      </c>
      <c r="C41" s="311">
        <v>0</v>
      </c>
      <c r="D41" s="311"/>
      <c r="E41" s="311">
        <f>'8.Soupiska výdajů'!R48</f>
        <v>0</v>
      </c>
      <c r="F41" s="323" t="e">
        <f>(D41+E41)/C41</f>
        <v>#DIV/0!</v>
      </c>
      <c r="G41" s="324">
        <f>C41-D41-E41</f>
        <v>0</v>
      </c>
      <c r="H41" s="1"/>
      <c r="I41" s="1"/>
      <c r="J41" s="1"/>
      <c r="K41" s="1"/>
    </row>
    <row r="42" spans="1:11" ht="20.25" customHeight="1" thickBot="1">
      <c r="A42" s="12"/>
      <c r="B42" s="30" t="s">
        <v>102</v>
      </c>
      <c r="C42" s="322">
        <f>SUM(C38:C40)-C41</f>
        <v>63870</v>
      </c>
      <c r="D42" s="322">
        <f>SUM(D38:D40)-D41</f>
        <v>0</v>
      </c>
      <c r="E42" s="322">
        <f>SUM(E38:E40)-E41</f>
        <v>19767.76</v>
      </c>
      <c r="F42" s="313">
        <f>(D42+E42)/C42</f>
        <v>0.30949992171598556</v>
      </c>
      <c r="G42" s="319">
        <f>SUM(G38:G40)-G41</f>
        <v>44102.24</v>
      </c>
      <c r="H42" s="1"/>
      <c r="I42" s="1"/>
      <c r="J42" s="1"/>
      <c r="K42" s="1"/>
    </row>
    <row r="43" spans="1:11" ht="41.25" customHeight="1">
      <c r="A43" s="12"/>
      <c r="B43" s="626" t="s">
        <v>362</v>
      </c>
      <c r="C43" s="476"/>
      <c r="D43" s="476"/>
      <c r="E43" s="476"/>
      <c r="F43" s="476"/>
      <c r="G43" s="476"/>
      <c r="H43" s="1"/>
      <c r="I43" s="1"/>
      <c r="J43" s="1"/>
      <c r="K43" s="1"/>
    </row>
    <row r="44" spans="1:11" ht="18.75" customHeight="1" thickBot="1">
      <c r="A44" s="12"/>
      <c r="B44" t="s">
        <v>103</v>
      </c>
      <c r="C44" s="18"/>
      <c r="D44" s="18"/>
      <c r="E44" s="18"/>
      <c r="F44" s="18"/>
      <c r="G44" s="18"/>
      <c r="H44" s="1"/>
      <c r="I44" s="1"/>
      <c r="J44" s="1"/>
      <c r="K44" s="1"/>
    </row>
    <row r="45" spans="1:11" ht="18" customHeight="1" thickBot="1">
      <c r="A45" s="12"/>
      <c r="B45" s="640" t="s">
        <v>104</v>
      </c>
      <c r="C45" s="641"/>
      <c r="D45" s="642"/>
      <c r="E45" s="310"/>
      <c r="F45" s="18"/>
      <c r="G45" s="18"/>
      <c r="H45" s="1"/>
      <c r="I45" s="1"/>
      <c r="J45" s="1"/>
      <c r="K45" s="1"/>
    </row>
    <row r="46" spans="1:11" ht="18" customHeight="1" thickBot="1">
      <c r="A46" s="12"/>
      <c r="B46" s="95" t="s">
        <v>147</v>
      </c>
      <c r="C46" s="96"/>
      <c r="D46" s="97"/>
      <c r="E46" s="325">
        <f>E45/$C$42</f>
        <v>0</v>
      </c>
      <c r="F46" s="18"/>
      <c r="G46" s="18"/>
      <c r="H46" s="1"/>
      <c r="I46" s="1"/>
      <c r="J46" s="1"/>
      <c r="K46" s="1"/>
    </row>
    <row r="47" spans="1:11" ht="18" customHeight="1" thickBot="1">
      <c r="A47" s="12"/>
      <c r="B47" s="98" t="s">
        <v>136</v>
      </c>
      <c r="C47" s="99"/>
      <c r="D47" s="100"/>
      <c r="E47" s="310">
        <f>'8.Soupiska výdajů'!R61</f>
        <v>0</v>
      </c>
      <c r="F47" s="18"/>
      <c r="G47" s="18"/>
      <c r="H47" s="1"/>
      <c r="I47" s="1"/>
      <c r="J47" s="1"/>
      <c r="K47" s="1"/>
    </row>
    <row r="48" spans="1:11" ht="18" customHeight="1" thickBot="1">
      <c r="A48" s="12"/>
      <c r="B48" s="95" t="s">
        <v>147</v>
      </c>
      <c r="C48" s="96"/>
      <c r="D48" s="97"/>
      <c r="E48" s="325">
        <f>E47/$C$42</f>
        <v>0</v>
      </c>
      <c r="F48" s="18"/>
      <c r="G48" s="18"/>
      <c r="H48" s="1"/>
      <c r="I48" s="1"/>
      <c r="J48" s="1"/>
      <c r="K48" s="1"/>
    </row>
    <row r="49" spans="1:11" ht="18" customHeight="1" thickBot="1">
      <c r="A49" s="12"/>
      <c r="B49" s="98" t="s">
        <v>238</v>
      </c>
      <c r="C49" s="99"/>
      <c r="D49" s="100"/>
      <c r="E49" s="310"/>
      <c r="F49" s="18"/>
      <c r="G49" s="18"/>
      <c r="H49" s="1"/>
      <c r="I49" s="1"/>
      <c r="J49" s="1"/>
      <c r="K49" s="1"/>
    </row>
    <row r="50" spans="1:11" ht="18" customHeight="1" thickBot="1">
      <c r="A50" s="12"/>
      <c r="B50" s="95" t="s">
        <v>147</v>
      </c>
      <c r="C50" s="96"/>
      <c r="D50" s="97"/>
      <c r="E50" s="325">
        <f>E49/$C$42</f>
        <v>0</v>
      </c>
      <c r="F50" s="18"/>
      <c r="G50" s="18"/>
      <c r="H50" s="1"/>
      <c r="I50" s="1"/>
      <c r="J50" s="1"/>
      <c r="K50" s="1"/>
    </row>
    <row r="51" spans="1:11" ht="18" customHeight="1" thickBot="1">
      <c r="A51" s="12"/>
      <c r="B51" s="94" t="s">
        <v>137</v>
      </c>
      <c r="C51" s="60"/>
      <c r="D51" s="60"/>
      <c r="E51" s="310"/>
      <c r="F51" s="18"/>
      <c r="G51" s="18"/>
      <c r="H51" s="1"/>
      <c r="I51" s="1"/>
      <c r="J51" s="1"/>
      <c r="K51" s="1"/>
    </row>
    <row r="52" spans="1:11" ht="18" customHeight="1" thickBot="1">
      <c r="A52" s="12"/>
      <c r="B52" s="95" t="s">
        <v>147</v>
      </c>
      <c r="C52" s="96"/>
      <c r="D52" s="96"/>
      <c r="E52" s="325">
        <f>E51/$C$42</f>
        <v>0</v>
      </c>
      <c r="F52" s="18"/>
      <c r="G52" s="18"/>
      <c r="H52" s="1"/>
      <c r="I52" s="1"/>
      <c r="J52" s="1"/>
      <c r="K52" s="1"/>
    </row>
    <row r="53" spans="1:11" ht="19.5" customHeight="1">
      <c r="A53" s="12"/>
      <c r="B53" s="3"/>
      <c r="C53" s="1"/>
      <c r="D53" s="1"/>
      <c r="E53" s="1"/>
      <c r="F53" s="1"/>
      <c r="G53" s="1"/>
      <c r="H53" s="1"/>
      <c r="I53" s="1"/>
      <c r="J53" s="1"/>
      <c r="K53" s="1"/>
    </row>
    <row r="54" spans="1:11" ht="20.25" customHeight="1" thickBot="1">
      <c r="A54" s="12"/>
      <c r="B54" s="625" t="s">
        <v>132</v>
      </c>
      <c r="C54" s="625"/>
      <c r="D54" s="625"/>
      <c r="E54" s="34"/>
      <c r="F54" s="161"/>
      <c r="G54" s="18"/>
      <c r="H54" s="1"/>
      <c r="I54" s="1"/>
      <c r="J54" s="1"/>
      <c r="K54" s="1"/>
    </row>
    <row r="55" spans="1:11" ht="56.25" customHeight="1" thickBot="1">
      <c r="A55" s="12"/>
      <c r="B55" s="27" t="s">
        <v>353</v>
      </c>
      <c r="C55" s="31" t="s">
        <v>106</v>
      </c>
      <c r="D55" s="73" t="s">
        <v>354</v>
      </c>
      <c r="E55" s="75" t="s">
        <v>107</v>
      </c>
      <c r="F55" s="31" t="s">
        <v>138</v>
      </c>
      <c r="G55" s="159"/>
      <c r="H55" s="1"/>
      <c r="I55" s="1"/>
      <c r="J55" s="1"/>
      <c r="K55" s="1"/>
    </row>
    <row r="56" spans="1:11" ht="27.75" customHeight="1" thickBot="1">
      <c r="A56" s="12"/>
      <c r="B56" s="312">
        <v>63870</v>
      </c>
      <c r="C56" s="312"/>
      <c r="D56" s="312"/>
      <c r="E56" s="320">
        <f>SUM(C56:D56)/B56</f>
        <v>0</v>
      </c>
      <c r="F56" s="321">
        <f>B56-C56-D56</f>
        <v>63870</v>
      </c>
      <c r="G56" s="160"/>
      <c r="H56" s="1"/>
      <c r="I56" s="1"/>
      <c r="J56" s="1"/>
      <c r="K56" s="1"/>
    </row>
    <row r="57" spans="1:11" ht="19.5" customHeight="1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 thickBot="1">
      <c r="A58" s="12"/>
      <c r="B58" s="625" t="s">
        <v>364</v>
      </c>
      <c r="C58" s="625"/>
      <c r="D58" s="625"/>
      <c r="E58" s="34"/>
      <c r="F58" s="161"/>
      <c r="G58" s="1"/>
      <c r="H58" s="1"/>
      <c r="I58" s="1"/>
      <c r="J58" s="1"/>
      <c r="K58" s="1"/>
    </row>
    <row r="59" spans="1:11" ht="61.5" customHeight="1" thickBot="1">
      <c r="A59" s="12"/>
      <c r="B59" s="27" t="s">
        <v>345</v>
      </c>
      <c r="C59" s="31" t="s">
        <v>349</v>
      </c>
      <c r="D59" s="73" t="s">
        <v>346</v>
      </c>
      <c r="E59" s="75" t="s">
        <v>347</v>
      </c>
      <c r="F59" s="27" t="s">
        <v>348</v>
      </c>
      <c r="G59" s="1"/>
      <c r="H59" s="1"/>
      <c r="I59" s="1"/>
      <c r="J59" s="1"/>
      <c r="K59" s="1"/>
    </row>
    <row r="60" spans="1:11" ht="28.5" customHeight="1" thickBot="1">
      <c r="A60" s="12"/>
      <c r="B60" s="312"/>
      <c r="C60" s="312"/>
      <c r="D60" s="312"/>
      <c r="E60" s="320" t="e">
        <f>SUM(C60:D60)/B60</f>
        <v>#DIV/0!</v>
      </c>
      <c r="F60" s="339">
        <f>B60-C60-D60</f>
        <v>0</v>
      </c>
      <c r="G60" s="1"/>
      <c r="H60" s="1"/>
      <c r="I60" s="1"/>
      <c r="J60" s="1"/>
      <c r="K60" s="1"/>
    </row>
    <row r="61" spans="1:11" ht="44.25" customHeight="1">
      <c r="A61" s="12"/>
      <c r="B61" s="627" t="s">
        <v>366</v>
      </c>
      <c r="C61" s="628"/>
      <c r="D61" s="628"/>
      <c r="E61" s="628"/>
      <c r="F61" s="628"/>
      <c r="G61" s="1"/>
      <c r="H61" s="1"/>
      <c r="I61" s="1"/>
      <c r="J61" s="1"/>
      <c r="K61" s="1"/>
    </row>
    <row r="62" spans="1:11" ht="14.25" customHeight="1">
      <c r="A62" s="12"/>
      <c r="B62" s="14"/>
      <c r="C62" s="24"/>
      <c r="D62" s="24"/>
      <c r="E62" s="24"/>
      <c r="F62" s="24"/>
      <c r="G62" s="24"/>
      <c r="H62" s="1"/>
      <c r="I62" s="1"/>
      <c r="J62" s="1"/>
      <c r="K62" s="1"/>
    </row>
    <row r="63" spans="1:11" ht="20.25" customHeight="1">
      <c r="A63" s="12"/>
      <c r="B63" s="306" t="s">
        <v>334</v>
      </c>
      <c r="D63" s="24"/>
      <c r="E63" s="24"/>
      <c r="F63" s="24"/>
      <c r="G63" s="24"/>
      <c r="H63" s="1"/>
      <c r="I63" s="1"/>
      <c r="J63" s="1"/>
      <c r="K63" s="1"/>
    </row>
    <row r="64" spans="1:11" ht="15" customHeight="1">
      <c r="A64" s="1"/>
      <c r="B64" s="32" t="s">
        <v>111</v>
      </c>
      <c r="C64" s="15" t="s">
        <v>377</v>
      </c>
      <c r="D64" s="15"/>
      <c r="E64" s="36"/>
      <c r="F64" s="36"/>
      <c r="H64" s="1"/>
      <c r="I64" s="1"/>
      <c r="J64" s="1"/>
      <c r="K64" s="1"/>
    </row>
    <row r="65" spans="1:11" ht="9.75" customHeight="1">
      <c r="A65" s="10"/>
      <c r="E65" s="36"/>
      <c r="F65" s="36"/>
      <c r="H65" s="11"/>
      <c r="I65" s="11"/>
      <c r="J65" s="11"/>
      <c r="K65" s="11"/>
    </row>
    <row r="66" spans="1:11" ht="16.5" customHeight="1">
      <c r="A66" s="10"/>
      <c r="B66" s="32" t="s">
        <v>141</v>
      </c>
      <c r="C66" s="15" t="s">
        <v>241</v>
      </c>
      <c r="D66" s="15"/>
      <c r="E66" s="36"/>
      <c r="F66" s="36"/>
      <c r="H66" s="11"/>
      <c r="I66" s="11"/>
      <c r="J66" s="11"/>
      <c r="K66" s="11"/>
    </row>
    <row r="67" spans="1:11" ht="9.75" customHeight="1">
      <c r="A67" s="10"/>
      <c r="E67" s="36"/>
      <c r="F67" s="36"/>
      <c r="H67" s="11"/>
      <c r="I67" s="11"/>
      <c r="J67" s="11"/>
      <c r="K67" s="11"/>
    </row>
    <row r="68" spans="1:11" ht="16.5" customHeight="1">
      <c r="A68" s="10"/>
      <c r="B68" s="32" t="s">
        <v>112</v>
      </c>
      <c r="C68" s="156" t="s">
        <v>389</v>
      </c>
      <c r="D68" s="156"/>
      <c r="E68" s="5"/>
      <c r="F68" s="5"/>
      <c r="H68" s="11"/>
      <c r="I68" s="11"/>
      <c r="J68" s="11"/>
      <c r="K68" s="11"/>
    </row>
    <row r="69" spans="1:11" ht="9.75" customHeight="1">
      <c r="A69" s="10"/>
      <c r="H69" s="11"/>
      <c r="I69" s="11"/>
      <c r="J69" s="11"/>
      <c r="K69" s="11"/>
    </row>
    <row r="70" spans="1:11" ht="15" customHeight="1">
      <c r="A70" s="10"/>
      <c r="B70" s="32" t="s">
        <v>240</v>
      </c>
      <c r="C70" s="32"/>
      <c r="D70" s="156" t="s">
        <v>390</v>
      </c>
      <c r="E70" s="156"/>
      <c r="F70" s="5"/>
      <c r="G70" s="5"/>
      <c r="H70" s="11"/>
      <c r="I70" s="11"/>
      <c r="J70" s="11"/>
      <c r="K70" s="11"/>
    </row>
    <row r="71" spans="1:11" ht="7.5" customHeight="1" thickBot="1">
      <c r="A71" s="10"/>
      <c r="H71" s="11"/>
      <c r="I71" s="11"/>
      <c r="J71" s="11"/>
      <c r="K71" s="11"/>
    </row>
    <row r="72" spans="1:11" ht="36.75" customHeight="1">
      <c r="A72" s="12"/>
      <c r="B72" s="517" t="s">
        <v>113</v>
      </c>
      <c r="C72" s="615"/>
      <c r="D72" s="616"/>
      <c r="E72" s="617"/>
      <c r="F72" s="19"/>
      <c r="G72" s="1"/>
      <c r="H72" s="1"/>
      <c r="I72" s="1"/>
      <c r="J72" s="1"/>
      <c r="K72" s="1"/>
    </row>
    <row r="73" spans="1:11" ht="19.5" customHeight="1">
      <c r="A73" s="12"/>
      <c r="B73" s="517"/>
      <c r="C73" s="618"/>
      <c r="D73" s="619"/>
      <c r="E73" s="620"/>
      <c r="F73" s="19"/>
      <c r="G73" s="1"/>
      <c r="H73" s="1"/>
      <c r="I73" s="1"/>
      <c r="J73" s="1"/>
      <c r="K73" s="1"/>
    </row>
    <row r="74" spans="1:11" ht="21.75" customHeight="1" thickBot="1">
      <c r="A74" s="12"/>
      <c r="B74" s="517"/>
      <c r="C74" s="621"/>
      <c r="D74" s="622"/>
      <c r="E74" s="623"/>
      <c r="F74" s="19"/>
      <c r="G74" s="1"/>
      <c r="H74" s="1"/>
      <c r="I74" s="1"/>
      <c r="J74" s="1"/>
      <c r="K74" s="1"/>
    </row>
    <row r="75" spans="1:11" ht="12.75">
      <c r="A75" s="12"/>
      <c r="C75" s="1"/>
      <c r="D75" s="1"/>
      <c r="E75" s="1"/>
      <c r="F75" s="1"/>
      <c r="G75" s="1"/>
      <c r="H75" s="1"/>
      <c r="I75" s="1"/>
      <c r="J75" s="1"/>
      <c r="K75" s="1"/>
    </row>
    <row r="76" spans="1:11" ht="17.25" customHeight="1">
      <c r="A76" s="12"/>
      <c r="B76" s="32" t="s">
        <v>87</v>
      </c>
      <c r="C76" s="33" t="s">
        <v>85</v>
      </c>
      <c r="D76" s="1"/>
      <c r="E76" s="1"/>
      <c r="F76" s="1"/>
      <c r="G76" s="1"/>
      <c r="H76" s="1"/>
      <c r="I76" s="1"/>
      <c r="J76" s="1"/>
      <c r="K76" s="1"/>
    </row>
    <row r="77" spans="1:11" ht="12.75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635"/>
      <c r="B82" s="635"/>
      <c r="C82" s="635"/>
      <c r="D82" s="635"/>
      <c r="E82" s="635"/>
      <c r="F82" s="635"/>
      <c r="G82" s="635"/>
      <c r="H82" s="635"/>
      <c r="I82" s="4"/>
      <c r="J82" s="4"/>
      <c r="K82" s="4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3"/>
      <c r="B85" s="4"/>
      <c r="C85" s="1"/>
      <c r="D85" s="1"/>
      <c r="E85" s="1"/>
      <c r="F85" s="1"/>
      <c r="G85" s="1"/>
      <c r="H85" s="1"/>
      <c r="I85" s="1"/>
      <c r="J85" s="1"/>
      <c r="K85" s="1"/>
    </row>
    <row r="86" spans="1:11" ht="8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0"/>
      <c r="B87" s="10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2.75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635"/>
      <c r="B98" s="635"/>
      <c r="C98" s="635"/>
      <c r="D98" s="635"/>
      <c r="E98" s="635"/>
      <c r="F98" s="635"/>
      <c r="G98" s="635"/>
      <c r="H98" s="635"/>
      <c r="I98" s="4"/>
      <c r="J98" s="4"/>
      <c r="K98" s="4"/>
    </row>
  </sheetData>
  <sheetProtection/>
  <mergeCells count="36">
    <mergeCell ref="A98:H98"/>
    <mergeCell ref="A82:H82"/>
    <mergeCell ref="C22:G22"/>
    <mergeCell ref="B72:B74"/>
    <mergeCell ref="B33:G33"/>
    <mergeCell ref="B45:D45"/>
    <mergeCell ref="F24:G24"/>
    <mergeCell ref="C26:D26"/>
    <mergeCell ref="B54:D54"/>
    <mergeCell ref="F28:G28"/>
    <mergeCell ref="I4:P4"/>
    <mergeCell ref="C6:G6"/>
    <mergeCell ref="C11:G11"/>
    <mergeCell ref="F14:G14"/>
    <mergeCell ref="C14:D14"/>
    <mergeCell ref="C4:G4"/>
    <mergeCell ref="C8:G8"/>
    <mergeCell ref="C12:D12"/>
    <mergeCell ref="C72:E74"/>
    <mergeCell ref="F16:G16"/>
    <mergeCell ref="B58:D58"/>
    <mergeCell ref="C30:D30"/>
    <mergeCell ref="C28:D28"/>
    <mergeCell ref="B43:G43"/>
    <mergeCell ref="B61:F61"/>
    <mergeCell ref="C24:D24"/>
    <mergeCell ref="B1:J1"/>
    <mergeCell ref="A2:G2"/>
    <mergeCell ref="F26:G26"/>
    <mergeCell ref="C16:D16"/>
    <mergeCell ref="C10:G10"/>
    <mergeCell ref="C20:D20"/>
    <mergeCell ref="F20:G20"/>
    <mergeCell ref="F12:G12"/>
    <mergeCell ref="C18:D18"/>
    <mergeCell ref="F18:G18"/>
  </mergeCells>
  <hyperlinks>
    <hyperlink ref="F16" r:id="rId1" display="seidl.l@kr-vysocina.cz"/>
  </hyperlinks>
  <printOptions horizontalCentered="1"/>
  <pageMargins left="0.5118110236220472" right="0.4330708661417323" top="0.5511811023622047" bottom="0.5905511811023623" header="0.5118110236220472" footer="0.5118110236220472"/>
  <pageSetup cellComments="asDisplayed" horizontalDpi="600" verticalDpi="600" orientation="portrait" paperSize="9" scale="68" r:id="rId5"/>
  <headerFooter alignWithMargins="0">
    <oddHeader>&amp;CVerze: 4. května 2011</oddHeader>
  </headerFooter>
  <rowBreaks count="2" manualBreakCount="2">
    <brk id="53" max="7" man="1"/>
    <brk id="78" max="5" man="1"/>
  </rowBreak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2"/>
  <sheetViews>
    <sheetView view="pageBreakPreview" zoomScale="75" zoomScaleSheetLayoutView="75" zoomScalePageLayoutView="0" workbookViewId="0" topLeftCell="L1">
      <selection activeCell="O43" sqref="O43"/>
    </sheetView>
  </sheetViews>
  <sheetFormatPr defaultColWidth="9.140625" defaultRowHeight="12.75"/>
  <cols>
    <col min="1" max="1" width="7.140625" style="46" customWidth="1"/>
    <col min="2" max="2" width="10.7109375" style="46" customWidth="1"/>
    <col min="3" max="3" width="27.140625" style="46" customWidth="1"/>
    <col min="4" max="4" width="17.00390625" style="46" customWidth="1"/>
    <col min="5" max="5" width="13.140625" style="46" customWidth="1"/>
    <col min="6" max="6" width="11.57421875" style="46" customWidth="1"/>
    <col min="7" max="7" width="15.28125" style="46" customWidth="1"/>
    <col min="8" max="8" width="13.7109375" style="46" customWidth="1"/>
    <col min="9" max="9" width="28.140625" style="46" customWidth="1"/>
    <col min="10" max="10" width="11.140625" style="46" customWidth="1"/>
    <col min="11" max="11" width="13.7109375" style="46" customWidth="1"/>
    <col min="12" max="13" width="11.421875" style="46" customWidth="1"/>
    <col min="14" max="14" width="12.140625" style="46" customWidth="1"/>
    <col min="15" max="15" width="11.421875" style="46" customWidth="1"/>
    <col min="16" max="16" width="14.28125" style="46" customWidth="1"/>
    <col min="17" max="17" width="11.8515625" style="46" customWidth="1"/>
    <col min="18" max="18" width="14.57421875" style="46" customWidth="1"/>
    <col min="19" max="19" width="10.421875" style="46" customWidth="1"/>
    <col min="20" max="20" width="16.421875" style="46" customWidth="1"/>
    <col min="21" max="21" width="14.421875" style="46" bestFit="1" customWidth="1"/>
    <col min="22" max="22" width="16.00390625" style="46" bestFit="1" customWidth="1"/>
    <col min="23" max="23" width="25.7109375" style="46" customWidth="1"/>
    <col min="24" max="24" width="14.28125" style="46" bestFit="1" customWidth="1"/>
    <col min="25" max="26" width="9.28125" style="46" bestFit="1" customWidth="1"/>
    <col min="27" max="16384" width="9.140625" style="46" customWidth="1"/>
  </cols>
  <sheetData>
    <row r="1" spans="1:43" ht="24" customHeight="1" thickBot="1">
      <c r="A1" s="113" t="s">
        <v>480</v>
      </c>
      <c r="B1" s="235"/>
      <c r="C1" s="235"/>
      <c r="D1" s="235"/>
      <c r="E1" s="114"/>
      <c r="F1" s="236"/>
      <c r="G1" s="236"/>
      <c r="H1" s="236"/>
      <c r="I1" s="766" t="str">
        <f>'7. Finanční zpráva '!C22</f>
        <v>č. 1 od 08/04/2011 - 30/09/2011</v>
      </c>
      <c r="J1" s="767"/>
      <c r="K1" s="336"/>
      <c r="L1" s="337"/>
      <c r="M1" s="236"/>
      <c r="N1" s="236"/>
      <c r="O1" s="236"/>
      <c r="P1" s="236"/>
      <c r="Q1" s="236"/>
      <c r="R1" s="237"/>
      <c r="S1" s="237"/>
      <c r="AP1" t="s">
        <v>242</v>
      </c>
      <c r="AQ1" s="165" t="s">
        <v>243</v>
      </c>
    </row>
    <row r="2" spans="1:43" s="42" customFormat="1" ht="15.75" thickBot="1">
      <c r="A2" s="115"/>
      <c r="B2" s="115"/>
      <c r="C2" s="115"/>
      <c r="D2" s="115"/>
      <c r="E2" s="115"/>
      <c r="F2" s="116"/>
      <c r="G2" s="116"/>
      <c r="H2" s="116"/>
      <c r="I2" s="115"/>
      <c r="J2" s="115"/>
      <c r="K2" s="115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238"/>
      <c r="AP2"/>
      <c r="AQ2" s="165" t="s">
        <v>244</v>
      </c>
    </row>
    <row r="3" spans="1:43" s="42" customFormat="1" ht="15">
      <c r="A3" s="118"/>
      <c r="B3" s="643" t="s">
        <v>204</v>
      </c>
      <c r="C3" s="644"/>
      <c r="D3" s="644"/>
      <c r="E3" s="644"/>
      <c r="F3" s="645">
        <f>'7. Finanční zpráva '!C20</f>
        <v>1</v>
      </c>
      <c r="G3" s="646"/>
      <c r="H3" s="647" t="s">
        <v>145</v>
      </c>
      <c r="I3" s="648"/>
      <c r="J3" s="649" t="str">
        <f>'7. Finanční zpráva '!C10</f>
        <v>Kraj Vysočina</v>
      </c>
      <c r="K3" s="650"/>
      <c r="L3" s="650"/>
      <c r="M3" s="650"/>
      <c r="N3" s="650"/>
      <c r="O3" s="650"/>
      <c r="P3" s="650"/>
      <c r="Q3" s="651"/>
      <c r="R3" s="117"/>
      <c r="S3" s="117"/>
      <c r="T3" s="117"/>
      <c r="U3" s="117"/>
      <c r="V3" s="238"/>
      <c r="AP3" t="s">
        <v>245</v>
      </c>
      <c r="AQ3" s="165" t="s">
        <v>246</v>
      </c>
    </row>
    <row r="4" spans="1:43" s="42" customFormat="1" ht="15.75" thickBot="1">
      <c r="A4" s="115"/>
      <c r="B4" s="652" t="s">
        <v>205</v>
      </c>
      <c r="C4" s="653"/>
      <c r="D4" s="653"/>
      <c r="E4" s="653"/>
      <c r="F4" s="654" t="str">
        <f>'7. Finanční zpráva '!C8</f>
        <v>M00188</v>
      </c>
      <c r="G4" s="655"/>
      <c r="H4" s="656" t="s">
        <v>89</v>
      </c>
      <c r="I4" s="657"/>
      <c r="J4" s="658" t="str">
        <f>'7. Finanční zpráva '!C6</f>
        <v>KID CZ-A</v>
      </c>
      <c r="K4" s="659"/>
      <c r="L4" s="659"/>
      <c r="M4" s="659"/>
      <c r="N4" s="659"/>
      <c r="O4" s="659"/>
      <c r="P4" s="659"/>
      <c r="Q4" s="660"/>
      <c r="R4" s="117"/>
      <c r="S4" s="117"/>
      <c r="T4" s="117"/>
      <c r="U4" s="117"/>
      <c r="V4" s="238"/>
      <c r="AP4" t="s">
        <v>247</v>
      </c>
      <c r="AQ4" s="165" t="s">
        <v>248</v>
      </c>
    </row>
    <row r="5" spans="1:43" s="42" customFormat="1" ht="15.75" thickBot="1">
      <c r="A5" s="118"/>
      <c r="B5" s="118"/>
      <c r="C5" s="118"/>
      <c r="D5" s="118"/>
      <c r="E5" s="118"/>
      <c r="F5" s="116"/>
      <c r="G5" s="116"/>
      <c r="K5" s="115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238"/>
      <c r="AP5" t="s">
        <v>249</v>
      </c>
      <c r="AQ5" s="165" t="s">
        <v>250</v>
      </c>
    </row>
    <row r="6" spans="1:43" s="42" customFormat="1" ht="15.75" thickBot="1">
      <c r="A6" s="118"/>
      <c r="B6" s="664" t="s">
        <v>206</v>
      </c>
      <c r="C6" s="665"/>
      <c r="D6" s="366" t="s">
        <v>251</v>
      </c>
      <c r="E6" s="116"/>
      <c r="F6" s="116"/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239"/>
      <c r="AP6" t="s">
        <v>252</v>
      </c>
      <c r="AQ6" s="165" t="s">
        <v>253</v>
      </c>
    </row>
    <row r="7" spans="1:43" s="42" customFormat="1" ht="15.75" customHeight="1">
      <c r="A7" s="118"/>
      <c r="B7" s="666" t="s">
        <v>254</v>
      </c>
      <c r="C7" s="667"/>
      <c r="D7" s="672" t="s">
        <v>332</v>
      </c>
      <c r="E7" s="116"/>
      <c r="F7" s="116"/>
      <c r="G7" s="116"/>
      <c r="H7" s="240" t="s">
        <v>207</v>
      </c>
      <c r="I7" s="675">
        <v>24.563</v>
      </c>
      <c r="J7" s="676"/>
      <c r="K7" s="67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238"/>
      <c r="AP7" t="s">
        <v>255</v>
      </c>
      <c r="AQ7" s="165" t="s">
        <v>256</v>
      </c>
    </row>
    <row r="8" spans="1:43" s="42" customFormat="1" ht="15.75" thickBot="1">
      <c r="A8" s="115"/>
      <c r="B8" s="668"/>
      <c r="C8" s="669"/>
      <c r="D8" s="673"/>
      <c r="E8" s="116"/>
      <c r="F8" s="116"/>
      <c r="G8" s="116"/>
      <c r="H8" s="241" t="s">
        <v>208</v>
      </c>
      <c r="I8" s="678">
        <v>40819</v>
      </c>
      <c r="J8" s="679"/>
      <c r="K8" s="680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238"/>
      <c r="AP8" t="s">
        <v>257</v>
      </c>
      <c r="AQ8" s="165" t="s">
        <v>258</v>
      </c>
    </row>
    <row r="9" spans="1:43" s="42" customFormat="1" ht="15.75" thickBot="1">
      <c r="A9" s="115"/>
      <c r="B9" s="670"/>
      <c r="C9" s="671"/>
      <c r="D9" s="674"/>
      <c r="E9" s="116"/>
      <c r="F9" s="116"/>
      <c r="G9" s="116"/>
      <c r="H9" s="116"/>
      <c r="I9" s="115"/>
      <c r="J9" s="115"/>
      <c r="K9" s="115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238"/>
      <c r="AP9" t="s">
        <v>259</v>
      </c>
      <c r="AQ9" s="165" t="s">
        <v>260</v>
      </c>
    </row>
    <row r="10" spans="1:43" s="243" customFormat="1" ht="15.75" thickBot="1">
      <c r="A10" s="242"/>
      <c r="B10" s="242"/>
      <c r="C10" s="242"/>
      <c r="D10" s="242"/>
      <c r="E10" s="119"/>
      <c r="F10" s="120"/>
      <c r="G10" s="120"/>
      <c r="H10" s="120"/>
      <c r="I10" s="120"/>
      <c r="J10" s="119"/>
      <c r="K10" s="121"/>
      <c r="L10" s="122"/>
      <c r="M10" s="122"/>
      <c r="N10" s="122"/>
      <c r="O10" s="122"/>
      <c r="P10" s="122"/>
      <c r="Q10" s="122"/>
      <c r="R10" s="123"/>
      <c r="S10" s="123"/>
      <c r="T10" s="123"/>
      <c r="U10" s="123"/>
      <c r="AP10" t="s">
        <v>261</v>
      </c>
      <c r="AQ10" s="165" t="s">
        <v>262</v>
      </c>
    </row>
    <row r="11" spans="1:43" ht="13.5" customHeight="1" thickBot="1">
      <c r="A11" s="244"/>
      <c r="B11" s="685" t="s">
        <v>209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7"/>
      <c r="T11" s="691" t="s">
        <v>210</v>
      </c>
      <c r="U11" s="692"/>
      <c r="V11" s="692"/>
      <c r="W11" s="693"/>
      <c r="AP11" t="s">
        <v>263</v>
      </c>
      <c r="AQ11" s="165" t="s">
        <v>227</v>
      </c>
    </row>
    <row r="12" spans="1:43" ht="12.75" customHeight="1">
      <c r="A12" s="719"/>
      <c r="B12" s="721" t="s">
        <v>264</v>
      </c>
      <c r="C12" s="696" t="s">
        <v>211</v>
      </c>
      <c r="D12" s="724"/>
      <c r="E12" s="724"/>
      <c r="F12" s="697"/>
      <c r="G12" s="725" t="s">
        <v>212</v>
      </c>
      <c r="H12" s="694" t="s">
        <v>213</v>
      </c>
      <c r="I12" s="696" t="s">
        <v>214</v>
      </c>
      <c r="J12" s="697"/>
      <c r="K12" s="694" t="s">
        <v>215</v>
      </c>
      <c r="L12" s="694" t="s">
        <v>216</v>
      </c>
      <c r="M12" s="661" t="s">
        <v>265</v>
      </c>
      <c r="N12" s="698" t="s">
        <v>266</v>
      </c>
      <c r="O12" s="699"/>
      <c r="P12" s="699"/>
      <c r="Q12" s="700"/>
      <c r="R12" s="716" t="s">
        <v>267</v>
      </c>
      <c r="S12" s="706" t="s">
        <v>217</v>
      </c>
      <c r="T12" s="688" t="s">
        <v>314</v>
      </c>
      <c r="U12" s="689"/>
      <c r="V12" s="688" t="s">
        <v>228</v>
      </c>
      <c r="W12" s="704" t="s">
        <v>268</v>
      </c>
      <c r="AQ12" s="165" t="s">
        <v>269</v>
      </c>
    </row>
    <row r="13" spans="1:23" ht="12.75" customHeight="1">
      <c r="A13" s="720"/>
      <c r="B13" s="722"/>
      <c r="C13" s="681" t="s">
        <v>218</v>
      </c>
      <c r="D13" s="683" t="s">
        <v>270</v>
      </c>
      <c r="E13" s="681" t="s">
        <v>219</v>
      </c>
      <c r="F13" s="681" t="s">
        <v>220</v>
      </c>
      <c r="G13" s="726"/>
      <c r="H13" s="695"/>
      <c r="I13" s="681" t="s">
        <v>221</v>
      </c>
      <c r="J13" s="681" t="s">
        <v>222</v>
      </c>
      <c r="K13" s="695"/>
      <c r="L13" s="695"/>
      <c r="M13" s="662"/>
      <c r="N13" s="701"/>
      <c r="O13" s="702"/>
      <c r="P13" s="702"/>
      <c r="Q13" s="703"/>
      <c r="R13" s="717"/>
      <c r="S13" s="707"/>
      <c r="T13" s="690"/>
      <c r="U13" s="690"/>
      <c r="V13" s="709"/>
      <c r="W13" s="705"/>
    </row>
    <row r="14" spans="1:23" ht="51.75" customHeight="1" thickBot="1">
      <c r="A14" s="720"/>
      <c r="B14" s="723"/>
      <c r="C14" s="682"/>
      <c r="D14" s="684"/>
      <c r="E14" s="682"/>
      <c r="F14" s="682"/>
      <c r="G14" s="727"/>
      <c r="H14" s="682"/>
      <c r="I14" s="682"/>
      <c r="J14" s="682"/>
      <c r="K14" s="682"/>
      <c r="L14" s="682"/>
      <c r="M14" s="663"/>
      <c r="N14" s="246" t="s">
        <v>224</v>
      </c>
      <c r="O14" s="247" t="s">
        <v>225</v>
      </c>
      <c r="P14" s="248" t="s">
        <v>226</v>
      </c>
      <c r="Q14" s="248" t="s">
        <v>223</v>
      </c>
      <c r="R14" s="718"/>
      <c r="S14" s="708"/>
      <c r="T14" s="245" t="s">
        <v>231</v>
      </c>
      <c r="U14" s="245" t="s">
        <v>271</v>
      </c>
      <c r="V14" s="709"/>
      <c r="W14" s="705"/>
    </row>
    <row r="15" spans="1:23" ht="21" customHeight="1" thickBot="1">
      <c r="A15" s="249"/>
      <c r="B15" s="250">
        <v>1</v>
      </c>
      <c r="C15" s="251">
        <v>2</v>
      </c>
      <c r="D15" s="251">
        <v>3</v>
      </c>
      <c r="E15" s="250">
        <v>4</v>
      </c>
      <c r="F15" s="251">
        <v>5</v>
      </c>
      <c r="G15" s="251">
        <v>6</v>
      </c>
      <c r="H15" s="250">
        <v>7</v>
      </c>
      <c r="I15" s="251">
        <v>8</v>
      </c>
      <c r="J15" s="251">
        <v>9</v>
      </c>
      <c r="K15" s="250">
        <v>10</v>
      </c>
      <c r="L15" s="251">
        <v>11</v>
      </c>
      <c r="M15" s="252">
        <v>12</v>
      </c>
      <c r="N15" s="380">
        <v>13</v>
      </c>
      <c r="O15" s="381">
        <v>14</v>
      </c>
      <c r="P15" s="381">
        <v>15</v>
      </c>
      <c r="Q15" s="253" t="s">
        <v>229</v>
      </c>
      <c r="R15" s="251">
        <v>16</v>
      </c>
      <c r="S15" s="250">
        <v>17</v>
      </c>
      <c r="T15" s="251">
        <v>18</v>
      </c>
      <c r="U15" s="251">
        <v>19</v>
      </c>
      <c r="V15" s="250">
        <v>20</v>
      </c>
      <c r="W15" s="254">
        <v>21</v>
      </c>
    </row>
    <row r="16" spans="1:43" s="42" customFormat="1" ht="15" customHeight="1">
      <c r="A16" s="739" t="s">
        <v>309</v>
      </c>
      <c r="B16" s="363" t="s">
        <v>399</v>
      </c>
      <c r="C16" s="368" t="s">
        <v>393</v>
      </c>
      <c r="D16" s="368" t="s">
        <v>243</v>
      </c>
      <c r="E16" s="368" t="s">
        <v>470</v>
      </c>
      <c r="F16" s="168" t="s">
        <v>230</v>
      </c>
      <c r="G16" s="371"/>
      <c r="H16" s="365" t="s">
        <v>394</v>
      </c>
      <c r="I16" s="365" t="s">
        <v>469</v>
      </c>
      <c r="J16" s="364">
        <v>70890749</v>
      </c>
      <c r="K16" s="169">
        <v>40799</v>
      </c>
      <c r="L16" s="169">
        <v>40799</v>
      </c>
      <c r="M16" s="170" t="s">
        <v>231</v>
      </c>
      <c r="N16" s="202">
        <v>22428</v>
      </c>
      <c r="O16" s="203">
        <v>0</v>
      </c>
      <c r="P16" s="289">
        <v>22428</v>
      </c>
      <c r="Q16" s="379">
        <v>0</v>
      </c>
      <c r="R16" s="255">
        <f>ROUND(IF(M16="EUR",P16,(P16/$I$7)),2)</f>
        <v>913.08</v>
      </c>
      <c r="S16" s="373">
        <v>8</v>
      </c>
      <c r="T16" s="174"/>
      <c r="U16" s="174"/>
      <c r="V16" s="256">
        <f>ROUND(IF(M16="CZK",R16-(T16/$I$7),R16-U16),2)</f>
        <v>913.08</v>
      </c>
      <c r="W16" s="140"/>
      <c r="AQ16" s="46"/>
    </row>
    <row r="17" spans="1:43" ht="12.75" customHeight="1">
      <c r="A17" s="740"/>
      <c r="B17" s="363" t="s">
        <v>395</v>
      </c>
      <c r="C17" s="368" t="s">
        <v>396</v>
      </c>
      <c r="D17" s="368" t="s">
        <v>248</v>
      </c>
      <c r="E17" s="368" t="s">
        <v>471</v>
      </c>
      <c r="F17" s="168" t="s">
        <v>230</v>
      </c>
      <c r="G17" s="371"/>
      <c r="H17" s="365" t="s">
        <v>400</v>
      </c>
      <c r="I17" s="365" t="s">
        <v>469</v>
      </c>
      <c r="J17" s="364">
        <v>70890749</v>
      </c>
      <c r="K17" s="169">
        <v>40799</v>
      </c>
      <c r="L17" s="169">
        <v>40809</v>
      </c>
      <c r="M17" s="170" t="s">
        <v>231</v>
      </c>
      <c r="N17" s="391">
        <v>53439.25</v>
      </c>
      <c r="O17" s="172">
        <v>0</v>
      </c>
      <c r="P17" s="392">
        <v>53439.25</v>
      </c>
      <c r="Q17" s="379">
        <v>0</v>
      </c>
      <c r="R17" s="255">
        <f aca="true" t="shared" si="0" ref="R17:R23">ROUND(IF(M17="EUR",P17,(P17/$I$7)),2)</f>
        <v>2175.6</v>
      </c>
      <c r="S17" s="373">
        <v>96</v>
      </c>
      <c r="T17" s="174"/>
      <c r="U17" s="174"/>
      <c r="V17" s="256">
        <f aca="true" t="shared" si="1" ref="V17:V23">ROUND(IF(M17="CZK",R17-(T17/$I$7),R17-U17),2)</f>
        <v>2175.6</v>
      </c>
      <c r="W17" s="124"/>
      <c r="AQ17" s="42"/>
    </row>
    <row r="18" spans="1:23" ht="15">
      <c r="A18" s="740"/>
      <c r="B18" s="166"/>
      <c r="C18" s="126"/>
      <c r="D18" s="167"/>
      <c r="E18" s="126"/>
      <c r="F18" s="168" t="s">
        <v>230</v>
      </c>
      <c r="G18" s="126"/>
      <c r="H18" s="126"/>
      <c r="I18" s="126"/>
      <c r="J18" s="126"/>
      <c r="K18" s="175"/>
      <c r="L18" s="175"/>
      <c r="M18" s="170" t="s">
        <v>231</v>
      </c>
      <c r="N18" s="176"/>
      <c r="O18" s="376"/>
      <c r="P18" s="392">
        <f aca="true" t="shared" si="2" ref="P18:P23">IF($D$6="ANO",IF($D$7="NE",SUM(N18:O18),N18),SUM(N18:O18))</f>
        <v>0</v>
      </c>
      <c r="Q18" s="177"/>
      <c r="R18" s="255">
        <f t="shared" si="0"/>
        <v>0</v>
      </c>
      <c r="S18" s="178"/>
      <c r="T18" s="174"/>
      <c r="U18" s="174"/>
      <c r="V18" s="256">
        <f t="shared" si="1"/>
        <v>0</v>
      </c>
      <c r="W18" s="124"/>
    </row>
    <row r="19" spans="1:23" ht="15">
      <c r="A19" s="740"/>
      <c r="B19" s="166"/>
      <c r="C19" s="127"/>
      <c r="D19" s="167"/>
      <c r="E19" s="127"/>
      <c r="F19" s="168" t="s">
        <v>230</v>
      </c>
      <c r="G19" s="127"/>
      <c r="H19" s="127"/>
      <c r="I19" s="127"/>
      <c r="J19" s="127"/>
      <c r="K19" s="179"/>
      <c r="L19" s="180"/>
      <c r="M19" s="170" t="s">
        <v>231</v>
      </c>
      <c r="N19" s="176"/>
      <c r="O19" s="376"/>
      <c r="P19" s="392">
        <f t="shared" si="2"/>
        <v>0</v>
      </c>
      <c r="Q19" s="177"/>
      <c r="R19" s="255">
        <f t="shared" si="0"/>
        <v>0</v>
      </c>
      <c r="S19" s="178"/>
      <c r="T19" s="174"/>
      <c r="U19" s="174"/>
      <c r="V19" s="256">
        <f t="shared" si="1"/>
        <v>0</v>
      </c>
      <c r="W19" s="124"/>
    </row>
    <row r="20" spans="1:23" ht="15">
      <c r="A20" s="740"/>
      <c r="B20" s="166"/>
      <c r="C20" s="127"/>
      <c r="D20" s="167"/>
      <c r="E20" s="127"/>
      <c r="F20" s="168" t="s">
        <v>230</v>
      </c>
      <c r="G20" s="127"/>
      <c r="H20" s="127"/>
      <c r="I20" s="127"/>
      <c r="J20" s="127"/>
      <c r="K20" s="179"/>
      <c r="L20" s="180"/>
      <c r="M20" s="170" t="s">
        <v>231</v>
      </c>
      <c r="N20" s="176"/>
      <c r="O20" s="376"/>
      <c r="P20" s="392">
        <f t="shared" si="2"/>
        <v>0</v>
      </c>
      <c r="Q20" s="177"/>
      <c r="R20" s="255">
        <f t="shared" si="0"/>
        <v>0</v>
      </c>
      <c r="S20" s="178"/>
      <c r="T20" s="174"/>
      <c r="U20" s="174"/>
      <c r="V20" s="256">
        <f t="shared" si="1"/>
        <v>0</v>
      </c>
      <c r="W20" s="124"/>
    </row>
    <row r="21" spans="1:23" ht="15">
      <c r="A21" s="740"/>
      <c r="B21" s="166"/>
      <c r="C21" s="128"/>
      <c r="D21" s="167"/>
      <c r="E21" s="128"/>
      <c r="F21" s="168" t="s">
        <v>230</v>
      </c>
      <c r="G21" s="129"/>
      <c r="H21" s="129"/>
      <c r="I21" s="129"/>
      <c r="J21" s="128"/>
      <c r="K21" s="181"/>
      <c r="L21" s="181"/>
      <c r="M21" s="170" t="s">
        <v>231</v>
      </c>
      <c r="N21" s="176"/>
      <c r="O21" s="183"/>
      <c r="P21" s="392">
        <f t="shared" si="2"/>
        <v>0</v>
      </c>
      <c r="Q21" s="383"/>
      <c r="R21" s="255">
        <f t="shared" si="0"/>
        <v>0</v>
      </c>
      <c r="S21" s="178"/>
      <c r="T21" s="174"/>
      <c r="U21" s="174"/>
      <c r="V21" s="256">
        <f t="shared" si="1"/>
        <v>0</v>
      </c>
      <c r="W21" s="124"/>
    </row>
    <row r="22" spans="1:23" ht="15">
      <c r="A22" s="740"/>
      <c r="B22" s="166"/>
      <c r="C22" s="131"/>
      <c r="D22" s="167"/>
      <c r="E22" s="132"/>
      <c r="F22" s="168" t="s">
        <v>230</v>
      </c>
      <c r="G22" s="130"/>
      <c r="H22" s="130"/>
      <c r="I22" s="131"/>
      <c r="J22" s="131"/>
      <c r="K22" s="184"/>
      <c r="L22" s="185"/>
      <c r="M22" s="170" t="s">
        <v>231</v>
      </c>
      <c r="N22" s="176"/>
      <c r="O22" s="186"/>
      <c r="P22" s="392">
        <f t="shared" si="2"/>
        <v>0</v>
      </c>
      <c r="Q22" s="384"/>
      <c r="R22" s="255">
        <f t="shared" si="0"/>
        <v>0</v>
      </c>
      <c r="S22" s="178"/>
      <c r="T22" s="174"/>
      <c r="U22" s="174"/>
      <c r="V22" s="256">
        <f t="shared" si="1"/>
        <v>0</v>
      </c>
      <c r="W22" s="124"/>
    </row>
    <row r="23" spans="1:23" ht="15.75" thickBot="1">
      <c r="A23" s="740"/>
      <c r="B23" s="166"/>
      <c r="C23" s="133"/>
      <c r="D23" s="167"/>
      <c r="E23" s="134"/>
      <c r="F23" s="168" t="s">
        <v>230</v>
      </c>
      <c r="G23" s="135"/>
      <c r="H23" s="135"/>
      <c r="I23" s="133"/>
      <c r="J23" s="133"/>
      <c r="K23" s="187"/>
      <c r="L23" s="188"/>
      <c r="M23" s="170" t="s">
        <v>231</v>
      </c>
      <c r="N23" s="393"/>
      <c r="O23" s="389"/>
      <c r="P23" s="394">
        <f t="shared" si="2"/>
        <v>0</v>
      </c>
      <c r="Q23" s="385"/>
      <c r="R23" s="255">
        <f t="shared" si="0"/>
        <v>0</v>
      </c>
      <c r="S23" s="191"/>
      <c r="T23" s="174"/>
      <c r="U23" s="174"/>
      <c r="V23" s="256">
        <f t="shared" si="1"/>
        <v>0</v>
      </c>
      <c r="W23" s="136"/>
    </row>
    <row r="24" spans="1:23" ht="13.5" thickBot="1">
      <c r="A24" s="741"/>
      <c r="B24" s="713" t="s">
        <v>272</v>
      </c>
      <c r="C24" s="714"/>
      <c r="D24" s="714"/>
      <c r="E24" s="714"/>
      <c r="F24" s="714"/>
      <c r="G24" s="714"/>
      <c r="H24" s="714"/>
      <c r="I24" s="714"/>
      <c r="J24" s="714"/>
      <c r="K24" s="714"/>
      <c r="L24" s="714"/>
      <c r="M24" s="714"/>
      <c r="N24" s="742"/>
      <c r="O24" s="742"/>
      <c r="P24" s="743"/>
      <c r="Q24" s="257">
        <f aca="true" t="shared" si="3" ref="Q24:V24">SUM(Q16:Q23)</f>
        <v>0</v>
      </c>
      <c r="R24" s="258">
        <f t="shared" si="3"/>
        <v>3088.68</v>
      </c>
      <c r="S24" s="259">
        <f t="shared" si="3"/>
        <v>104</v>
      </c>
      <c r="T24" s="258">
        <f t="shared" si="3"/>
        <v>0</v>
      </c>
      <c r="U24" s="258">
        <f t="shared" si="3"/>
        <v>0</v>
      </c>
      <c r="V24" s="258">
        <f t="shared" si="3"/>
        <v>3088.68</v>
      </c>
      <c r="W24" s="260"/>
    </row>
    <row r="25" spans="1:23" ht="12.75" customHeight="1">
      <c r="A25" s="711"/>
      <c r="B25" s="363" t="s">
        <v>398</v>
      </c>
      <c r="C25" s="367" t="s">
        <v>397</v>
      </c>
      <c r="D25" s="368" t="s">
        <v>250</v>
      </c>
      <c r="E25" s="129" t="s">
        <v>401</v>
      </c>
      <c r="F25" s="168" t="s">
        <v>230</v>
      </c>
      <c r="G25" s="130" t="s">
        <v>407</v>
      </c>
      <c r="H25" s="128" t="s">
        <v>403</v>
      </c>
      <c r="I25" s="131" t="s">
        <v>404</v>
      </c>
      <c r="J25" s="131" t="s">
        <v>405</v>
      </c>
      <c r="K25" s="181">
        <v>40779</v>
      </c>
      <c r="L25" s="181">
        <v>40788</v>
      </c>
      <c r="M25" s="170" t="s">
        <v>231</v>
      </c>
      <c r="N25" s="202">
        <v>2900</v>
      </c>
      <c r="O25" s="203">
        <v>0</v>
      </c>
      <c r="P25" s="289">
        <v>2900</v>
      </c>
      <c r="Q25" s="172"/>
      <c r="R25" s="255">
        <f aca="true" t="shared" si="4" ref="R25:R37">ROUND(IF(M25="EUR",P25,(P25/$I$7)),2)</f>
        <v>118.06</v>
      </c>
      <c r="S25" s="178">
        <v>6</v>
      </c>
      <c r="T25" s="174"/>
      <c r="U25" s="174"/>
      <c r="V25" s="256">
        <f aca="true" t="shared" si="5" ref="V25:V37">ROUND(IF(M25="CZK",R25-(T25/$I$7),R25-U25),2)</f>
        <v>118.06</v>
      </c>
      <c r="W25" s="124"/>
    </row>
    <row r="26" spans="1:23" ht="14.25">
      <c r="A26" s="711"/>
      <c r="B26" s="363" t="s">
        <v>398</v>
      </c>
      <c r="C26" s="367" t="s">
        <v>397</v>
      </c>
      <c r="D26" s="368" t="s">
        <v>250</v>
      </c>
      <c r="E26" s="129" t="s">
        <v>406</v>
      </c>
      <c r="F26" s="168" t="s">
        <v>230</v>
      </c>
      <c r="G26" s="130" t="s">
        <v>473</v>
      </c>
      <c r="H26" s="128" t="s">
        <v>472</v>
      </c>
      <c r="I26" s="377" t="s">
        <v>474</v>
      </c>
      <c r="J26" s="131" t="s">
        <v>475</v>
      </c>
      <c r="K26" s="181">
        <v>40773</v>
      </c>
      <c r="L26" s="181">
        <v>40805</v>
      </c>
      <c r="M26" s="170" t="s">
        <v>231</v>
      </c>
      <c r="N26" s="176">
        <v>6522.1</v>
      </c>
      <c r="O26" s="382">
        <v>0</v>
      </c>
      <c r="P26" s="255">
        <v>6522.1</v>
      </c>
      <c r="Q26" s="177"/>
      <c r="R26" s="255">
        <f t="shared" si="4"/>
        <v>265.53</v>
      </c>
      <c r="S26" s="178">
        <v>7</v>
      </c>
      <c r="T26" s="174"/>
      <c r="U26" s="174"/>
      <c r="V26" s="256">
        <f t="shared" si="5"/>
        <v>265.53</v>
      </c>
      <c r="W26" s="124"/>
    </row>
    <row r="27" spans="1:23" ht="14.25">
      <c r="A27" s="711"/>
      <c r="B27" s="363" t="s">
        <v>398</v>
      </c>
      <c r="C27" s="367" t="s">
        <v>397</v>
      </c>
      <c r="D27" s="368" t="s">
        <v>250</v>
      </c>
      <c r="E27" s="129" t="s">
        <v>408</v>
      </c>
      <c r="F27" s="168" t="s">
        <v>230</v>
      </c>
      <c r="G27" s="130" t="s">
        <v>402</v>
      </c>
      <c r="H27" s="128" t="s">
        <v>409</v>
      </c>
      <c r="I27" s="131" t="s">
        <v>410</v>
      </c>
      <c r="J27" s="131" t="s">
        <v>411</v>
      </c>
      <c r="K27" s="181">
        <v>40774</v>
      </c>
      <c r="L27" s="181">
        <v>40785</v>
      </c>
      <c r="M27" s="170" t="s">
        <v>231</v>
      </c>
      <c r="N27" s="176">
        <v>2900</v>
      </c>
      <c r="O27" s="172">
        <v>0</v>
      </c>
      <c r="P27" s="255">
        <v>2900</v>
      </c>
      <c r="Q27" s="177"/>
      <c r="R27" s="255">
        <f t="shared" si="4"/>
        <v>118.06</v>
      </c>
      <c r="S27" s="178">
        <v>6</v>
      </c>
      <c r="T27" s="174"/>
      <c r="U27" s="174"/>
      <c r="V27" s="256">
        <f t="shared" si="5"/>
        <v>118.06</v>
      </c>
      <c r="W27" s="124"/>
    </row>
    <row r="28" spans="1:23" ht="14.25">
      <c r="A28" s="711"/>
      <c r="B28" s="363" t="s">
        <v>398</v>
      </c>
      <c r="C28" s="367" t="s">
        <v>397</v>
      </c>
      <c r="D28" s="368" t="s">
        <v>250</v>
      </c>
      <c r="E28" s="129" t="s">
        <v>412</v>
      </c>
      <c r="F28" s="168" t="s">
        <v>230</v>
      </c>
      <c r="G28" s="130" t="s">
        <v>413</v>
      </c>
      <c r="H28" s="128" t="s">
        <v>414</v>
      </c>
      <c r="I28" s="131" t="s">
        <v>415</v>
      </c>
      <c r="J28" s="131" t="s">
        <v>416</v>
      </c>
      <c r="K28" s="181">
        <v>40765</v>
      </c>
      <c r="L28" s="181">
        <v>40777</v>
      </c>
      <c r="M28" s="170" t="s">
        <v>231</v>
      </c>
      <c r="N28" s="182">
        <v>5833</v>
      </c>
      <c r="O28" s="183">
        <v>1167</v>
      </c>
      <c r="P28" s="255">
        <v>7000</v>
      </c>
      <c r="Q28" s="183"/>
      <c r="R28" s="255">
        <f t="shared" si="4"/>
        <v>284.98</v>
      </c>
      <c r="S28" s="178">
        <v>5</v>
      </c>
      <c r="T28" s="174"/>
      <c r="U28" s="174"/>
      <c r="V28" s="256">
        <f t="shared" si="5"/>
        <v>284.98</v>
      </c>
      <c r="W28" s="124"/>
    </row>
    <row r="29" spans="1:23" ht="14.25">
      <c r="A29" s="711"/>
      <c r="B29" s="363" t="s">
        <v>398</v>
      </c>
      <c r="C29" s="367" t="s">
        <v>397</v>
      </c>
      <c r="D29" s="368" t="s">
        <v>250</v>
      </c>
      <c r="E29" s="129" t="s">
        <v>417</v>
      </c>
      <c r="F29" s="168" t="s">
        <v>230</v>
      </c>
      <c r="G29" s="130" t="s">
        <v>418</v>
      </c>
      <c r="H29" s="128" t="s">
        <v>419</v>
      </c>
      <c r="I29" s="131" t="s">
        <v>420</v>
      </c>
      <c r="J29" s="131" t="s">
        <v>421</v>
      </c>
      <c r="K29" s="181">
        <v>40774</v>
      </c>
      <c r="L29" s="181">
        <v>40780</v>
      </c>
      <c r="M29" s="170" t="s">
        <v>231</v>
      </c>
      <c r="N29" s="386" t="s">
        <v>422</v>
      </c>
      <c r="O29" s="172">
        <v>0</v>
      </c>
      <c r="P29" s="255">
        <v>8000</v>
      </c>
      <c r="Q29" s="186"/>
      <c r="R29" s="255">
        <f t="shared" si="4"/>
        <v>325.69</v>
      </c>
      <c r="S29" s="178">
        <v>5</v>
      </c>
      <c r="T29" s="174"/>
      <c r="U29" s="174"/>
      <c r="V29" s="256">
        <f t="shared" si="5"/>
        <v>325.69</v>
      </c>
      <c r="W29" s="124"/>
    </row>
    <row r="30" spans="1:23" ht="14.25">
      <c r="A30" s="711"/>
      <c r="B30" s="363" t="s">
        <v>398</v>
      </c>
      <c r="C30" s="367" t="s">
        <v>397</v>
      </c>
      <c r="D30" s="368" t="s">
        <v>250</v>
      </c>
      <c r="E30" s="369" t="s">
        <v>423</v>
      </c>
      <c r="F30" s="168" t="s">
        <v>230</v>
      </c>
      <c r="G30" s="135" t="s">
        <v>424</v>
      </c>
      <c r="H30" s="372" t="s">
        <v>425</v>
      </c>
      <c r="I30" s="133" t="s">
        <v>426</v>
      </c>
      <c r="J30" s="133" t="s">
        <v>427</v>
      </c>
      <c r="K30" s="181">
        <v>40757</v>
      </c>
      <c r="L30" s="181">
        <v>40780</v>
      </c>
      <c r="M30" s="170" t="s">
        <v>231</v>
      </c>
      <c r="N30" s="387">
        <v>5000</v>
      </c>
      <c r="O30" s="172">
        <v>0</v>
      </c>
      <c r="P30" s="255">
        <v>5000</v>
      </c>
      <c r="Q30" s="190"/>
      <c r="R30" s="255">
        <f t="shared" si="4"/>
        <v>203.56</v>
      </c>
      <c r="S30" s="191">
        <v>6</v>
      </c>
      <c r="T30" s="174"/>
      <c r="U30" s="174"/>
      <c r="V30" s="256">
        <f t="shared" si="5"/>
        <v>203.56</v>
      </c>
      <c r="W30" s="136"/>
    </row>
    <row r="31" spans="1:23" ht="14.25">
      <c r="A31" s="711"/>
      <c r="B31" s="192" t="s">
        <v>446</v>
      </c>
      <c r="C31" s="370" t="s">
        <v>69</v>
      </c>
      <c r="D31" s="368" t="s">
        <v>250</v>
      </c>
      <c r="E31" s="369" t="s">
        <v>451</v>
      </c>
      <c r="F31" s="168" t="s">
        <v>230</v>
      </c>
      <c r="G31" s="135" t="s">
        <v>447</v>
      </c>
      <c r="H31" s="372" t="s">
        <v>448</v>
      </c>
      <c r="I31" s="133" t="s">
        <v>449</v>
      </c>
      <c r="J31" s="133" t="s">
        <v>450</v>
      </c>
      <c r="K31" s="181">
        <v>40728</v>
      </c>
      <c r="L31" s="181">
        <v>40742</v>
      </c>
      <c r="M31" s="170" t="s">
        <v>231</v>
      </c>
      <c r="N31" s="387">
        <v>14415</v>
      </c>
      <c r="O31" s="190">
        <v>2883</v>
      </c>
      <c r="P31" s="255">
        <v>17298</v>
      </c>
      <c r="Q31" s="190"/>
      <c r="R31" s="255">
        <f t="shared" si="4"/>
        <v>704.23</v>
      </c>
      <c r="S31" s="191">
        <v>8</v>
      </c>
      <c r="T31" s="174"/>
      <c r="U31" s="174"/>
      <c r="V31" s="256">
        <f t="shared" si="5"/>
        <v>704.23</v>
      </c>
      <c r="W31" s="136"/>
    </row>
    <row r="32" spans="1:23" ht="14.25">
      <c r="A32" s="711"/>
      <c r="B32" s="192" t="s">
        <v>446</v>
      </c>
      <c r="C32" s="370" t="s">
        <v>69</v>
      </c>
      <c r="D32" s="368" t="s">
        <v>250</v>
      </c>
      <c r="E32" s="369" t="s">
        <v>451</v>
      </c>
      <c r="F32" s="168" t="s">
        <v>230</v>
      </c>
      <c r="G32" s="135" t="s">
        <v>452</v>
      </c>
      <c r="H32" s="372" t="s">
        <v>453</v>
      </c>
      <c r="I32" s="133" t="s">
        <v>449</v>
      </c>
      <c r="J32" s="133" t="s">
        <v>450</v>
      </c>
      <c r="K32" s="181">
        <v>40777</v>
      </c>
      <c r="L32" s="181">
        <v>40784</v>
      </c>
      <c r="M32" s="170" t="s">
        <v>231</v>
      </c>
      <c r="N32" s="387">
        <v>166833.33</v>
      </c>
      <c r="O32" s="190">
        <v>33366.67</v>
      </c>
      <c r="P32" s="255">
        <v>200200</v>
      </c>
      <c r="Q32" s="190"/>
      <c r="R32" s="255">
        <f t="shared" si="4"/>
        <v>8150.47</v>
      </c>
      <c r="S32" s="191">
        <v>8</v>
      </c>
      <c r="T32" s="174"/>
      <c r="U32" s="361"/>
      <c r="V32" s="256">
        <f t="shared" si="5"/>
        <v>8150.47</v>
      </c>
      <c r="W32" s="136"/>
    </row>
    <row r="33" spans="1:23" ht="14.25">
      <c r="A33" s="711"/>
      <c r="B33" s="192" t="s">
        <v>439</v>
      </c>
      <c r="C33" s="370" t="s">
        <v>440</v>
      </c>
      <c r="D33" s="368" t="s">
        <v>250</v>
      </c>
      <c r="E33" s="369" t="s">
        <v>441</v>
      </c>
      <c r="F33" s="168" t="s">
        <v>230</v>
      </c>
      <c r="G33" s="135" t="s">
        <v>442</v>
      </c>
      <c r="H33" s="372" t="s">
        <v>443</v>
      </c>
      <c r="I33" s="133" t="s">
        <v>444</v>
      </c>
      <c r="J33" s="133" t="s">
        <v>445</v>
      </c>
      <c r="K33" s="181">
        <v>40773</v>
      </c>
      <c r="L33" s="181">
        <v>40787</v>
      </c>
      <c r="M33" s="170" t="s">
        <v>231</v>
      </c>
      <c r="N33" s="387">
        <v>48216.7</v>
      </c>
      <c r="O33" s="190">
        <v>9643.3</v>
      </c>
      <c r="P33" s="255">
        <v>57860</v>
      </c>
      <c r="Q33" s="190"/>
      <c r="R33" s="255">
        <f t="shared" si="4"/>
        <v>2355.58</v>
      </c>
      <c r="S33" s="191">
        <v>8</v>
      </c>
      <c r="T33" s="174"/>
      <c r="U33" s="362"/>
      <c r="V33" s="256">
        <f t="shared" si="5"/>
        <v>2355.58</v>
      </c>
      <c r="W33" s="136"/>
    </row>
    <row r="34" spans="1:23" ht="14.25">
      <c r="A34" s="711"/>
      <c r="B34" s="192" t="s">
        <v>454</v>
      </c>
      <c r="C34" s="370" t="s">
        <v>455</v>
      </c>
      <c r="D34" s="368" t="s">
        <v>250</v>
      </c>
      <c r="E34" s="369" t="s">
        <v>456</v>
      </c>
      <c r="F34" s="168" t="s">
        <v>230</v>
      </c>
      <c r="G34" s="135" t="s">
        <v>458</v>
      </c>
      <c r="H34" s="372" t="s">
        <v>459</v>
      </c>
      <c r="I34" s="378" t="s">
        <v>460</v>
      </c>
      <c r="J34" s="133" t="s">
        <v>457</v>
      </c>
      <c r="K34" s="181">
        <v>40774</v>
      </c>
      <c r="L34" s="181">
        <v>40799</v>
      </c>
      <c r="M34" s="170" t="s">
        <v>231</v>
      </c>
      <c r="N34" s="387">
        <v>34868.15</v>
      </c>
      <c r="O34" s="172">
        <v>0</v>
      </c>
      <c r="P34" s="255">
        <v>34868.15</v>
      </c>
      <c r="Q34" s="190"/>
      <c r="R34" s="255">
        <f t="shared" si="4"/>
        <v>1419.54</v>
      </c>
      <c r="S34" s="191">
        <v>8</v>
      </c>
      <c r="T34" s="174"/>
      <c r="U34" s="362"/>
      <c r="V34" s="256">
        <f t="shared" si="5"/>
        <v>1419.54</v>
      </c>
      <c r="W34" s="136"/>
    </row>
    <row r="35" spans="1:23" ht="14.25">
      <c r="A35" s="711"/>
      <c r="B35" s="192" t="s">
        <v>461</v>
      </c>
      <c r="C35" s="370" t="s">
        <v>464</v>
      </c>
      <c r="D35" s="368" t="s">
        <v>250</v>
      </c>
      <c r="E35" s="369" t="s">
        <v>465</v>
      </c>
      <c r="F35" s="168" t="s">
        <v>230</v>
      </c>
      <c r="G35" s="135" t="s">
        <v>466</v>
      </c>
      <c r="H35" s="372" t="s">
        <v>467</v>
      </c>
      <c r="I35" s="133" t="s">
        <v>468</v>
      </c>
      <c r="J35" s="133" t="s">
        <v>475</v>
      </c>
      <c r="K35" s="181">
        <v>40701</v>
      </c>
      <c r="L35" s="181">
        <v>40711</v>
      </c>
      <c r="M35" s="170" t="s">
        <v>231</v>
      </c>
      <c r="N35" s="387">
        <v>5900</v>
      </c>
      <c r="O35" s="172">
        <v>0</v>
      </c>
      <c r="P35" s="255">
        <v>5900</v>
      </c>
      <c r="Q35" s="190"/>
      <c r="R35" s="255">
        <f t="shared" si="4"/>
        <v>240.2</v>
      </c>
      <c r="S35" s="191">
        <v>6</v>
      </c>
      <c r="T35" s="174"/>
      <c r="U35" s="362"/>
      <c r="V35" s="256">
        <f t="shared" si="5"/>
        <v>240.2</v>
      </c>
      <c r="W35" s="136"/>
    </row>
    <row r="36" spans="1:23" ht="14.25">
      <c r="A36" s="711"/>
      <c r="B36" s="192" t="s">
        <v>462</v>
      </c>
      <c r="C36" s="370" t="s">
        <v>463</v>
      </c>
      <c r="D36" s="368" t="s">
        <v>250</v>
      </c>
      <c r="E36" s="369" t="s">
        <v>438</v>
      </c>
      <c r="F36" s="168" t="s">
        <v>230</v>
      </c>
      <c r="G36" s="135" t="s">
        <v>435</v>
      </c>
      <c r="H36" s="372" t="s">
        <v>436</v>
      </c>
      <c r="I36" s="133" t="s">
        <v>437</v>
      </c>
      <c r="J36" s="133" t="s">
        <v>421</v>
      </c>
      <c r="K36" s="181">
        <v>40774</v>
      </c>
      <c r="L36" s="181">
        <v>40780</v>
      </c>
      <c r="M36" s="170" t="s">
        <v>231</v>
      </c>
      <c r="N36" s="387">
        <v>59000</v>
      </c>
      <c r="O36" s="172">
        <v>0</v>
      </c>
      <c r="P36" s="255">
        <v>59000</v>
      </c>
      <c r="Q36" s="190"/>
      <c r="R36" s="255">
        <f>ROUND(IF(M36="EUR",P36,(P36/$I$7)),2)</f>
        <v>2401.99</v>
      </c>
      <c r="S36" s="191">
        <v>6</v>
      </c>
      <c r="T36" s="174"/>
      <c r="U36" s="174"/>
      <c r="V36" s="256">
        <f>ROUND(IF(M36="CZK",R36-(T36/$I$7),R36-U36),2)</f>
        <v>2401.99</v>
      </c>
      <c r="W36" s="136"/>
    </row>
    <row r="37" spans="1:23" ht="15" thickBot="1">
      <c r="A37" s="711"/>
      <c r="B37" s="192" t="s">
        <v>428</v>
      </c>
      <c r="C37" s="370" t="s">
        <v>429</v>
      </c>
      <c r="D37" s="368" t="s">
        <v>250</v>
      </c>
      <c r="E37" s="369" t="s">
        <v>430</v>
      </c>
      <c r="F37" s="168" t="s">
        <v>230</v>
      </c>
      <c r="G37" s="135" t="s">
        <v>431</v>
      </c>
      <c r="H37" s="372" t="s">
        <v>432</v>
      </c>
      <c r="I37" s="133" t="s">
        <v>433</v>
      </c>
      <c r="J37" s="133" t="s">
        <v>434</v>
      </c>
      <c r="K37" s="181">
        <v>40759</v>
      </c>
      <c r="L37" s="181">
        <v>40777</v>
      </c>
      <c r="M37" s="170" t="s">
        <v>231</v>
      </c>
      <c r="N37" s="388">
        <v>2216.7</v>
      </c>
      <c r="O37" s="389">
        <v>23.3</v>
      </c>
      <c r="P37" s="390">
        <v>2240</v>
      </c>
      <c r="Q37" s="190"/>
      <c r="R37" s="255">
        <f t="shared" si="4"/>
        <v>91.19</v>
      </c>
      <c r="S37" s="191">
        <v>6</v>
      </c>
      <c r="T37" s="174"/>
      <c r="U37" s="362"/>
      <c r="V37" s="256">
        <f t="shared" si="5"/>
        <v>91.19</v>
      </c>
      <c r="W37" s="136"/>
    </row>
    <row r="38" spans="1:23" ht="13.5" thickBot="1">
      <c r="A38" s="712"/>
      <c r="B38" s="713" t="s">
        <v>273</v>
      </c>
      <c r="C38" s="714"/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>
        <f aca="true" t="shared" si="6" ref="N38:V38">SUM(N25:N37)</f>
        <v>354604.98000000004</v>
      </c>
      <c r="O38" s="714">
        <f t="shared" si="6"/>
        <v>47083.270000000004</v>
      </c>
      <c r="P38" s="715">
        <f t="shared" si="6"/>
        <v>409688.25</v>
      </c>
      <c r="Q38" s="257">
        <f t="shared" si="6"/>
        <v>0</v>
      </c>
      <c r="R38" s="258">
        <f t="shared" si="6"/>
        <v>16679.079999999998</v>
      </c>
      <c r="S38" s="259">
        <f t="shared" si="6"/>
        <v>85</v>
      </c>
      <c r="T38" s="258">
        <f t="shared" si="6"/>
        <v>0</v>
      </c>
      <c r="U38" s="258">
        <f t="shared" si="6"/>
        <v>0</v>
      </c>
      <c r="V38" s="258">
        <f t="shared" si="6"/>
        <v>16679.079999999998</v>
      </c>
      <c r="W38" s="260"/>
    </row>
    <row r="39" spans="1:23" ht="14.25">
      <c r="A39" s="710" t="s">
        <v>310</v>
      </c>
      <c r="B39" s="192"/>
      <c r="C39" s="137"/>
      <c r="D39" s="167"/>
      <c r="E39" s="138"/>
      <c r="F39" s="168" t="s">
        <v>230</v>
      </c>
      <c r="G39" s="139"/>
      <c r="H39" s="139"/>
      <c r="I39" s="137"/>
      <c r="J39" s="137"/>
      <c r="K39" s="181"/>
      <c r="L39" s="181"/>
      <c r="M39" s="170" t="s">
        <v>231</v>
      </c>
      <c r="N39" s="171"/>
      <c r="O39" s="172"/>
      <c r="P39" s="255">
        <f>IF($D$6="ANO",IF($D$7="NE",SUM(N39:O39),N39),SUM(N39:O39))</f>
        <v>0</v>
      </c>
      <c r="Q39" s="172">
        <v>0</v>
      </c>
      <c r="R39" s="255">
        <f>ROUND(IF(M39="EUR",P39,(P39/$I$7)),2)</f>
        <v>0</v>
      </c>
      <c r="S39" s="173"/>
      <c r="T39" s="174"/>
      <c r="U39" s="174"/>
      <c r="V39" s="256">
        <f>ROUND(IF(M39="CZK",R39-(T39/$I$7),R39-U39),2)</f>
        <v>0</v>
      </c>
      <c r="W39" s="140"/>
    </row>
    <row r="40" spans="1:23" ht="12.75" customHeight="1">
      <c r="A40" s="711"/>
      <c r="B40" s="192"/>
      <c r="C40" s="131"/>
      <c r="D40" s="167"/>
      <c r="E40" s="132"/>
      <c r="F40" s="168" t="s">
        <v>230</v>
      </c>
      <c r="G40" s="130"/>
      <c r="H40" s="130"/>
      <c r="I40" s="131"/>
      <c r="J40" s="131"/>
      <c r="K40" s="181"/>
      <c r="L40" s="181"/>
      <c r="M40" s="170" t="s">
        <v>231</v>
      </c>
      <c r="N40" s="171"/>
      <c r="O40" s="172"/>
      <c r="P40" s="255">
        <f aca="true" t="shared" si="7" ref="P40:P46">IF($D$6="ANO",IF($D$7="NE",SUM(N40:O40),N40),SUM(N40:O40))</f>
        <v>0</v>
      </c>
      <c r="Q40" s="172"/>
      <c r="R40" s="255">
        <f aca="true" t="shared" si="8" ref="R40:R46">ROUND(IF(M40="EUR",P40,(P40/$I$7)),2)</f>
        <v>0</v>
      </c>
      <c r="S40" s="178"/>
      <c r="T40" s="174"/>
      <c r="U40" s="174"/>
      <c r="V40" s="256">
        <f aca="true" t="shared" si="9" ref="V40:V46">ROUND(IF(M40="CZK",R40-(T40/$I$7),R40-U40),2)</f>
        <v>0</v>
      </c>
      <c r="W40" s="124"/>
    </row>
    <row r="41" spans="1:23" ht="14.25">
      <c r="A41" s="711"/>
      <c r="B41" s="192"/>
      <c r="C41" s="131"/>
      <c r="D41" s="167"/>
      <c r="E41" s="132"/>
      <c r="F41" s="168" t="s">
        <v>230</v>
      </c>
      <c r="G41" s="130"/>
      <c r="H41" s="130"/>
      <c r="I41" s="131"/>
      <c r="J41" s="131"/>
      <c r="K41" s="181"/>
      <c r="L41" s="181"/>
      <c r="M41" s="170" t="s">
        <v>231</v>
      </c>
      <c r="N41" s="171"/>
      <c r="O41" s="177"/>
      <c r="P41" s="255">
        <f t="shared" si="7"/>
        <v>0</v>
      </c>
      <c r="Q41" s="177"/>
      <c r="R41" s="255">
        <f t="shared" si="8"/>
        <v>0</v>
      </c>
      <c r="S41" s="178"/>
      <c r="T41" s="174"/>
      <c r="U41" s="174"/>
      <c r="V41" s="256">
        <f>ROUND(IF(M41="CZK",R41-(T41/$I$7),R41-U41),2)</f>
        <v>0</v>
      </c>
      <c r="W41" s="124"/>
    </row>
    <row r="42" spans="1:23" ht="14.25">
      <c r="A42" s="711"/>
      <c r="B42" s="192"/>
      <c r="C42" s="131"/>
      <c r="D42" s="167"/>
      <c r="E42" s="132"/>
      <c r="F42" s="168" t="s">
        <v>230</v>
      </c>
      <c r="G42" s="130"/>
      <c r="H42" s="130"/>
      <c r="I42" s="131"/>
      <c r="J42" s="131"/>
      <c r="K42" s="181"/>
      <c r="L42" s="181"/>
      <c r="M42" s="170" t="s">
        <v>231</v>
      </c>
      <c r="N42" s="171"/>
      <c r="O42" s="177"/>
      <c r="P42" s="255">
        <f t="shared" si="7"/>
        <v>0</v>
      </c>
      <c r="Q42" s="177"/>
      <c r="R42" s="255">
        <f t="shared" si="8"/>
        <v>0</v>
      </c>
      <c r="S42" s="178"/>
      <c r="T42" s="174"/>
      <c r="U42" s="174"/>
      <c r="V42" s="256">
        <f>ROUND(IF(M42="CZK",R42-(T42/$I$7),R42-U42),2)</f>
        <v>0</v>
      </c>
      <c r="W42" s="124"/>
    </row>
    <row r="43" spans="1:23" ht="14.25">
      <c r="A43" s="711"/>
      <c r="B43" s="192"/>
      <c r="C43" s="131"/>
      <c r="D43" s="167"/>
      <c r="E43" s="132"/>
      <c r="F43" s="168" t="s">
        <v>230</v>
      </c>
      <c r="G43" s="130"/>
      <c r="H43" s="130"/>
      <c r="I43" s="131"/>
      <c r="J43" s="131"/>
      <c r="K43" s="181"/>
      <c r="L43" s="181"/>
      <c r="M43" s="170" t="s">
        <v>231</v>
      </c>
      <c r="N43" s="171"/>
      <c r="O43" s="177"/>
      <c r="P43" s="255">
        <f t="shared" si="7"/>
        <v>0</v>
      </c>
      <c r="Q43" s="177"/>
      <c r="R43" s="255">
        <f t="shared" si="8"/>
        <v>0</v>
      </c>
      <c r="S43" s="178"/>
      <c r="T43" s="174"/>
      <c r="U43" s="174"/>
      <c r="V43" s="256">
        <f t="shared" si="9"/>
        <v>0</v>
      </c>
      <c r="W43" s="124"/>
    </row>
    <row r="44" spans="1:23" ht="14.25">
      <c r="A44" s="711"/>
      <c r="B44" s="192"/>
      <c r="C44" s="131"/>
      <c r="D44" s="167"/>
      <c r="E44" s="132"/>
      <c r="F44" s="168" t="s">
        <v>230</v>
      </c>
      <c r="G44" s="130"/>
      <c r="H44" s="130"/>
      <c r="I44" s="131"/>
      <c r="J44" s="131"/>
      <c r="K44" s="181"/>
      <c r="L44" s="181"/>
      <c r="M44" s="170" t="s">
        <v>231</v>
      </c>
      <c r="N44" s="171"/>
      <c r="O44" s="183"/>
      <c r="P44" s="255">
        <f t="shared" si="7"/>
        <v>0</v>
      </c>
      <c r="Q44" s="183"/>
      <c r="R44" s="255">
        <f t="shared" si="8"/>
        <v>0</v>
      </c>
      <c r="S44" s="178"/>
      <c r="T44" s="174"/>
      <c r="U44" s="174"/>
      <c r="V44" s="256">
        <f t="shared" si="9"/>
        <v>0</v>
      </c>
      <c r="W44" s="124"/>
    </row>
    <row r="45" spans="1:23" ht="14.25">
      <c r="A45" s="711"/>
      <c r="B45" s="192"/>
      <c r="C45" s="131"/>
      <c r="D45" s="167"/>
      <c r="E45" s="132"/>
      <c r="F45" s="168" t="s">
        <v>230</v>
      </c>
      <c r="G45" s="130"/>
      <c r="H45" s="130"/>
      <c r="I45" s="131"/>
      <c r="J45" s="131"/>
      <c r="K45" s="181"/>
      <c r="L45" s="181"/>
      <c r="M45" s="170" t="s">
        <v>231</v>
      </c>
      <c r="N45" s="182"/>
      <c r="O45" s="186"/>
      <c r="P45" s="255">
        <f t="shared" si="7"/>
        <v>0</v>
      </c>
      <c r="Q45" s="186"/>
      <c r="R45" s="255">
        <f t="shared" si="8"/>
        <v>0</v>
      </c>
      <c r="S45" s="178"/>
      <c r="T45" s="174"/>
      <c r="U45" s="174"/>
      <c r="V45" s="256">
        <f t="shared" si="9"/>
        <v>0</v>
      </c>
      <c r="W45" s="124"/>
    </row>
    <row r="46" spans="1:23" ht="15" thickBot="1">
      <c r="A46" s="711"/>
      <c r="B46" s="192"/>
      <c r="C46" s="133"/>
      <c r="D46" s="167"/>
      <c r="E46" s="134"/>
      <c r="F46" s="168" t="s">
        <v>230</v>
      </c>
      <c r="G46" s="135"/>
      <c r="H46" s="135"/>
      <c r="I46" s="133"/>
      <c r="J46" s="133"/>
      <c r="K46" s="181"/>
      <c r="L46" s="181"/>
      <c r="M46" s="170" t="s">
        <v>231</v>
      </c>
      <c r="N46" s="171"/>
      <c r="O46" s="190"/>
      <c r="P46" s="255">
        <f t="shared" si="7"/>
        <v>0</v>
      </c>
      <c r="Q46" s="190"/>
      <c r="R46" s="255">
        <f t="shared" si="8"/>
        <v>0</v>
      </c>
      <c r="S46" s="191"/>
      <c r="T46" s="174"/>
      <c r="U46" s="174"/>
      <c r="V46" s="256">
        <f t="shared" si="9"/>
        <v>0</v>
      </c>
      <c r="W46" s="136"/>
    </row>
    <row r="47" spans="1:23" ht="13.5" thickBot="1">
      <c r="A47" s="712"/>
      <c r="B47" s="713" t="s">
        <v>275</v>
      </c>
      <c r="C47" s="714"/>
      <c r="D47" s="714"/>
      <c r="E47" s="714"/>
      <c r="F47" s="714"/>
      <c r="G47" s="714"/>
      <c r="H47" s="714"/>
      <c r="I47" s="714"/>
      <c r="J47" s="714"/>
      <c r="K47" s="714"/>
      <c r="L47" s="714"/>
      <c r="M47" s="714"/>
      <c r="N47" s="714">
        <f aca="true" t="shared" si="10" ref="N47:V47">SUM(N39:N46)</f>
        <v>0</v>
      </c>
      <c r="O47" s="714">
        <f t="shared" si="10"/>
        <v>0</v>
      </c>
      <c r="P47" s="715">
        <f t="shared" si="10"/>
        <v>0</v>
      </c>
      <c r="Q47" s="257">
        <f t="shared" si="10"/>
        <v>0</v>
      </c>
      <c r="R47" s="258">
        <f t="shared" si="10"/>
        <v>0</v>
      </c>
      <c r="S47" s="259">
        <f t="shared" si="10"/>
        <v>0</v>
      </c>
      <c r="T47" s="258">
        <f t="shared" si="10"/>
        <v>0</v>
      </c>
      <c r="U47" s="258">
        <f t="shared" si="10"/>
        <v>0</v>
      </c>
      <c r="V47" s="258">
        <f t="shared" si="10"/>
        <v>0</v>
      </c>
      <c r="W47" s="260"/>
    </row>
    <row r="48" spans="1:43" s="262" customFormat="1" ht="23.25" customHeight="1" thickBot="1">
      <c r="A48" s="748"/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145"/>
      <c r="M48" s="145"/>
      <c r="N48" s="145"/>
      <c r="O48" s="145"/>
      <c r="P48" s="145"/>
      <c r="Q48" s="145"/>
      <c r="R48" s="744"/>
      <c r="S48" s="744"/>
      <c r="T48" s="744"/>
      <c r="U48" s="744"/>
      <c r="V48" s="284"/>
      <c r="W48" s="285"/>
      <c r="AQ48" s="46"/>
    </row>
    <row r="49" spans="1:43" ht="26.25" customHeight="1" thickBot="1">
      <c r="A49" s="263" t="s">
        <v>316</v>
      </c>
      <c r="B49" s="728" t="s">
        <v>276</v>
      </c>
      <c r="C49" s="729"/>
      <c r="D49" s="729"/>
      <c r="E49" s="729"/>
      <c r="F49" s="729"/>
      <c r="G49" s="729"/>
      <c r="H49" s="729"/>
      <c r="I49" s="729"/>
      <c r="J49" s="729"/>
      <c r="K49" s="729"/>
      <c r="L49" s="729"/>
      <c r="M49" s="729"/>
      <c r="N49" s="730"/>
      <c r="O49" s="745" t="s">
        <v>271</v>
      </c>
      <c r="P49" s="746"/>
      <c r="Q49" s="747"/>
      <c r="R49" s="264">
        <f>R47+R38+R24</f>
        <v>19767.76</v>
      </c>
      <c r="S49" s="265">
        <f>S47+S38+S24</f>
        <v>189</v>
      </c>
      <c r="T49" s="266">
        <f>T47+T38+T24</f>
        <v>0</v>
      </c>
      <c r="U49" s="266">
        <f>U47+U38+U24</f>
        <v>0</v>
      </c>
      <c r="V49" s="264">
        <f>V47+V38+V24</f>
        <v>19767.76</v>
      </c>
      <c r="W49" s="285"/>
      <c r="AQ49" s="262"/>
    </row>
    <row r="50" spans="1:43" ht="26.25" customHeight="1" thickBot="1">
      <c r="A50" s="286" t="s">
        <v>317</v>
      </c>
      <c r="B50" s="728" t="s">
        <v>318</v>
      </c>
      <c r="C50" s="729"/>
      <c r="D50" s="729"/>
      <c r="E50" s="729"/>
      <c r="F50" s="729"/>
      <c r="G50" s="729"/>
      <c r="H50" s="729"/>
      <c r="I50" s="729"/>
      <c r="J50" s="729"/>
      <c r="K50" s="729"/>
      <c r="L50" s="729"/>
      <c r="M50" s="729"/>
      <c r="N50" s="730"/>
      <c r="O50" s="264" t="s">
        <v>231</v>
      </c>
      <c r="P50" s="287">
        <v>0</v>
      </c>
      <c r="Q50" s="731"/>
      <c r="R50" s="732"/>
      <c r="S50" s="732"/>
      <c r="T50" s="733"/>
      <c r="U50" s="266" t="s">
        <v>271</v>
      </c>
      <c r="V50" s="266">
        <f>ROUND((P50/$I$7),2)</f>
        <v>0</v>
      </c>
      <c r="W50" s="285"/>
      <c r="AQ50" s="262"/>
    </row>
    <row r="51" spans="1:43" ht="26.25" customHeight="1" thickBot="1">
      <c r="A51" s="286" t="s">
        <v>319</v>
      </c>
      <c r="B51" s="728" t="s">
        <v>320</v>
      </c>
      <c r="C51" s="729"/>
      <c r="D51" s="729"/>
      <c r="E51" s="729"/>
      <c r="F51" s="729"/>
      <c r="G51" s="729"/>
      <c r="H51" s="729"/>
      <c r="I51" s="729"/>
      <c r="J51" s="729"/>
      <c r="K51" s="729"/>
      <c r="L51" s="729"/>
      <c r="M51" s="729"/>
      <c r="N51" s="730"/>
      <c r="O51" s="731"/>
      <c r="P51" s="732"/>
      <c r="Q51" s="732"/>
      <c r="R51" s="732"/>
      <c r="S51" s="732"/>
      <c r="T51" s="733"/>
      <c r="U51" s="266" t="s">
        <v>271</v>
      </c>
      <c r="V51" s="266">
        <f>$V49-$V50</f>
        <v>19767.76</v>
      </c>
      <c r="W51" s="285"/>
      <c r="AQ51" s="262"/>
    </row>
    <row r="52" spans="1:43" s="42" customFormat="1" ht="12.75">
      <c r="A52" s="26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46"/>
      <c r="M52" s="146"/>
      <c r="N52" s="146"/>
      <c r="O52" s="146"/>
      <c r="P52" s="146"/>
      <c r="Q52" s="146"/>
      <c r="R52" s="734"/>
      <c r="S52" s="735"/>
      <c r="T52" s="288"/>
      <c r="U52" s="146"/>
      <c r="V52" s="146"/>
      <c r="W52" s="285"/>
      <c r="AQ52" s="46"/>
    </row>
    <row r="53" spans="1:23" s="42" customFormat="1" ht="22.5" customHeight="1" thickBot="1">
      <c r="A53" s="193" t="s">
        <v>277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46"/>
      <c r="M53" s="146"/>
      <c r="N53" s="146"/>
      <c r="O53" s="146"/>
      <c r="P53" s="146"/>
      <c r="Q53" s="146"/>
      <c r="R53" s="194"/>
      <c r="S53" s="194"/>
      <c r="T53" s="194"/>
      <c r="U53" s="194"/>
      <c r="V53" s="194"/>
      <c r="W53" s="194"/>
    </row>
    <row r="54" spans="1:23" s="42" customFormat="1" ht="15" customHeight="1">
      <c r="A54" s="736" t="s">
        <v>278</v>
      </c>
      <c r="B54" s="268"/>
      <c r="C54" s="195"/>
      <c r="D54" s="196"/>
      <c r="E54" s="197"/>
      <c r="F54" s="198" t="s">
        <v>230</v>
      </c>
      <c r="G54" s="199"/>
      <c r="H54" s="199"/>
      <c r="I54" s="195"/>
      <c r="J54" s="195"/>
      <c r="K54" s="200"/>
      <c r="L54" s="200"/>
      <c r="M54" s="201" t="s">
        <v>231</v>
      </c>
      <c r="N54" s="202">
        <v>0</v>
      </c>
      <c r="O54" s="203"/>
      <c r="P54" s="289">
        <f aca="true" t="shared" si="11" ref="P54:P60">IF($D$6="ANO",IF($D$7="NE",SUM(N54:O54),N54),SUM(N54:O54))</f>
        <v>0</v>
      </c>
      <c r="Q54" s="203">
        <v>0</v>
      </c>
      <c r="R54" s="289">
        <f aca="true" t="shared" si="12" ref="R54:R60">ROUND(IF(M54="EUR",P54,(P54/$I$7)),2)</f>
        <v>0</v>
      </c>
      <c r="S54" s="204">
        <v>0</v>
      </c>
      <c r="T54" s="205"/>
      <c r="U54" s="205"/>
      <c r="V54" s="269">
        <f>ROUND(IF(M54="CZK",R54-(T54/$I$7),R54-U54),2)</f>
        <v>0</v>
      </c>
      <c r="W54" s="206"/>
    </row>
    <row r="55" spans="1:23" s="42" customFormat="1" ht="14.25">
      <c r="A55" s="737"/>
      <c r="B55" s="125"/>
      <c r="C55" s="131"/>
      <c r="D55" s="167"/>
      <c r="E55" s="132"/>
      <c r="F55" s="168" t="s">
        <v>230</v>
      </c>
      <c r="G55" s="130"/>
      <c r="H55" s="130"/>
      <c r="I55" s="131"/>
      <c r="J55" s="131"/>
      <c r="K55" s="181"/>
      <c r="L55" s="181"/>
      <c r="M55" s="170" t="s">
        <v>231</v>
      </c>
      <c r="N55" s="171"/>
      <c r="O55" s="172"/>
      <c r="P55" s="255">
        <f t="shared" si="11"/>
        <v>0</v>
      </c>
      <c r="Q55" s="172"/>
      <c r="R55" s="255">
        <f t="shared" si="12"/>
        <v>0</v>
      </c>
      <c r="S55" s="178"/>
      <c r="T55" s="174"/>
      <c r="U55" s="174"/>
      <c r="V55" s="270">
        <f aca="true" t="shared" si="13" ref="V55:V60">ROUND(IF(M55="CZK",R55-(T55/$I$7),R55-U55),2)</f>
        <v>0</v>
      </c>
      <c r="W55" s="124"/>
    </row>
    <row r="56" spans="1:23" s="42" customFormat="1" ht="14.25">
      <c r="A56" s="737"/>
      <c r="B56" s="125"/>
      <c r="C56" s="131"/>
      <c r="D56" s="167"/>
      <c r="E56" s="132"/>
      <c r="F56" s="168" t="s">
        <v>230</v>
      </c>
      <c r="G56" s="130"/>
      <c r="H56" s="130"/>
      <c r="I56" s="131"/>
      <c r="J56" s="131"/>
      <c r="K56" s="181"/>
      <c r="L56" s="181"/>
      <c r="M56" s="170" t="s">
        <v>271</v>
      </c>
      <c r="N56" s="176"/>
      <c r="O56" s="177"/>
      <c r="P56" s="255">
        <f t="shared" si="11"/>
        <v>0</v>
      </c>
      <c r="Q56" s="177"/>
      <c r="R56" s="255">
        <f t="shared" si="12"/>
        <v>0</v>
      </c>
      <c r="S56" s="178"/>
      <c r="T56" s="174"/>
      <c r="U56" s="174"/>
      <c r="V56" s="270">
        <f t="shared" si="13"/>
        <v>0</v>
      </c>
      <c r="W56" s="124"/>
    </row>
    <row r="57" spans="1:23" s="42" customFormat="1" ht="14.25">
      <c r="A57" s="737"/>
      <c r="B57" s="125"/>
      <c r="C57" s="131"/>
      <c r="D57" s="167"/>
      <c r="E57" s="132"/>
      <c r="F57" s="168" t="s">
        <v>230</v>
      </c>
      <c r="G57" s="130"/>
      <c r="H57" s="130"/>
      <c r="I57" s="131"/>
      <c r="J57" s="131"/>
      <c r="K57" s="181"/>
      <c r="L57" s="181"/>
      <c r="M57" s="170" t="s">
        <v>231</v>
      </c>
      <c r="N57" s="176"/>
      <c r="O57" s="177"/>
      <c r="P57" s="255">
        <f t="shared" si="11"/>
        <v>0</v>
      </c>
      <c r="Q57" s="177"/>
      <c r="R57" s="255">
        <f t="shared" si="12"/>
        <v>0</v>
      </c>
      <c r="S57" s="178"/>
      <c r="T57" s="174"/>
      <c r="U57" s="174"/>
      <c r="V57" s="270">
        <f t="shared" si="13"/>
        <v>0</v>
      </c>
      <c r="W57" s="124"/>
    </row>
    <row r="58" spans="1:23" s="42" customFormat="1" ht="14.25">
      <c r="A58" s="737"/>
      <c r="B58" s="125"/>
      <c r="C58" s="131"/>
      <c r="D58" s="167"/>
      <c r="E58" s="132"/>
      <c r="F58" s="168" t="s">
        <v>230</v>
      </c>
      <c r="G58" s="130"/>
      <c r="H58" s="130"/>
      <c r="I58" s="131"/>
      <c r="J58" s="131"/>
      <c r="K58" s="181"/>
      <c r="L58" s="181"/>
      <c r="M58" s="170" t="s">
        <v>231</v>
      </c>
      <c r="N58" s="182">
        <v>0</v>
      </c>
      <c r="O58" s="183"/>
      <c r="P58" s="255">
        <f t="shared" si="11"/>
        <v>0</v>
      </c>
      <c r="Q58" s="183"/>
      <c r="R58" s="255">
        <f t="shared" si="12"/>
        <v>0</v>
      </c>
      <c r="S58" s="178"/>
      <c r="T58" s="174"/>
      <c r="U58" s="174"/>
      <c r="V58" s="270">
        <f t="shared" si="13"/>
        <v>0</v>
      </c>
      <c r="W58" s="124"/>
    </row>
    <row r="59" spans="1:23" s="42" customFormat="1" ht="14.25">
      <c r="A59" s="737"/>
      <c r="B59" s="125"/>
      <c r="C59" s="131"/>
      <c r="D59" s="167"/>
      <c r="E59" s="132"/>
      <c r="F59" s="168" t="s">
        <v>230</v>
      </c>
      <c r="G59" s="130"/>
      <c r="H59" s="130"/>
      <c r="I59" s="131"/>
      <c r="J59" s="131"/>
      <c r="K59" s="181"/>
      <c r="L59" s="181"/>
      <c r="M59" s="170" t="s">
        <v>231</v>
      </c>
      <c r="N59" s="182"/>
      <c r="O59" s="186"/>
      <c r="P59" s="255">
        <f t="shared" si="11"/>
        <v>0</v>
      </c>
      <c r="Q59" s="186"/>
      <c r="R59" s="255">
        <f t="shared" si="12"/>
        <v>0</v>
      </c>
      <c r="S59" s="178"/>
      <c r="T59" s="174"/>
      <c r="U59" s="174"/>
      <c r="V59" s="270">
        <f t="shared" si="13"/>
        <v>0</v>
      </c>
      <c r="W59" s="124"/>
    </row>
    <row r="60" spans="1:23" s="42" customFormat="1" ht="15" thickBot="1">
      <c r="A60" s="737"/>
      <c r="B60" s="261"/>
      <c r="C60" s="133"/>
      <c r="D60" s="167"/>
      <c r="E60" s="134"/>
      <c r="F60" s="168" t="s">
        <v>230</v>
      </c>
      <c r="G60" s="135"/>
      <c r="H60" s="135"/>
      <c r="I60" s="133"/>
      <c r="J60" s="133"/>
      <c r="K60" s="181"/>
      <c r="L60" s="181"/>
      <c r="M60" s="170" t="s">
        <v>231</v>
      </c>
      <c r="N60" s="189"/>
      <c r="O60" s="190"/>
      <c r="P60" s="255">
        <f t="shared" si="11"/>
        <v>0</v>
      </c>
      <c r="Q60" s="190"/>
      <c r="R60" s="255">
        <f t="shared" si="12"/>
        <v>0</v>
      </c>
      <c r="S60" s="191"/>
      <c r="T60" s="174"/>
      <c r="U60" s="174"/>
      <c r="V60" s="270">
        <f t="shared" si="13"/>
        <v>0</v>
      </c>
      <c r="W60" s="136"/>
    </row>
    <row r="61" spans="1:23" s="42" customFormat="1" ht="13.5" thickBot="1">
      <c r="A61" s="738"/>
      <c r="B61" s="713" t="s">
        <v>279</v>
      </c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715"/>
      <c r="Q61" s="257">
        <f aca="true" t="shared" si="14" ref="Q61:V61">SUM(Q54:Q60)</f>
        <v>0</v>
      </c>
      <c r="R61" s="258">
        <f t="shared" si="14"/>
        <v>0</v>
      </c>
      <c r="S61" s="259">
        <f t="shared" si="14"/>
        <v>0</v>
      </c>
      <c r="T61" s="258">
        <f t="shared" si="14"/>
        <v>0</v>
      </c>
      <c r="U61" s="258">
        <f t="shared" si="14"/>
        <v>0</v>
      </c>
      <c r="V61" s="258">
        <f t="shared" si="14"/>
        <v>0</v>
      </c>
      <c r="W61" s="260"/>
    </row>
    <row r="62" spans="1:23" s="42" customFormat="1" ht="13.5" thickBot="1">
      <c r="A62" s="267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46"/>
      <c r="M62" s="146"/>
      <c r="N62" s="146"/>
      <c r="O62" s="146"/>
      <c r="P62" s="146"/>
      <c r="Q62" s="146"/>
      <c r="R62" s="194"/>
      <c r="S62" s="194"/>
      <c r="T62" s="194"/>
      <c r="U62" s="194"/>
      <c r="V62" s="194"/>
      <c r="W62" s="194"/>
    </row>
    <row r="63" spans="1:43" s="54" customFormat="1" ht="15.75" customHeight="1" thickBot="1">
      <c r="A63" s="147"/>
      <c r="B63" s="271"/>
      <c r="C63" s="148"/>
      <c r="D63" s="148"/>
      <c r="E63" s="149"/>
      <c r="F63" s="149"/>
      <c r="G63" s="149"/>
      <c r="H63" s="149"/>
      <c r="I63" s="148"/>
      <c r="J63" s="148"/>
      <c r="K63" s="141"/>
      <c r="T63" s="750" t="s">
        <v>232</v>
      </c>
      <c r="U63" s="751"/>
      <c r="V63" s="752"/>
      <c r="W63" s="207">
        <f>V51</f>
        <v>19767.76</v>
      </c>
      <c r="X63" s="141"/>
      <c r="Y63" s="54" t="s">
        <v>287</v>
      </c>
      <c r="AC63" s="141"/>
      <c r="AD63" s="141"/>
      <c r="AE63" s="141"/>
      <c r="AF63" s="141"/>
      <c r="AG63" s="141"/>
      <c r="AH63" s="141"/>
      <c r="AI63" s="141"/>
      <c r="AQ63" s="42"/>
    </row>
    <row r="64" spans="1:43" ht="16.5" customHeight="1" thickBot="1">
      <c r="A64" s="208" t="s">
        <v>280</v>
      </c>
      <c r="B64" s="209"/>
      <c r="C64" s="210"/>
      <c r="D64" s="210"/>
      <c r="E64" s="211"/>
      <c r="F64" s="210"/>
      <c r="G64" s="212"/>
      <c r="H64" s="157"/>
      <c r="I64" s="157"/>
      <c r="J64" s="158"/>
      <c r="K64" s="1"/>
      <c r="L64" s="54"/>
      <c r="R64" s="756" t="s">
        <v>315</v>
      </c>
      <c r="S64" s="757"/>
      <c r="T64" s="758" t="s">
        <v>233</v>
      </c>
      <c r="U64" s="758"/>
      <c r="V64" s="759"/>
      <c r="W64" s="207">
        <f>R49-V49</f>
        <v>0</v>
      </c>
      <c r="X64" s="326" t="s">
        <v>321</v>
      </c>
      <c r="Y64" s="290" t="s">
        <v>323</v>
      </c>
      <c r="Z64" s="291" t="s">
        <v>324</v>
      </c>
      <c r="AC64" s="143"/>
      <c r="AD64" s="143"/>
      <c r="AE64" s="143"/>
      <c r="AF64" s="143"/>
      <c r="AG64" s="143"/>
      <c r="AH64" s="143"/>
      <c r="AI64" s="143"/>
      <c r="AQ64" s="54"/>
    </row>
    <row r="65" spans="1:43" s="42" customFormat="1" ht="13.5" customHeight="1" thickBot="1">
      <c r="A65" s="213" t="s">
        <v>281</v>
      </c>
      <c r="B65" s="45" t="s">
        <v>282</v>
      </c>
      <c r="C65" s="18"/>
      <c r="D65" s="18"/>
      <c r="E65" s="18"/>
      <c r="F65" s="150"/>
      <c r="G65" s="143"/>
      <c r="H65" s="1"/>
      <c r="I65" s="1"/>
      <c r="J65" s="214"/>
      <c r="K65" s="1"/>
      <c r="L65" s="45"/>
      <c r="R65" s="327">
        <f>FLOOR(($V71*W65),1)</f>
        <v>0</v>
      </c>
      <c r="S65" s="272" t="s">
        <v>274</v>
      </c>
      <c r="T65" s="760" t="s">
        <v>234</v>
      </c>
      <c r="U65" s="760"/>
      <c r="V65" s="761"/>
      <c r="W65" s="215">
        <f>$X65-($X65/$V49*$V50)</f>
        <v>0</v>
      </c>
      <c r="X65" s="328">
        <f>SUMIF(F16:F47,"IV",V16:V47)</f>
        <v>0</v>
      </c>
      <c r="Y65" s="292">
        <f>W65/V51</f>
        <v>0</v>
      </c>
      <c r="Z65" s="292">
        <f>R65/W71</f>
        <v>0</v>
      </c>
      <c r="AC65" s="141"/>
      <c r="AD65" s="141"/>
      <c r="AE65" s="141"/>
      <c r="AF65" s="141"/>
      <c r="AG65" s="141"/>
      <c r="AH65" s="141"/>
      <c r="AI65" s="141"/>
      <c r="AQ65" s="46"/>
    </row>
    <row r="66" spans="1:35" s="42" customFormat="1" ht="13.5" customHeight="1" thickBot="1">
      <c r="A66" s="213" t="s">
        <v>283</v>
      </c>
      <c r="B66" s="45" t="s">
        <v>284</v>
      </c>
      <c r="C66" s="18"/>
      <c r="D66" s="18"/>
      <c r="E66" s="18"/>
      <c r="F66" s="148"/>
      <c r="G66" s="141"/>
      <c r="H66" s="18"/>
      <c r="I66" s="18"/>
      <c r="J66" s="216"/>
      <c r="K66" s="18"/>
      <c r="L66" s="45"/>
      <c r="R66" s="329">
        <f>W71-R65</f>
        <v>988</v>
      </c>
      <c r="S66" s="273" t="s">
        <v>230</v>
      </c>
      <c r="T66" s="760" t="s">
        <v>235</v>
      </c>
      <c r="U66" s="760"/>
      <c r="V66" s="761"/>
      <c r="W66" s="215">
        <f>$X66-($X66/$V49*$V50)</f>
        <v>19767.76</v>
      </c>
      <c r="X66" s="328">
        <f>SUMIF(F16:F47,"NIV",V16:V47)</f>
        <v>19767.76</v>
      </c>
      <c r="Y66" s="292">
        <f>W66/V51</f>
        <v>1</v>
      </c>
      <c r="Z66" s="292">
        <f>R66/W71</f>
        <v>1</v>
      </c>
      <c r="AC66" s="141"/>
      <c r="AD66" s="141"/>
      <c r="AE66" s="141"/>
      <c r="AF66" s="141"/>
      <c r="AG66" s="141"/>
      <c r="AH66" s="141"/>
      <c r="AI66" s="141"/>
    </row>
    <row r="67" spans="1:35" s="42" customFormat="1" ht="13.5" customHeight="1" thickBot="1">
      <c r="A67" s="213" t="s">
        <v>285</v>
      </c>
      <c r="B67" s="45" t="s">
        <v>286</v>
      </c>
      <c r="C67" s="18"/>
      <c r="D67" s="18"/>
      <c r="E67" s="18"/>
      <c r="F67" s="148"/>
      <c r="G67" s="141"/>
      <c r="H67" s="18"/>
      <c r="I67" s="18"/>
      <c r="J67" s="216"/>
      <c r="K67" s="18"/>
      <c r="L67" s="45"/>
      <c r="Q67" s="330" t="s">
        <v>322</v>
      </c>
      <c r="R67" s="331">
        <f>SUM(R65:R66)</f>
        <v>988</v>
      </c>
      <c r="S67" s="141"/>
      <c r="T67" s="141"/>
      <c r="U67" s="142" t="s">
        <v>287</v>
      </c>
      <c r="V67" s="762" t="str">
        <f>IF((W65+W66)=V51,"OK","ZKONTROLUJ     NIV/IV ")</f>
        <v>OK</v>
      </c>
      <c r="W67" s="762"/>
      <c r="Y67" s="293">
        <f>SUM(Y65:Y66)</f>
        <v>1</v>
      </c>
      <c r="Z67" s="293">
        <f>SUM(Z65:Z66)</f>
        <v>1</v>
      </c>
      <c r="AC67" s="141"/>
      <c r="AD67" s="141"/>
      <c r="AE67" s="141"/>
      <c r="AF67" s="141"/>
      <c r="AG67" s="141"/>
      <c r="AH67" s="141"/>
      <c r="AI67" s="141"/>
    </row>
    <row r="68" spans="1:43" ht="12.75">
      <c r="A68" s="213" t="s">
        <v>288</v>
      </c>
      <c r="B68" s="45" t="s">
        <v>289</v>
      </c>
      <c r="C68" s="1"/>
      <c r="D68" s="1"/>
      <c r="E68" s="1"/>
      <c r="F68" s="148"/>
      <c r="G68" s="141"/>
      <c r="H68" s="18"/>
      <c r="I68" s="18"/>
      <c r="J68" s="216"/>
      <c r="K68" s="18"/>
      <c r="L68" s="54"/>
      <c r="O68" s="42"/>
      <c r="P68" s="42"/>
      <c r="Q68" s="42"/>
      <c r="R68" s="42"/>
      <c r="S68" s="141"/>
      <c r="T68" s="763" t="s">
        <v>290</v>
      </c>
      <c r="U68" s="764"/>
      <c r="V68" s="764"/>
      <c r="W68" s="765"/>
      <c r="X68" s="144"/>
      <c r="AC68" s="144"/>
      <c r="AD68" s="144"/>
      <c r="AE68" s="144"/>
      <c r="AF68" s="144"/>
      <c r="AG68" s="144"/>
      <c r="AH68" s="144"/>
      <c r="AI68" s="144"/>
      <c r="AQ68" s="42"/>
    </row>
    <row r="69" spans="1:35" ht="12.75">
      <c r="A69" s="213" t="s">
        <v>291</v>
      </c>
      <c r="B69" s="45" t="s">
        <v>292</v>
      </c>
      <c r="C69" s="1"/>
      <c r="D69" s="1"/>
      <c r="E69" s="1"/>
      <c r="F69" s="1"/>
      <c r="G69" s="1"/>
      <c r="H69" s="1"/>
      <c r="I69" s="1"/>
      <c r="J69" s="214"/>
      <c r="K69" s="274"/>
      <c r="L69" s="274"/>
      <c r="M69" s="274"/>
      <c r="O69" s="42"/>
      <c r="P69" s="42"/>
      <c r="Q69" s="42"/>
      <c r="R69" s="42"/>
      <c r="S69" s="275"/>
      <c r="T69" s="786" t="s">
        <v>293</v>
      </c>
      <c r="U69" s="787"/>
      <c r="V69" s="217" t="s">
        <v>294</v>
      </c>
      <c r="W69" s="276" t="s">
        <v>290</v>
      </c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  <row r="70" spans="1:35" ht="12.75">
      <c r="A70" s="213" t="s">
        <v>295</v>
      </c>
      <c r="B70" s="45" t="s">
        <v>296</v>
      </c>
      <c r="C70" s="1"/>
      <c r="D70" s="1"/>
      <c r="E70" s="1"/>
      <c r="F70" s="1"/>
      <c r="G70" s="1"/>
      <c r="H70" s="1"/>
      <c r="I70" s="1"/>
      <c r="J70" s="214"/>
      <c r="K70" s="274"/>
      <c r="L70" s="274"/>
      <c r="M70" s="274"/>
      <c r="O70" s="42"/>
      <c r="P70" s="42"/>
      <c r="Q70" s="42"/>
      <c r="R70" s="141"/>
      <c r="S70" s="332"/>
      <c r="T70" s="788" t="s">
        <v>297</v>
      </c>
      <c r="U70" s="789"/>
      <c r="V70" s="218">
        <v>0.85</v>
      </c>
      <c r="W70" s="277">
        <f>FLOOR(($V70*$V51),1)</f>
        <v>16802</v>
      </c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</row>
    <row r="71" spans="1:35" ht="12.75">
      <c r="A71" s="213" t="s">
        <v>298</v>
      </c>
      <c r="B71" s="45" t="s">
        <v>299</v>
      </c>
      <c r="C71" s="1"/>
      <c r="D71" s="1"/>
      <c r="E71" s="1"/>
      <c r="F71" s="1"/>
      <c r="G71" s="1"/>
      <c r="H71" s="1"/>
      <c r="I71" s="1"/>
      <c r="J71" s="214"/>
      <c r="K71" s="274"/>
      <c r="L71" s="274"/>
      <c r="M71" s="274"/>
      <c r="R71" s="141"/>
      <c r="S71" s="332"/>
      <c r="T71" s="786" t="s">
        <v>300</v>
      </c>
      <c r="U71" s="787"/>
      <c r="V71" s="279">
        <v>0.05</v>
      </c>
      <c r="W71" s="277">
        <f>IF(V72=0%,V51-W70,FLOOR(($V71*$V51),1))</f>
        <v>988</v>
      </c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</row>
    <row r="72" spans="1:35" ht="12.75">
      <c r="A72" s="213"/>
      <c r="B72" s="45" t="s">
        <v>301</v>
      </c>
      <c r="C72" s="1"/>
      <c r="D72" s="1"/>
      <c r="E72" s="1"/>
      <c r="F72" s="1"/>
      <c r="G72" s="1"/>
      <c r="H72" s="1"/>
      <c r="I72" s="1"/>
      <c r="J72" s="214"/>
      <c r="K72" s="274"/>
      <c r="L72" s="274"/>
      <c r="M72" s="274"/>
      <c r="R72" s="141"/>
      <c r="S72" s="333"/>
      <c r="T72" s="788" t="s">
        <v>302</v>
      </c>
      <c r="U72" s="789"/>
      <c r="V72" s="334">
        <f>V73-V70-V71</f>
        <v>0.10000000000000002</v>
      </c>
      <c r="W72" s="277">
        <f>V51-W70-W71</f>
        <v>1977.7599999999984</v>
      </c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</row>
    <row r="73" spans="1:35" ht="13.5" thickBot="1">
      <c r="A73" s="219"/>
      <c r="B73" s="45" t="s">
        <v>303</v>
      </c>
      <c r="C73" s="1"/>
      <c r="D73" s="1"/>
      <c r="E73" s="1"/>
      <c r="F73" s="1"/>
      <c r="G73" s="1"/>
      <c r="H73" s="1"/>
      <c r="I73" s="1"/>
      <c r="J73" s="214"/>
      <c r="K73" s="274"/>
      <c r="L73" s="274"/>
      <c r="M73" s="274"/>
      <c r="R73" s="141"/>
      <c r="S73" s="333"/>
      <c r="T73" s="790" t="s">
        <v>304</v>
      </c>
      <c r="U73" s="791"/>
      <c r="V73" s="281">
        <v>1</v>
      </c>
      <c r="W73" s="282">
        <f>SUM(W70:W72)</f>
        <v>19767.76</v>
      </c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</row>
    <row r="74" spans="1:35" ht="13.5" thickBot="1">
      <c r="A74" s="220" t="s">
        <v>357</v>
      </c>
      <c r="B74" s="221" t="s">
        <v>358</v>
      </c>
      <c r="C74" s="221"/>
      <c r="D74" s="221"/>
      <c r="E74" s="221"/>
      <c r="F74" s="221"/>
      <c r="G74" s="221"/>
      <c r="H74" s="221"/>
      <c r="I74" s="221"/>
      <c r="J74" s="222"/>
      <c r="K74" s="274"/>
      <c r="L74" s="274"/>
      <c r="M74" s="274"/>
      <c r="R74" s="275"/>
      <c r="S74" s="333"/>
      <c r="W74" s="275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</row>
    <row r="75" spans="1:35" ht="15" customHeight="1">
      <c r="A75" s="274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O75" s="753" t="s">
        <v>305</v>
      </c>
      <c r="P75" s="754"/>
      <c r="Q75" s="754"/>
      <c r="R75" s="755"/>
      <c r="S75" s="332"/>
      <c r="T75" s="753" t="s">
        <v>236</v>
      </c>
      <c r="U75" s="754"/>
      <c r="V75" s="754"/>
      <c r="W75" s="755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</row>
    <row r="76" spans="3:35" ht="12.75">
      <c r="C76" s="274"/>
      <c r="D76" s="274"/>
      <c r="E76" s="151"/>
      <c r="F76" s="151"/>
      <c r="G76" s="151"/>
      <c r="H76" s="151"/>
      <c r="I76" s="152"/>
      <c r="J76" s="153"/>
      <c r="K76" s="152"/>
      <c r="L76" s="152"/>
      <c r="M76" s="152"/>
      <c r="N76" s="152"/>
      <c r="O76" s="768" t="s">
        <v>306</v>
      </c>
      <c r="P76" s="769"/>
      <c r="Q76" s="769"/>
      <c r="R76" s="770"/>
      <c r="S76" s="223"/>
      <c r="T76" s="768" t="s">
        <v>307</v>
      </c>
      <c r="U76" s="769"/>
      <c r="V76" s="769"/>
      <c r="W76" s="770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</row>
    <row r="77" spans="3:35" ht="33.75" customHeight="1">
      <c r="C77" s="45"/>
      <c r="D77" s="45"/>
      <c r="E77" s="151"/>
      <c r="F77" s="151"/>
      <c r="G77" s="151"/>
      <c r="H77" s="151"/>
      <c r="I77" s="152"/>
      <c r="J77" s="153"/>
      <c r="K77" s="152"/>
      <c r="L77" s="152"/>
      <c r="M77" s="152"/>
      <c r="N77" s="152"/>
      <c r="O77" s="771"/>
      <c r="P77" s="772"/>
      <c r="Q77" s="772"/>
      <c r="R77" s="773"/>
      <c r="S77" s="223"/>
      <c r="T77" s="771"/>
      <c r="U77" s="772"/>
      <c r="V77" s="772"/>
      <c r="W77" s="773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15:23" ht="12.75">
      <c r="O78" s="771"/>
      <c r="P78" s="772"/>
      <c r="Q78" s="772"/>
      <c r="R78" s="773"/>
      <c r="T78" s="771"/>
      <c r="U78" s="772"/>
      <c r="V78" s="772"/>
      <c r="W78" s="773"/>
    </row>
    <row r="79" spans="15:23" ht="12.75">
      <c r="O79" s="774"/>
      <c r="P79" s="775"/>
      <c r="Q79" s="775"/>
      <c r="R79" s="776"/>
      <c r="T79" s="774"/>
      <c r="U79" s="775"/>
      <c r="V79" s="775"/>
      <c r="W79" s="776"/>
    </row>
    <row r="80" spans="15:23" ht="12.75">
      <c r="O80" s="777" t="s">
        <v>308</v>
      </c>
      <c r="P80" s="778"/>
      <c r="Q80" s="778"/>
      <c r="R80" s="779"/>
      <c r="T80" s="777" t="s">
        <v>308</v>
      </c>
      <c r="U80" s="778"/>
      <c r="V80" s="778"/>
      <c r="W80" s="779"/>
    </row>
    <row r="81" spans="15:23" ht="12.75">
      <c r="O81" s="780"/>
      <c r="P81" s="781"/>
      <c r="Q81" s="781"/>
      <c r="R81" s="782"/>
      <c r="T81" s="780"/>
      <c r="U81" s="781"/>
      <c r="V81" s="781"/>
      <c r="W81" s="782"/>
    </row>
    <row r="82" spans="15:23" ht="13.5" thickBot="1">
      <c r="O82" s="783"/>
      <c r="P82" s="784"/>
      <c r="Q82" s="784"/>
      <c r="R82" s="785"/>
      <c r="T82" s="783"/>
      <c r="U82" s="784"/>
      <c r="V82" s="784"/>
      <c r="W82" s="785"/>
    </row>
  </sheetData>
  <sheetProtection/>
  <autoFilter ref="A15:AQ47"/>
  <mergeCells count="73">
    <mergeCell ref="I1:J1"/>
    <mergeCell ref="O76:R79"/>
    <mergeCell ref="T76:W79"/>
    <mergeCell ref="O80:R82"/>
    <mergeCell ref="T80:W82"/>
    <mergeCell ref="T69:U69"/>
    <mergeCell ref="T70:U70"/>
    <mergeCell ref="T71:U71"/>
    <mergeCell ref="T72:U72"/>
    <mergeCell ref="T73:U73"/>
    <mergeCell ref="T63:V63"/>
    <mergeCell ref="O75:R75"/>
    <mergeCell ref="T75:W75"/>
    <mergeCell ref="R64:S64"/>
    <mergeCell ref="T64:V64"/>
    <mergeCell ref="T65:V65"/>
    <mergeCell ref="T66:V66"/>
    <mergeCell ref="V67:W67"/>
    <mergeCell ref="T68:W68"/>
    <mergeCell ref="T48:U48"/>
    <mergeCell ref="B49:N49"/>
    <mergeCell ref="O49:Q49"/>
    <mergeCell ref="B50:N50"/>
    <mergeCell ref="Q50:T50"/>
    <mergeCell ref="A48:K48"/>
    <mergeCell ref="R48:S48"/>
    <mergeCell ref="A16:A24"/>
    <mergeCell ref="B24:P24"/>
    <mergeCell ref="A25:A38"/>
    <mergeCell ref="B38:P38"/>
    <mergeCell ref="B51:N51"/>
    <mergeCell ref="O51:T51"/>
    <mergeCell ref="R52:S52"/>
    <mergeCell ref="A54:A61"/>
    <mergeCell ref="B61:P61"/>
    <mergeCell ref="S12:S14"/>
    <mergeCell ref="I13:I14"/>
    <mergeCell ref="V12:V14"/>
    <mergeCell ref="A39:A47"/>
    <mergeCell ref="B47:P47"/>
    <mergeCell ref="R12:R14"/>
    <mergeCell ref="A12:A14"/>
    <mergeCell ref="B12:B14"/>
    <mergeCell ref="C12:F12"/>
    <mergeCell ref="G12:G14"/>
    <mergeCell ref="B11:S11"/>
    <mergeCell ref="J13:J14"/>
    <mergeCell ref="T12:U13"/>
    <mergeCell ref="T11:W11"/>
    <mergeCell ref="H12:H14"/>
    <mergeCell ref="I12:J12"/>
    <mergeCell ref="K12:K14"/>
    <mergeCell ref="L12:L14"/>
    <mergeCell ref="N12:Q13"/>
    <mergeCell ref="W12:W14"/>
    <mergeCell ref="M12:M14"/>
    <mergeCell ref="B6:C6"/>
    <mergeCell ref="B7:C9"/>
    <mergeCell ref="D7:D9"/>
    <mergeCell ref="I7:K7"/>
    <mergeCell ref="I8:K8"/>
    <mergeCell ref="C13:C14"/>
    <mergeCell ref="D13:D14"/>
    <mergeCell ref="E13:E14"/>
    <mergeCell ref="F13:F14"/>
    <mergeCell ref="B4:E4"/>
    <mergeCell ref="F4:G4"/>
    <mergeCell ref="H4:I4"/>
    <mergeCell ref="J4:Q4"/>
    <mergeCell ref="B3:E3"/>
    <mergeCell ref="F3:G3"/>
    <mergeCell ref="H3:I3"/>
    <mergeCell ref="J3:Q3"/>
  </mergeCells>
  <conditionalFormatting sqref="T17:T23 T39:T46 T54:T60 T25:T37">
    <cfRule type="expression" priority="3" dxfId="3" stopIfTrue="1">
      <formula>M17="EUR"</formula>
    </cfRule>
  </conditionalFormatting>
  <conditionalFormatting sqref="T16">
    <cfRule type="expression" priority="2" dxfId="4" stopIfTrue="1">
      <formula>M16="EUR"</formula>
    </cfRule>
  </conditionalFormatting>
  <conditionalFormatting sqref="U16:U23 U39:U46 U54:U60 U25:U37">
    <cfRule type="expression" priority="1" dxfId="0" stopIfTrue="1">
      <formula>M16="CZK"</formula>
    </cfRule>
  </conditionalFormatting>
  <dataValidations count="6">
    <dataValidation type="list" allowBlank="1" showInputMessage="1" showErrorMessage="1" sqref="D54:D60 D39:D46 D16:D23 D25:D37">
      <formula1>$AQ$1:$AQ$12</formula1>
    </dataValidation>
    <dataValidation type="list" allowBlank="1" showInputMessage="1" showErrorMessage="1" sqref="F54:F60 F39:F46 F16:F23 F25:F37">
      <formula1>"IV, NIV"</formula1>
    </dataValidation>
    <dataValidation type="list" allowBlank="1" showInputMessage="1" showErrorMessage="1" sqref="M39:M46 M54:M60 M16:M23 M25:M37">
      <formula1>"CZK,EUR"</formula1>
    </dataValidation>
    <dataValidation type="custom" allowBlank="1" showInputMessage="1" showErrorMessage="1" sqref="V54:V60 R54:R60 V73:W73 P39:P46 R65:S66 W65:X66 W63:W64 R49:V49 P54:P60 Q61:V61 S47:U47 Q47 S38:U38 Q38 V50:V51 A64:J74 Y63:Z67 W70:W72 R16:R47 Q24 P16:P23 P25:P37 V16:V47 S24:U24">
      <formula1>V54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K22:K23">
      <formula1>#REF!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4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115" zoomScaleSheetLayoutView="115" zoomScalePageLayoutView="0" workbookViewId="0" topLeftCell="A10">
      <selection activeCell="G13" sqref="G13:J13"/>
    </sheetView>
  </sheetViews>
  <sheetFormatPr defaultColWidth="9.140625" defaultRowHeight="12.75"/>
  <cols>
    <col min="1" max="1" width="2.28125" style="0" customWidth="1"/>
    <col min="2" max="2" width="13.00390625" style="0" customWidth="1"/>
    <col min="4" max="4" width="5.57421875" style="0" customWidth="1"/>
    <col min="5" max="5" width="4.421875" style="0" customWidth="1"/>
    <col min="6" max="6" width="4.28125" style="0" customWidth="1"/>
    <col min="8" max="8" width="21.140625" style="0" customWidth="1"/>
    <col min="9" max="9" width="12.57421875" style="0" customWidth="1"/>
    <col min="10" max="10" width="15.00390625" style="0" customWidth="1"/>
    <col min="11" max="11" width="14.57421875" style="0" customWidth="1"/>
  </cols>
  <sheetData>
    <row r="1" spans="2:10" s="5" customFormat="1" ht="117.75" customHeight="1">
      <c r="B1" s="481"/>
      <c r="C1" s="482"/>
      <c r="D1" s="482"/>
      <c r="E1" s="482"/>
      <c r="F1" s="482"/>
      <c r="G1" s="482"/>
      <c r="H1" s="482"/>
      <c r="I1" s="482"/>
      <c r="J1" s="482"/>
    </row>
    <row r="2" ht="9" customHeight="1"/>
    <row r="3" spans="1:10" ht="31.5" customHeight="1">
      <c r="A3" s="806" t="s">
        <v>177</v>
      </c>
      <c r="B3" s="806"/>
      <c r="C3" s="806"/>
      <c r="D3" s="806"/>
      <c r="E3" s="806"/>
      <c r="F3" s="806"/>
      <c r="G3" s="806"/>
      <c r="H3" s="806"/>
      <c r="I3" s="806"/>
      <c r="J3" s="806"/>
    </row>
    <row r="4" spans="1:10" ht="19.5" customHeight="1" thickBot="1">
      <c r="A4" s="55"/>
      <c r="C4" s="297"/>
      <c r="D4" s="297"/>
      <c r="E4" s="297"/>
      <c r="F4" s="297"/>
      <c r="G4" s="297" t="s">
        <v>343</v>
      </c>
      <c r="H4" s="297"/>
      <c r="I4" s="297"/>
      <c r="J4" s="297"/>
    </row>
    <row r="5" spans="1:10" ht="20.25" customHeight="1" thickBot="1">
      <c r="A5" s="55"/>
      <c r="B5" s="590" t="s">
        <v>133</v>
      </c>
      <c r="C5" s="590"/>
      <c r="D5" s="590"/>
      <c r="E5" s="590"/>
      <c r="F5" s="590"/>
      <c r="G5" s="802"/>
      <c r="H5" s="803"/>
      <c r="I5" s="803"/>
      <c r="J5" s="804"/>
    </row>
    <row r="6" spans="1:10" s="36" customFormat="1" ht="19.5" customHeight="1" thickBot="1">
      <c r="A6" s="55"/>
      <c r="B6" s="50"/>
      <c r="C6" s="50"/>
      <c r="D6" s="50"/>
      <c r="E6" s="50"/>
      <c r="F6" s="50"/>
      <c r="G6" s="50"/>
      <c r="H6" s="50"/>
      <c r="I6" s="50"/>
      <c r="J6" s="50"/>
    </row>
    <row r="7" spans="2:10" ht="21.75" customHeight="1" thickBot="1">
      <c r="B7" s="590" t="s">
        <v>126</v>
      </c>
      <c r="C7" s="590"/>
      <c r="D7" s="590"/>
      <c r="E7" s="590"/>
      <c r="F7" s="590"/>
      <c r="G7" s="810" t="s">
        <v>86</v>
      </c>
      <c r="H7" s="811"/>
      <c r="I7" s="811"/>
      <c r="J7" s="812"/>
    </row>
    <row r="8" spans="2:8" s="36" customFormat="1" ht="6" customHeight="1" thickBot="1">
      <c r="B8" s="40"/>
      <c r="C8" s="37"/>
      <c r="D8" s="37"/>
      <c r="E8" s="37"/>
      <c r="F8" s="18"/>
      <c r="G8" s="18"/>
      <c r="H8" s="18"/>
    </row>
    <row r="9" spans="2:10" ht="21" customHeight="1" thickBot="1">
      <c r="B9" s="590" t="s">
        <v>89</v>
      </c>
      <c r="C9" s="590"/>
      <c r="D9" s="590"/>
      <c r="E9" s="590"/>
      <c r="F9" s="590"/>
      <c r="G9" s="802"/>
      <c r="H9" s="803"/>
      <c r="I9" s="803"/>
      <c r="J9" s="804"/>
    </row>
    <row r="10" spans="2:10" ht="6" customHeight="1" thickBot="1">
      <c r="B10" s="6"/>
      <c r="C10" s="5"/>
      <c r="D10" s="5"/>
      <c r="E10" s="5"/>
      <c r="F10" s="1"/>
      <c r="G10" s="8"/>
      <c r="H10" s="8"/>
      <c r="I10" s="8"/>
      <c r="J10" s="8"/>
    </row>
    <row r="11" spans="2:10" ht="21" customHeight="1" thickBot="1">
      <c r="B11" s="590" t="s">
        <v>90</v>
      </c>
      <c r="C11" s="590"/>
      <c r="D11" s="590"/>
      <c r="E11" s="590"/>
      <c r="F11" s="590"/>
      <c r="G11" s="802"/>
      <c r="H11" s="803"/>
      <c r="I11" s="804"/>
      <c r="J11" s="1"/>
    </row>
    <row r="12" spans="2:10" ht="21" customHeight="1" thickBot="1">
      <c r="B12" s="40"/>
      <c r="C12" s="37"/>
      <c r="D12" s="37"/>
      <c r="E12" s="37"/>
      <c r="F12" s="19"/>
      <c r="G12" s="19"/>
      <c r="H12" s="19"/>
      <c r="I12" s="19"/>
      <c r="J12" s="1"/>
    </row>
    <row r="13" spans="2:10" ht="21" customHeight="1" thickBot="1">
      <c r="B13" s="590" t="s">
        <v>176</v>
      </c>
      <c r="C13" s="590"/>
      <c r="D13" s="590"/>
      <c r="E13" s="590"/>
      <c r="F13" s="590"/>
      <c r="G13" s="802"/>
      <c r="H13" s="803"/>
      <c r="I13" s="803"/>
      <c r="J13" s="804"/>
    </row>
    <row r="14" spans="2:10" ht="6" customHeight="1" thickBot="1">
      <c r="B14" s="6"/>
      <c r="C14" s="5"/>
      <c r="D14" s="5"/>
      <c r="E14" s="5"/>
      <c r="F14" s="1"/>
      <c r="G14" s="8"/>
      <c r="H14" s="8"/>
      <c r="I14" s="8"/>
      <c r="J14" s="8"/>
    </row>
    <row r="15" spans="2:12" ht="21" customHeight="1" thickBot="1">
      <c r="B15" s="590" t="s">
        <v>127</v>
      </c>
      <c r="C15" s="590"/>
      <c r="D15" s="590"/>
      <c r="E15" s="590"/>
      <c r="F15" s="590"/>
      <c r="G15" s="807" t="s">
        <v>80</v>
      </c>
      <c r="H15" s="808"/>
      <c r="I15" s="809"/>
      <c r="J15" s="1"/>
      <c r="K15" s="1"/>
      <c r="L15" s="1"/>
    </row>
    <row r="16" spans="2:12" ht="6" customHeight="1" thickBot="1">
      <c r="B16" s="7"/>
      <c r="C16" s="5"/>
      <c r="D16" s="5"/>
      <c r="E16" s="5"/>
      <c r="F16" s="1"/>
      <c r="G16" s="1"/>
      <c r="H16" s="1"/>
      <c r="I16" s="1"/>
      <c r="J16" s="1"/>
      <c r="K16" s="1"/>
      <c r="L16" s="1"/>
    </row>
    <row r="17" spans="2:12" ht="21" customHeight="1" thickBot="1">
      <c r="B17" s="590" t="s">
        <v>139</v>
      </c>
      <c r="C17" s="590"/>
      <c r="D17" s="590"/>
      <c r="E17" s="590"/>
      <c r="F17" s="590"/>
      <c r="G17" s="802"/>
      <c r="H17" s="803"/>
      <c r="I17" s="804"/>
      <c r="J17" s="1"/>
      <c r="K17" s="1"/>
      <c r="L17" s="1"/>
    </row>
    <row r="18" spans="2:12" ht="6" customHeight="1" thickBot="1">
      <c r="B18" s="6"/>
      <c r="C18" s="5"/>
      <c r="D18" s="5"/>
      <c r="E18" s="5"/>
      <c r="F18" s="1"/>
      <c r="G18" s="1"/>
      <c r="H18" s="1"/>
      <c r="I18" s="1"/>
      <c r="J18" s="1"/>
      <c r="K18" s="1"/>
      <c r="L18" s="1"/>
    </row>
    <row r="19" spans="2:9" ht="21" customHeight="1" thickBot="1">
      <c r="B19" s="590" t="s">
        <v>140</v>
      </c>
      <c r="C19" s="590"/>
      <c r="D19" s="590"/>
      <c r="E19" s="590"/>
      <c r="F19" s="590"/>
      <c r="G19" s="802" t="s">
        <v>128</v>
      </c>
      <c r="H19" s="803"/>
      <c r="I19" s="804"/>
    </row>
    <row r="20" spans="2:10" ht="6" customHeight="1">
      <c r="B20" s="6"/>
      <c r="C20" s="5"/>
      <c r="D20" s="5"/>
      <c r="E20" s="5"/>
      <c r="F20" s="1"/>
      <c r="G20" s="8"/>
      <c r="H20" s="8"/>
      <c r="I20" s="8"/>
      <c r="J20" s="8"/>
    </row>
    <row r="21" spans="3:8" ht="51.75" customHeight="1" thickBot="1">
      <c r="C21" s="1"/>
      <c r="D21" s="1"/>
      <c r="E21" s="1"/>
      <c r="F21" s="1"/>
      <c r="G21" s="1"/>
      <c r="H21" s="1"/>
    </row>
    <row r="22" spans="2:10" ht="30.75" customHeight="1" thickBot="1">
      <c r="B22" s="795" t="s">
        <v>129</v>
      </c>
      <c r="C22" s="795"/>
      <c r="D22" s="795"/>
      <c r="E22" s="795"/>
      <c r="F22" s="795"/>
      <c r="G22" s="802"/>
      <c r="H22" s="803"/>
      <c r="I22" s="803"/>
      <c r="J22" s="804"/>
    </row>
    <row r="23" spans="2:9" ht="10.5" customHeight="1" thickBot="1">
      <c r="B23" s="6"/>
      <c r="C23" s="6"/>
      <c r="D23" s="6"/>
      <c r="E23" s="6"/>
      <c r="F23" s="1"/>
      <c r="G23" s="8"/>
      <c r="H23" s="8"/>
      <c r="I23" s="8"/>
    </row>
    <row r="24" spans="2:10" ht="27.75" customHeight="1" thickBot="1">
      <c r="B24" s="479" t="s">
        <v>87</v>
      </c>
      <c r="C24" s="479"/>
      <c r="D24" s="796"/>
      <c r="E24" s="797"/>
      <c r="F24" s="798"/>
      <c r="G24" s="805" t="s">
        <v>130</v>
      </c>
      <c r="H24" s="407"/>
      <c r="I24" s="407"/>
      <c r="J24" s="61"/>
    </row>
    <row r="25" spans="2:9" ht="13.5" customHeight="1" thickBot="1">
      <c r="B25" s="2"/>
      <c r="C25" s="6"/>
      <c r="D25" s="6"/>
      <c r="E25" s="6"/>
      <c r="F25" s="1"/>
      <c r="G25" s="8"/>
      <c r="H25" s="8"/>
      <c r="I25" s="8"/>
    </row>
    <row r="26" spans="2:10" ht="92.25" customHeight="1" thickBot="1">
      <c r="B26" s="792" t="s">
        <v>141</v>
      </c>
      <c r="C26" s="793"/>
      <c r="D26" s="793"/>
      <c r="E26" s="794"/>
      <c r="F26" s="1"/>
      <c r="G26" s="799" t="s">
        <v>142</v>
      </c>
      <c r="H26" s="800"/>
      <c r="I26" s="800"/>
      <c r="J26" s="80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</sheetData>
  <sheetProtection/>
  <mergeCells count="25">
    <mergeCell ref="A3:J3"/>
    <mergeCell ref="G9:J9"/>
    <mergeCell ref="G11:I11"/>
    <mergeCell ref="G15:I15"/>
    <mergeCell ref="G13:J13"/>
    <mergeCell ref="B5:F5"/>
    <mergeCell ref="G7:J7"/>
    <mergeCell ref="B7:F7"/>
    <mergeCell ref="B9:F9"/>
    <mergeCell ref="G26:J26"/>
    <mergeCell ref="G22:J22"/>
    <mergeCell ref="G5:J5"/>
    <mergeCell ref="G24:I24"/>
    <mergeCell ref="G17:I17"/>
    <mergeCell ref="G19:I19"/>
    <mergeCell ref="B1:J1"/>
    <mergeCell ref="B26:E26"/>
    <mergeCell ref="B24:C24"/>
    <mergeCell ref="B11:F11"/>
    <mergeCell ref="B15:F15"/>
    <mergeCell ref="B13:F13"/>
    <mergeCell ref="B22:F22"/>
    <mergeCell ref="D24:F24"/>
    <mergeCell ref="B17:F17"/>
    <mergeCell ref="B19:F19"/>
  </mergeCells>
  <printOptions/>
  <pageMargins left="0.3937007874015748" right="0.4330708661417323" top="0.984251968503937" bottom="0.984251968503937" header="0.5118110236220472" footer="0.5118110236220472"/>
  <pageSetup cellComments="asDisplayed" horizontalDpi="600" verticalDpi="600" orientation="portrait" paperSize="9" scale="85" r:id="rId4"/>
  <headerFooter alignWithMargins="0">
    <oddHeader>&amp;CVerze: 4. května 2011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A1">
      <selection activeCell="C50" sqref="C50"/>
    </sheetView>
  </sheetViews>
  <sheetFormatPr defaultColWidth="9.140625" defaultRowHeight="12.75"/>
  <cols>
    <col min="1" max="1" width="12.421875" style="0" customWidth="1"/>
    <col min="2" max="2" width="16.421875" style="0" customWidth="1"/>
    <col min="8" max="8" width="18.421875" style="0" customWidth="1"/>
    <col min="9" max="9" width="23.140625" style="0" customWidth="1"/>
  </cols>
  <sheetData>
    <row r="1" spans="2:10" s="5" customFormat="1" ht="117.75" customHeight="1">
      <c r="B1" s="841"/>
      <c r="C1" s="591"/>
      <c r="D1" s="591"/>
      <c r="E1" s="591"/>
      <c r="F1" s="591"/>
      <c r="G1" s="591"/>
      <c r="H1" s="591"/>
      <c r="I1" s="591"/>
      <c r="J1" s="591"/>
    </row>
    <row r="2" spans="1:8" ht="27.75">
      <c r="A2" s="842" t="s">
        <v>191</v>
      </c>
      <c r="B2" s="843"/>
      <c r="C2" s="843"/>
      <c r="D2" s="843"/>
      <c r="E2" s="843"/>
      <c r="F2" s="843"/>
      <c r="G2" s="843"/>
      <c r="H2" s="843"/>
    </row>
    <row r="4" spans="1:8" ht="15">
      <c r="A4" s="483" t="s">
        <v>86</v>
      </c>
      <c r="B4" s="484"/>
      <c r="C4" s="484"/>
      <c r="D4" s="484"/>
      <c r="E4" s="484"/>
      <c r="F4" s="484"/>
      <c r="G4" s="484"/>
      <c r="H4" s="484"/>
    </row>
    <row r="5" spans="1:8" ht="21.75" customHeight="1">
      <c r="A5" s="69"/>
      <c r="B5" s="70" t="s">
        <v>329</v>
      </c>
      <c r="C5" s="48"/>
      <c r="D5" s="48"/>
      <c r="E5" s="48"/>
      <c r="F5" s="48"/>
      <c r="G5" s="48"/>
      <c r="H5" s="48"/>
    </row>
    <row r="6" spans="1:9" ht="27.75" customHeight="1" thickBot="1">
      <c r="A6" s="154" t="s">
        <v>239</v>
      </c>
      <c r="B6" s="154"/>
      <c r="C6" s="155"/>
      <c r="D6" s="155"/>
      <c r="E6" s="155"/>
      <c r="F6" s="155"/>
      <c r="G6" s="155"/>
      <c r="H6" s="155"/>
      <c r="I6" s="46"/>
    </row>
    <row r="7" spans="1:8" ht="21.75" customHeight="1" thickBot="1">
      <c r="A7" s="834" t="s">
        <v>89</v>
      </c>
      <c r="B7" s="844"/>
      <c r="C7" s="831" t="str">
        <f>'6.Zpráva o pokroku'!D7</f>
        <v>KID CZ-A</v>
      </c>
      <c r="D7" s="832"/>
      <c r="E7" s="832"/>
      <c r="F7" s="832"/>
      <c r="G7" s="832"/>
      <c r="H7" s="833"/>
    </row>
    <row r="8" spans="1:8" ht="8.25" customHeight="1" thickBot="1">
      <c r="A8" s="355"/>
      <c r="B8" s="356"/>
      <c r="C8" s="12"/>
      <c r="D8" s="12"/>
      <c r="E8" s="12"/>
      <c r="F8" s="12"/>
      <c r="G8" s="12"/>
      <c r="H8" s="12"/>
    </row>
    <row r="9" spans="1:8" ht="21.75" customHeight="1" thickBot="1">
      <c r="A9" s="834" t="s">
        <v>90</v>
      </c>
      <c r="B9" s="844"/>
      <c r="C9" s="831" t="str">
        <f>'6.Zpráva o pokroku'!D9</f>
        <v>M00188</v>
      </c>
      <c r="D9" s="832"/>
      <c r="E9" s="832"/>
      <c r="F9" s="833"/>
      <c r="G9" s="12"/>
      <c r="H9" s="12"/>
    </row>
    <row r="10" spans="1:8" ht="15" customHeight="1" thickBot="1">
      <c r="A10" s="828"/>
      <c r="B10" s="829"/>
      <c r="C10" s="829"/>
      <c r="D10" s="829"/>
      <c r="E10" s="829"/>
      <c r="F10" s="358"/>
      <c r="G10" s="359"/>
      <c r="H10" s="359"/>
    </row>
    <row r="11" spans="1:8" ht="21.75" customHeight="1" thickBot="1">
      <c r="A11" s="837" t="s">
        <v>92</v>
      </c>
      <c r="B11" s="838"/>
      <c r="C11" s="831" t="str">
        <f>'6.Zpráva o pokroku'!D11</f>
        <v>PP4</v>
      </c>
      <c r="D11" s="832"/>
      <c r="E11" s="832"/>
      <c r="F11" s="832"/>
      <c r="G11" s="832"/>
      <c r="H11" s="833"/>
    </row>
    <row r="12" spans="1:8" ht="9.75" customHeight="1" thickBot="1">
      <c r="A12" s="357"/>
      <c r="B12" s="357"/>
      <c r="C12" s="357"/>
      <c r="D12" s="357"/>
      <c r="E12" s="357"/>
      <c r="F12" s="357"/>
      <c r="G12" s="357"/>
      <c r="H12" s="357"/>
    </row>
    <row r="13" spans="1:8" ht="21.75" customHeight="1" thickBot="1">
      <c r="A13" s="834" t="s">
        <v>145</v>
      </c>
      <c r="B13" s="773"/>
      <c r="C13" s="831" t="str">
        <f>'6.Zpráva o pokroku'!D13</f>
        <v>Kraj Vysočina</v>
      </c>
      <c r="D13" s="832"/>
      <c r="E13" s="832"/>
      <c r="F13" s="832"/>
      <c r="G13" s="832"/>
      <c r="H13" s="833"/>
    </row>
    <row r="14" spans="1:8" ht="10.5" customHeight="1" thickBot="1">
      <c r="A14" s="355"/>
      <c r="B14" s="356"/>
      <c r="C14" s="12"/>
      <c r="D14" s="12"/>
      <c r="E14" s="12"/>
      <c r="F14" s="12"/>
      <c r="G14" s="12"/>
      <c r="H14" s="12"/>
    </row>
    <row r="15" spans="1:8" ht="21.75" customHeight="1" thickBot="1">
      <c r="A15" s="834" t="s">
        <v>93</v>
      </c>
      <c r="B15" s="773"/>
      <c r="C15" s="831" t="str">
        <f>'6.Zpráva o pokroku'!D15</f>
        <v>Žižkova 57, 587 33  Jihlava</v>
      </c>
      <c r="D15" s="832"/>
      <c r="E15" s="832"/>
      <c r="F15" s="832"/>
      <c r="G15" s="832"/>
      <c r="H15" s="833"/>
    </row>
    <row r="16" spans="1:8" ht="9" customHeight="1" thickBot="1">
      <c r="A16" s="355"/>
      <c r="B16" s="356"/>
      <c r="C16" s="12"/>
      <c r="D16" s="12"/>
      <c r="E16" s="12"/>
      <c r="F16" s="12"/>
      <c r="G16" s="12"/>
      <c r="H16" s="12"/>
    </row>
    <row r="17" spans="1:8" ht="21.75" customHeight="1" thickBot="1">
      <c r="A17" s="834" t="s">
        <v>117</v>
      </c>
      <c r="B17" s="773"/>
      <c r="C17" s="831" t="str">
        <f>'6.Zpráva o pokroku'!D17</f>
        <v>Ing. Ladislav Seidl</v>
      </c>
      <c r="D17" s="832"/>
      <c r="E17" s="832"/>
      <c r="F17" s="832"/>
      <c r="G17" s="832"/>
      <c r="H17" s="833"/>
    </row>
    <row r="18" spans="1:8" ht="8.25" customHeight="1" thickBot="1">
      <c r="A18" s="355"/>
      <c r="B18" s="356"/>
      <c r="C18" s="12"/>
      <c r="D18" s="12"/>
      <c r="E18" s="12"/>
      <c r="F18" s="12"/>
      <c r="G18" s="12"/>
      <c r="H18" s="12"/>
    </row>
    <row r="19" spans="1:8" ht="21.75" customHeight="1" thickBot="1">
      <c r="A19" s="835" t="s">
        <v>144</v>
      </c>
      <c r="B19" s="836"/>
      <c r="C19" s="831" t="str">
        <f>'6.Zpráva o pokroku'!D19</f>
        <v>724 650 201 / seidl.l@kr-vysocina.cz</v>
      </c>
      <c r="D19" s="832"/>
      <c r="E19" s="832"/>
      <c r="F19" s="832"/>
      <c r="G19" s="832"/>
      <c r="H19" s="833"/>
    </row>
    <row r="20" spans="1:8" ht="8.25" customHeight="1" thickBot="1">
      <c r="A20" s="49"/>
      <c r="B20" s="46"/>
      <c r="C20" s="8"/>
      <c r="D20" s="8"/>
      <c r="E20" s="8"/>
      <c r="F20" s="8"/>
      <c r="G20" s="8"/>
      <c r="H20" s="8"/>
    </row>
    <row r="21" spans="1:8" ht="21.75" customHeight="1" thickBot="1">
      <c r="A21" s="479" t="s">
        <v>91</v>
      </c>
      <c r="B21" s="523"/>
      <c r="C21" s="595" t="str">
        <f>'6.Zpráva o pokroku'!D21</f>
        <v>Projektový partner</v>
      </c>
      <c r="D21" s="596"/>
      <c r="E21" s="596"/>
      <c r="F21" s="597"/>
      <c r="G21" s="8"/>
      <c r="H21" s="8"/>
    </row>
    <row r="22" spans="1:8" ht="12.75" customHeight="1">
      <c r="A22" s="50"/>
      <c r="B22" s="43"/>
      <c r="C22" s="19"/>
      <c r="D22" s="19"/>
      <c r="E22" s="19"/>
      <c r="F22" s="19"/>
      <c r="G22" s="36"/>
      <c r="H22" s="36"/>
    </row>
    <row r="23" ht="12" customHeight="1" thickBot="1">
      <c r="A23" s="2"/>
    </row>
    <row r="24" spans="1:8" ht="22.5" customHeight="1" thickBot="1">
      <c r="A24" s="452" t="s">
        <v>328</v>
      </c>
      <c r="B24" s="594"/>
      <c r="C24" s="527" t="str">
        <f>'6.Zpráva o pokroku'!D25</f>
        <v>č. 1 od 08/04/2011 - 30/09/2011</v>
      </c>
      <c r="D24" s="528"/>
      <c r="E24" s="528"/>
      <c r="F24" s="528"/>
      <c r="G24" s="528"/>
      <c r="H24" s="529"/>
    </row>
    <row r="25" spans="1:6" ht="12.75">
      <c r="A25" s="49"/>
      <c r="B25" s="46"/>
      <c r="C25" s="8"/>
      <c r="D25" s="8"/>
      <c r="E25" s="8"/>
      <c r="F25" s="8"/>
    </row>
    <row r="26" spans="1:8" ht="18">
      <c r="A26" s="839" t="s">
        <v>179</v>
      </c>
      <c r="B26" s="840"/>
      <c r="C26" s="840"/>
      <c r="D26" s="840"/>
      <c r="E26" s="840"/>
      <c r="F26" s="840"/>
      <c r="G26" s="101"/>
      <c r="H26" s="101"/>
    </row>
    <row r="27" spans="1:8" ht="18">
      <c r="A27" s="102"/>
      <c r="B27" s="103"/>
      <c r="C27" s="103"/>
      <c r="D27" s="103"/>
      <c r="E27" s="103"/>
      <c r="F27" s="103"/>
      <c r="G27" s="104"/>
      <c r="H27" s="104"/>
    </row>
    <row r="28" ht="13.5" thickBot="1">
      <c r="A28" t="s">
        <v>178</v>
      </c>
    </row>
    <row r="29" spans="1:8" ht="12.75">
      <c r="A29" s="567" t="s">
        <v>203</v>
      </c>
      <c r="B29" s="568"/>
      <c r="C29" s="568"/>
      <c r="D29" s="568"/>
      <c r="E29" s="568"/>
      <c r="F29" s="568"/>
      <c r="G29" s="568"/>
      <c r="H29" s="569"/>
    </row>
    <row r="30" spans="1:8" ht="22.5" customHeight="1">
      <c r="A30" s="813" t="s">
        <v>181</v>
      </c>
      <c r="B30" s="814"/>
      <c r="C30" s="814"/>
      <c r="D30" s="552">
        <v>1</v>
      </c>
      <c r="E30" s="552"/>
      <c r="F30" s="552"/>
      <c r="G30" s="552"/>
      <c r="H30" s="581"/>
    </row>
    <row r="31" spans="1:8" ht="22.5" customHeight="1">
      <c r="A31" s="813" t="s">
        <v>337</v>
      </c>
      <c r="B31" s="814"/>
      <c r="C31" s="814"/>
      <c r="D31" s="552" t="s">
        <v>381</v>
      </c>
      <c r="E31" s="552"/>
      <c r="F31" s="552"/>
      <c r="G31" s="552"/>
      <c r="H31" s="581"/>
    </row>
    <row r="32" spans="1:8" ht="22.5" customHeight="1">
      <c r="A32" s="813" t="s">
        <v>338</v>
      </c>
      <c r="B32" s="814"/>
      <c r="C32" s="814"/>
      <c r="D32" s="552" t="s">
        <v>382</v>
      </c>
      <c r="E32" s="552"/>
      <c r="F32" s="552"/>
      <c r="G32" s="552"/>
      <c r="H32" s="581"/>
    </row>
    <row r="33" spans="1:8" ht="22.5" customHeight="1">
      <c r="A33" s="815" t="s">
        <v>339</v>
      </c>
      <c r="B33" s="816"/>
      <c r="C33" s="817"/>
      <c r="D33" s="552" t="s">
        <v>383</v>
      </c>
      <c r="E33" s="552"/>
      <c r="F33" s="552"/>
      <c r="G33" s="552"/>
      <c r="H33" s="581"/>
    </row>
    <row r="34" spans="1:8" ht="22.5" customHeight="1">
      <c r="A34" s="815" t="s">
        <v>182</v>
      </c>
      <c r="B34" s="816"/>
      <c r="C34" s="817"/>
      <c r="D34" s="552" t="s">
        <v>384</v>
      </c>
      <c r="E34" s="552"/>
      <c r="F34" s="552"/>
      <c r="G34" s="552"/>
      <c r="H34" s="581"/>
    </row>
    <row r="35" spans="1:8" ht="22.5" customHeight="1">
      <c r="A35" s="813" t="s">
        <v>183</v>
      </c>
      <c r="B35" s="814"/>
      <c r="C35" s="814"/>
      <c r="D35" s="552" t="s">
        <v>386</v>
      </c>
      <c r="E35" s="552"/>
      <c r="F35" s="552"/>
      <c r="G35" s="552"/>
      <c r="H35" s="581"/>
    </row>
    <row r="36" spans="1:8" ht="22.5" customHeight="1">
      <c r="A36" s="813" t="s">
        <v>180</v>
      </c>
      <c r="B36" s="814"/>
      <c r="C36" s="814"/>
      <c r="D36" s="552" t="s">
        <v>385</v>
      </c>
      <c r="E36" s="552"/>
      <c r="F36" s="552"/>
      <c r="G36" s="552"/>
      <c r="H36" s="581"/>
    </row>
    <row r="37" spans="1:8" ht="22.5" customHeight="1">
      <c r="A37" s="813" t="s">
        <v>184</v>
      </c>
      <c r="B37" s="814"/>
      <c r="C37" s="814"/>
      <c r="D37" s="818">
        <v>40673</v>
      </c>
      <c r="E37" s="552"/>
      <c r="F37" s="552"/>
      <c r="G37" s="552"/>
      <c r="H37" s="581"/>
    </row>
    <row r="38" spans="1:8" ht="22.5" customHeight="1">
      <c r="A38" s="821" t="s">
        <v>185</v>
      </c>
      <c r="B38" s="822"/>
      <c r="C38" s="823"/>
      <c r="D38" s="552" t="s">
        <v>387</v>
      </c>
      <c r="E38" s="552"/>
      <c r="F38" s="552"/>
      <c r="G38" s="552"/>
      <c r="H38" s="581"/>
    </row>
    <row r="39" spans="1:8" ht="22.5" customHeight="1">
      <c r="A39" s="824" t="s">
        <v>186</v>
      </c>
      <c r="B39" s="606"/>
      <c r="C39" s="825"/>
      <c r="D39" s="552" t="s">
        <v>388</v>
      </c>
      <c r="E39" s="552"/>
      <c r="F39" s="552"/>
      <c r="G39" s="552"/>
      <c r="H39" s="581"/>
    </row>
    <row r="40" spans="1:8" ht="22.5" customHeight="1" thickBot="1">
      <c r="A40" s="563" t="s">
        <v>187</v>
      </c>
      <c r="B40" s="564"/>
      <c r="C40" s="564"/>
      <c r="D40" s="564" t="s">
        <v>388</v>
      </c>
      <c r="E40" s="564"/>
      <c r="F40" s="564"/>
      <c r="G40" s="564"/>
      <c r="H40" s="826"/>
    </row>
    <row r="41" spans="1:8" ht="12.75">
      <c r="A41" s="19"/>
      <c r="B41" s="19"/>
      <c r="C41" s="19"/>
      <c r="D41" s="19"/>
      <c r="E41" s="19"/>
      <c r="F41" s="19"/>
      <c r="G41" s="19"/>
      <c r="H41" s="19"/>
    </row>
    <row r="43" spans="1:5" ht="12.75">
      <c r="A43" s="32" t="s">
        <v>111</v>
      </c>
      <c r="B43" s="15" t="s">
        <v>377</v>
      </c>
      <c r="C43" s="15"/>
      <c r="D43" s="15"/>
      <c r="E43" s="37"/>
    </row>
    <row r="44" spans="4:5" ht="9.75" customHeight="1">
      <c r="D44" s="36"/>
      <c r="E44" s="37"/>
    </row>
    <row r="45" spans="1:5" ht="18.75" customHeight="1">
      <c r="A45" s="32" t="s">
        <v>141</v>
      </c>
      <c r="B45" s="15" t="s">
        <v>241</v>
      </c>
      <c r="C45" s="15"/>
      <c r="D45" s="15"/>
      <c r="E45" s="37"/>
    </row>
    <row r="46" spans="4:5" ht="9" customHeight="1">
      <c r="D46" s="36"/>
      <c r="E46" s="37"/>
    </row>
    <row r="47" spans="1:5" ht="12.75">
      <c r="A47" s="32" t="s">
        <v>112</v>
      </c>
      <c r="B47" s="156" t="s">
        <v>389</v>
      </c>
      <c r="C47" s="156"/>
      <c r="D47" s="156"/>
      <c r="E47" s="37"/>
    </row>
    <row r="48" ht="10.5" customHeight="1">
      <c r="E48" s="37"/>
    </row>
    <row r="49" spans="1:6" ht="16.5" customHeight="1">
      <c r="A49" s="32" t="s">
        <v>240</v>
      </c>
      <c r="B49" s="32"/>
      <c r="C49" s="156" t="s">
        <v>390</v>
      </c>
      <c r="D49" s="156"/>
      <c r="E49" s="156"/>
      <c r="F49" s="15"/>
    </row>
    <row r="50" ht="12" customHeight="1">
      <c r="E50" s="5"/>
    </row>
    <row r="51" spans="1:5" ht="31.5" customHeight="1">
      <c r="A51" s="47" t="s">
        <v>113</v>
      </c>
      <c r="B51" s="15" t="s">
        <v>83</v>
      </c>
      <c r="C51" s="15"/>
      <c r="D51" s="15"/>
      <c r="E51" s="15"/>
    </row>
    <row r="52" ht="9.75" customHeight="1"/>
    <row r="53" spans="1:3" ht="20.25" customHeight="1">
      <c r="A53" s="32" t="s">
        <v>87</v>
      </c>
      <c r="B53" s="15" t="s">
        <v>84</v>
      </c>
      <c r="C53" s="15"/>
    </row>
    <row r="54" spans="1:8" ht="29.25" customHeight="1">
      <c r="A54" s="827" t="s">
        <v>355</v>
      </c>
      <c r="B54" s="827"/>
      <c r="C54" s="827"/>
      <c r="D54" s="827"/>
      <c r="E54" s="827"/>
      <c r="F54" s="827"/>
      <c r="G54" s="827"/>
      <c r="H54" s="827"/>
    </row>
    <row r="55" spans="1:5" ht="42" customHeight="1">
      <c r="A55" s="830" t="s">
        <v>356</v>
      </c>
      <c r="B55" s="830"/>
      <c r="C55" s="830"/>
      <c r="D55" s="830"/>
      <c r="E55" s="830"/>
    </row>
    <row r="56" spans="1:5" ht="28.5" customHeight="1">
      <c r="A56" s="294" t="s">
        <v>335</v>
      </c>
      <c r="B56" s="819" t="s">
        <v>336</v>
      </c>
      <c r="C56" s="820"/>
      <c r="D56" s="820"/>
      <c r="E56" s="820"/>
    </row>
    <row r="57" ht="12.75">
      <c r="A57" s="49"/>
    </row>
    <row r="58" spans="1:5" ht="37.5" customHeight="1">
      <c r="A58" s="47" t="s">
        <v>113</v>
      </c>
      <c r="B58" s="15" t="s">
        <v>83</v>
      </c>
      <c r="C58" s="15"/>
      <c r="D58" s="15"/>
      <c r="E58" s="15"/>
    </row>
    <row r="60" spans="1:3" ht="12.75">
      <c r="A60" s="32" t="s">
        <v>87</v>
      </c>
      <c r="B60" s="15" t="s">
        <v>84</v>
      </c>
      <c r="C60" s="15"/>
    </row>
  </sheetData>
  <sheetProtection/>
  <mergeCells count="49">
    <mergeCell ref="B1:J1"/>
    <mergeCell ref="A13:B13"/>
    <mergeCell ref="C13:H13"/>
    <mergeCell ref="A2:H2"/>
    <mergeCell ref="A4:H4"/>
    <mergeCell ref="A7:B7"/>
    <mergeCell ref="C7:H7"/>
    <mergeCell ref="A9:B9"/>
    <mergeCell ref="C9:F9"/>
    <mergeCell ref="C11:H11"/>
    <mergeCell ref="A26:F26"/>
    <mergeCell ref="A32:C32"/>
    <mergeCell ref="A31:C31"/>
    <mergeCell ref="D31:H31"/>
    <mergeCell ref="A30:C30"/>
    <mergeCell ref="D30:H30"/>
    <mergeCell ref="D32:H32"/>
    <mergeCell ref="A19:B19"/>
    <mergeCell ref="C19:H19"/>
    <mergeCell ref="A11:B11"/>
    <mergeCell ref="C15:H15"/>
    <mergeCell ref="A17:B17"/>
    <mergeCell ref="A10:E10"/>
    <mergeCell ref="A55:E55"/>
    <mergeCell ref="C17:H17"/>
    <mergeCell ref="C21:F21"/>
    <mergeCell ref="A24:B24"/>
    <mergeCell ref="A21:B21"/>
    <mergeCell ref="C24:H24"/>
    <mergeCell ref="A15:B15"/>
    <mergeCell ref="A29:H29"/>
    <mergeCell ref="D36:H36"/>
    <mergeCell ref="B56:E56"/>
    <mergeCell ref="A38:C38"/>
    <mergeCell ref="D38:H38"/>
    <mergeCell ref="A39:C39"/>
    <mergeCell ref="D39:H39"/>
    <mergeCell ref="A40:C40"/>
    <mergeCell ref="D40:H40"/>
    <mergeCell ref="A54:H54"/>
    <mergeCell ref="D33:H33"/>
    <mergeCell ref="A37:C37"/>
    <mergeCell ref="A34:C34"/>
    <mergeCell ref="D34:H34"/>
    <mergeCell ref="A33:C33"/>
    <mergeCell ref="D37:H37"/>
    <mergeCell ref="A35:C35"/>
    <mergeCell ref="A36:C36"/>
    <mergeCell ref="D35:H35"/>
  </mergeCells>
  <printOptions/>
  <pageMargins left="0.7874015748031497" right="0.7874015748031497" top="0.5118110236220472" bottom="0.984251968503937" header="0.5118110236220472" footer="0.5118110236220472"/>
  <pageSetup cellComments="asDisplayed" horizontalDpi="600" verticalDpi="600" orientation="portrait" paperSize="9" scale="75" r:id="rId4"/>
  <headerFooter alignWithMargins="0">
    <oddHeader>&amp;CVerze: 4. května 2011</oddHeader>
  </headerFooter>
  <rowBreaks count="1" manualBreakCount="1">
    <brk id="42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Obuch</dc:creator>
  <cp:keywords/>
  <dc:description/>
  <cp:lastModifiedBy>pospichalova</cp:lastModifiedBy>
  <cp:lastPrinted>2011-10-27T06:01:55Z</cp:lastPrinted>
  <dcterms:created xsi:type="dcterms:W3CDTF">2007-12-02T16:14:20Z</dcterms:created>
  <dcterms:modified xsi:type="dcterms:W3CDTF">2011-10-27T06:02:04Z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