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RK-26-2011-27, př. 1" sheetId="1" r:id="rId1"/>
  </sheets>
  <definedNames/>
  <calcPr fullCalcOnLoad="1"/>
</workbook>
</file>

<file path=xl/sharedStrings.xml><?xml version="1.0" encoding="utf-8"?>
<sst xmlns="http://schemas.openxmlformats.org/spreadsheetml/2006/main" count="120" uniqueCount="57">
  <si>
    <t>Počet stran: 1</t>
  </si>
  <si>
    <t>I. Rozpis majetku odebraného ze správy dle usnesení zastupitelstva xxx/2005/xx/ZK ze dne 29.3.2005</t>
  </si>
  <si>
    <t>Nemocnice</t>
  </si>
  <si>
    <t>Typ majetku</t>
  </si>
  <si>
    <t>Pořizovací cena</t>
  </si>
  <si>
    <t>Oprávky k 31. 12. 2004</t>
  </si>
  <si>
    <t>Účetní odpisy za rok 2005</t>
  </si>
  <si>
    <t>Zůstatková           cena                                               k 31. 12. 2005</t>
  </si>
  <si>
    <t>Havlíčkův Brod</t>
  </si>
  <si>
    <t>Nemovitý majetek</t>
  </si>
  <si>
    <t>Movitý majetek</t>
  </si>
  <si>
    <t>Jihlava</t>
  </si>
  <si>
    <t>Pelhřimov</t>
  </si>
  <si>
    <t>Třebíč</t>
  </si>
  <si>
    <t>Nové Město na Moravě</t>
  </si>
  <si>
    <t>Celkem</t>
  </si>
  <si>
    <t>II. Rozpis nájemného</t>
  </si>
  <si>
    <t>Nájemné celkem</t>
  </si>
  <si>
    <t>Nájemní smlouvy pro rok 2005 po zaokrouhlení</t>
  </si>
  <si>
    <t>Rozdíl oproti 2004</t>
  </si>
  <si>
    <t>III. Rozpočtová změna - výdaje</t>
  </si>
  <si>
    <t>Rozpočet před změnou</t>
  </si>
  <si>
    <t>Rozpočet po změně - položka 5901</t>
  </si>
  <si>
    <t>pol 5901</t>
  </si>
  <si>
    <t>+/-</t>
  </si>
  <si>
    <t>Havlíčkův Brod 352210</t>
  </si>
  <si>
    <t>Jihlava 352220</t>
  </si>
  <si>
    <t>Pelhřimov 352230</t>
  </si>
  <si>
    <t>Třebíč 352240</t>
  </si>
  <si>
    <t>Nové Město na Moravě 352250</t>
  </si>
  <si>
    <t>(v Kč)</t>
  </si>
  <si>
    <t>Návrh</t>
  </si>
  <si>
    <t xml:space="preserve">Rozpočet </t>
  </si>
  <si>
    <t>na změnu</t>
  </si>
  <si>
    <t>schválený</t>
  </si>
  <si>
    <t>upravený</t>
  </si>
  <si>
    <t>+  -</t>
  </si>
  <si>
    <t>úpravě</t>
  </si>
  <si>
    <t>Rozpočet výdajů celkem</t>
  </si>
  <si>
    <t>výdajů po</t>
  </si>
  <si>
    <t>Jednotný ekonomický IS (ERP)</t>
  </si>
  <si>
    <t>I. Rozpočtové opatření u kapitoly Zdravotnictví</t>
  </si>
  <si>
    <t>1. § 3522 - Ostatní nemocnice, položka 6351 - Investiční transfery zřízeným příspěvkovým organizacím</t>
  </si>
  <si>
    <t>Organizace</t>
  </si>
  <si>
    <t>2. § 3533 - Zdravotnická záchranná služba, položka 6351 - Investiční transfery zřízeným příspěvkovým organizacím</t>
  </si>
  <si>
    <t>Název určení</t>
  </si>
  <si>
    <t>4. § 3522 - Ostatní nemocnice, položka 6111 - Programové vybavení</t>
  </si>
  <si>
    <t>3. § 3529 - Ostatní ústavní péče, položka 6351 - Investiční transfery zřízeným příspěvkovým organizacím</t>
  </si>
  <si>
    <t>Nemocnice Havlíčkův Brod, příspěvková organizace</t>
  </si>
  <si>
    <t>Nemocnice Pelhřimov, příspěvková organizace</t>
  </si>
  <si>
    <t>Nemocnice Jihlava, příspěvková organizace</t>
  </si>
  <si>
    <t>Nemocnice Třebíč, příspěvková organizace</t>
  </si>
  <si>
    <t>Nemocnice Nové Město na Moravě, příspěvková organizace</t>
  </si>
  <si>
    <t>Zdravotnická záchranná služba kraje Vysočina, příspěvková organizace</t>
  </si>
  <si>
    <t>Dětské centrum Jihlava, příspěvková organizace</t>
  </si>
  <si>
    <t>Dětský domov Kamenice nad Lipou, příspěvková organizace</t>
  </si>
  <si>
    <t>RK-26-2011-27,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</si>
</sst>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1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0" fillId="0" borderId="7" xfId="0" applyBorder="1" applyAlignment="1">
      <alignment vertical="center"/>
    </xf>
    <xf numFmtId="0" fontId="1" fillId="2" borderId="8" xfId="0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3" borderId="18" xfId="0" applyNumberFormat="1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4" fontId="4" fillId="3" borderId="20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1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7" fillId="3" borderId="24" xfId="0" applyFont="1" applyFill="1" applyBorder="1" applyAlignment="1">
      <alignment/>
    </xf>
    <xf numFmtId="4" fontId="7" fillId="3" borderId="25" xfId="0" applyNumberFormat="1" applyFont="1" applyFill="1" applyBorder="1" applyAlignment="1">
      <alignment/>
    </xf>
    <xf numFmtId="4" fontId="7" fillId="3" borderId="18" xfId="0" applyNumberFormat="1" applyFont="1" applyFill="1" applyBorder="1" applyAlignment="1">
      <alignment/>
    </xf>
    <xf numFmtId="4" fontId="7" fillId="3" borderId="19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4" fillId="3" borderId="24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4" fillId="3" borderId="23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 quotePrefix="1">
      <alignment horizontal="center" vertical="center"/>
    </xf>
    <xf numFmtId="0" fontId="1" fillId="0" borderId="31" xfId="0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7" fillId="3" borderId="24" xfId="0" applyFont="1" applyFill="1" applyBorder="1" applyAlignment="1">
      <alignment/>
    </xf>
    <xf numFmtId="4" fontId="7" fillId="3" borderId="35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3" fillId="3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33" xfId="0" applyNumberFormat="1" applyFont="1" applyFill="1" applyBorder="1" applyAlignment="1">
      <alignment/>
    </xf>
    <xf numFmtId="0" fontId="1" fillId="0" borderId="29" xfId="0" applyFont="1" applyBorder="1" applyAlignment="1">
      <alignment/>
    </xf>
    <xf numFmtId="3" fontId="1" fillId="0" borderId="41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3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49" fontId="3" fillId="3" borderId="45" xfId="0" applyNumberFormat="1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1" fillId="0" borderId="47" xfId="0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49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3" borderId="5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38" xfId="0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1" fillId="0" borderId="17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45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4" fontId="10" fillId="0" borderId="0" xfId="0" applyNumberFormat="1" applyFont="1" applyAlignment="1">
      <alignment horizontal="right"/>
    </xf>
    <xf numFmtId="3" fontId="1" fillId="0" borderId="30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4" fillId="3" borderId="36" xfId="0" applyFont="1" applyFill="1" applyBorder="1" applyAlignment="1">
      <alignment vertical="center"/>
    </xf>
    <xf numFmtId="0" fontId="4" fillId="3" borderId="45" xfId="0" applyFont="1" applyFill="1" applyBorder="1" applyAlignment="1">
      <alignment vertical="center"/>
    </xf>
    <xf numFmtId="0" fontId="4" fillId="3" borderId="56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36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4" fontId="4" fillId="3" borderId="57" xfId="0" applyNumberFormat="1" applyFont="1" applyFill="1" applyBorder="1" applyAlignment="1">
      <alignment horizontal="center" vertical="center" wrapText="1"/>
    </xf>
    <xf numFmtId="4" fontId="4" fillId="3" borderId="58" xfId="0" applyNumberFormat="1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" fontId="4" fillId="3" borderId="59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4" fontId="4" fillId="3" borderId="60" xfId="0" applyNumberFormat="1" applyFont="1" applyFill="1" applyBorder="1" applyAlignment="1">
      <alignment horizontal="center" vertical="center" wrapText="1"/>
    </xf>
    <xf numFmtId="4" fontId="4" fillId="3" borderId="61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left" vertical="center" wrapText="1"/>
    </xf>
    <xf numFmtId="0" fontId="4" fillId="3" borderId="4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4" fontId="4" fillId="3" borderId="26" xfId="0" applyNumberFormat="1" applyFont="1" applyFill="1" applyBorder="1" applyAlignment="1">
      <alignment horizontal="center" vertical="center"/>
    </xf>
    <xf numFmtId="4" fontId="4" fillId="3" borderId="67" xfId="0" applyNumberFormat="1" applyFont="1" applyFill="1" applyBorder="1" applyAlignment="1">
      <alignment horizontal="center" vertical="center"/>
    </xf>
    <xf numFmtId="4" fontId="4" fillId="3" borderId="36" xfId="0" applyNumberFormat="1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45" xfId="0" applyBorder="1" applyAlignment="1">
      <alignment/>
    </xf>
    <xf numFmtId="4" fontId="4" fillId="3" borderId="36" xfId="0" applyNumberFormat="1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1" fillId="0" borderId="21" xfId="0" applyFont="1" applyBorder="1" applyAlignment="1">
      <alignment/>
    </xf>
    <xf numFmtId="0" fontId="0" fillId="0" borderId="70" xfId="0" applyBorder="1" applyAlignment="1">
      <alignment/>
    </xf>
    <xf numFmtId="0" fontId="1" fillId="0" borderId="7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64" xfId="0" applyFont="1" applyBorder="1" applyAlignment="1">
      <alignment/>
    </xf>
    <xf numFmtId="0" fontId="3" fillId="3" borderId="56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4" fillId="0" borderId="6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64" xfId="0" applyBorder="1" applyAlignment="1">
      <alignment/>
    </xf>
    <xf numFmtId="0" fontId="1" fillId="0" borderId="22" xfId="0" applyFont="1" applyBorder="1" applyAlignment="1">
      <alignment/>
    </xf>
    <xf numFmtId="0" fontId="0" fillId="0" borderId="7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1">
      <selection activeCell="J75" sqref="J75"/>
    </sheetView>
  </sheetViews>
  <sheetFormatPr defaultColWidth="9.00390625" defaultRowHeight="12.75"/>
  <cols>
    <col min="1" max="1" width="16.875" style="1" customWidth="1"/>
    <col min="2" max="2" width="34.75390625" style="1" customWidth="1"/>
    <col min="3" max="6" width="14.625" style="2" customWidth="1"/>
  </cols>
  <sheetData>
    <row r="1" spans="5:6" ht="15">
      <c r="E1" s="3" t="s">
        <v>56</v>
      </c>
      <c r="F1" s="4"/>
    </row>
    <row r="2" spans="5:6" ht="15">
      <c r="E2" s="3" t="s">
        <v>0</v>
      </c>
      <c r="F2" s="5"/>
    </row>
    <row r="3" spans="1:6" ht="17.25" customHeight="1" hidden="1" thickBot="1">
      <c r="A3" s="6" t="s">
        <v>1</v>
      </c>
      <c r="B3" s="7"/>
      <c r="C3" s="7"/>
      <c r="D3" s="8"/>
      <c r="E3" s="8"/>
      <c r="F3" s="8"/>
    </row>
    <row r="4" spans="1:6" s="1" customFormat="1" ht="25.5" customHeight="1" hidden="1">
      <c r="A4" s="125" t="s">
        <v>2</v>
      </c>
      <c r="B4" s="144" t="s">
        <v>3</v>
      </c>
      <c r="C4" s="135" t="s">
        <v>4</v>
      </c>
      <c r="D4" s="135" t="s">
        <v>5</v>
      </c>
      <c r="E4" s="135" t="s">
        <v>6</v>
      </c>
      <c r="F4" s="141" t="s">
        <v>7</v>
      </c>
    </row>
    <row r="5" spans="1:6" s="1" customFormat="1" ht="13.5" customHeight="1" hidden="1" thickBot="1">
      <c r="A5" s="126"/>
      <c r="B5" s="145"/>
      <c r="C5" s="136"/>
      <c r="D5" s="136"/>
      <c r="E5" s="136"/>
      <c r="F5" s="142"/>
    </row>
    <row r="6" spans="1:6" ht="12.75" hidden="1">
      <c r="A6" s="131" t="s">
        <v>8</v>
      </c>
      <c r="B6" s="9" t="s">
        <v>9</v>
      </c>
      <c r="C6" s="10">
        <v>59254446</v>
      </c>
      <c r="D6" s="10">
        <v>691306</v>
      </c>
      <c r="E6" s="10">
        <v>592548</v>
      </c>
      <c r="F6" s="11">
        <f aca="true" t="shared" si="0" ref="F6:F15">+C6-E6-D6</f>
        <v>57970592</v>
      </c>
    </row>
    <row r="7" spans="1:6" ht="13.5" hidden="1" thickBot="1">
      <c r="A7" s="132"/>
      <c r="B7" s="12" t="s">
        <v>10</v>
      </c>
      <c r="C7" s="13">
        <v>71070017</v>
      </c>
      <c r="D7" s="13">
        <v>4649185</v>
      </c>
      <c r="E7" s="13">
        <v>5895612</v>
      </c>
      <c r="F7" s="14">
        <f t="shared" si="0"/>
        <v>60525220</v>
      </c>
    </row>
    <row r="8" spans="1:6" ht="12.75" hidden="1">
      <c r="A8" s="15" t="s">
        <v>11</v>
      </c>
      <c r="B8" s="16" t="s">
        <v>10</v>
      </c>
      <c r="C8" s="17">
        <v>12193979</v>
      </c>
      <c r="D8" s="17">
        <v>1912188</v>
      </c>
      <c r="E8" s="17">
        <v>961272</v>
      </c>
      <c r="F8" s="18">
        <f t="shared" si="0"/>
        <v>9320519</v>
      </c>
    </row>
    <row r="9" spans="1:6" ht="12.75" hidden="1">
      <c r="A9" s="131" t="s">
        <v>12</v>
      </c>
      <c r="B9" s="19" t="s">
        <v>9</v>
      </c>
      <c r="C9" s="20">
        <v>209563586</v>
      </c>
      <c r="D9" s="20">
        <v>2106</v>
      </c>
      <c r="E9" s="20">
        <v>2287104</v>
      </c>
      <c r="F9" s="21">
        <f t="shared" si="0"/>
        <v>207274376</v>
      </c>
    </row>
    <row r="10" spans="1:6" ht="13.5" hidden="1" thickBot="1">
      <c r="A10" s="132"/>
      <c r="B10" s="22" t="s">
        <v>10</v>
      </c>
      <c r="C10" s="23">
        <v>168807520</v>
      </c>
      <c r="D10" s="23">
        <v>1450323</v>
      </c>
      <c r="E10" s="23">
        <v>12906569</v>
      </c>
      <c r="F10" s="24">
        <f t="shared" si="0"/>
        <v>154450628</v>
      </c>
    </row>
    <row r="11" spans="1:6" ht="12.75" hidden="1">
      <c r="A11" s="131" t="s">
        <v>13</v>
      </c>
      <c r="B11" s="19" t="s">
        <v>9</v>
      </c>
      <c r="C11" s="20">
        <v>226092</v>
      </c>
      <c r="D11" s="20">
        <v>378</v>
      </c>
      <c r="E11" s="20">
        <v>2268</v>
      </c>
      <c r="F11" s="21">
        <f t="shared" si="0"/>
        <v>223446</v>
      </c>
    </row>
    <row r="12" spans="1:6" ht="12.75" customHeight="1" hidden="1" thickBot="1">
      <c r="A12" s="132"/>
      <c r="B12" s="12" t="s">
        <v>10</v>
      </c>
      <c r="C12" s="13">
        <v>22154391.360000003</v>
      </c>
      <c r="D12" s="13">
        <v>1971603</v>
      </c>
      <c r="E12" s="13">
        <v>2001288</v>
      </c>
      <c r="F12" s="14">
        <f t="shared" si="0"/>
        <v>18181500.360000003</v>
      </c>
    </row>
    <row r="13" spans="1:6" ht="12.75" customHeight="1" hidden="1">
      <c r="A13" s="129" t="s">
        <v>14</v>
      </c>
      <c r="B13" s="9" t="s">
        <v>9</v>
      </c>
      <c r="C13" s="25">
        <v>66365052</v>
      </c>
      <c r="D13" s="20">
        <v>468260</v>
      </c>
      <c r="E13" s="20">
        <v>770584</v>
      </c>
      <c r="F13" s="21">
        <f t="shared" si="0"/>
        <v>65126208</v>
      </c>
    </row>
    <row r="14" spans="1:6" ht="12.75" customHeight="1" hidden="1" thickBot="1">
      <c r="A14" s="130"/>
      <c r="B14" s="26" t="s">
        <v>10</v>
      </c>
      <c r="C14" s="27">
        <v>32185504</v>
      </c>
      <c r="D14" s="28">
        <v>2971917</v>
      </c>
      <c r="E14" s="28">
        <v>3419532</v>
      </c>
      <c r="F14" s="29">
        <f t="shared" si="0"/>
        <v>25794055</v>
      </c>
    </row>
    <row r="15" spans="1:6" s="32" customFormat="1" ht="17.25" customHeight="1" hidden="1" thickBot="1">
      <c r="A15" s="133" t="s">
        <v>15</v>
      </c>
      <c r="B15" s="134"/>
      <c r="C15" s="30">
        <f>SUM(C6:C14)</f>
        <v>641820587.36</v>
      </c>
      <c r="D15" s="30">
        <f>SUM(D6:D14)</f>
        <v>14117266</v>
      </c>
      <c r="E15" s="30">
        <f>SUM(E6:E14)</f>
        <v>28836777</v>
      </c>
      <c r="F15" s="31">
        <f t="shared" si="0"/>
        <v>598866544.36</v>
      </c>
    </row>
    <row r="16" spans="1:6" ht="8.25" customHeight="1" hidden="1">
      <c r="A16"/>
      <c r="B16"/>
      <c r="C16"/>
      <c r="D16"/>
      <c r="E16"/>
      <c r="F16"/>
    </row>
    <row r="17" ht="17.25" customHeight="1" hidden="1" thickBot="1">
      <c r="A17" s="33" t="s">
        <v>16</v>
      </c>
    </row>
    <row r="18" spans="1:6" s="32" customFormat="1" ht="12" customHeight="1" hidden="1">
      <c r="A18" s="127" t="s">
        <v>2</v>
      </c>
      <c r="B18" s="139">
        <v>2004</v>
      </c>
      <c r="C18" s="140"/>
      <c r="D18" s="143"/>
      <c r="E18" s="139">
        <v>2005</v>
      </c>
      <c r="F18" s="140"/>
    </row>
    <row r="19" spans="1:6" s="37" customFormat="1" ht="22.5" hidden="1">
      <c r="A19" s="128"/>
      <c r="B19" s="34" t="s">
        <v>17</v>
      </c>
      <c r="C19" s="35" t="s">
        <v>10</v>
      </c>
      <c r="D19" s="36" t="s">
        <v>9</v>
      </c>
      <c r="E19" s="34" t="s">
        <v>17</v>
      </c>
      <c r="F19" s="35" t="s">
        <v>10</v>
      </c>
    </row>
    <row r="20" spans="1:6" ht="12.75" hidden="1">
      <c r="A20" s="38" t="s">
        <v>8</v>
      </c>
      <c r="B20" s="39">
        <v>28100000</v>
      </c>
      <c r="C20" s="40">
        <v>20500000</v>
      </c>
      <c r="D20" s="41">
        <f>+B20-C20</f>
        <v>7600000</v>
      </c>
      <c r="E20" s="39" t="e">
        <f>+F20+#REF!</f>
        <v>#REF!</v>
      </c>
      <c r="F20" s="40">
        <f>+C20+E7</f>
        <v>26395612</v>
      </c>
    </row>
    <row r="21" spans="1:6" ht="12.75" hidden="1">
      <c r="A21" s="38" t="s">
        <v>11</v>
      </c>
      <c r="B21" s="39">
        <v>34900000</v>
      </c>
      <c r="C21" s="40">
        <v>26200000</v>
      </c>
      <c r="D21" s="41">
        <f>+B21-C21</f>
        <v>8700000</v>
      </c>
      <c r="E21" s="39" t="e">
        <f>+F21+#REF!</f>
        <v>#REF!</v>
      </c>
      <c r="F21" s="40">
        <f>+C21</f>
        <v>26200000</v>
      </c>
    </row>
    <row r="22" spans="1:6" ht="12.75" hidden="1">
      <c r="A22" s="38" t="s">
        <v>12</v>
      </c>
      <c r="B22" s="39">
        <v>17200000</v>
      </c>
      <c r="C22" s="40">
        <v>14100000</v>
      </c>
      <c r="D22" s="41">
        <f>+B22-C22</f>
        <v>3100000</v>
      </c>
      <c r="E22" s="39" t="e">
        <f>+F22+#REF!</f>
        <v>#REF!</v>
      </c>
      <c r="F22" s="40">
        <f>+C22+E10</f>
        <v>27006569</v>
      </c>
    </row>
    <row r="23" spans="1:6" ht="12.75" hidden="1">
      <c r="A23" s="38" t="s">
        <v>13</v>
      </c>
      <c r="B23" s="39">
        <v>22300000</v>
      </c>
      <c r="C23" s="40">
        <v>15000000</v>
      </c>
      <c r="D23" s="41">
        <f>+B23-C23</f>
        <v>7300000</v>
      </c>
      <c r="E23" s="39" t="e">
        <f>+F23+#REF!</f>
        <v>#REF!</v>
      </c>
      <c r="F23" s="40">
        <f>+C23+E12</f>
        <v>17001288</v>
      </c>
    </row>
    <row r="24" spans="1:6" ht="13.5" hidden="1" thickBot="1">
      <c r="A24" s="42" t="s">
        <v>14</v>
      </c>
      <c r="B24" s="43">
        <f>+C24+D24</f>
        <v>31400000</v>
      </c>
      <c r="C24" s="44">
        <v>23800000</v>
      </c>
      <c r="D24" s="45">
        <v>7600000</v>
      </c>
      <c r="E24" s="43" t="e">
        <f>+F24+#REF!</f>
        <v>#REF!</v>
      </c>
      <c r="F24" s="44">
        <f>+C24+E14</f>
        <v>27219532</v>
      </c>
    </row>
    <row r="25" spans="1:6" s="50" customFormat="1" ht="13.5" hidden="1" thickBot="1">
      <c r="A25" s="46" t="s">
        <v>15</v>
      </c>
      <c r="B25" s="47">
        <f>SUM(B20:B24)</f>
        <v>133900000</v>
      </c>
      <c r="C25" s="48">
        <f>SUM(C20:C24)</f>
        <v>99600000</v>
      </c>
      <c r="D25" s="49">
        <f>SUM(D20:D24)</f>
        <v>34300000</v>
      </c>
      <c r="E25" s="47" t="e">
        <f>SUM(E20:E24)</f>
        <v>#REF!</v>
      </c>
      <c r="F25" s="48">
        <f>SUM(F20:F24)</f>
        <v>123823001</v>
      </c>
    </row>
    <row r="26" spans="1:6" ht="3" customHeight="1" hidden="1" thickBot="1">
      <c r="A26"/>
      <c r="B26"/>
      <c r="C26"/>
      <c r="D26"/>
      <c r="E26"/>
      <c r="F26"/>
    </row>
    <row r="27" spans="1:6" ht="22.5" customHeight="1" hidden="1" thickBot="1">
      <c r="A27" s="51" t="s">
        <v>2</v>
      </c>
      <c r="B27" s="146" t="s">
        <v>18</v>
      </c>
      <c r="C27" s="147"/>
      <c r="D27" s="148"/>
      <c r="E27" s="137" t="s">
        <v>19</v>
      </c>
      <c r="F27" s="138"/>
    </row>
    <row r="28" spans="1:6" ht="12.75" customHeight="1" hidden="1">
      <c r="A28" s="52" t="s">
        <v>8</v>
      </c>
      <c r="B28" s="53" t="e">
        <f>+D28+C28</f>
        <v>#REF!</v>
      </c>
      <c r="C28" s="54">
        <f>+CEILING(F20,100000)</f>
        <v>26400000</v>
      </c>
      <c r="D28" s="55" t="e">
        <f>+CEILING(#REF!,100000)</f>
        <v>#REF!</v>
      </c>
      <c r="E28" s="53" t="e">
        <f aca="true" t="shared" si="1" ref="E28:F32">+B28-B20</f>
        <v>#REF!</v>
      </c>
      <c r="F28" s="54">
        <f t="shared" si="1"/>
        <v>5900000</v>
      </c>
    </row>
    <row r="29" spans="1:6" ht="12.75" hidden="1">
      <c r="A29" s="56" t="s">
        <v>11</v>
      </c>
      <c r="B29" s="39" t="e">
        <f>+D29+C29</f>
        <v>#REF!</v>
      </c>
      <c r="C29" s="40">
        <f>+CEILING(F21,100000)</f>
        <v>26200000</v>
      </c>
      <c r="D29" s="41" t="e">
        <f>+CEILING(#REF!,100000)</f>
        <v>#REF!</v>
      </c>
      <c r="E29" s="53" t="e">
        <f t="shared" si="1"/>
        <v>#REF!</v>
      </c>
      <c r="F29" s="40">
        <f t="shared" si="1"/>
        <v>0</v>
      </c>
    </row>
    <row r="30" spans="1:6" ht="12.75" hidden="1">
      <c r="A30" s="56" t="s">
        <v>12</v>
      </c>
      <c r="B30" s="39" t="e">
        <f>+D30+C30</f>
        <v>#REF!</v>
      </c>
      <c r="C30" s="40">
        <f>+CEILING(F22,100000)</f>
        <v>27100000</v>
      </c>
      <c r="D30" s="41" t="e">
        <f>+CEILING(#REF!,100000)</f>
        <v>#REF!</v>
      </c>
      <c r="E30" s="53" t="e">
        <f t="shared" si="1"/>
        <v>#REF!</v>
      </c>
      <c r="F30" s="40">
        <f t="shared" si="1"/>
        <v>13000000</v>
      </c>
    </row>
    <row r="31" spans="1:6" ht="12.75" hidden="1">
      <c r="A31" s="56" t="s">
        <v>13</v>
      </c>
      <c r="B31" s="39" t="e">
        <f>+D31+C31</f>
        <v>#REF!</v>
      </c>
      <c r="C31" s="40">
        <f>+FLOOR(F23,100000)</f>
        <v>17000000</v>
      </c>
      <c r="D31" s="41" t="e">
        <f>+CEILING(#REF!,100000)</f>
        <v>#REF!</v>
      </c>
      <c r="E31" s="53" t="e">
        <f t="shared" si="1"/>
        <v>#REF!</v>
      </c>
      <c r="F31" s="40">
        <f t="shared" si="1"/>
        <v>2000000</v>
      </c>
    </row>
    <row r="32" spans="1:6" ht="12.75" hidden="1">
      <c r="A32" s="57" t="s">
        <v>14</v>
      </c>
      <c r="B32" s="58" t="e">
        <f>+D32+C32</f>
        <v>#REF!</v>
      </c>
      <c r="C32" s="59">
        <f>+CEILING(F24,100000)</f>
        <v>27300000</v>
      </c>
      <c r="D32" s="60" t="e">
        <f>+CEILING(#REF!,100000)</f>
        <v>#REF!</v>
      </c>
      <c r="E32" s="61" t="e">
        <f t="shared" si="1"/>
        <v>#REF!</v>
      </c>
      <c r="F32" s="59">
        <f t="shared" si="1"/>
        <v>3500000</v>
      </c>
    </row>
    <row r="33" spans="1:6" s="50" customFormat="1" ht="13.5" hidden="1" thickBot="1">
      <c r="A33" s="46" t="s">
        <v>15</v>
      </c>
      <c r="B33" s="47" t="e">
        <f>SUM(B28:B32)</f>
        <v>#REF!</v>
      </c>
      <c r="C33" s="48">
        <f>SUM(C28:C32)</f>
        <v>124000000</v>
      </c>
      <c r="D33" s="49" t="e">
        <f>SUM(D28:D32)</f>
        <v>#REF!</v>
      </c>
      <c r="E33" s="47" t="e">
        <f>SUM(E28:E32)</f>
        <v>#REF!</v>
      </c>
      <c r="F33" s="48">
        <f>SUM(F28:F32)</f>
        <v>24400000</v>
      </c>
    </row>
    <row r="34" ht="12.75" hidden="1">
      <c r="A34" s="33" t="s">
        <v>20</v>
      </c>
    </row>
    <row r="35" spans="1:4" ht="34.5" customHeight="1" hidden="1" thickBot="1">
      <c r="A35" s="153" t="s">
        <v>2</v>
      </c>
      <c r="B35" s="146"/>
      <c r="C35" s="158"/>
      <c r="D35" s="159"/>
    </row>
    <row r="36" spans="1:4" ht="15.75" customHeight="1" hidden="1">
      <c r="A36" s="154"/>
      <c r="B36" s="151" t="s">
        <v>21</v>
      </c>
      <c r="C36" s="152"/>
      <c r="D36" s="156" t="s">
        <v>22</v>
      </c>
    </row>
    <row r="37" spans="1:4" s="32" customFormat="1" ht="17.25" customHeight="1" hidden="1" thickBot="1">
      <c r="A37" s="155"/>
      <c r="B37" s="62" t="s">
        <v>23</v>
      </c>
      <c r="C37" s="63" t="s">
        <v>24</v>
      </c>
      <c r="D37" s="157"/>
    </row>
    <row r="38" spans="1:4" ht="12.75" hidden="1">
      <c r="A38" s="64" t="s">
        <v>25</v>
      </c>
      <c r="B38" s="53">
        <v>28205</v>
      </c>
      <c r="C38" s="55">
        <f>-B38</f>
        <v>-28205</v>
      </c>
      <c r="D38" s="65">
        <f>+B38+C38</f>
        <v>0</v>
      </c>
    </row>
    <row r="39" spans="1:4" ht="12.75" hidden="1">
      <c r="A39" s="56" t="s">
        <v>26</v>
      </c>
      <c r="B39" s="39">
        <v>35610</v>
      </c>
      <c r="C39" s="55">
        <f>-B39</f>
        <v>-35610</v>
      </c>
      <c r="D39" s="66">
        <f>+B39+C39</f>
        <v>0</v>
      </c>
    </row>
    <row r="40" spans="1:4" ht="12.75" hidden="1">
      <c r="A40" s="56" t="s">
        <v>27</v>
      </c>
      <c r="B40" s="39">
        <v>17535</v>
      </c>
      <c r="C40" s="55">
        <f>-B40</f>
        <v>-17535</v>
      </c>
      <c r="D40" s="66">
        <f>+B40+C40</f>
        <v>0</v>
      </c>
    </row>
    <row r="41" spans="1:4" ht="12.75" hidden="1">
      <c r="A41" s="56" t="s">
        <v>28</v>
      </c>
      <c r="B41" s="39">
        <v>23930</v>
      </c>
      <c r="C41" s="55">
        <f>-B41</f>
        <v>-23930</v>
      </c>
      <c r="D41" s="66">
        <f>+B41+C41</f>
        <v>0</v>
      </c>
    </row>
    <row r="42" spans="1:4" ht="12.75" hidden="1">
      <c r="A42" s="57" t="s">
        <v>29</v>
      </c>
      <c r="B42" s="58">
        <v>31875</v>
      </c>
      <c r="C42" s="55">
        <f>-B42</f>
        <v>-31875</v>
      </c>
      <c r="D42" s="67">
        <f>+B42+C42</f>
        <v>0</v>
      </c>
    </row>
    <row r="43" spans="1:4" s="50" customFormat="1" ht="13.5" hidden="1" thickBot="1">
      <c r="A43" s="68" t="s">
        <v>15</v>
      </c>
      <c r="B43" s="47">
        <f>SUM(B38:B42)</f>
        <v>137155</v>
      </c>
      <c r="C43" s="49">
        <f>SUM(C38:C42)</f>
        <v>-137155</v>
      </c>
      <c r="D43" s="69">
        <f>SUM(D38:D42)</f>
        <v>0</v>
      </c>
    </row>
    <row r="44" ht="15.75">
      <c r="A44" s="70" t="s">
        <v>41</v>
      </c>
    </row>
    <row r="45" ht="15.75">
      <c r="A45" s="70"/>
    </row>
    <row r="46" spans="1:6" ht="12.75">
      <c r="A46" s="33" t="s">
        <v>42</v>
      </c>
      <c r="F46" s="71"/>
    </row>
    <row r="47" spans="1:6" ht="9" customHeight="1" thickBot="1">
      <c r="A47"/>
      <c r="B47"/>
      <c r="C47"/>
      <c r="D47"/>
      <c r="E47"/>
      <c r="F47" s="119" t="s">
        <v>30</v>
      </c>
    </row>
    <row r="48" spans="1:6" ht="12.75" customHeight="1">
      <c r="A48" s="160" t="s">
        <v>43</v>
      </c>
      <c r="B48" s="161"/>
      <c r="C48" s="149" t="s">
        <v>38</v>
      </c>
      <c r="D48" s="149"/>
      <c r="E48" s="72" t="s">
        <v>31</v>
      </c>
      <c r="F48" s="73" t="s">
        <v>32</v>
      </c>
    </row>
    <row r="49" spans="1:6" ht="12.75" customHeight="1">
      <c r="A49" s="162"/>
      <c r="B49" s="163"/>
      <c r="C49" s="150"/>
      <c r="D49" s="150"/>
      <c r="E49" s="74" t="s">
        <v>33</v>
      </c>
      <c r="F49" s="75" t="s">
        <v>39</v>
      </c>
    </row>
    <row r="50" spans="1:6" ht="12.75" customHeight="1" thickBot="1">
      <c r="A50" s="164"/>
      <c r="B50" s="165"/>
      <c r="C50" s="98" t="s">
        <v>34</v>
      </c>
      <c r="D50" s="85" t="s">
        <v>35</v>
      </c>
      <c r="E50" s="86" t="s">
        <v>36</v>
      </c>
      <c r="F50" s="75" t="s">
        <v>37</v>
      </c>
    </row>
    <row r="51" spans="1:6" ht="12.75" customHeight="1">
      <c r="A51" s="88" t="s">
        <v>48</v>
      </c>
      <c r="B51" s="100"/>
      <c r="C51" s="101">
        <v>0</v>
      </c>
      <c r="D51" s="76">
        <v>700000</v>
      </c>
      <c r="E51" s="102">
        <v>585120</v>
      </c>
      <c r="F51" s="103">
        <f>D51+E51</f>
        <v>1285120</v>
      </c>
    </row>
    <row r="52" spans="1:6" ht="12.75" customHeight="1">
      <c r="A52" s="93" t="s">
        <v>49</v>
      </c>
      <c r="B52" s="105"/>
      <c r="C52" s="106">
        <v>0</v>
      </c>
      <c r="D52" s="77">
        <v>700000</v>
      </c>
      <c r="E52" s="107">
        <v>955560</v>
      </c>
      <c r="F52" s="78">
        <f>D52+E52</f>
        <v>1655560</v>
      </c>
    </row>
    <row r="53" spans="1:6" ht="12.75" customHeight="1">
      <c r="A53" s="169" t="s">
        <v>50</v>
      </c>
      <c r="B53" s="170"/>
      <c r="C53" s="106">
        <v>0</v>
      </c>
      <c r="D53" s="77">
        <v>700000</v>
      </c>
      <c r="E53" s="107">
        <v>964560</v>
      </c>
      <c r="F53" s="78">
        <f>D53+E53</f>
        <v>1664560</v>
      </c>
    </row>
    <row r="54" spans="1:7" ht="12.75" customHeight="1">
      <c r="A54" s="169" t="s">
        <v>51</v>
      </c>
      <c r="B54" s="171"/>
      <c r="C54" s="106">
        <v>0</v>
      </c>
      <c r="D54" s="77">
        <v>700000</v>
      </c>
      <c r="E54" s="123">
        <v>966360</v>
      </c>
      <c r="F54" s="78">
        <f>D54+E54</f>
        <v>1666360</v>
      </c>
      <c r="G54" s="124"/>
    </row>
    <row r="55" spans="1:6" ht="12.75" customHeight="1" thickBot="1">
      <c r="A55" s="79" t="s">
        <v>52</v>
      </c>
      <c r="B55" s="110"/>
      <c r="C55" s="111">
        <v>0</v>
      </c>
      <c r="D55" s="80">
        <v>6700000</v>
      </c>
      <c r="E55" s="112">
        <v>973440</v>
      </c>
      <c r="F55" s="116">
        <f>D55+E55</f>
        <v>7673440</v>
      </c>
    </row>
    <row r="56" spans="1:6" ht="12.75" customHeight="1" thickBot="1">
      <c r="A56" s="172" t="s">
        <v>15</v>
      </c>
      <c r="B56" s="173"/>
      <c r="C56" s="113">
        <v>0</v>
      </c>
      <c r="D56" s="82">
        <f>SUM(D51:D55)</f>
        <v>9500000</v>
      </c>
      <c r="E56" s="114">
        <f>SUM(E51:E55)</f>
        <v>4445040</v>
      </c>
      <c r="F56" s="115">
        <f>SUM(F51:F55)</f>
        <v>13945040</v>
      </c>
    </row>
    <row r="57" spans="1:6" ht="12.75" customHeight="1">
      <c r="A57" s="95"/>
      <c r="B57" s="95"/>
      <c r="C57" s="96"/>
      <c r="D57" s="96"/>
      <c r="E57" s="96"/>
      <c r="F57" s="97"/>
    </row>
    <row r="58" spans="1:6" ht="12.75" customHeight="1">
      <c r="A58" s="95"/>
      <c r="B58" s="95"/>
      <c r="C58" s="96"/>
      <c r="D58" s="96"/>
      <c r="E58" s="96"/>
      <c r="F58" s="97"/>
    </row>
    <row r="59" spans="1:6" ht="12.75" customHeight="1">
      <c r="A59" s="33" t="s">
        <v>44</v>
      </c>
      <c r="F59" s="71"/>
    </row>
    <row r="60" ht="9" customHeight="1" thickBot="1">
      <c r="F60" s="119" t="s">
        <v>30</v>
      </c>
    </row>
    <row r="61" spans="1:6" ht="12.75" customHeight="1">
      <c r="A61" s="160" t="s">
        <v>43</v>
      </c>
      <c r="B61" s="166"/>
      <c r="C61" s="174" t="s">
        <v>38</v>
      </c>
      <c r="D61" s="149"/>
      <c r="E61" s="72" t="s">
        <v>31</v>
      </c>
      <c r="F61" s="73" t="s">
        <v>32</v>
      </c>
    </row>
    <row r="62" spans="1:6" ht="12.75" customHeight="1">
      <c r="A62" s="162"/>
      <c r="B62" s="167"/>
      <c r="C62" s="175"/>
      <c r="D62" s="150"/>
      <c r="E62" s="74" t="s">
        <v>33</v>
      </c>
      <c r="F62" s="75" t="s">
        <v>39</v>
      </c>
    </row>
    <row r="63" spans="1:6" ht="12.75" customHeight="1" thickBot="1">
      <c r="A63" s="164"/>
      <c r="B63" s="168"/>
      <c r="C63" s="84" t="s">
        <v>34</v>
      </c>
      <c r="D63" s="85" t="s">
        <v>35</v>
      </c>
      <c r="E63" s="86" t="s">
        <v>36</v>
      </c>
      <c r="F63" s="87" t="s">
        <v>37</v>
      </c>
    </row>
    <row r="64" spans="1:6" ht="12.75" customHeight="1" thickBot="1">
      <c r="A64" s="169" t="s">
        <v>53</v>
      </c>
      <c r="B64" s="171"/>
      <c r="C64" s="89">
        <v>0</v>
      </c>
      <c r="D64" s="90">
        <v>700000</v>
      </c>
      <c r="E64" s="91">
        <v>670440</v>
      </c>
      <c r="F64" s="92">
        <f>D64+E64</f>
        <v>1370440</v>
      </c>
    </row>
    <row r="65" spans="1:6" ht="12.75" customHeight="1" thickBot="1">
      <c r="A65" s="172" t="s">
        <v>15</v>
      </c>
      <c r="B65" s="176"/>
      <c r="C65" s="81">
        <v>0</v>
      </c>
      <c r="D65" s="82">
        <f>SUM(D64)</f>
        <v>700000</v>
      </c>
      <c r="E65" s="83">
        <f>SUM(E64:E64)</f>
        <v>670440</v>
      </c>
      <c r="F65" s="94">
        <f>SUM(F64:F64)</f>
        <v>1370440</v>
      </c>
    </row>
    <row r="66" spans="1:6" ht="12.75" customHeight="1">
      <c r="A66" s="95"/>
      <c r="B66" s="95"/>
      <c r="C66" s="96"/>
      <c r="D66" s="96"/>
      <c r="E66" s="97"/>
      <c r="F66" s="96"/>
    </row>
    <row r="67" spans="1:6" ht="12.75" customHeight="1">
      <c r="A67" s="95"/>
      <c r="B67" s="95"/>
      <c r="C67" s="96"/>
      <c r="D67" s="96"/>
      <c r="E67" s="97"/>
      <c r="F67" s="96"/>
    </row>
    <row r="68" spans="1:6" ht="12.75" customHeight="1">
      <c r="A68" s="33" t="s">
        <v>47</v>
      </c>
      <c r="F68" s="71"/>
    </row>
    <row r="69" ht="12.75" customHeight="1" thickBot="1">
      <c r="F69" s="119" t="s">
        <v>30</v>
      </c>
    </row>
    <row r="70" spans="1:6" ht="12.75" customHeight="1">
      <c r="A70" s="160" t="s">
        <v>43</v>
      </c>
      <c r="B70" s="166"/>
      <c r="C70" s="174" t="s">
        <v>38</v>
      </c>
      <c r="D70" s="149"/>
      <c r="E70" s="72" t="s">
        <v>31</v>
      </c>
      <c r="F70" s="73" t="s">
        <v>32</v>
      </c>
    </row>
    <row r="71" spans="1:6" ht="12.75" customHeight="1">
      <c r="A71" s="162"/>
      <c r="B71" s="167"/>
      <c r="C71" s="175"/>
      <c r="D71" s="150"/>
      <c r="E71" s="74" t="s">
        <v>33</v>
      </c>
      <c r="F71" s="75" t="s">
        <v>39</v>
      </c>
    </row>
    <row r="72" spans="1:6" ht="12.75" customHeight="1" thickBot="1">
      <c r="A72" s="164"/>
      <c r="B72" s="168"/>
      <c r="C72" s="84" t="s">
        <v>34</v>
      </c>
      <c r="D72" s="85" t="s">
        <v>35</v>
      </c>
      <c r="E72" s="86" t="s">
        <v>36</v>
      </c>
      <c r="F72" s="87" t="s">
        <v>37</v>
      </c>
    </row>
    <row r="73" spans="1:6" ht="12.75" customHeight="1">
      <c r="A73" s="169" t="s">
        <v>54</v>
      </c>
      <c r="B73" s="171"/>
      <c r="C73" s="89">
        <v>0</v>
      </c>
      <c r="D73" s="90">
        <v>0</v>
      </c>
      <c r="E73" s="91">
        <v>202560</v>
      </c>
      <c r="F73" s="92">
        <f>D73+E73</f>
        <v>202560</v>
      </c>
    </row>
    <row r="74" spans="1:6" ht="12.75" customHeight="1" thickBot="1">
      <c r="A74" s="179" t="s">
        <v>55</v>
      </c>
      <c r="B74" s="180"/>
      <c r="C74" s="120">
        <v>0</v>
      </c>
      <c r="D74" s="121">
        <v>0</v>
      </c>
      <c r="E74" s="122">
        <v>192360</v>
      </c>
      <c r="F74" s="92">
        <f>D74+E74</f>
        <v>192360</v>
      </c>
    </row>
    <row r="75" spans="1:6" ht="12.75" customHeight="1" thickBot="1">
      <c r="A75" s="172" t="s">
        <v>15</v>
      </c>
      <c r="B75" s="176"/>
      <c r="C75" s="81">
        <v>0</v>
      </c>
      <c r="D75" s="82">
        <f>SUM(D73)</f>
        <v>0</v>
      </c>
      <c r="E75" s="83">
        <f>SUM(E73:E74)</f>
        <v>394920</v>
      </c>
      <c r="F75" s="94">
        <f>SUM(F73:F74)</f>
        <v>394920</v>
      </c>
    </row>
    <row r="76" spans="1:6" ht="12.75" customHeight="1">
      <c r="A76" s="95"/>
      <c r="B76" s="95"/>
      <c r="C76" s="96"/>
      <c r="D76" s="96"/>
      <c r="E76" s="97"/>
      <c r="F76" s="96"/>
    </row>
    <row r="77" spans="1:6" ht="12.75" customHeight="1">
      <c r="A77" s="117" t="s">
        <v>46</v>
      </c>
      <c r="B77" s="117"/>
      <c r="C77" s="118"/>
      <c r="D77" s="96"/>
      <c r="E77" s="97"/>
      <c r="F77" s="96"/>
    </row>
    <row r="78" spans="1:6" ht="9.75" customHeight="1" thickBot="1">
      <c r="A78"/>
      <c r="B78"/>
      <c r="C78"/>
      <c r="D78"/>
      <c r="E78"/>
      <c r="F78" s="119" t="s">
        <v>30</v>
      </c>
    </row>
    <row r="79" spans="1:6" ht="12.75">
      <c r="A79" s="160" t="s">
        <v>45</v>
      </c>
      <c r="B79" s="161"/>
      <c r="C79" s="149" t="s">
        <v>38</v>
      </c>
      <c r="D79" s="149"/>
      <c r="E79" s="72" t="s">
        <v>31</v>
      </c>
      <c r="F79" s="73" t="s">
        <v>32</v>
      </c>
    </row>
    <row r="80" spans="1:6" ht="12.75">
      <c r="A80" s="162"/>
      <c r="B80" s="163"/>
      <c r="C80" s="150"/>
      <c r="D80" s="150"/>
      <c r="E80" s="74" t="s">
        <v>33</v>
      </c>
      <c r="F80" s="75" t="s">
        <v>39</v>
      </c>
    </row>
    <row r="81" spans="1:8" ht="13.5" thickBot="1">
      <c r="A81" s="164"/>
      <c r="B81" s="165"/>
      <c r="C81" s="98" t="s">
        <v>34</v>
      </c>
      <c r="D81" s="85" t="s">
        <v>35</v>
      </c>
      <c r="E81" s="86" t="s">
        <v>36</v>
      </c>
      <c r="F81" s="75" t="s">
        <v>37</v>
      </c>
      <c r="H81" s="99"/>
    </row>
    <row r="82" spans="1:8" ht="12.75" customHeight="1" thickBot="1">
      <c r="A82" s="177" t="s">
        <v>40</v>
      </c>
      <c r="B82" s="178"/>
      <c r="C82" s="101">
        <v>20000000</v>
      </c>
      <c r="D82" s="76">
        <v>16800000</v>
      </c>
      <c r="E82" s="102">
        <f>SUM(E56,E75,E64)*-1</f>
        <v>-5510400</v>
      </c>
      <c r="F82" s="103">
        <f>D82+E82</f>
        <v>11289600</v>
      </c>
      <c r="H82" s="104"/>
    </row>
    <row r="83" spans="1:11" ht="12.75" customHeight="1" thickBot="1">
      <c r="A83" s="172" t="s">
        <v>15</v>
      </c>
      <c r="B83" s="173"/>
      <c r="C83" s="113">
        <f>SUM(C82:C82)</f>
        <v>20000000</v>
      </c>
      <c r="D83" s="82">
        <f>SUM(D82:D82)</f>
        <v>16800000</v>
      </c>
      <c r="E83" s="114">
        <f>SUM(E82:E82)</f>
        <v>-5510400</v>
      </c>
      <c r="F83" s="83">
        <f>SUM(F82:F82)</f>
        <v>11289600</v>
      </c>
      <c r="H83" s="108"/>
      <c r="I83" s="109"/>
      <c r="K83" s="109"/>
    </row>
    <row r="84" spans="1:11" ht="12.75" customHeight="1">
      <c r="A84" s="95"/>
      <c r="B84" s="95"/>
      <c r="C84" s="96"/>
      <c r="D84" s="96"/>
      <c r="E84" s="96"/>
      <c r="F84" s="97"/>
      <c r="H84" s="108"/>
      <c r="I84" s="109"/>
      <c r="K84" s="109"/>
    </row>
    <row r="85" ht="12.75" customHeight="1"/>
    <row r="86" spans="1:6" ht="12.75">
      <c r="A86"/>
      <c r="B86"/>
      <c r="C86"/>
      <c r="D86"/>
      <c r="E86"/>
      <c r="F86"/>
    </row>
    <row r="87" spans="1:6" ht="10.5" customHeight="1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</sheetData>
  <mergeCells count="38">
    <mergeCell ref="A82:B82"/>
    <mergeCell ref="A83:B83"/>
    <mergeCell ref="A64:B64"/>
    <mergeCell ref="A65:B65"/>
    <mergeCell ref="A79:B81"/>
    <mergeCell ref="A74:B74"/>
    <mergeCell ref="C79:D80"/>
    <mergeCell ref="A61:B63"/>
    <mergeCell ref="A53:B53"/>
    <mergeCell ref="A54:B54"/>
    <mergeCell ref="A56:B56"/>
    <mergeCell ref="C61:D62"/>
    <mergeCell ref="A70:B72"/>
    <mergeCell ref="C70:D71"/>
    <mergeCell ref="A73:B73"/>
    <mergeCell ref="A75:B75"/>
    <mergeCell ref="C48:D49"/>
    <mergeCell ref="B36:C36"/>
    <mergeCell ref="A35:A37"/>
    <mergeCell ref="D36:D37"/>
    <mergeCell ref="B35:D35"/>
    <mergeCell ref="A48:B50"/>
    <mergeCell ref="D4:D5"/>
    <mergeCell ref="C4:C5"/>
    <mergeCell ref="E4:E5"/>
    <mergeCell ref="E27:F27"/>
    <mergeCell ref="E18:F18"/>
    <mergeCell ref="F4:F5"/>
    <mergeCell ref="B18:D18"/>
    <mergeCell ref="B4:B5"/>
    <mergeCell ref="B27:D27"/>
    <mergeCell ref="A4:A5"/>
    <mergeCell ref="A18:A19"/>
    <mergeCell ref="A13:A14"/>
    <mergeCell ref="A9:A10"/>
    <mergeCell ref="A11:A12"/>
    <mergeCell ref="A15:B15"/>
    <mergeCell ref="A6:A7"/>
  </mergeCells>
  <conditionalFormatting sqref="C13">
    <cfRule type="cellIs" priority="1" dxfId="0" operator="between" stopIfTrue="1">
      <formula>"F7"</formula>
      <formula>"F56"</formula>
    </cfRule>
  </conditionalFormatting>
  <printOptions horizontalCentered="1"/>
  <pageMargins left="0.24" right="0.2362204724409449" top="0.4330708661417323" bottom="0.2755905511811024" header="0.1968503937007874" footer="0.4724409448818898"/>
  <pageSetup horizontalDpi="600" verticalDpi="600" orientation="portrait" paperSize="9" scale="90" r:id="rId1"/>
  <headerFooter alignWithMargins="0">
    <oddFooter>&amp;CStrana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dvorakova.j</dc:creator>
  <cp:keywords/>
  <dc:description/>
  <cp:lastModifiedBy>pospichalova</cp:lastModifiedBy>
  <cp:lastPrinted>2011-08-16T08:09:19Z</cp:lastPrinted>
  <dcterms:created xsi:type="dcterms:W3CDTF">2011-03-30T09:53:55Z</dcterms:created>
  <dcterms:modified xsi:type="dcterms:W3CDTF">2011-08-18T08:59:28Z</dcterms:modified>
  <cp:category/>
  <cp:version/>
  <cp:contentType/>
  <cp:contentStatus/>
</cp:coreProperties>
</file>