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710" activeTab="0"/>
  </bookViews>
  <sheets>
    <sheet name="HB" sheetId="1" r:id="rId1"/>
    <sheet name="JI" sheetId="2" r:id="rId2"/>
    <sheet name="NM" sheetId="3" r:id="rId3"/>
    <sheet name="PE" sheetId="4" r:id="rId4"/>
    <sheet name="TR" sheetId="5" r:id="rId5"/>
  </sheets>
  <definedNames/>
  <calcPr fullCalcOnLoad="1"/>
</workbook>
</file>

<file path=xl/sharedStrings.xml><?xml version="1.0" encoding="utf-8"?>
<sst xmlns="http://schemas.openxmlformats.org/spreadsheetml/2006/main" count="108" uniqueCount="33">
  <si>
    <t>spotřeba léky</t>
  </si>
  <si>
    <t>spotřeba SZM</t>
  </si>
  <si>
    <t>spotřeba materiál</t>
  </si>
  <si>
    <t>DDHM</t>
  </si>
  <si>
    <t>prádlo, OOPP</t>
  </si>
  <si>
    <t>energie, voda, plyn</t>
  </si>
  <si>
    <t xml:space="preserve">   z toho smlouvy s lékaři de-do</t>
  </si>
  <si>
    <t xml:space="preserve">   z toho smlouvy s lékaři stomat</t>
  </si>
  <si>
    <t>OON s odvody</t>
  </si>
  <si>
    <t>tržby VZP</t>
  </si>
  <si>
    <t>tržby ostatní ZP</t>
  </si>
  <si>
    <t>ostatní (cizinci, placené, poplatky)</t>
  </si>
  <si>
    <t>dotace kraj</t>
  </si>
  <si>
    <t>jiné</t>
  </si>
  <si>
    <t>NÁKLADY celkem</t>
  </si>
  <si>
    <t>VÝNOSY celkem</t>
  </si>
  <si>
    <t>vnitro</t>
  </si>
  <si>
    <t>služby  a opravy</t>
  </si>
  <si>
    <t>stav k 31.12.2010</t>
  </si>
  <si>
    <t>LSPP v rámci ÚPS</t>
  </si>
  <si>
    <t xml:space="preserve">služby </t>
  </si>
  <si>
    <t>vnitronáklady</t>
  </si>
  <si>
    <t>Náklady na LSPP</t>
  </si>
  <si>
    <t>spotřeba všeob. materiál</t>
  </si>
  <si>
    <t>vnitro náklady</t>
  </si>
  <si>
    <t>Nemocnice Nové Město na Moravě, příspěvková organizace - vyúčtování LSPP za rok 2010</t>
  </si>
  <si>
    <t>služby 51*</t>
  </si>
  <si>
    <t xml:space="preserve">LSPP v rámci nemocnice </t>
  </si>
  <si>
    <t>Nemocnice Jihlava, příspěvková organizace - vyúčtování LSPP za rok 2010</t>
  </si>
  <si>
    <t>výsledek hospodaření</t>
  </si>
  <si>
    <t>Nemocnice Havlíčkův Brod, příspěvková organizace - vyúčtování LSPP za rok 2010</t>
  </si>
  <si>
    <t>Nemocnice Pelhřimov, příspěvková organizace - vyúčtování LSPP za rok 2010</t>
  </si>
  <si>
    <t>Nemocnice Třebíč, příspěvková organizace - vyúčtování LSPP za 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</si>
</sst>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5" fillId="3" borderId="0" applyNumberFormat="0" applyBorder="0" applyAlignment="0" applyProtection="0"/>
    <xf numFmtId="0" fontId="13" fillId="7" borderId="1" applyNumberFormat="0" applyAlignment="0" applyProtection="0"/>
    <xf numFmtId="0" fontId="12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8" applyNumberFormat="0" applyFont="0" applyAlignment="0" applyProtection="0"/>
    <xf numFmtId="0" fontId="16" fillId="20" borderId="9" applyNumberForma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6" fillId="20" borderId="1" applyNumberFormat="0" applyAlignment="0" applyProtection="0"/>
    <xf numFmtId="0" fontId="16" fillId="20" borderId="9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20" borderId="10" xfId="0" applyFont="1" applyFill="1" applyBorder="1" applyAlignment="1">
      <alignment vertical="center"/>
    </xf>
    <xf numFmtId="3" fontId="2" fillId="2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20" borderId="12" xfId="0" applyFont="1" applyFill="1" applyBorder="1" applyAlignment="1">
      <alignment vertical="center"/>
    </xf>
    <xf numFmtId="3" fontId="2" fillId="20" borderId="13" xfId="0" applyNumberFormat="1" applyFont="1" applyFill="1" applyBorder="1" applyAlignment="1">
      <alignment vertical="center"/>
    </xf>
    <xf numFmtId="0" fontId="2" fillId="20" borderId="14" xfId="0" applyFont="1" applyFill="1" applyBorder="1" applyAlignment="1">
      <alignment vertical="center"/>
    </xf>
    <xf numFmtId="3" fontId="2" fillId="20" borderId="15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1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14" fontId="3" fillId="0" borderId="0" xfId="0" applyNumberFormat="1" applyFont="1" applyAlignment="1">
      <alignment/>
    </xf>
    <xf numFmtId="0" fontId="21" fillId="20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3" fillId="20" borderId="18" xfId="0" applyFont="1" applyFill="1" applyBorder="1" applyAlignment="1">
      <alignment horizontal="left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vertical="center"/>
    </xf>
    <xf numFmtId="3" fontId="2" fillId="20" borderId="2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2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2" fillId="20" borderId="23" xfId="0" applyNumberFormat="1" applyFont="1" applyFill="1" applyBorder="1" applyAlignment="1">
      <alignment vertical="center"/>
    </xf>
    <xf numFmtId="3" fontId="24" fillId="0" borderId="22" xfId="0" applyNumberFormat="1" applyFont="1" applyBorder="1" applyAlignment="1">
      <alignment vertical="center"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te" xfId="82"/>
    <cellStyle name="Output" xfId="83"/>
    <cellStyle name="Poznámka" xfId="84"/>
    <cellStyle name="Percent" xfId="85"/>
    <cellStyle name="Propojená buňka" xfId="86"/>
    <cellStyle name="Správně" xfId="87"/>
    <cellStyle name="Text upozornění" xfId="88"/>
    <cellStyle name="Title" xfId="89"/>
    <cellStyle name="Total" xfId="90"/>
    <cellStyle name="Vstup" xfId="91"/>
    <cellStyle name="Výpočet" xfId="92"/>
    <cellStyle name="Výstup" xfId="93"/>
    <cellStyle name="Vysvětlující text" xfId="94"/>
    <cellStyle name="Warning Text" xfId="95"/>
    <cellStyle name="Zvýraznění 1" xfId="96"/>
    <cellStyle name="Zvýraznění 2" xfId="97"/>
    <cellStyle name="Zvýraznění 3" xfId="98"/>
    <cellStyle name="Zvýraznění 4" xfId="99"/>
    <cellStyle name="Zvýraznění 5" xfId="100"/>
    <cellStyle name="Zvýraznění 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tabSelected="1" zoomScale="110" zoomScaleNormal="110" zoomScalePageLayoutView="0" workbookViewId="0" topLeftCell="A1">
      <selection activeCell="G13" sqref="G13"/>
    </sheetView>
  </sheetViews>
  <sheetFormatPr defaultColWidth="9.140625" defaultRowHeight="15"/>
  <cols>
    <col min="1" max="1" width="28.28125" style="2" customWidth="1"/>
    <col min="2" max="3" width="12.7109375" style="2" customWidth="1"/>
    <col min="4" max="16384" width="9.140625" style="2" customWidth="1"/>
  </cols>
  <sheetData>
    <row r="2" ht="17.25" customHeight="1">
      <c r="A2" s="19" t="s">
        <v>30</v>
      </c>
    </row>
    <row r="3" ht="19.5" customHeight="1" thickBot="1"/>
    <row r="4" spans="1:2" s="12" customFormat="1" ht="23.25" thickBot="1">
      <c r="A4" s="14"/>
      <c r="B4" s="18" t="s">
        <v>18</v>
      </c>
    </row>
    <row r="5" spans="1:2" s="1" customFormat="1" ht="15.75" customHeight="1">
      <c r="A5" s="10" t="s">
        <v>14</v>
      </c>
      <c r="B5" s="11">
        <f>+B15+B12+B11+B10+B9+B8+B7+B6+B16+B17</f>
        <v>5537266.109999999</v>
      </c>
    </row>
    <row r="6" spans="1:2" s="1" customFormat="1" ht="15.75" customHeight="1">
      <c r="A6" s="4" t="s">
        <v>0</v>
      </c>
      <c r="B6" s="7">
        <v>12554.11</v>
      </c>
    </row>
    <row r="7" spans="1:2" s="1" customFormat="1" ht="15.75" customHeight="1">
      <c r="A7" s="4" t="s">
        <v>1</v>
      </c>
      <c r="B7" s="7">
        <v>15046</v>
      </c>
    </row>
    <row r="8" spans="1:2" s="1" customFormat="1" ht="15.75" customHeight="1">
      <c r="A8" s="4" t="s">
        <v>2</v>
      </c>
      <c r="B8" s="7">
        <v>20810</v>
      </c>
    </row>
    <row r="9" spans="1:2" s="1" customFormat="1" ht="15.75" customHeight="1">
      <c r="A9" s="4" t="s">
        <v>3</v>
      </c>
      <c r="B9" s="7">
        <v>24478</v>
      </c>
    </row>
    <row r="10" spans="1:2" s="1" customFormat="1" ht="15.75" customHeight="1">
      <c r="A10" s="4" t="s">
        <v>4</v>
      </c>
      <c r="B10" s="7"/>
    </row>
    <row r="11" spans="1:2" s="1" customFormat="1" ht="15.75" customHeight="1">
      <c r="A11" s="4" t="s">
        <v>5</v>
      </c>
      <c r="B11" s="7">
        <v>42901</v>
      </c>
    </row>
    <row r="12" spans="1:2" s="1" customFormat="1" ht="15.75" customHeight="1">
      <c r="A12" s="4" t="s">
        <v>20</v>
      </c>
      <c r="B12" s="7">
        <v>1480918</v>
      </c>
    </row>
    <row r="13" spans="1:2" s="1" customFormat="1" ht="15.75" customHeight="1">
      <c r="A13" s="4" t="s">
        <v>7</v>
      </c>
      <c r="B13" s="7">
        <v>98700</v>
      </c>
    </row>
    <row r="14" spans="1:2" s="1" customFormat="1" ht="15.75" customHeight="1">
      <c r="A14" s="4" t="s">
        <v>6</v>
      </c>
      <c r="B14" s="7">
        <v>1343880</v>
      </c>
    </row>
    <row r="15" spans="1:2" s="3" customFormat="1" ht="15.75" customHeight="1">
      <c r="A15" s="4" t="s">
        <v>8</v>
      </c>
      <c r="B15" s="7">
        <v>2213863</v>
      </c>
    </row>
    <row r="16" spans="1:2" s="3" customFormat="1" ht="15.75" customHeight="1">
      <c r="A16" s="4" t="s">
        <v>21</v>
      </c>
      <c r="B16" s="7">
        <v>26696</v>
      </c>
    </row>
    <row r="17" spans="1:2" s="3" customFormat="1" ht="15.75" customHeight="1">
      <c r="A17" s="4" t="s">
        <v>19</v>
      </c>
      <c r="B17" s="7">
        <v>1700000</v>
      </c>
    </row>
    <row r="18" spans="1:2" s="3" customFormat="1" ht="15.75" customHeight="1">
      <c r="A18" s="5" t="s">
        <v>15</v>
      </c>
      <c r="B18" s="6">
        <f>SUM(B19:B23)</f>
        <v>5480743</v>
      </c>
    </row>
    <row r="19" spans="1:2" s="3" customFormat="1" ht="15.75" customHeight="1">
      <c r="A19" s="4" t="s">
        <v>9</v>
      </c>
      <c r="B19" s="7">
        <v>673106</v>
      </c>
    </row>
    <row r="20" spans="1:2" s="3" customFormat="1" ht="15.75" customHeight="1">
      <c r="A20" s="4" t="s">
        <v>10</v>
      </c>
      <c r="B20" s="7">
        <v>327266</v>
      </c>
    </row>
    <row r="21" spans="1:2" s="3" customFormat="1" ht="15.75" customHeight="1">
      <c r="A21" s="4" t="s">
        <v>11</v>
      </c>
      <c r="B21" s="7">
        <v>480371</v>
      </c>
    </row>
    <row r="22" spans="1:2" s="3" customFormat="1" ht="15.75" customHeight="1">
      <c r="A22" s="4" t="s">
        <v>12</v>
      </c>
      <c r="B22" s="7">
        <v>4000000</v>
      </c>
    </row>
    <row r="23" spans="1:2" s="3" customFormat="1" ht="15.75" customHeight="1">
      <c r="A23" s="4" t="s">
        <v>13</v>
      </c>
      <c r="B23" s="7"/>
    </row>
    <row r="24" spans="1:2" s="3" customFormat="1" ht="15.75" customHeight="1" thickBot="1">
      <c r="A24" s="8" t="s">
        <v>29</v>
      </c>
      <c r="B24" s="9">
        <f>+B18-B5</f>
        <v>-56523.109999999404</v>
      </c>
    </row>
    <row r="25" ht="12" customHeight="1"/>
  </sheetData>
  <sheetProtection/>
  <printOptions horizontalCentered="1"/>
  <pageMargins left="0.2362204724409449" right="0.2362204724409449" top="0.6692913385826772" bottom="0.5905511811023623" header="0.5118110236220472" footer="0.3937007874015748"/>
  <pageSetup horizontalDpi="600" verticalDpi="600" orientation="portrait" paperSize="9" r:id="rId1"/>
  <headerFooter alignWithMargins="0">
    <oddHeader>&amp;R&amp;"Arial,Tučné"RK-17-2011-33, př. 1
počet stran: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23"/>
  <sheetViews>
    <sheetView zoomScale="110" zoomScaleNormal="110" workbookViewId="0" topLeftCell="A1">
      <selection activeCell="E6" sqref="E6"/>
    </sheetView>
  </sheetViews>
  <sheetFormatPr defaultColWidth="9.140625" defaultRowHeight="15"/>
  <cols>
    <col min="1" max="1" width="28.28125" style="2" customWidth="1"/>
    <col min="2" max="3" width="12.7109375" style="2" customWidth="1"/>
    <col min="4" max="16384" width="9.140625" style="2" customWidth="1"/>
  </cols>
  <sheetData>
    <row r="2" ht="17.25" customHeight="1">
      <c r="A2" s="19" t="s">
        <v>28</v>
      </c>
    </row>
    <row r="3" ht="19.5" customHeight="1" thickBot="1"/>
    <row r="4" spans="1:2" s="12" customFormat="1" ht="23.25" thickBot="1">
      <c r="A4" s="14"/>
      <c r="B4" s="18" t="s">
        <v>18</v>
      </c>
    </row>
    <row r="5" spans="1:2" s="1" customFormat="1" ht="15.75" customHeight="1">
      <c r="A5" s="10" t="s">
        <v>14</v>
      </c>
      <c r="B5" s="11">
        <f>+B15+B12+B11+B10+B9+B8+B7+B6+B16</f>
        <v>5979070.580000001</v>
      </c>
    </row>
    <row r="6" spans="1:2" s="1" customFormat="1" ht="15.75" customHeight="1">
      <c r="A6" s="4" t="s">
        <v>0</v>
      </c>
      <c r="B6" s="7">
        <v>19741.13</v>
      </c>
    </row>
    <row r="7" spans="1:2" s="1" customFormat="1" ht="15.75" customHeight="1">
      <c r="A7" s="4" t="s">
        <v>1</v>
      </c>
      <c r="B7" s="7">
        <v>13025.99</v>
      </c>
    </row>
    <row r="8" spans="1:2" s="1" customFormat="1" ht="15.75" customHeight="1">
      <c r="A8" s="4" t="s">
        <v>2</v>
      </c>
      <c r="B8" s="7">
        <v>9767.4</v>
      </c>
    </row>
    <row r="9" spans="1:2" s="1" customFormat="1" ht="15.75" customHeight="1">
      <c r="A9" s="4" t="s">
        <v>3</v>
      </c>
      <c r="B9" s="7">
        <v>0</v>
      </c>
    </row>
    <row r="10" spans="1:2" s="1" customFormat="1" ht="15.75" customHeight="1">
      <c r="A10" s="4" t="s">
        <v>4</v>
      </c>
      <c r="B10" s="7">
        <v>493.95</v>
      </c>
    </row>
    <row r="11" spans="1:2" s="1" customFormat="1" ht="15.75" customHeight="1">
      <c r="A11" s="4" t="s">
        <v>5</v>
      </c>
      <c r="B11" s="7">
        <v>72402.54</v>
      </c>
    </row>
    <row r="12" spans="1:2" s="1" customFormat="1" ht="15.75" customHeight="1">
      <c r="A12" s="4" t="s">
        <v>20</v>
      </c>
      <c r="B12" s="7">
        <v>747549.36</v>
      </c>
    </row>
    <row r="13" spans="1:2" s="1" customFormat="1" ht="15.75" customHeight="1">
      <c r="A13" s="4" t="s">
        <v>7</v>
      </c>
      <c r="B13" s="7"/>
    </row>
    <row r="14" spans="1:2" s="1" customFormat="1" ht="15.75" customHeight="1">
      <c r="A14" s="4" t="s">
        <v>6</v>
      </c>
      <c r="B14" s="7"/>
    </row>
    <row r="15" spans="1:2" s="3" customFormat="1" ht="15.75" customHeight="1">
      <c r="A15" s="4" t="s">
        <v>8</v>
      </c>
      <c r="B15" s="7">
        <v>5035304.54</v>
      </c>
    </row>
    <row r="16" spans="1:2" s="3" customFormat="1" ht="15.75" customHeight="1">
      <c r="A16" s="4" t="s">
        <v>21</v>
      </c>
      <c r="B16" s="7">
        <v>80785.67</v>
      </c>
    </row>
    <row r="17" spans="1:2" s="3" customFormat="1" ht="15.75" customHeight="1">
      <c r="A17" s="5" t="s">
        <v>15</v>
      </c>
      <c r="B17" s="6">
        <f>SUM(B18:B22)</f>
        <v>5874435.91</v>
      </c>
    </row>
    <row r="18" spans="1:2" s="3" customFormat="1" ht="15.75" customHeight="1">
      <c r="A18" s="4" t="s">
        <v>9</v>
      </c>
      <c r="B18" s="7">
        <v>1060446.48</v>
      </c>
    </row>
    <row r="19" spans="1:2" s="3" customFormat="1" ht="15.75" customHeight="1">
      <c r="A19" s="4" t="s">
        <v>10</v>
      </c>
      <c r="B19" s="7">
        <v>201860.08</v>
      </c>
    </row>
    <row r="20" spans="1:2" s="3" customFormat="1" ht="15.75" customHeight="1">
      <c r="A20" s="4" t="s">
        <v>11</v>
      </c>
      <c r="B20" s="7">
        <v>612129.35</v>
      </c>
    </row>
    <row r="21" spans="1:2" s="3" customFormat="1" ht="15.75" customHeight="1">
      <c r="A21" s="4" t="s">
        <v>12</v>
      </c>
      <c r="B21" s="7">
        <v>4000000</v>
      </c>
    </row>
    <row r="22" spans="1:2" s="3" customFormat="1" ht="15.75" customHeight="1">
      <c r="A22" s="4" t="s">
        <v>13</v>
      </c>
      <c r="B22" s="7"/>
    </row>
    <row r="23" spans="1:2" s="3" customFormat="1" ht="15.75" customHeight="1" thickBot="1">
      <c r="A23" s="8" t="s">
        <v>29</v>
      </c>
      <c r="B23" s="9">
        <f>+B17-B5</f>
        <v>-104634.67000000086</v>
      </c>
    </row>
    <row r="24" ht="12" customHeight="1"/>
  </sheetData>
  <sheetProtection/>
  <printOptions horizontalCentered="1"/>
  <pageMargins left="0.2362204724409449" right="0.22" top="0.65" bottom="0.61" header="0.5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zoomScale="110" zoomScaleNormal="110" workbookViewId="0" topLeftCell="A1">
      <selection activeCell="C18" sqref="C18"/>
    </sheetView>
  </sheetViews>
  <sheetFormatPr defaultColWidth="9.140625" defaultRowHeight="15"/>
  <cols>
    <col min="1" max="1" width="28.28125" style="2" customWidth="1"/>
    <col min="2" max="3" width="12.7109375" style="2" customWidth="1"/>
    <col min="4" max="16384" width="9.140625" style="2" customWidth="1"/>
  </cols>
  <sheetData>
    <row r="2" ht="17.25" customHeight="1">
      <c r="A2" s="19" t="s">
        <v>25</v>
      </c>
    </row>
    <row r="3" ht="19.5" customHeight="1" thickBot="1"/>
    <row r="4" spans="1:2" s="12" customFormat="1" ht="23.25" thickBot="1">
      <c r="A4" s="14"/>
      <c r="B4" s="18" t="s">
        <v>18</v>
      </c>
    </row>
    <row r="5" spans="1:2" s="1" customFormat="1" ht="15.75" customHeight="1">
      <c r="A5" s="10" t="s">
        <v>14</v>
      </c>
      <c r="B5" s="11">
        <f>+B15+B12+B11+B10+B9+B8+B7+B6+B17+B16</f>
        <v>5219058</v>
      </c>
    </row>
    <row r="6" spans="1:2" s="1" customFormat="1" ht="15.75" customHeight="1">
      <c r="A6" s="4" t="s">
        <v>0</v>
      </c>
      <c r="B6" s="7">
        <v>39907</v>
      </c>
    </row>
    <row r="7" spans="1:2" s="1" customFormat="1" ht="15.75" customHeight="1">
      <c r="A7" s="4" t="s">
        <v>1</v>
      </c>
      <c r="B7" s="7">
        <v>32017</v>
      </c>
    </row>
    <row r="8" spans="1:2" s="1" customFormat="1" ht="15.75" customHeight="1">
      <c r="A8" s="4" t="s">
        <v>2</v>
      </c>
      <c r="B8" s="7">
        <v>20936</v>
      </c>
    </row>
    <row r="9" spans="1:2" s="1" customFormat="1" ht="15.75" customHeight="1">
      <c r="A9" s="4" t="s">
        <v>3</v>
      </c>
      <c r="B9" s="7">
        <v>18559</v>
      </c>
    </row>
    <row r="10" spans="1:2" s="1" customFormat="1" ht="15.75" customHeight="1">
      <c r="A10" s="4" t="s">
        <v>4</v>
      </c>
      <c r="B10" s="7">
        <v>1485</v>
      </c>
    </row>
    <row r="11" spans="1:2" s="1" customFormat="1" ht="15.75" customHeight="1">
      <c r="A11" s="4" t="s">
        <v>5</v>
      </c>
      <c r="B11" s="7">
        <v>38751</v>
      </c>
    </row>
    <row r="12" spans="1:2" s="1" customFormat="1" ht="15.75" customHeight="1">
      <c r="A12" s="4" t="s">
        <v>26</v>
      </c>
      <c r="B12" s="7">
        <v>1362211</v>
      </c>
    </row>
    <row r="13" spans="1:2" s="1" customFormat="1" ht="15.75" customHeight="1">
      <c r="A13" s="4" t="s">
        <v>7</v>
      </c>
      <c r="B13" s="7">
        <v>130250</v>
      </c>
    </row>
    <row r="14" spans="1:2" s="1" customFormat="1" ht="15.75" customHeight="1">
      <c r="A14" s="4" t="s">
        <v>6</v>
      </c>
      <c r="B14" s="7">
        <v>1186000</v>
      </c>
    </row>
    <row r="15" spans="1:2" s="3" customFormat="1" ht="15.75" customHeight="1">
      <c r="A15" s="4" t="s">
        <v>8</v>
      </c>
      <c r="B15" s="7">
        <v>2380963</v>
      </c>
    </row>
    <row r="16" spans="1:2" s="3" customFormat="1" ht="15.75" customHeight="1">
      <c r="A16" s="4" t="s">
        <v>27</v>
      </c>
      <c r="B16" s="7">
        <v>1150000</v>
      </c>
    </row>
    <row r="17" spans="1:2" s="3" customFormat="1" ht="15.75" customHeight="1">
      <c r="A17" s="4" t="s">
        <v>21</v>
      </c>
      <c r="B17" s="7">
        <v>174229</v>
      </c>
    </row>
    <row r="18" spans="1:2" s="3" customFormat="1" ht="15.75" customHeight="1">
      <c r="A18" s="5" t="s">
        <v>15</v>
      </c>
      <c r="B18" s="6">
        <f>SUM(B19:B23)</f>
        <v>5193812</v>
      </c>
    </row>
    <row r="19" spans="1:2" s="3" customFormat="1" ht="15.75" customHeight="1">
      <c r="A19" s="4" t="s">
        <v>9</v>
      </c>
      <c r="B19" s="7">
        <v>581885</v>
      </c>
    </row>
    <row r="20" spans="1:2" s="3" customFormat="1" ht="15.75" customHeight="1">
      <c r="A20" s="4" t="s">
        <v>10</v>
      </c>
      <c r="B20" s="7">
        <v>263562</v>
      </c>
    </row>
    <row r="21" spans="1:2" s="3" customFormat="1" ht="15.75" customHeight="1">
      <c r="A21" s="4" t="s">
        <v>11</v>
      </c>
      <c r="B21" s="7">
        <v>314739</v>
      </c>
    </row>
    <row r="22" spans="1:2" s="3" customFormat="1" ht="15.75" customHeight="1">
      <c r="A22" s="4" t="s">
        <v>12</v>
      </c>
      <c r="B22" s="7">
        <v>4000000</v>
      </c>
    </row>
    <row r="23" spans="1:2" s="3" customFormat="1" ht="15.75" customHeight="1">
      <c r="A23" s="4" t="s">
        <v>13</v>
      </c>
      <c r="B23" s="7">
        <v>33626</v>
      </c>
    </row>
    <row r="24" spans="1:2" s="3" customFormat="1" ht="15.75" customHeight="1" thickBot="1">
      <c r="A24" s="8" t="s">
        <v>29</v>
      </c>
      <c r="B24" s="9">
        <f>+B18-B5</f>
        <v>-25246</v>
      </c>
    </row>
    <row r="25" ht="12" customHeight="1"/>
  </sheetData>
  <sheetProtection/>
  <printOptions horizontalCentered="1"/>
  <pageMargins left="0.2362204724409449" right="0.2362204724409449" top="0.6692913385826772" bottom="0.5905511811023623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6"/>
  <sheetViews>
    <sheetView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28.28125" style="2" customWidth="1"/>
    <col min="2" max="2" width="11.7109375" style="2" customWidth="1"/>
    <col min="3" max="16384" width="9.140625" style="2" customWidth="1"/>
  </cols>
  <sheetData>
    <row r="2" ht="15">
      <c r="A2" s="19" t="s">
        <v>31</v>
      </c>
    </row>
    <row r="3" ht="12" thickBot="1"/>
    <row r="4" spans="1:2" s="12" customFormat="1" ht="23.25" thickBot="1">
      <c r="A4" s="14"/>
      <c r="B4" s="13" t="s">
        <v>18</v>
      </c>
    </row>
    <row r="5" spans="1:2" s="1" customFormat="1" ht="15.75" customHeight="1">
      <c r="A5" s="10" t="s">
        <v>14</v>
      </c>
      <c r="B5" s="11">
        <f>+B16+B12+B11+B10+B9+B8+B7+B6+B17+B15</f>
        <v>5513103.1</v>
      </c>
    </row>
    <row r="6" spans="1:2" s="1" customFormat="1" ht="15.75" customHeight="1">
      <c r="A6" s="4" t="s">
        <v>0</v>
      </c>
      <c r="B6" s="7">
        <v>29838.88</v>
      </c>
    </row>
    <row r="7" spans="1:2" s="1" customFormat="1" ht="15.75" customHeight="1">
      <c r="A7" s="4" t="s">
        <v>1</v>
      </c>
      <c r="B7" s="7">
        <v>12593.52</v>
      </c>
    </row>
    <row r="8" spans="1:2" s="1" customFormat="1" ht="15.75" customHeight="1">
      <c r="A8" s="4" t="s">
        <v>2</v>
      </c>
      <c r="B8" s="7">
        <v>9380.47</v>
      </c>
    </row>
    <row r="9" spans="1:2" s="1" customFormat="1" ht="15.75" customHeight="1">
      <c r="A9" s="4" t="s">
        <v>3</v>
      </c>
      <c r="B9" s="7">
        <v>1990.21</v>
      </c>
    </row>
    <row r="10" spans="1:2" s="1" customFormat="1" ht="15.75" customHeight="1">
      <c r="A10" s="4" t="s">
        <v>4</v>
      </c>
      <c r="B10" s="7">
        <v>1434.85</v>
      </c>
    </row>
    <row r="11" spans="1:2" s="1" customFormat="1" ht="15.75" customHeight="1">
      <c r="A11" s="4" t="s">
        <v>5</v>
      </c>
      <c r="B11" s="7">
        <v>185367.31</v>
      </c>
    </row>
    <row r="12" spans="1:2" s="1" customFormat="1" ht="15.75" customHeight="1">
      <c r="A12" s="4" t="s">
        <v>17</v>
      </c>
      <c r="B12" s="7">
        <v>1193534.27</v>
      </c>
    </row>
    <row r="13" spans="1:2" s="1" customFormat="1" ht="15.75" customHeight="1">
      <c r="A13" s="4" t="s">
        <v>7</v>
      </c>
      <c r="B13" s="7">
        <v>101850</v>
      </c>
    </row>
    <row r="14" spans="1:2" s="1" customFormat="1" ht="15.75" customHeight="1">
      <c r="A14" s="4" t="s">
        <v>6</v>
      </c>
      <c r="B14" s="16">
        <v>1091684.27</v>
      </c>
    </row>
    <row r="15" spans="1:2" s="1" customFormat="1" ht="15.75" customHeight="1">
      <c r="A15" s="4" t="s">
        <v>19</v>
      </c>
      <c r="B15" s="16">
        <v>1800000</v>
      </c>
    </row>
    <row r="16" spans="1:2" s="3" customFormat="1" ht="15.75" customHeight="1">
      <c r="A16" s="4" t="s">
        <v>8</v>
      </c>
      <c r="B16" s="7">
        <v>1690368</v>
      </c>
    </row>
    <row r="17" spans="1:2" s="3" customFormat="1" ht="15.75" customHeight="1">
      <c r="A17" s="4" t="s">
        <v>16</v>
      </c>
      <c r="B17" s="7">
        <v>588595.59</v>
      </c>
    </row>
    <row r="18" spans="1:2" s="3" customFormat="1" ht="15.75" customHeight="1">
      <c r="A18" s="5" t="s">
        <v>15</v>
      </c>
      <c r="B18" s="6">
        <f>SUM(B19:B23)</f>
        <v>5495491.25</v>
      </c>
    </row>
    <row r="19" spans="1:2" s="3" customFormat="1" ht="15.75" customHeight="1">
      <c r="A19" s="4" t="s">
        <v>9</v>
      </c>
      <c r="B19" s="7">
        <v>800933.76</v>
      </c>
    </row>
    <row r="20" spans="1:2" s="3" customFormat="1" ht="15.75" customHeight="1">
      <c r="A20" s="4" t="s">
        <v>10</v>
      </c>
      <c r="B20" s="15">
        <v>178935.11</v>
      </c>
    </row>
    <row r="21" spans="1:2" s="3" customFormat="1" ht="15.75" customHeight="1">
      <c r="A21" s="4" t="s">
        <v>11</v>
      </c>
      <c r="B21" s="7">
        <v>515432</v>
      </c>
    </row>
    <row r="22" spans="1:2" s="3" customFormat="1" ht="15.75" customHeight="1">
      <c r="A22" s="4" t="s">
        <v>12</v>
      </c>
      <c r="B22" s="7">
        <v>4000000</v>
      </c>
    </row>
    <row r="23" spans="1:2" s="3" customFormat="1" ht="15.75" customHeight="1">
      <c r="A23" s="4" t="s">
        <v>13</v>
      </c>
      <c r="B23" s="7">
        <v>190.38</v>
      </c>
    </row>
    <row r="24" spans="1:2" s="3" customFormat="1" ht="15.75" customHeight="1" thickBot="1">
      <c r="A24" s="8" t="s">
        <v>29</v>
      </c>
      <c r="B24" s="9">
        <f>+B18-B5</f>
        <v>-17611.849999999627</v>
      </c>
    </row>
    <row r="25" ht="12" customHeight="1"/>
    <row r="26" ht="12" customHeight="1">
      <c r="A26" s="17"/>
    </row>
    <row r="27" ht="12" customHeight="1"/>
    <row r="33" ht="21.75" customHeight="1"/>
  </sheetData>
  <sheetProtection/>
  <printOptions horizontalCentered="1"/>
  <pageMargins left="0.2362204724409449" right="0.22" top="0.65" bottom="0.61" header="0.5" footer="0.4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7"/>
  <sheetViews>
    <sheetView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28.28125" style="2" customWidth="1"/>
    <col min="2" max="4" width="11.28125" style="2" customWidth="1"/>
    <col min="5" max="16384" width="9.140625" style="2" customWidth="1"/>
  </cols>
  <sheetData>
    <row r="2" ht="15">
      <c r="A2" s="19" t="s">
        <v>32</v>
      </c>
    </row>
    <row r="3" spans="1:4" ht="15.75" thickBot="1">
      <c r="A3" s="20"/>
      <c r="B3" s="20"/>
      <c r="C3" s="20"/>
      <c r="D3" s="20"/>
    </row>
    <row r="4" spans="1:4" ht="21.75" customHeight="1" thickBot="1">
      <c r="A4" s="22" t="s">
        <v>22</v>
      </c>
      <c r="B4" s="23">
        <v>2010</v>
      </c>
      <c r="C4" s="21"/>
      <c r="D4" s="21"/>
    </row>
    <row r="5" spans="1:4" ht="15" customHeight="1">
      <c r="A5" s="24" t="s">
        <v>14</v>
      </c>
      <c r="B5" s="25">
        <f>2702133.73+2873352.35+350814.73</f>
        <v>5926300.8100000005</v>
      </c>
      <c r="C5" s="26"/>
      <c r="D5" s="26"/>
    </row>
    <row r="6" spans="1:4" ht="9.75" customHeight="1">
      <c r="A6" s="4" t="s">
        <v>0</v>
      </c>
      <c r="B6" s="27">
        <f>36708.4+8170.74+0</f>
        <v>44879.14</v>
      </c>
      <c r="C6" s="26"/>
      <c r="D6" s="26"/>
    </row>
    <row r="7" spans="1:4" ht="15">
      <c r="A7" s="4" t="s">
        <v>1</v>
      </c>
      <c r="B7" s="27">
        <f>26551.22+5112.58+0</f>
        <v>31663.800000000003</v>
      </c>
      <c r="C7" s="26"/>
      <c r="D7" s="26"/>
    </row>
    <row r="8" spans="1:4" ht="15">
      <c r="A8" s="4" t="s">
        <v>23</v>
      </c>
      <c r="B8" s="27">
        <f>20900.88+2047.91+58</f>
        <v>23006.79</v>
      </c>
      <c r="C8" s="26"/>
      <c r="D8" s="26"/>
    </row>
    <row r="9" spans="1:4" ht="15">
      <c r="A9" s="4" t="s">
        <v>3</v>
      </c>
      <c r="B9" s="27">
        <f>0+0+0</f>
        <v>0</v>
      </c>
      <c r="C9" s="26"/>
      <c r="D9" s="26"/>
    </row>
    <row r="10" spans="1:4" ht="15">
      <c r="A10" s="4" t="s">
        <v>4</v>
      </c>
      <c r="B10" s="27">
        <v>10812.95</v>
      </c>
      <c r="C10" s="28"/>
      <c r="D10" s="26"/>
    </row>
    <row r="11" spans="1:4" ht="15">
      <c r="A11" s="4" t="s">
        <v>5</v>
      </c>
      <c r="B11" s="27">
        <f>22206.58+7320.92+1900.73</f>
        <v>31428.23</v>
      </c>
      <c r="C11" s="28"/>
      <c r="D11" s="26"/>
    </row>
    <row r="12" spans="1:4" ht="15">
      <c r="A12" s="4" t="s">
        <v>20</v>
      </c>
      <c r="B12" s="27">
        <f>201228.98+11631.28+348856</f>
        <v>561716.26</v>
      </c>
      <c r="C12" s="28"/>
      <c r="D12" s="26"/>
    </row>
    <row r="13" spans="1:4" ht="15">
      <c r="A13" s="4" t="s">
        <v>7</v>
      </c>
      <c r="B13" s="27">
        <v>348856</v>
      </c>
      <c r="C13" s="26"/>
      <c r="D13" s="26"/>
    </row>
    <row r="14" spans="1:4" ht="15">
      <c r="A14" s="4" t="s">
        <v>6</v>
      </c>
      <c r="B14" s="27"/>
      <c r="C14" s="26"/>
      <c r="D14" s="26"/>
    </row>
    <row r="15" spans="1:4" ht="12.75">
      <c r="A15" s="4" t="s">
        <v>8</v>
      </c>
      <c r="B15" s="27">
        <f>(1194770+1279470)*1.35</f>
        <v>3340224</v>
      </c>
      <c r="C15" s="3"/>
      <c r="D15" s="3"/>
    </row>
    <row r="16" spans="1:4" ht="12.75">
      <c r="A16" s="4" t="s">
        <v>24</v>
      </c>
      <c r="B16" s="27">
        <f>280753.31+313130.06+0</f>
        <v>593883.37</v>
      </c>
      <c r="C16" s="3"/>
      <c r="D16" s="3"/>
    </row>
    <row r="17" spans="1:4" ht="12.75" customHeight="1">
      <c r="A17" s="5" t="s">
        <v>15</v>
      </c>
      <c r="B17" s="29">
        <f>SUM(B18:B22)</f>
        <v>5484890.179999999</v>
      </c>
      <c r="C17" s="3"/>
      <c r="D17" s="3"/>
    </row>
    <row r="18" spans="1:4" ht="15" customHeight="1">
      <c r="A18" s="4" t="s">
        <v>9</v>
      </c>
      <c r="B18" s="27">
        <f>682254.47+3121.95+0+0</f>
        <v>685376.4199999999</v>
      </c>
      <c r="C18" s="3"/>
      <c r="D18" s="3"/>
    </row>
    <row r="19" spans="1:4" ht="15" customHeight="1">
      <c r="A19" s="4" t="s">
        <v>10</v>
      </c>
      <c r="B19" s="27">
        <f>296684.23+66.3</f>
        <v>296750.52999999997</v>
      </c>
      <c r="C19" s="3"/>
      <c r="D19" s="3"/>
    </row>
    <row r="20" spans="1:4" ht="12" customHeight="1">
      <c r="A20" s="4" t="s">
        <v>11</v>
      </c>
      <c r="B20" s="27">
        <f>1655.06+1273.8+0</f>
        <v>2928.8599999999997</v>
      </c>
      <c r="C20" s="3"/>
      <c r="D20" s="3"/>
    </row>
    <row r="21" spans="1:4" ht="12" customHeight="1">
      <c r="A21" s="4" t="s">
        <v>12</v>
      </c>
      <c r="B21" s="32">
        <f>1767054.13+1902625.89+347856</f>
        <v>4017536.0199999996</v>
      </c>
      <c r="C21" s="30"/>
      <c r="D21" s="30"/>
    </row>
    <row r="22" spans="1:4" ht="12" customHeight="1">
      <c r="A22" s="4" t="s">
        <v>13</v>
      </c>
      <c r="B22" s="27">
        <f>264960+216090+0.7+1197.65+50</f>
        <v>482298.35000000003</v>
      </c>
      <c r="C22" s="3"/>
      <c r="D22" s="3"/>
    </row>
    <row r="23" spans="1:4" ht="12" customHeight="1" thickBot="1">
      <c r="A23" s="8" t="s">
        <v>29</v>
      </c>
      <c r="B23" s="31">
        <f>+B17-B5</f>
        <v>-441410.63000000175</v>
      </c>
      <c r="C23" s="3"/>
      <c r="D23" s="3"/>
    </row>
    <row r="24" ht="12" customHeight="1"/>
    <row r="28" ht="5.25" customHeight="1"/>
    <row r="32" ht="9" customHeight="1"/>
    <row r="36" spans="1:4" s="20" customFormat="1" ht="24.75" customHeight="1">
      <c r="A36" s="2"/>
      <c r="B36" s="2"/>
      <c r="C36" s="2"/>
      <c r="D36" s="2"/>
    </row>
    <row r="37" spans="1:4" s="20" customFormat="1" ht="15">
      <c r="A37" s="2"/>
      <c r="B37" s="2"/>
      <c r="C37" s="2"/>
      <c r="D37" s="2"/>
    </row>
    <row r="38" ht="18.75" customHeight="1"/>
    <row r="39" spans="1:4" s="26" customFormat="1" ht="12" customHeight="1">
      <c r="A39" s="2"/>
      <c r="B39" s="2"/>
      <c r="C39" s="2"/>
      <c r="D39" s="2"/>
    </row>
    <row r="40" spans="1:4" s="26" customFormat="1" ht="12" customHeight="1">
      <c r="A40" s="2"/>
      <c r="B40" s="2"/>
      <c r="C40" s="2"/>
      <c r="D40" s="2"/>
    </row>
    <row r="41" spans="1:4" s="26" customFormat="1" ht="12" customHeight="1">
      <c r="A41" s="2"/>
      <c r="B41" s="2"/>
      <c r="C41" s="2"/>
      <c r="D41" s="2"/>
    </row>
    <row r="42" spans="1:4" s="26" customFormat="1" ht="12" customHeight="1">
      <c r="A42" s="2"/>
      <c r="B42" s="2"/>
      <c r="C42" s="2"/>
      <c r="D42" s="2"/>
    </row>
    <row r="43" spans="1:4" s="26" customFormat="1" ht="12" customHeight="1">
      <c r="A43" s="2"/>
      <c r="B43" s="2"/>
      <c r="C43" s="2"/>
      <c r="D43" s="2"/>
    </row>
    <row r="44" spans="1:4" s="26" customFormat="1" ht="12" customHeight="1">
      <c r="A44" s="2"/>
      <c r="B44" s="2"/>
      <c r="C44" s="2"/>
      <c r="D44" s="2"/>
    </row>
    <row r="45" spans="1:4" s="26" customFormat="1" ht="12" customHeight="1">
      <c r="A45" s="2"/>
      <c r="B45" s="2"/>
      <c r="C45" s="2"/>
      <c r="D45" s="2"/>
    </row>
    <row r="46" spans="1:4" s="26" customFormat="1" ht="12" customHeight="1">
      <c r="A46" s="2"/>
      <c r="B46" s="2"/>
      <c r="C46" s="2"/>
      <c r="D46" s="2"/>
    </row>
    <row r="47" spans="1:4" s="26" customFormat="1" ht="12" customHeight="1">
      <c r="A47" s="2"/>
      <c r="B47" s="2"/>
      <c r="C47" s="2"/>
      <c r="D47" s="2"/>
    </row>
    <row r="48" spans="1:4" s="26" customFormat="1" ht="12" customHeight="1">
      <c r="A48" s="2"/>
      <c r="B48" s="2"/>
      <c r="C48" s="2"/>
      <c r="D48" s="2"/>
    </row>
    <row r="49" spans="1:4" s="3" customFormat="1" ht="12" customHeight="1">
      <c r="A49" s="2"/>
      <c r="B49" s="2"/>
      <c r="C49" s="2"/>
      <c r="D49" s="2"/>
    </row>
    <row r="50" spans="1:4" s="3" customFormat="1" ht="12" customHeight="1">
      <c r="A50" s="2"/>
      <c r="B50" s="2"/>
      <c r="C50" s="2"/>
      <c r="D50" s="2"/>
    </row>
    <row r="51" spans="1:4" s="3" customFormat="1" ht="12" customHeight="1">
      <c r="A51" s="2"/>
      <c r="B51" s="2"/>
      <c r="C51" s="2"/>
      <c r="D51" s="2"/>
    </row>
    <row r="52" spans="1:4" s="3" customFormat="1" ht="12" customHeight="1">
      <c r="A52" s="2"/>
      <c r="B52" s="2"/>
      <c r="C52" s="2"/>
      <c r="D52" s="2"/>
    </row>
    <row r="53" spans="1:4" s="3" customFormat="1" ht="12" customHeight="1">
      <c r="A53" s="2"/>
      <c r="B53" s="2"/>
      <c r="C53" s="2"/>
      <c r="D53" s="2"/>
    </row>
    <row r="54" spans="1:4" s="3" customFormat="1" ht="12" customHeight="1">
      <c r="A54" s="2"/>
      <c r="B54" s="2"/>
      <c r="C54" s="2"/>
      <c r="D54" s="2"/>
    </row>
    <row r="55" spans="1:4" s="3" customFormat="1" ht="12" customHeight="1">
      <c r="A55" s="2"/>
      <c r="B55" s="2"/>
      <c r="C55" s="2"/>
      <c r="D55" s="2"/>
    </row>
    <row r="56" spans="1:4" s="3" customFormat="1" ht="12" customHeight="1">
      <c r="A56" s="2"/>
      <c r="B56" s="2"/>
      <c r="C56" s="2"/>
      <c r="D56" s="2"/>
    </row>
    <row r="57" spans="1:4" s="3" customFormat="1" ht="12" customHeight="1">
      <c r="A57" s="2"/>
      <c r="B57" s="2"/>
      <c r="C57" s="2"/>
      <c r="D57" s="2"/>
    </row>
  </sheetData>
  <sheetProtection/>
  <printOptions horizontalCentered="1"/>
  <pageMargins left="0.2362204724409449" right="0.2362204724409449" top="0.4330708661417323" bottom="0.4724409448818898" header="0.31496062992125984" footer="0.2362204724409449"/>
  <pageSetup horizontalDpi="600" verticalDpi="6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Havlík</dc:creator>
  <cp:keywords/>
  <dc:description/>
  <cp:lastModifiedBy>jakoubkova</cp:lastModifiedBy>
  <cp:lastPrinted>2011-05-11T10:44:49Z</cp:lastPrinted>
  <dcterms:created xsi:type="dcterms:W3CDTF">2009-11-26T07:32:28Z</dcterms:created>
  <dcterms:modified xsi:type="dcterms:W3CDTF">2011-05-12T13:05:43Z</dcterms:modified>
  <cp:category/>
  <cp:version/>
  <cp:contentType/>
  <cp:contentStatus/>
</cp:coreProperties>
</file>