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'Daně'!#REF!</definedName>
    <definedName name="_1001">'Daně'!#REF!</definedName>
    <definedName name="_1002">'Daně'!#REF!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>'Daně'!#REF!</definedName>
    <definedName name="_1020">'Daně'!#REF!</definedName>
    <definedName name="_1021">'Daně'!#REF!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 localSheetId="4">'Daně'!#REF!</definedName>
    <definedName name="_1067">#REF!</definedName>
    <definedName name="_1068" localSheetId="4">'Daně'!#REF!</definedName>
    <definedName name="_1068">#REF!</definedName>
    <definedName name="_1069" localSheetId="4">'Daně'!#REF!</definedName>
    <definedName name="_1069">#REF!</definedName>
    <definedName name="_1070" localSheetId="4">'Daně'!#REF!</definedName>
    <definedName name="_1070">#REF!</definedName>
    <definedName name="_1071" localSheetId="4">'Daně'!#REF!</definedName>
    <definedName name="_1071">#REF!</definedName>
    <definedName name="_1072" localSheetId="4">'Daně'!#REF!</definedName>
    <definedName name="_1072">#REF!</definedName>
    <definedName name="_1073">'Daně'!#REF!</definedName>
    <definedName name="_1074">'Daně'!#REF!</definedName>
    <definedName name="_1075">'Daně'!#REF!</definedName>
    <definedName name="_1076">'Daně'!#REF!</definedName>
    <definedName name="_1077">'Daně'!#REF!</definedName>
    <definedName name="_1078" localSheetId="4">'Daně'!#REF!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 localSheetId="4">'Daně'!#REF!</definedName>
    <definedName name="_1084">#REF!</definedName>
    <definedName name="_1085" localSheetId="4">'Daně'!#REF!</definedName>
    <definedName name="_1085">#REF!</definedName>
    <definedName name="_1086" localSheetId="4">'Daně'!#REF!</definedName>
    <definedName name="_1086">#REF!</definedName>
    <definedName name="_1087" localSheetId="4">'Daně'!#REF!</definedName>
    <definedName name="_1087">#REF!</definedName>
    <definedName name="_1088" localSheetId="4">'Daně'!#REF!</definedName>
    <definedName name="_1088">#REF!</definedName>
    <definedName name="_1089" localSheetId="4">'Daně'!#REF!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>'Daně'!#REF!</definedName>
    <definedName name="_1093">'Daně'!#REF!</definedName>
    <definedName name="_1094">'Daně'!#REF!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 localSheetId="4">'Daně'!#REF!</definedName>
    <definedName name="_1103">'[1]daně'!#REF!</definedName>
    <definedName name="_1104" localSheetId="4">'Daně'!#REF!</definedName>
    <definedName name="_1104">'[1]daně'!#REF!</definedName>
    <definedName name="_1105" localSheetId="4">'Daně'!#REF!</definedName>
    <definedName name="_1105">'[1]daně'!#REF!</definedName>
    <definedName name="_1106" localSheetId="4">'Daně'!#REF!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>'Daně'!#REF!</definedName>
    <definedName name="_1112">'Daně'!#REF!</definedName>
    <definedName name="_1113">'Daně'!#REF!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>'Daně'!#REF!</definedName>
    <definedName name="_1131">'Daně'!#REF!</definedName>
    <definedName name="_1132">'Daně'!#REF!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>'Daně'!#REF!</definedName>
    <definedName name="_1150">'Daně'!#REF!</definedName>
    <definedName name="_1151">'Daně'!#REF!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>'Daně'!#REF!</definedName>
    <definedName name="_1169">'Daně'!#REF!</definedName>
    <definedName name="_1170">'Daně'!#REF!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 localSheetId="4">'Daně'!#REF!</definedName>
    <definedName name="_1216">#REF!</definedName>
    <definedName name="_1217" localSheetId="4">'Daně'!#REF!</definedName>
    <definedName name="_1217">#REF!</definedName>
    <definedName name="_1218" localSheetId="4">'Daně'!#REF!</definedName>
    <definedName name="_1218">#REF!</definedName>
    <definedName name="_1219" localSheetId="4">'Daně'!#REF!</definedName>
    <definedName name="_1219">#REF!</definedName>
    <definedName name="_1220" localSheetId="4">'Daně'!#REF!</definedName>
    <definedName name="_1220">#REF!</definedName>
    <definedName name="_1221" localSheetId="4">'Daně'!#REF!</definedName>
    <definedName name="_1221">#REF!</definedName>
    <definedName name="_1222">'Daně'!#REF!</definedName>
    <definedName name="_1223">'Daně'!#REF!</definedName>
    <definedName name="_1224">'Daně'!#REF!</definedName>
    <definedName name="_1225">'Daně'!#REF!</definedName>
    <definedName name="_1226">'Daně'!#REF!</definedName>
    <definedName name="_1227" localSheetId="4">'Daně'!#REF!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 localSheetId="4">'Daně'!#REF!</definedName>
    <definedName name="_1233">#REF!</definedName>
    <definedName name="_1234" localSheetId="4">'Daně'!#REF!</definedName>
    <definedName name="_1234">#REF!</definedName>
    <definedName name="_1235" localSheetId="4">'Daně'!#REF!</definedName>
    <definedName name="_1235">#REF!</definedName>
    <definedName name="_1236" localSheetId="4">'Daně'!#REF!</definedName>
    <definedName name="_1236">#REF!</definedName>
    <definedName name="_1237" localSheetId="4">'Daně'!#REF!</definedName>
    <definedName name="_1237">#REF!</definedName>
    <definedName name="_1238" localSheetId="4">'Daně'!#REF!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>'Daně'!#REF!</definedName>
    <definedName name="_1242">'Daně'!#REF!</definedName>
    <definedName name="_1243">'Daně'!#REF!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 localSheetId="4">'Daně'!#REF!</definedName>
    <definedName name="_1252">'[1]daně'!#REF!</definedName>
    <definedName name="_1253" localSheetId="4">'Daně'!#REF!</definedName>
    <definedName name="_1253">'[1]daně'!#REF!</definedName>
    <definedName name="_1254" localSheetId="4">'Daně'!#REF!</definedName>
    <definedName name="_1254">'[1]daně'!#REF!</definedName>
    <definedName name="_1255" localSheetId="4">'Daně'!#REF!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>'Daně'!#REF!</definedName>
    <definedName name="_1261">'Daně'!#REF!</definedName>
    <definedName name="_1262">'Daně'!#REF!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>'Daně'!#REF!</definedName>
    <definedName name="_1280">'Daně'!#REF!</definedName>
    <definedName name="_1281">'Daně'!#REF!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>'Daně'!#REF!</definedName>
    <definedName name="_1299">'Daně'!#REF!</definedName>
    <definedName name="_1300">'Daně'!#REF!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>'Daně'!#REF!</definedName>
    <definedName name="_1318">'Daně'!#REF!</definedName>
    <definedName name="_1319">'Daně'!#REF!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 localSheetId="4">'Daně'!#REF!</definedName>
    <definedName name="_1365">#REF!</definedName>
    <definedName name="_1366" localSheetId="4">'Daně'!#REF!</definedName>
    <definedName name="_1366">#REF!</definedName>
    <definedName name="_1367" localSheetId="4">'Daně'!#REF!</definedName>
    <definedName name="_1367">#REF!</definedName>
    <definedName name="_1368" localSheetId="4">'Daně'!#REF!</definedName>
    <definedName name="_1368">#REF!</definedName>
    <definedName name="_1369" localSheetId="4">'Daně'!#REF!</definedName>
    <definedName name="_1369">#REF!</definedName>
    <definedName name="_1370" localSheetId="4">'Daně'!#REF!</definedName>
    <definedName name="_1370">#REF!</definedName>
    <definedName name="_1371">'Daně'!#REF!</definedName>
    <definedName name="_1372">'Daně'!#REF!</definedName>
    <definedName name="_1373">'Daně'!#REF!</definedName>
    <definedName name="_1374">'Daně'!#REF!</definedName>
    <definedName name="_1375">'Daně'!#REF!</definedName>
    <definedName name="_1376" localSheetId="4">'Daně'!#REF!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 localSheetId="4">'Daně'!#REF!</definedName>
    <definedName name="_1382">#REF!</definedName>
    <definedName name="_1383" localSheetId="4">'Daně'!#REF!</definedName>
    <definedName name="_1383">#REF!</definedName>
    <definedName name="_1384" localSheetId="4">'Daně'!#REF!</definedName>
    <definedName name="_1384">#REF!</definedName>
    <definedName name="_1385" localSheetId="4">'Daně'!#REF!</definedName>
    <definedName name="_1385">#REF!</definedName>
    <definedName name="_1386" localSheetId="4">'Daně'!#REF!</definedName>
    <definedName name="_1386">#REF!</definedName>
    <definedName name="_1387" localSheetId="4">'Daně'!#REF!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>'Daně'!#REF!</definedName>
    <definedName name="_1391">'Daně'!#REF!</definedName>
    <definedName name="_1392">'Daně'!#REF!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 localSheetId="4">'Daně'!#REF!</definedName>
    <definedName name="_1401">'[1]daně'!#REF!</definedName>
    <definedName name="_1402" localSheetId="4">'Daně'!#REF!</definedName>
    <definedName name="_1402">'[1]daně'!#REF!</definedName>
    <definedName name="_1403" localSheetId="4">'Daně'!#REF!</definedName>
    <definedName name="_1403">'[1]daně'!#REF!</definedName>
    <definedName name="_1404" localSheetId="4">'Daně'!#REF!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>'Daně'!#REF!</definedName>
    <definedName name="_1410">'Daně'!#REF!</definedName>
    <definedName name="_1411">'Daně'!#REF!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>'Daně'!#REF!</definedName>
    <definedName name="_1429">'Daně'!#REF!</definedName>
    <definedName name="_1430">'Daně'!#REF!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>'Daně'!#REF!</definedName>
    <definedName name="_1448">'Daně'!#REF!</definedName>
    <definedName name="_1449">'Daně'!#REF!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>'Daně'!#REF!</definedName>
    <definedName name="_1467">'Daně'!#REF!</definedName>
    <definedName name="_1468">'Daně'!#REF!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 localSheetId="4">'Daně'!#REF!</definedName>
    <definedName name="_1514">#REF!</definedName>
    <definedName name="_1515" localSheetId="4">'Daně'!#REF!</definedName>
    <definedName name="_1515">#REF!</definedName>
    <definedName name="_1516" localSheetId="4">'Daně'!#REF!</definedName>
    <definedName name="_1516">#REF!</definedName>
    <definedName name="_1517" localSheetId="4">'Daně'!#REF!</definedName>
    <definedName name="_1517">#REF!</definedName>
    <definedName name="_1518" localSheetId="4">'Daně'!#REF!</definedName>
    <definedName name="_1518">#REF!</definedName>
    <definedName name="_1519" localSheetId="4">'Daně'!#REF!</definedName>
    <definedName name="_1519">#REF!</definedName>
    <definedName name="_1520">'Daně'!#REF!</definedName>
    <definedName name="_1521">'Daně'!#REF!</definedName>
    <definedName name="_1522">'Daně'!#REF!</definedName>
    <definedName name="_1523">'Daně'!#REF!</definedName>
    <definedName name="_1524">'Daně'!#REF!</definedName>
    <definedName name="_1525" localSheetId="4">'Daně'!#REF!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 localSheetId="4">'Daně'!#REF!</definedName>
    <definedName name="_1531">#REF!</definedName>
    <definedName name="_1532" localSheetId="4">'Daně'!#REF!</definedName>
    <definedName name="_1532">#REF!</definedName>
    <definedName name="_1533" localSheetId="4">'Daně'!#REF!</definedName>
    <definedName name="_1533">#REF!</definedName>
    <definedName name="_1534" localSheetId="4">'Daně'!#REF!</definedName>
    <definedName name="_1534">#REF!</definedName>
    <definedName name="_1535" localSheetId="4">'Daně'!#REF!</definedName>
    <definedName name="_1535">#REF!</definedName>
    <definedName name="_1536" localSheetId="4">'Daně'!#REF!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>'Daně'!#REF!</definedName>
    <definedName name="_1540">'Daně'!#REF!</definedName>
    <definedName name="_1541">'Daně'!#REF!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 localSheetId="4">'Daně'!#REF!</definedName>
    <definedName name="_1550">'[1]daně'!#REF!</definedName>
    <definedName name="_1551" localSheetId="4">'Daně'!#REF!</definedName>
    <definedName name="_1551">'[1]daně'!#REF!</definedName>
    <definedName name="_1552" localSheetId="4">'Daně'!#REF!</definedName>
    <definedName name="_1552">'[1]daně'!#REF!</definedName>
    <definedName name="_1553" localSheetId="4">'Daně'!#REF!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>'Daně'!#REF!</definedName>
    <definedName name="_1559">'Daně'!#REF!</definedName>
    <definedName name="_1560">'Daně'!#REF!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>'Daně'!#REF!</definedName>
    <definedName name="_1578">'Daně'!#REF!</definedName>
    <definedName name="_1579">'Daně'!#REF!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>'Daně'!#REF!</definedName>
    <definedName name="_1597">'Daně'!#REF!</definedName>
    <definedName name="_1598">'Daně'!#REF!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>'Daně'!#REF!</definedName>
    <definedName name="_1616">'Daně'!#REF!</definedName>
    <definedName name="_1617">'Daně'!#REF!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 localSheetId="4">'Daně'!#REF!</definedName>
    <definedName name="_1663">#REF!</definedName>
    <definedName name="_1664" localSheetId="4">'Daně'!#REF!</definedName>
    <definedName name="_1664">#REF!</definedName>
    <definedName name="_1665" localSheetId="4">'Daně'!#REF!</definedName>
    <definedName name="_1665">#REF!</definedName>
    <definedName name="_1666" localSheetId="4">'Daně'!#REF!</definedName>
    <definedName name="_1666">#REF!</definedName>
    <definedName name="_1667" localSheetId="4">'Daně'!#REF!</definedName>
    <definedName name="_1667">#REF!</definedName>
    <definedName name="_1668" localSheetId="4">'Daně'!#REF!</definedName>
    <definedName name="_1668">#REF!</definedName>
    <definedName name="_1669">'Daně'!#REF!</definedName>
    <definedName name="_1670">'Daně'!#REF!</definedName>
    <definedName name="_1671">'Daně'!#REF!</definedName>
    <definedName name="_1672">'Daně'!#REF!</definedName>
    <definedName name="_1673">'Daně'!#REF!</definedName>
    <definedName name="_1674" localSheetId="4">'Daně'!#REF!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 localSheetId="4">'Daně'!#REF!</definedName>
    <definedName name="_1680">#REF!</definedName>
    <definedName name="_1681" localSheetId="4">'Daně'!#REF!</definedName>
    <definedName name="_1681">#REF!</definedName>
    <definedName name="_1682" localSheetId="4">'Daně'!#REF!</definedName>
    <definedName name="_1682">#REF!</definedName>
    <definedName name="_1683" localSheetId="4">'Daně'!#REF!</definedName>
    <definedName name="_1683">#REF!</definedName>
    <definedName name="_1684" localSheetId="4">'Daně'!#REF!</definedName>
    <definedName name="_1684">#REF!</definedName>
    <definedName name="_1685" localSheetId="4">'Daně'!#REF!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>'Daně'!#REF!</definedName>
    <definedName name="_1689">'Daně'!#REF!</definedName>
    <definedName name="_1690">'Daně'!#REF!</definedName>
    <definedName name="_1691">'Daně'!#REF!</definedName>
    <definedName name="_1692">'Daně'!#REF!</definedName>
    <definedName name="_1693" localSheetId="4">'Daně'!#REF!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 localSheetId="4">'Daně'!#REF!</definedName>
    <definedName name="_1699">#REF!</definedName>
    <definedName name="_1700" localSheetId="4">'Daně'!#REF!</definedName>
    <definedName name="_1700">#REF!</definedName>
    <definedName name="_1701" localSheetId="4">'Daně'!#REF!</definedName>
    <definedName name="_1701">#REF!</definedName>
    <definedName name="_1702" localSheetId="4">'Daně'!#REF!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>'Daně'!#REF!</definedName>
    <definedName name="_1708">'Daně'!#REF!</definedName>
    <definedName name="_1709">'Daně'!#REF!</definedName>
    <definedName name="_1710">'Daně'!#REF!</definedName>
    <definedName name="_1711">'Daně'!#REF!</definedName>
    <definedName name="_1712" localSheetId="4">'Daně'!#REF!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>'Daně'!#REF!</definedName>
    <definedName name="_1727">'Daně'!#REF!</definedName>
    <definedName name="_1728">'Daně'!#REF!</definedName>
    <definedName name="_1729">'Daně'!#REF!</definedName>
    <definedName name="_1730">'Daně'!#REF!</definedName>
    <definedName name="_1731" localSheetId="4">'Daně'!#REF!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>'Daně'!#REF!</definedName>
    <definedName name="_1746">'Daně'!#REF!</definedName>
    <definedName name="_1747">'Daně'!#REF!</definedName>
    <definedName name="_1748">'Daně'!#REF!</definedName>
    <definedName name="_1749">'Daně'!#REF!</definedName>
    <definedName name="_1750" localSheetId="4">'Daně'!#REF!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>'Daně'!#REF!</definedName>
    <definedName name="_1765">'Daně'!#REF!</definedName>
    <definedName name="_1766">'Daně'!#REF!</definedName>
    <definedName name="_1767">'Daně'!#REF!</definedName>
    <definedName name="_1768">'Daně'!#REF!</definedName>
    <definedName name="_1769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4">'Daně'!$D$25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4">'Daně'!$E$25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4">'Daně'!$F$25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4">'Daně'!$G$25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4">'Daně'!$H$25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4">'Daně'!$I$25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4">'Daně'!$J$25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4">'Daně'!$K$25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4">'Daně'!$L$25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4">'Daně'!$M$25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4">'Daně'!$N$25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4">'Daně'!$O$25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4">'Daně'!$P$25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 localSheetId="4">'Daně'!$Q$25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4">'Daně'!$D$20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4">'Daně'!$E$20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4">'Daně'!$F$20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4">'Daně'!$G$20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4">'Daně'!$H$20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4">'Daně'!$I$20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'Daně'!$J$20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'Daně'!$K$20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'Daně'!$L$20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'Daně'!$M$20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'Daně'!$N$20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'Daně'!$O$20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'Daně'!$P$20</definedName>
    <definedName name="_500">#REF!</definedName>
    <definedName name="_501" localSheetId="4">'Daně'!$Q$20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'Daně'!$D$21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4">'Daně'!$E$21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4">'Daně'!$F$21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4">'Daně'!$G$21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'Daně'!$H$21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'Daně'!$I$21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'Daně'!$J$21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'Daně'!$K$21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'Daně'!$L$21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'Daně'!$M$21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'Daně'!$N$21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'Daně'!$O$21</definedName>
    <definedName name="_518">#REF!</definedName>
    <definedName name="_519" localSheetId="4">'Daně'!$P$21</definedName>
    <definedName name="_519">#REF!</definedName>
    <definedName name="_520" localSheetId="4">'Daně'!$Q$21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'Daně'!$D$22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'Daně'!$E$22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'Daně'!$F$22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'Daně'!$G$22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'Daně'!$H$22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'Daně'!$I$22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'Daně'!$J$22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'Daně'!$K$22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'Daně'!$L$22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'Daně'!$M$22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'Daně'!$N$22</definedName>
    <definedName name="_536">#REF!</definedName>
    <definedName name="_537" localSheetId="4">'Daně'!$O$22</definedName>
    <definedName name="_537">#REF!</definedName>
    <definedName name="_538" localSheetId="4">'Daně'!$P$22</definedName>
    <definedName name="_538">#REF!</definedName>
    <definedName name="_539" localSheetId="4">'Daně'!$Q$22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'Daně'!$D$23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'Daně'!$E$23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'Daně'!$F$23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'Daně'!$G$23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'Daně'!$H$23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'Daně'!$I$23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'Daně'!$J$23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'Daně'!$K$23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'Daně'!$L$23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'Daně'!$M$23</definedName>
    <definedName name="_554">#REF!</definedName>
    <definedName name="_555" localSheetId="4">'Daně'!$N$23</definedName>
    <definedName name="_555">#REF!</definedName>
    <definedName name="_556" localSheetId="4">'Daně'!$O$23</definedName>
    <definedName name="_556">#REF!</definedName>
    <definedName name="_557" localSheetId="4">'Daně'!$P$23</definedName>
    <definedName name="_557">#REF!</definedName>
    <definedName name="_558" localSheetId="4">'Daně'!$Q$23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'Daně'!$D$24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'Daně'!$E$24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'Daně'!$F$24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'Daně'!$G$24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'Daně'!$H$24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'Daně'!$I$24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'Daně'!$J$24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'Daně'!$K$24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'Daně'!$L$24</definedName>
    <definedName name="_572">#REF!</definedName>
    <definedName name="_573" localSheetId="4">'Daně'!$M$24</definedName>
    <definedName name="_573">#REF!</definedName>
    <definedName name="_574" localSheetId="4">'Daně'!$N$24</definedName>
    <definedName name="_574">#REF!</definedName>
    <definedName name="_575" localSheetId="4">'Daně'!$O$24</definedName>
    <definedName name="_575">#REF!</definedName>
    <definedName name="_576" localSheetId="4">'Daně'!$P$24</definedName>
    <definedName name="_576">#REF!</definedName>
    <definedName name="_577" localSheetId="4">'Daně'!$Q$24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'Daně'!#REF!</definedName>
    <definedName name="_618">#REF!</definedName>
    <definedName name="_619" localSheetId="4">'Daně'!#REF!</definedName>
    <definedName name="_619">#REF!</definedName>
    <definedName name="_620" localSheetId="4">'Daně'!#REF!</definedName>
    <definedName name="_620">#REF!</definedName>
    <definedName name="_621" localSheetId="4">'Daně'!#REF!</definedName>
    <definedName name="_621">#REF!</definedName>
    <definedName name="_622" localSheetId="4">'Daně'!#REF!</definedName>
    <definedName name="_622">#REF!</definedName>
    <definedName name="_623" localSheetId="4">'Daně'!#REF!</definedName>
    <definedName name="_623">#REF!</definedName>
    <definedName name="_624" localSheetId="4">'Daně'!#REF!</definedName>
    <definedName name="_624">#REF!</definedName>
    <definedName name="_625" localSheetId="4">'Daně'!#REF!</definedName>
    <definedName name="_625">#REF!</definedName>
    <definedName name="_626" localSheetId="4">'Daně'!#REF!</definedName>
    <definedName name="_626">#REF!</definedName>
    <definedName name="_627" localSheetId="4">'Daně'!#REF!</definedName>
    <definedName name="_627">#REF!</definedName>
    <definedName name="_628" localSheetId="4">'Daně'!#REF!</definedName>
    <definedName name="_628">#REF!</definedName>
    <definedName name="_629" localSheetId="4">'Daně'!#REF!</definedName>
    <definedName name="_629">#REF!</definedName>
    <definedName name="_630" localSheetId="4">'Daně'!#REF!</definedName>
    <definedName name="_630">#REF!</definedName>
    <definedName name="_631" localSheetId="4">'Daně'!#REF!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4">'Daně'!#REF!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4">'Daně'!#REF!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4">'Daně'!#REF!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4">'Daně'!#REF!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4">'Daně'!#REF!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 localSheetId="4">'Daně'!#REF!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 localSheetId="4">'Daně'!#REF!</definedName>
    <definedName name="_656">'[1]daně'!#REF!</definedName>
    <definedName name="_657" localSheetId="4">'Daně'!#REF!</definedName>
    <definedName name="_657">'[1]daně'!#REF!</definedName>
    <definedName name="_658" localSheetId="4">'Daně'!#REF!</definedName>
    <definedName name="_658">'[1]daně'!#REF!</definedName>
    <definedName name="_659" localSheetId="4">'Daně'!#REF!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>'Daně'!#REF!</definedName>
    <definedName name="_665">'Daně'!#REF!</definedName>
    <definedName name="_666">'Daně'!#REF!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>'Daně'!#REF!</definedName>
    <definedName name="_684">'Daně'!#REF!</definedName>
    <definedName name="_685">'Daně'!#REF!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>'Daně'!#REF!</definedName>
    <definedName name="_703">'Daně'!#REF!</definedName>
    <definedName name="_704">'Daně'!#REF!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>'Daně'!#REF!</definedName>
    <definedName name="_722">'Daně'!#REF!</definedName>
    <definedName name="_723">'Daně'!#REF!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 localSheetId="4">'Daně'!#REF!</definedName>
    <definedName name="_769">#REF!</definedName>
    <definedName name="_770" localSheetId="4">'Daně'!#REF!</definedName>
    <definedName name="_770">#REF!</definedName>
    <definedName name="_771" localSheetId="4">'Daně'!#REF!</definedName>
    <definedName name="_771">#REF!</definedName>
    <definedName name="_772" localSheetId="4">'Daně'!#REF!</definedName>
    <definedName name="_772">#REF!</definedName>
    <definedName name="_773" localSheetId="4">'Daně'!#REF!</definedName>
    <definedName name="_773">#REF!</definedName>
    <definedName name="_774" localSheetId="4">'Daně'!#REF!</definedName>
    <definedName name="_774">#REF!</definedName>
    <definedName name="_775">'Daně'!#REF!</definedName>
    <definedName name="_776">'Daně'!#REF!</definedName>
    <definedName name="_777">'Daně'!#REF!</definedName>
    <definedName name="_778">'Daně'!#REF!</definedName>
    <definedName name="_779">'Daně'!#REF!</definedName>
    <definedName name="_780" localSheetId="4">'Daně'!#REF!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 localSheetId="4">'Daně'!#REF!</definedName>
    <definedName name="_786">#REF!</definedName>
    <definedName name="_787" localSheetId="4">'Daně'!#REF!</definedName>
    <definedName name="_787">#REF!</definedName>
    <definedName name="_788" localSheetId="4">'Daně'!#REF!</definedName>
    <definedName name="_788">#REF!</definedName>
    <definedName name="_789" localSheetId="4">'Daně'!#REF!</definedName>
    <definedName name="_789">#REF!</definedName>
    <definedName name="_790" localSheetId="4">'Daně'!#REF!</definedName>
    <definedName name="_790">#REF!</definedName>
    <definedName name="_791" localSheetId="4">'Daně'!#REF!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>'Daně'!#REF!</definedName>
    <definedName name="_795">'Daně'!#REF!</definedName>
    <definedName name="_796">'Daně'!#REF!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 localSheetId="4">'Daně'!#REF!</definedName>
    <definedName name="_805">'[1]daně'!#REF!</definedName>
    <definedName name="_806" localSheetId="4">'Daně'!#REF!</definedName>
    <definedName name="_806">'[1]daně'!#REF!</definedName>
    <definedName name="_807" localSheetId="4">'Daně'!#REF!</definedName>
    <definedName name="_807">'[1]daně'!#REF!</definedName>
    <definedName name="_808" localSheetId="4">'Daně'!#REF!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>'Daně'!#REF!</definedName>
    <definedName name="_814">'Daně'!#REF!</definedName>
    <definedName name="_815">'Daně'!#REF!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>'Daně'!#REF!</definedName>
    <definedName name="_833">'Daně'!#REF!</definedName>
    <definedName name="_834">'Daně'!#REF!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>'Daně'!#REF!</definedName>
    <definedName name="_852">'Daně'!#REF!</definedName>
    <definedName name="_853">'Daně'!#REF!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>'Daně'!#REF!</definedName>
    <definedName name="_871">'Daně'!#REF!</definedName>
    <definedName name="_872">'Daně'!#REF!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 localSheetId="4">'Daně'!#REF!</definedName>
    <definedName name="_918">#REF!</definedName>
    <definedName name="_919" localSheetId="4">'Daně'!#REF!</definedName>
    <definedName name="_919">#REF!</definedName>
    <definedName name="_920" localSheetId="4">'Daně'!#REF!</definedName>
    <definedName name="_920">#REF!</definedName>
    <definedName name="_921" localSheetId="4">'Daně'!#REF!</definedName>
    <definedName name="_921">#REF!</definedName>
    <definedName name="_922" localSheetId="4">'Daně'!#REF!</definedName>
    <definedName name="_922">#REF!</definedName>
    <definedName name="_923" localSheetId="4">'Daně'!#REF!</definedName>
    <definedName name="_923">#REF!</definedName>
    <definedName name="_924">'Daně'!#REF!</definedName>
    <definedName name="_925">'Daně'!#REF!</definedName>
    <definedName name="_926">'Daně'!#REF!</definedName>
    <definedName name="_927">'Daně'!#REF!</definedName>
    <definedName name="_928">'Daně'!#REF!</definedName>
    <definedName name="_929" localSheetId="4">'Daně'!#REF!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 localSheetId="4">'Daně'!#REF!</definedName>
    <definedName name="_935">#REF!</definedName>
    <definedName name="_936" localSheetId="4">'Daně'!#REF!</definedName>
    <definedName name="_936">#REF!</definedName>
    <definedName name="_937" localSheetId="4">'Daně'!#REF!</definedName>
    <definedName name="_937">#REF!</definedName>
    <definedName name="_938" localSheetId="4">'Daně'!#REF!</definedName>
    <definedName name="_938">#REF!</definedName>
    <definedName name="_939" localSheetId="4">'Daně'!#REF!</definedName>
    <definedName name="_939">#REF!</definedName>
    <definedName name="_940" localSheetId="4">'Daně'!#REF!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>'Daně'!#REF!</definedName>
    <definedName name="_944">'Daně'!#REF!</definedName>
    <definedName name="_945">'Daně'!#REF!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 localSheetId="4">'Daně'!#REF!</definedName>
    <definedName name="_954">'[1]daně'!#REF!</definedName>
    <definedName name="_955" localSheetId="4">'Daně'!#REF!</definedName>
    <definedName name="_955">'[1]daně'!#REF!</definedName>
    <definedName name="_956" localSheetId="4">'Daně'!#REF!</definedName>
    <definedName name="_956">'[1]daně'!#REF!</definedName>
    <definedName name="_957" localSheetId="4">'Daně'!#REF!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>'Daně'!#REF!</definedName>
    <definedName name="_963">'Daně'!#REF!</definedName>
    <definedName name="_964">'Daně'!#REF!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>'Daně'!#REF!</definedName>
    <definedName name="_982">'Daně'!#REF!</definedName>
    <definedName name="_983">'Daně'!#REF!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'!$A$1:$F$42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<sst xmlns="http://schemas.openxmlformats.org/spreadsheetml/2006/main" count="324" uniqueCount="149">
  <si>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</si>
  <si>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</si>
  <si>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</si>
  <si>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</si>
  <si>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</si>
  <si>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</si>
  <si>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</si>
  <si>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</si>
  <si>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</si>
  <si>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</si>
  <si>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</si>
  <si>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</si>
  <si>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</si>
  <si>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</si>
  <si>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</si>
  <si>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</si>
  <si>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</si>
  <si>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</si>
  <si>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</si>
  <si>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</si>
  <si>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</si>
  <si>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</si>
  <si>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</si>
  <si>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</si>
  <si>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</si>
  <si>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</si>
  <si>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</si>
  <si>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</si>
  <si>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</si>
  <si>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Převody ze zvláštních účtů ukončených projektů, jednotlivých etap projektů, nebo na základě usnesení orgánů kraje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</si>
  <si>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</si>
  <si>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</si>
  <si>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</si>
  <si>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</si>
  <si>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</si>
  <si>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</si>
  <si>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</si>
  <si>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</si>
  <si>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</si>
  <si>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</si>
  <si>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</si>
  <si>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</si>
  <si>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</si>
  <si>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</si>
  <si>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</si>
  <si>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</si>
  <si>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</si>
  <si>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</si>
  <si>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</si>
  <si>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</si>
  <si>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</si>
  <si>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</si>
  <si>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</si>
  <si>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</si>
  <si>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</si>
  <si>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</si>
  <si>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</si>
  <si>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</si>
  <si>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</si>
  <si>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</si>
  <si>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</si>
  <si>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</si>
  <si>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</si>
  <si>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</si>
  <si>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</si>
  <si>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</si>
  <si>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</si>
  <si>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</si>
  <si>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</si>
  <si>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</si>
  <si>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</si>
  <si>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</si>
  <si>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</si>
  <si>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</si>
  <si>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</si>
  <si>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</si>
  <si>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</si>
  <si>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</si>
  <si>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</si>
  <si>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</si>
  <si>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</si>
  <si>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</si>
  <si>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</si>
  <si>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</si>
  <si>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</si>
  <si>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</si>
  <si>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</si>
  <si>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</si>
  <si>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</si>
  <si>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</si>
  <si>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</si>
  <si>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</si>
  <si>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</si>
  <si>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</si>
  <si>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</si>
  <si>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</si>
  <si>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</si>
  <si>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</si>
  <si>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</si>
  <si>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</si>
  <si>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</si>
  <si>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</si>
  <si>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</si>
  <si>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</si>
  <si>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</si>
  <si>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</si>
  <si>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</si>
  <si>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</si>
  <si>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</si>
  <si>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</si>
  <si>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</si>
  <si>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</si>
  <si>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</si>
  <si>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>Převod finančních prostředků z rozpočtu kraje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</si>
  <si>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</si>
  <si>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</si>
  <si>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</si>
  <si>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</si>
  <si>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</si>
  <si>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</si>
  <si>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Převod z rozpočtu kraje ( PO zřizované krajem )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</si>
  <si>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</si>
  <si>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</si>
  <si>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</si>
  <si>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</si>
  <si>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</si>
  <si>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</si>
  <si>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akce v rámci Projektu B - regionální infrastruktura kraje Vysočina (Pavilon pro matku a dítě v Nemocnici Třebíč,Nemocnice Jihlava - PUIP)  </t>
  </si>
  <si>
    <t>2) HOSPODAŘENÍ KRAJE VYSOČINA ZA OBDOBÍ 3/2011</t>
  </si>
  <si>
    <t>1) HOSPODAŘENÍ KRAJE VYSOČINA ZA OBDOBÍ 3/2011</t>
  </si>
  <si>
    <t>3) HOSPODAŘENÍ KRAJE VYSOČINA ZA OBDOBÍ 3/2011</t>
  </si>
  <si>
    <t>4)  FINANCOVÁNÍ KRAJE VYSOČINA ZA OBDOBÍ 3/2011</t>
  </si>
  <si>
    <t xml:space="preserve">10)  SOCIÁLNÍ FOND ZA OBDOBÍ 3/2011  </t>
  </si>
  <si>
    <t xml:space="preserve">11 a)  FOND VYSOČINY ZA OBDOBÍ 3/2011    </t>
  </si>
  <si>
    <t xml:space="preserve">12 a)  FOND STRATEGICKÝCH REZERV ZA OBDOBÍ 3/2011  </t>
  </si>
  <si>
    <t>Ve sledovaném období by alikvotní plnění daň. příjmů mělo činit 25%, tj.  794 797 tis. Kč. , což je o  163 029 tis. Kč méně než skutečnost.</t>
  </si>
  <si>
    <t>Skutečné plnění daňových příjmů za sledované období činí  957 826 tis. Kč, což je o  20 895 tis. Kč více než ze stejné období minulého roku, tj. 102 %.</t>
  </si>
  <si>
    <t>Stav na účtu k 31. 3. 2011</t>
  </si>
  <si>
    <t>Stav na účtu k 31. 3. 2010</t>
  </si>
  <si>
    <t>Stav na účtu k  31. 3.  2011</t>
  </si>
  <si>
    <t>Zapojení části disponibilního zůstatku kraje z roku 2010 - závazky</t>
  </si>
  <si>
    <t xml:space="preserve">Převod z FSR - poskytnutí půjčky pro Muzeum Vysočiny Havlíčkův Brod - projekt Porta Culturae </t>
  </si>
  <si>
    <t>Převod z FSR - poskytnutí půjčky pro Nemocnici Jihlava - projekt Modernizace a obnova přístrojového vybavení Kardiovaskulárního centra nemocnice</t>
  </si>
  <si>
    <t xml:space="preserve">Převod do rozpočtu kraje - PO zřizované krajem (půjčky pro Nemocnici Jihlava a Muzeum Vysočiny Havlíčkův Brod)  </t>
  </si>
  <si>
    <t xml:space="preserve"> (bez daně placené krajem)                                                                    </t>
  </si>
  <si>
    <t xml:space="preserve">                                                                                                 (bez daně placené krajem)</t>
  </si>
  <si>
    <t xml:space="preserve">5) VÝVOJ DAŇOVÝCH PŘÍJMŮ KRAJE - SROVNÁNÍ VÝVOJE DAŇOVÝCH PŘÍJMŮ V ROCE  2011 A  2010  </t>
  </si>
  <si>
    <t>Počet stran: 8</t>
  </si>
  <si>
    <t>RK-15-2011-25,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</si>
</sst>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20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5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5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2" fillId="19" borderId="31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5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5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3" fillId="0" borderId="0" xfId="0" applyFont="1" applyAlignment="1">
      <alignment/>
    </xf>
    <xf numFmtId="0" fontId="17" fillId="0" borderId="0" xfId="0" applyFont="1" applyAlignment="1">
      <alignment/>
    </xf>
    <xf numFmtId="0" fontId="45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0" fillId="0" borderId="0" xfId="47">
      <alignment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>
      <alignment vertical="top" wrapText="1"/>
      <protection/>
    </xf>
    <xf numFmtId="219" fontId="23" fillId="0" borderId="38" xfId="47" applyFill="1" applyBorder="1">
      <alignment horizontal="left" vertical="top" wrapText="1"/>
      <protection/>
    </xf>
    <xf numFmtId="0" fontId="21" fillId="0" borderId="39" xfId="47" applyFill="1" applyBorder="1">
      <alignment vertical="top" wrapText="1"/>
      <protection/>
    </xf>
    <xf numFmtId="0" fontId="24" fillId="19" borderId="40" xfId="47" applyFill="1" applyBorder="1">
      <alignment horizontal="center" vertical="top" wrapText="1"/>
      <protection/>
    </xf>
    <xf numFmtId="0" fontId="47" fillId="0" borderId="41" xfId="47" applyFill="1" applyBorder="1">
      <alignment vertical="top" wrapText="1"/>
      <protection/>
    </xf>
    <xf numFmtId="219" fontId="24" fillId="0" borderId="42" xfId="47" applyFill="1" applyBorder="1">
      <alignment horizontal="center" vertical="top" wrapText="1"/>
      <protection/>
    </xf>
    <xf numFmtId="207" fontId="24" fillId="0" borderId="40" xfId="47" applyFill="1" applyBorder="1">
      <alignment horizontal="right" vertical="top" wrapText="1"/>
      <protection/>
    </xf>
    <xf numFmtId="207" fontId="24" fillId="0" borderId="40" xfId="47" applyFill="1" applyBorder="1">
      <alignment horizontal="center" vertical="top" wrapText="1"/>
      <protection/>
    </xf>
    <xf numFmtId="207" fontId="25" fillId="0" borderId="40" xfId="47" applyFill="1" applyBorder="1">
      <alignment horizontal="right" vertical="top" wrapText="1"/>
      <protection/>
    </xf>
    <xf numFmtId="207" fontId="25" fillId="0" borderId="40" xfId="47" applyFill="1" applyBorder="1">
      <alignment horizontal="center" vertical="top" wrapText="1"/>
      <protection/>
    </xf>
    <xf numFmtId="0" fontId="25" fillId="0" borderId="43" xfId="47" applyFill="1" applyBorder="1">
      <alignment vertical="top" wrapText="1"/>
      <protection/>
    </xf>
    <xf numFmtId="3" fontId="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22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24" fillId="0" borderId="0" xfId="47" applyFill="1" applyBorder="1">
      <alignment vertical="top" wrapText="1"/>
      <protection/>
    </xf>
    <xf numFmtId="0" fontId="25" fillId="0" borderId="40" xfId="47" applyFill="1" applyBorder="1">
      <alignment vertical="top" wrapText="1"/>
      <protection/>
    </xf>
    <xf numFmtId="0" fontId="22" fillId="0" borderId="0" xfId="47" applyFont="1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22" fillId="0" borderId="0" xfId="47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0" xfId="0" applyFont="1" applyFill="1" applyAlignment="1">
      <alignment horizontal="left"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ill="1" applyBorder="1" applyAlignment="1">
      <alignment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24" borderId="34" xfId="0" applyFill="1" applyBorder="1" applyAlignment="1">
      <alignment vertical="center"/>
    </xf>
    <xf numFmtId="0" fontId="0" fillId="24" borderId="44" xfId="0" applyFill="1" applyBorder="1" applyAlignment="1">
      <alignment vertic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49" t="s">
        <v>148</v>
      </c>
      <c r="E1" s="249"/>
    </row>
    <row r="2" spans="4:5" ht="15">
      <c r="D2" s="250" t="s">
        <v>147</v>
      </c>
      <c r="E2" s="250"/>
    </row>
    <row r="3" spans="4:5" ht="11.25" customHeight="1">
      <c r="D3" s="38"/>
      <c r="E3" s="38"/>
    </row>
    <row r="4" spans="1:5" s="212" customFormat="1" ht="21.75" customHeight="1">
      <c r="A4" s="251" t="s">
        <v>129</v>
      </c>
      <c r="B4" s="252"/>
      <c r="C4" s="252"/>
      <c r="D4" s="252"/>
      <c r="E4" s="252"/>
    </row>
    <row r="5" spans="1:5" ht="17.25" customHeight="1">
      <c r="A5" s="253" t="s">
        <v>106</v>
      </c>
      <c r="B5" s="254"/>
      <c r="C5" s="254"/>
      <c r="D5" s="254"/>
      <c r="E5" s="254"/>
    </row>
    <row r="6" spans="1:5" ht="8.25" customHeight="1">
      <c r="A6" s="59"/>
      <c r="B6" s="60"/>
      <c r="C6" s="60"/>
      <c r="D6" s="60"/>
      <c r="E6" s="60"/>
    </row>
    <row r="7" ht="12.75" customHeight="1" thickBot="1">
      <c r="E7" s="61" t="s">
        <v>22</v>
      </c>
    </row>
    <row r="8" spans="1:5" ht="26.25" customHeight="1">
      <c r="A8" s="62" t="s">
        <v>36</v>
      </c>
      <c r="B8" s="63" t="s">
        <v>37</v>
      </c>
      <c r="C8" s="63" t="s">
        <v>39</v>
      </c>
      <c r="D8" s="64" t="s">
        <v>97</v>
      </c>
      <c r="E8" s="65" t="s">
        <v>40</v>
      </c>
    </row>
    <row r="9" spans="1:9" ht="15" customHeight="1">
      <c r="A9" s="66" t="s">
        <v>41</v>
      </c>
      <c r="B9" s="67">
        <v>3220486</v>
      </c>
      <c r="C9" s="152">
        <v>3220486</v>
      </c>
      <c r="D9" s="153">
        <v>958160</v>
      </c>
      <c r="E9" s="68">
        <f>D9/C9*100</f>
        <v>29.752031215164422</v>
      </c>
      <c r="G9" s="35"/>
      <c r="H9" s="35"/>
      <c r="I9" s="35"/>
    </row>
    <row r="10" spans="1:9" ht="15" customHeight="1">
      <c r="A10" s="69" t="s">
        <v>42</v>
      </c>
      <c r="B10" s="70">
        <v>251719</v>
      </c>
      <c r="C10" s="72">
        <v>255983</v>
      </c>
      <c r="D10" s="154">
        <v>45191</v>
      </c>
      <c r="E10" s="71">
        <f>D10/C10*100</f>
        <v>17.653906704742113</v>
      </c>
      <c r="G10" s="101"/>
      <c r="H10" s="101"/>
      <c r="I10" s="101"/>
    </row>
    <row r="11" spans="1:9" ht="15" customHeight="1">
      <c r="A11" s="69" t="s">
        <v>43</v>
      </c>
      <c r="B11" s="70">
        <v>20200</v>
      </c>
      <c r="C11" s="72">
        <v>20200</v>
      </c>
      <c r="D11" s="154">
        <v>20769</v>
      </c>
      <c r="E11" s="71">
        <f>D11/C11*100</f>
        <v>102.8168316831683</v>
      </c>
      <c r="G11" s="101"/>
      <c r="H11" s="101"/>
      <c r="I11" s="101"/>
    </row>
    <row r="12" spans="1:9" s="13" customFormat="1" ht="15" customHeight="1" thickBot="1">
      <c r="A12" s="221" t="s">
        <v>44</v>
      </c>
      <c r="B12" s="181">
        <v>3791043</v>
      </c>
      <c r="C12" s="181">
        <v>4064043</v>
      </c>
      <c r="D12" s="181">
        <v>1235931</v>
      </c>
      <c r="E12" s="222">
        <f>D12/C12*100</f>
        <v>30.411366218320033</v>
      </c>
      <c r="F12" s="224"/>
      <c r="G12" s="105"/>
      <c r="H12" s="105"/>
      <c r="I12" s="105"/>
    </row>
    <row r="13" spans="1:9" ht="20.25" customHeight="1" thickBot="1">
      <c r="A13" s="185" t="s">
        <v>32</v>
      </c>
      <c r="B13" s="172">
        <f>SUM(B9:B12)</f>
        <v>7283448</v>
      </c>
      <c r="C13" s="172">
        <f>SUM(C9:C12)</f>
        <v>7560712</v>
      </c>
      <c r="D13" s="172">
        <f>SUM(D9:D12)</f>
        <v>2260051</v>
      </c>
      <c r="E13" s="186">
        <f>D13/C13*100</f>
        <v>29.892039268259392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76"/>
      <c r="G14" s="35"/>
      <c r="H14" s="35"/>
      <c r="I14" s="35"/>
    </row>
    <row r="15" spans="1:9" ht="20.25" customHeight="1" thickBot="1">
      <c r="A15" s="170" t="s">
        <v>35</v>
      </c>
      <c r="B15" s="171">
        <f>Financování!B19</f>
        <v>1307327</v>
      </c>
      <c r="C15" s="171">
        <f>Financování!C19</f>
        <v>1626485</v>
      </c>
      <c r="D15" s="171">
        <f>Financování!D19</f>
        <v>391006</v>
      </c>
      <c r="E15" s="188">
        <v>0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20.25" customHeight="1" thickBot="1">
      <c r="A17" s="77" t="s">
        <v>45</v>
      </c>
      <c r="B17" s="78">
        <f>SUM(B15+B13)</f>
        <v>8590775</v>
      </c>
      <c r="C17" s="78">
        <f>SUM(C15+C13)</f>
        <v>9187197</v>
      </c>
      <c r="D17" s="78">
        <f>SUM(D15+D13)</f>
        <v>2651057</v>
      </c>
      <c r="E17" s="79">
        <f>D17/C17*100</f>
        <v>28.855993835769496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46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96</v>
      </c>
      <c r="B20" s="84">
        <v>73215</v>
      </c>
      <c r="C20" s="242">
        <v>73215</v>
      </c>
      <c r="D20" s="84">
        <v>4040</v>
      </c>
      <c r="E20" s="68">
        <f aca="true" t="shared" si="0" ref="E20:E34">D20/C20*100</f>
        <v>5.5179949463907665</v>
      </c>
      <c r="G20" s="101"/>
      <c r="H20" s="101"/>
      <c r="I20" s="101"/>
    </row>
    <row r="21" spans="1:9" ht="15" customHeight="1">
      <c r="A21" s="85" t="s">
        <v>78</v>
      </c>
      <c r="B21" s="42">
        <v>4054254</v>
      </c>
      <c r="C21" s="42">
        <v>4241718</v>
      </c>
      <c r="D21" s="87">
        <v>1087807</v>
      </c>
      <c r="E21" s="71">
        <f t="shared" si="0"/>
        <v>25.64543423207295</v>
      </c>
      <c r="G21" s="101"/>
      <c r="H21" s="101"/>
      <c r="I21" s="101"/>
    </row>
    <row r="22" spans="1:9" ht="15" customHeight="1">
      <c r="A22" s="86" t="s">
        <v>79</v>
      </c>
      <c r="B22" s="87">
        <v>154367</v>
      </c>
      <c r="C22" s="87">
        <v>170196</v>
      </c>
      <c r="D22" s="87">
        <v>37650</v>
      </c>
      <c r="E22" s="71">
        <f t="shared" si="0"/>
        <v>22.121553973066348</v>
      </c>
      <c r="G22" s="101"/>
      <c r="H22" s="101"/>
      <c r="I22" s="101"/>
    </row>
    <row r="23" spans="1:9" ht="15" customHeight="1">
      <c r="A23" s="86" t="s">
        <v>80</v>
      </c>
      <c r="B23" s="87">
        <v>329652</v>
      </c>
      <c r="C23" s="87">
        <v>388609</v>
      </c>
      <c r="D23" s="87">
        <v>109612</v>
      </c>
      <c r="E23" s="71">
        <f t="shared" si="0"/>
        <v>28.20624329338744</v>
      </c>
      <c r="G23" s="101"/>
      <c r="H23" s="101"/>
      <c r="I23" s="101"/>
    </row>
    <row r="24" spans="1:9" ht="15" customHeight="1">
      <c r="A24" s="86" t="s">
        <v>82</v>
      </c>
      <c r="B24" s="87">
        <v>8710</v>
      </c>
      <c r="C24" s="87">
        <v>8710</v>
      </c>
      <c r="D24" s="87">
        <v>3139</v>
      </c>
      <c r="E24" s="71">
        <f t="shared" si="0"/>
        <v>36.0390355912744</v>
      </c>
      <c r="G24" s="101"/>
      <c r="H24" s="101"/>
      <c r="I24" s="101"/>
    </row>
    <row r="25" spans="1:9" ht="15" customHeight="1">
      <c r="A25" s="86" t="s">
        <v>83</v>
      </c>
      <c r="B25" s="87">
        <v>4990</v>
      </c>
      <c r="C25" s="87">
        <v>4990</v>
      </c>
      <c r="D25" s="87">
        <v>0</v>
      </c>
      <c r="E25" s="71">
        <f t="shared" si="0"/>
        <v>0</v>
      </c>
      <c r="G25" s="101"/>
      <c r="H25" s="101"/>
      <c r="I25" s="101"/>
    </row>
    <row r="26" spans="1:9" ht="15" customHeight="1">
      <c r="A26" s="86" t="s">
        <v>84</v>
      </c>
      <c r="B26" s="87">
        <v>1468647</v>
      </c>
      <c r="C26" s="87">
        <v>1611604</v>
      </c>
      <c r="D26" s="87">
        <v>355645</v>
      </c>
      <c r="E26" s="71">
        <f t="shared" si="0"/>
        <v>22.06776602688998</v>
      </c>
      <c r="G26" s="101"/>
      <c r="H26" s="101"/>
      <c r="I26" s="101"/>
    </row>
    <row r="27" spans="1:9" ht="15" customHeight="1">
      <c r="A27" s="86" t="s">
        <v>85</v>
      </c>
      <c r="B27" s="87">
        <v>98205</v>
      </c>
      <c r="C27" s="87">
        <v>100845</v>
      </c>
      <c r="D27" s="87">
        <v>46194</v>
      </c>
      <c r="E27" s="71">
        <f t="shared" si="0"/>
        <v>45.80693142942139</v>
      </c>
      <c r="G27" s="101"/>
      <c r="H27" s="101"/>
      <c r="I27" s="101"/>
    </row>
    <row r="28" spans="1:9" ht="15" customHeight="1">
      <c r="A28" s="86" t="s">
        <v>47</v>
      </c>
      <c r="B28" s="87">
        <v>12230</v>
      </c>
      <c r="C28" s="87">
        <v>12230</v>
      </c>
      <c r="D28" s="87">
        <v>4504</v>
      </c>
      <c r="E28" s="71">
        <f t="shared" si="0"/>
        <v>36.82747342600163</v>
      </c>
      <c r="G28" s="101"/>
      <c r="H28" s="101"/>
      <c r="I28" s="101"/>
    </row>
    <row r="29" spans="1:9" ht="15" customHeight="1">
      <c r="A29" s="86" t="s">
        <v>86</v>
      </c>
      <c r="B29" s="87">
        <v>52174</v>
      </c>
      <c r="C29" s="87">
        <v>53118</v>
      </c>
      <c r="D29" s="87">
        <v>6346</v>
      </c>
      <c r="E29" s="71">
        <f t="shared" si="0"/>
        <v>11.946985955796528</v>
      </c>
      <c r="G29" s="101"/>
      <c r="H29" s="101"/>
      <c r="I29" s="101"/>
    </row>
    <row r="30" spans="1:9" ht="15" customHeight="1">
      <c r="A30" s="86" t="s">
        <v>87</v>
      </c>
      <c r="B30" s="87">
        <v>260512</v>
      </c>
      <c r="C30" s="87">
        <v>262016</v>
      </c>
      <c r="D30" s="87">
        <v>40285</v>
      </c>
      <c r="E30" s="71">
        <f t="shared" si="0"/>
        <v>15.375015266243283</v>
      </c>
      <c r="G30" s="101"/>
      <c r="H30" s="101"/>
      <c r="I30" s="101"/>
    </row>
    <row r="31" spans="1:9" ht="15" customHeight="1">
      <c r="A31" s="86" t="s">
        <v>88</v>
      </c>
      <c r="B31" s="87">
        <v>94855</v>
      </c>
      <c r="C31" s="87">
        <v>101820</v>
      </c>
      <c r="D31" s="87">
        <v>1428</v>
      </c>
      <c r="E31" s="71">
        <f t="shared" si="0"/>
        <v>1.4024749558043605</v>
      </c>
      <c r="G31" s="101"/>
      <c r="H31" s="101"/>
      <c r="I31" s="101"/>
    </row>
    <row r="32" spans="1:9" ht="15" customHeight="1">
      <c r="A32" s="85" t="s">
        <v>89</v>
      </c>
      <c r="B32" s="42">
        <v>386650</v>
      </c>
      <c r="C32" s="42">
        <v>455888</v>
      </c>
      <c r="D32" s="87">
        <v>17029</v>
      </c>
      <c r="E32" s="71">
        <f t="shared" si="0"/>
        <v>3.7353472782788755</v>
      </c>
      <c r="F32" s="13"/>
      <c r="G32" s="101"/>
      <c r="H32" s="101"/>
      <c r="I32" s="101"/>
    </row>
    <row r="33" spans="1:9" ht="15" customHeight="1">
      <c r="A33" s="86" t="s">
        <v>90</v>
      </c>
      <c r="B33" s="70">
        <v>35576</v>
      </c>
      <c r="C33" s="87">
        <v>41264</v>
      </c>
      <c r="D33" s="87">
        <v>5264</v>
      </c>
      <c r="E33" s="71">
        <f t="shared" si="0"/>
        <v>12.756882512601782</v>
      </c>
      <c r="G33" s="101"/>
      <c r="H33" s="101"/>
      <c r="I33" s="101"/>
    </row>
    <row r="34" spans="1:9" ht="15" customHeight="1">
      <c r="A34" s="86" t="s">
        <v>91</v>
      </c>
      <c r="B34" s="87">
        <v>67011</v>
      </c>
      <c r="C34" s="87">
        <v>67611</v>
      </c>
      <c r="D34" s="87">
        <v>11336</v>
      </c>
      <c r="E34" s="71">
        <f t="shared" si="0"/>
        <v>16.766502492198015</v>
      </c>
      <c r="G34" s="101"/>
      <c r="H34" s="101"/>
      <c r="I34" s="101"/>
    </row>
    <row r="35" spans="1:9" ht="15" customHeight="1">
      <c r="A35" s="86" t="s">
        <v>92</v>
      </c>
      <c r="B35" s="87">
        <v>255000</v>
      </c>
      <c r="C35" s="87">
        <v>193413</v>
      </c>
      <c r="D35" s="87" t="s">
        <v>21</v>
      </c>
      <c r="E35" s="71" t="s">
        <v>21</v>
      </c>
      <c r="G35" s="101"/>
      <c r="H35" s="101"/>
      <c r="I35" s="101"/>
    </row>
    <row r="36" spans="1:9" ht="12.75">
      <c r="A36" s="88" t="s">
        <v>48</v>
      </c>
      <c r="B36" s="89">
        <v>205000</v>
      </c>
      <c r="C36" s="90">
        <v>155200</v>
      </c>
      <c r="D36" s="72" t="s">
        <v>21</v>
      </c>
      <c r="E36" s="71" t="s">
        <v>21</v>
      </c>
      <c r="G36" s="101"/>
      <c r="H36" s="101"/>
      <c r="I36" s="101"/>
    </row>
    <row r="37" spans="1:9" ht="12.75">
      <c r="A37" s="88" t="s">
        <v>49</v>
      </c>
      <c r="B37" s="89">
        <v>45000</v>
      </c>
      <c r="C37" s="90">
        <v>33213</v>
      </c>
      <c r="D37" s="87" t="s">
        <v>21</v>
      </c>
      <c r="E37" s="71" t="s">
        <v>21</v>
      </c>
      <c r="G37" s="101"/>
      <c r="H37" s="101"/>
      <c r="I37" s="101"/>
    </row>
    <row r="38" spans="1:9" ht="12.75">
      <c r="A38" s="88" t="s">
        <v>50</v>
      </c>
      <c r="B38" s="89">
        <v>5000</v>
      </c>
      <c r="C38" s="90">
        <v>5000</v>
      </c>
      <c r="D38" s="72" t="s">
        <v>21</v>
      </c>
      <c r="E38" s="71" t="s">
        <v>21</v>
      </c>
      <c r="G38" s="101"/>
      <c r="H38" s="101"/>
      <c r="I38" s="101"/>
    </row>
    <row r="39" spans="1:9" ht="15" customHeight="1" thickBot="1">
      <c r="A39" s="91" t="s">
        <v>98</v>
      </c>
      <c r="B39" s="92">
        <v>1210327</v>
      </c>
      <c r="C39" s="243">
        <v>1374282</v>
      </c>
      <c r="D39" s="87">
        <f>'Rozpočet kapitola EP'!D20</f>
        <v>233968</v>
      </c>
      <c r="E39" s="71">
        <f>D39/C39*100</f>
        <v>17.02474455752167</v>
      </c>
      <c r="G39" s="101"/>
      <c r="H39" s="101"/>
      <c r="I39" s="101"/>
    </row>
    <row r="40" spans="1:9" ht="23.25" customHeight="1" thickBot="1">
      <c r="A40" s="177" t="s">
        <v>51</v>
      </c>
      <c r="B40" s="174">
        <f>SUM(B20+B21+B22+B23+B24+B25+B26+B27+B28+B29+B30+B31+B32+B33+B34+B35+B39)</f>
        <v>8566375</v>
      </c>
      <c r="C40" s="174">
        <f>SUM(C20+C21+C22+C23+C24+C25+C26+C27+C28+C29+C30+C31+C32+C33+C34+C35+C39)</f>
        <v>9161529</v>
      </c>
      <c r="D40" s="174">
        <f>SUM(D20:D39)</f>
        <v>1964247</v>
      </c>
      <c r="E40" s="174">
        <f>D40/C40*100</f>
        <v>21.440165719062833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70" t="s">
        <v>33</v>
      </c>
      <c r="B42" s="171">
        <f>Financování!B33</f>
        <v>24400</v>
      </c>
      <c r="C42" s="171">
        <v>25668</v>
      </c>
      <c r="D42" s="187">
        <f>Financování!D33</f>
        <v>13463</v>
      </c>
      <c r="E42" s="190">
        <f>D42/C42*100</f>
        <v>52.45052205080255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94</v>
      </c>
      <c r="B44" s="98">
        <f>SUM(B42+B40)</f>
        <v>8590775</v>
      </c>
      <c r="C44" s="98">
        <f>SUM(C42+C40)</f>
        <v>9187197</v>
      </c>
      <c r="D44" s="98">
        <f>SUM(D42+D40)</f>
        <v>1977710</v>
      </c>
      <c r="E44" s="99">
        <f>D44/C44*100</f>
        <v>21.526805183343733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34</v>
      </c>
      <c r="B46" s="98">
        <f>B17-B44</f>
        <v>0</v>
      </c>
      <c r="C46" s="98">
        <f>C17-C44</f>
        <v>0</v>
      </c>
      <c r="D46" s="98">
        <v>673347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119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12" customFormat="1" ht="16.5" customHeight="1">
      <c r="A2" s="251" t="s">
        <v>128</v>
      </c>
      <c r="B2" s="252"/>
      <c r="C2" s="252"/>
      <c r="D2" s="252"/>
      <c r="E2" s="252"/>
    </row>
    <row r="3" spans="1:5" ht="16.5">
      <c r="A3" s="255" t="s">
        <v>52</v>
      </c>
      <c r="B3" s="254"/>
      <c r="C3" s="254"/>
      <c r="D3" s="254"/>
      <c r="E3" s="254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5" ht="29.25" customHeight="1" thickBot="1">
      <c r="A6" s="77" t="s">
        <v>36</v>
      </c>
      <c r="B6" s="164" t="s">
        <v>37</v>
      </c>
      <c r="C6" s="164" t="s">
        <v>53</v>
      </c>
      <c r="D6" s="164" t="s">
        <v>54</v>
      </c>
      <c r="E6" s="165" t="s">
        <v>40</v>
      </c>
    </row>
    <row r="7" spans="1:5" ht="18" customHeight="1">
      <c r="A7" s="66" t="s">
        <v>41</v>
      </c>
      <c r="B7" s="67">
        <v>0</v>
      </c>
      <c r="C7" s="67">
        <v>0</v>
      </c>
      <c r="D7" s="67">
        <v>0</v>
      </c>
      <c r="E7" s="166" t="s">
        <v>21</v>
      </c>
    </row>
    <row r="8" spans="1:5" ht="18" customHeight="1">
      <c r="A8" s="69" t="s">
        <v>42</v>
      </c>
      <c r="B8" s="70">
        <v>6000</v>
      </c>
      <c r="C8" s="70">
        <v>6143</v>
      </c>
      <c r="D8" s="70">
        <v>541</v>
      </c>
      <c r="E8" s="71">
        <f>D8/C8*100</f>
        <v>8.806771935536382</v>
      </c>
    </row>
    <row r="9" spans="1:5" ht="18" customHeight="1">
      <c r="A9" s="69" t="s">
        <v>43</v>
      </c>
      <c r="B9" s="70">
        <v>0</v>
      </c>
      <c r="C9" s="70">
        <v>0</v>
      </c>
      <c r="D9" s="70">
        <v>0</v>
      </c>
      <c r="E9" s="111" t="s">
        <v>21</v>
      </c>
    </row>
    <row r="10" spans="1:5" ht="18" customHeight="1" thickBot="1">
      <c r="A10" s="73" t="s">
        <v>44</v>
      </c>
      <c r="B10" s="74">
        <v>0</v>
      </c>
      <c r="C10" s="74">
        <v>2097</v>
      </c>
      <c r="D10" s="74">
        <v>2224</v>
      </c>
      <c r="E10" s="112">
        <f>D10/C10*100</f>
        <v>106.05627086313783</v>
      </c>
    </row>
    <row r="11" spans="1:5" ht="20.25" customHeight="1" thickBot="1">
      <c r="A11" s="167" t="s">
        <v>32</v>
      </c>
      <c r="B11" s="171">
        <v>6000</v>
      </c>
      <c r="C11" s="168">
        <f>SUM(C7:C10)</f>
        <v>8240</v>
      </c>
      <c r="D11" s="168">
        <f>SUM(D7:D10)</f>
        <v>2765</v>
      </c>
      <c r="E11" s="169">
        <f>D11/C11*100</f>
        <v>33.55582524271845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70" t="s">
        <v>35</v>
      </c>
      <c r="B13" s="172">
        <v>1204327</v>
      </c>
      <c r="C13" s="172">
        <v>1367310</v>
      </c>
      <c r="D13" s="172">
        <v>336365</v>
      </c>
      <c r="E13" s="169">
        <f>D13/C13*100</f>
        <v>24.600492938689836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45</v>
      </c>
      <c r="B15" s="78">
        <f>B13+B11</f>
        <v>1210327</v>
      </c>
      <c r="C15" s="78">
        <f>C13+C11</f>
        <v>1375550</v>
      </c>
      <c r="D15" s="78">
        <f>D11+D13</f>
        <v>339130</v>
      </c>
      <c r="E15" s="79">
        <f>D15/C15*100</f>
        <v>24.654138344662137</v>
      </c>
    </row>
    <row r="16" spans="1:5" ht="24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55</v>
      </c>
      <c r="B17" s="80"/>
      <c r="C17" s="80"/>
      <c r="D17" s="81"/>
      <c r="E17" s="82"/>
    </row>
    <row r="18" spans="1:6" ht="18" customHeight="1">
      <c r="A18" s="116" t="s">
        <v>56</v>
      </c>
      <c r="B18" s="117">
        <v>29466</v>
      </c>
      <c r="C18" s="117">
        <v>143607</v>
      </c>
      <c r="D18" s="117">
        <v>61581</v>
      </c>
      <c r="E18" s="118">
        <f>D18/C18*100</f>
        <v>42.881614405982994</v>
      </c>
      <c r="F18" s="95"/>
    </row>
    <row r="19" spans="1:5" ht="18" customHeight="1" thickBot="1">
      <c r="A19" s="119" t="s">
        <v>57</v>
      </c>
      <c r="B19" s="120">
        <v>1180861</v>
      </c>
      <c r="C19" s="120">
        <v>1230675</v>
      </c>
      <c r="D19" s="120">
        <v>172387</v>
      </c>
      <c r="E19" s="121">
        <f>D19/C19*100</f>
        <v>14.007516200459097</v>
      </c>
    </row>
    <row r="20" spans="1:5" ht="20.25" customHeight="1" thickBot="1">
      <c r="A20" s="173" t="s">
        <v>58</v>
      </c>
      <c r="B20" s="174">
        <f>SUM(B18:B19)</f>
        <v>1210327</v>
      </c>
      <c r="C20" s="174">
        <f>SUM(C18:C19)</f>
        <v>1374282</v>
      </c>
      <c r="D20" s="175">
        <f>SUM(D18:D19)</f>
        <v>233968</v>
      </c>
      <c r="E20" s="176">
        <f>D20/C20*100</f>
        <v>17.02474455752167</v>
      </c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7" t="s">
        <v>33</v>
      </c>
      <c r="B22" s="174">
        <v>0</v>
      </c>
      <c r="C22" s="174">
        <v>1268</v>
      </c>
      <c r="D22" s="174">
        <f>Financování!D31</f>
        <v>1268</v>
      </c>
      <c r="E22" s="178">
        <f>D22/C22*100</f>
        <v>100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94</v>
      </c>
      <c r="B24" s="98">
        <f>SUM(B20+B22)</f>
        <v>1210327</v>
      </c>
      <c r="C24" s="98">
        <f>SUM(C20+C22)</f>
        <v>1375550</v>
      </c>
      <c r="D24" s="98">
        <f>D20+D22</f>
        <v>235236</v>
      </c>
      <c r="E24" s="99">
        <f>D24/C24*100</f>
        <v>17.101232234378976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34</v>
      </c>
      <c r="B26" s="98">
        <v>0</v>
      </c>
      <c r="C26" s="98">
        <f>C15-C24</f>
        <v>0</v>
      </c>
      <c r="D26" s="98">
        <f>D15-D24</f>
        <v>103894</v>
      </c>
      <c r="E26" s="123" t="s">
        <v>21</v>
      </c>
    </row>
    <row r="28" ht="12.75">
      <c r="A28" t="s">
        <v>119</v>
      </c>
    </row>
    <row r="46" spans="1:5" ht="12.75">
      <c r="A46" s="7"/>
      <c r="B46" s="7"/>
      <c r="C46" s="7"/>
      <c r="D46" s="7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51" t="s">
        <v>130</v>
      </c>
      <c r="B2" s="256"/>
      <c r="C2" s="256"/>
      <c r="D2" s="256"/>
      <c r="E2" s="256"/>
    </row>
    <row r="3" spans="1:5" ht="20.25" customHeight="1">
      <c r="A3" s="257" t="s">
        <v>107</v>
      </c>
      <c r="B3" s="258"/>
      <c r="C3" s="258"/>
      <c r="D3" s="258"/>
      <c r="E3" s="258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5" ht="26.25" customHeight="1">
      <c r="A6" s="125" t="s">
        <v>36</v>
      </c>
      <c r="B6" s="63" t="s">
        <v>37</v>
      </c>
      <c r="C6" s="63" t="s">
        <v>39</v>
      </c>
      <c r="D6" s="64" t="s">
        <v>97</v>
      </c>
      <c r="E6" s="65" t="s">
        <v>40</v>
      </c>
    </row>
    <row r="7" spans="1:9" ht="15" customHeight="1">
      <c r="A7" s="66" t="s">
        <v>41</v>
      </c>
      <c r="B7" s="67">
        <v>3220486</v>
      </c>
      <c r="C7" s="152">
        <v>3220486</v>
      </c>
      <c r="D7" s="153">
        <v>958160</v>
      </c>
      <c r="E7" s="68">
        <f>D7/C7*100</f>
        <v>29.752031215164422</v>
      </c>
      <c r="G7" s="35"/>
      <c r="H7" s="35"/>
      <c r="I7" s="35"/>
    </row>
    <row r="8" spans="1:9" ht="15" customHeight="1">
      <c r="A8" s="69" t="s">
        <v>42</v>
      </c>
      <c r="B8" s="70">
        <v>245719</v>
      </c>
      <c r="C8" s="72">
        <v>249840</v>
      </c>
      <c r="D8" s="154">
        <v>44650</v>
      </c>
      <c r="E8" s="71">
        <f>D8/C8*100</f>
        <v>17.87143772014089</v>
      </c>
      <c r="G8" s="101"/>
      <c r="H8" s="101"/>
      <c r="I8" s="101"/>
    </row>
    <row r="9" spans="1:9" ht="15" customHeight="1">
      <c r="A9" s="69" t="s">
        <v>43</v>
      </c>
      <c r="B9" s="70">
        <v>20200</v>
      </c>
      <c r="C9" s="72">
        <v>20200</v>
      </c>
      <c r="D9" s="154">
        <v>20769</v>
      </c>
      <c r="E9" s="71">
        <f>D9/C9*100</f>
        <v>102.8168316831683</v>
      </c>
      <c r="G9" s="101"/>
      <c r="H9" s="101"/>
      <c r="I9" s="101"/>
    </row>
    <row r="10" spans="1:9" ht="15" customHeight="1" thickBot="1">
      <c r="A10" s="73" t="s">
        <v>44</v>
      </c>
      <c r="B10" s="70">
        <v>104263</v>
      </c>
      <c r="C10" s="72">
        <v>375166</v>
      </c>
      <c r="D10" s="154">
        <v>290927</v>
      </c>
      <c r="E10" s="71">
        <f>D10/C10*100</f>
        <v>77.54620621271651</v>
      </c>
      <c r="G10" s="102"/>
      <c r="H10" s="102"/>
      <c r="I10" s="102"/>
    </row>
    <row r="11" spans="1:9" ht="20.25" customHeight="1" thickBot="1">
      <c r="A11" s="191" t="s">
        <v>32</v>
      </c>
      <c r="B11" s="168">
        <f>SUM(B7:B10)</f>
        <v>3590668</v>
      </c>
      <c r="C11" s="168">
        <f>SUM(C7:C10)</f>
        <v>3865692</v>
      </c>
      <c r="D11" s="192">
        <f>SUM(D7:D10)</f>
        <v>1314506</v>
      </c>
      <c r="E11" s="169">
        <f>D11/C11*100</f>
        <v>34.00441628562234</v>
      </c>
      <c r="G11" s="35"/>
      <c r="H11" s="35"/>
      <c r="I11" s="35"/>
    </row>
    <row r="12" spans="2:9" ht="13.5" thickBot="1">
      <c r="B12" s="56"/>
      <c r="C12" s="151"/>
      <c r="D12" s="151"/>
      <c r="G12" s="101"/>
      <c r="H12" s="101"/>
      <c r="I12" s="101"/>
    </row>
    <row r="13" spans="1:9" ht="20.25" customHeight="1" thickBot="1">
      <c r="A13" s="170" t="s">
        <v>35</v>
      </c>
      <c r="B13" s="171">
        <v>103000</v>
      </c>
      <c r="C13" s="171">
        <f>Financování!C9</f>
        <v>259175</v>
      </c>
      <c r="D13" s="171">
        <f>Financování!D9</f>
        <v>54641</v>
      </c>
      <c r="E13" s="190">
        <v>0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45</v>
      </c>
      <c r="B15" s="78">
        <f>SUM(B13+B11)</f>
        <v>3693668</v>
      </c>
      <c r="C15" s="78">
        <f>SUM(C13+C11)</f>
        <v>4124867</v>
      </c>
      <c r="D15" s="78">
        <f>SUM(D13+D11)</f>
        <v>1369147</v>
      </c>
      <c r="E15" s="79">
        <f>D15/C15*100</f>
        <v>33.192512631316355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46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96</v>
      </c>
      <c r="B18" s="84">
        <v>73215</v>
      </c>
      <c r="C18" s="152">
        <f>'Rozpočet včetně kapitoly EP'!C20</f>
        <v>73215</v>
      </c>
      <c r="D18" s="152">
        <f>'Rozpočet včetně kapitoly EP'!D20</f>
        <v>4040</v>
      </c>
      <c r="E18" s="68">
        <f aca="true" t="shared" si="0" ref="E18:E31">D18/C18*100</f>
        <v>5.5179949463907665</v>
      </c>
      <c r="G18" s="101"/>
      <c r="H18" s="101"/>
      <c r="I18" s="101"/>
    </row>
    <row r="19" spans="1:9" ht="15" customHeight="1">
      <c r="A19" s="85" t="s">
        <v>78</v>
      </c>
      <c r="B19" s="42">
        <v>367474</v>
      </c>
      <c r="C19" s="45">
        <v>554938</v>
      </c>
      <c r="D19" s="45">
        <v>155339</v>
      </c>
      <c r="E19" s="71">
        <f t="shared" si="0"/>
        <v>27.99213605844256</v>
      </c>
      <c r="G19" s="101"/>
      <c r="H19" s="101"/>
      <c r="I19" s="101"/>
    </row>
    <row r="20" spans="1:9" ht="15" customHeight="1">
      <c r="A20" s="86" t="s">
        <v>79</v>
      </c>
      <c r="B20" s="87">
        <v>154367</v>
      </c>
      <c r="C20" s="72">
        <f>'Rozpočet včetně kapitoly EP'!C22</f>
        <v>170196</v>
      </c>
      <c r="D20" s="72">
        <f>'Rozpočet včetně kapitoly EP'!D22</f>
        <v>37650</v>
      </c>
      <c r="E20" s="71">
        <f t="shared" si="0"/>
        <v>22.121553973066348</v>
      </c>
      <c r="G20" s="101"/>
      <c r="H20" s="101"/>
      <c r="I20" s="101"/>
    </row>
    <row r="21" spans="1:9" ht="15" customHeight="1">
      <c r="A21" s="86" t="s">
        <v>80</v>
      </c>
      <c r="B21" s="87">
        <v>329652</v>
      </c>
      <c r="C21" s="72">
        <f>'Rozpočet včetně kapitoly EP'!C23</f>
        <v>388609</v>
      </c>
      <c r="D21" s="72">
        <f>'Rozpočet včetně kapitoly EP'!D23</f>
        <v>109612</v>
      </c>
      <c r="E21" s="71">
        <f t="shared" si="0"/>
        <v>28.20624329338744</v>
      </c>
      <c r="G21" s="101"/>
      <c r="H21" s="101"/>
      <c r="I21" s="101"/>
    </row>
    <row r="22" spans="1:9" ht="15" customHeight="1">
      <c r="A22" s="86" t="s">
        <v>82</v>
      </c>
      <c r="B22" s="87">
        <v>8710</v>
      </c>
      <c r="C22" s="72">
        <f>'Rozpočet včetně kapitoly EP'!C24</f>
        <v>8710</v>
      </c>
      <c r="D22" s="72">
        <f>'Rozpočet včetně kapitoly EP'!D24</f>
        <v>3139</v>
      </c>
      <c r="E22" s="71">
        <f t="shared" si="0"/>
        <v>36.0390355912744</v>
      </c>
      <c r="G22" s="101"/>
      <c r="H22" s="101"/>
      <c r="I22" s="101"/>
    </row>
    <row r="23" spans="1:9" ht="15" customHeight="1">
      <c r="A23" s="86" t="s">
        <v>83</v>
      </c>
      <c r="B23" s="87">
        <v>4990</v>
      </c>
      <c r="C23" s="72">
        <f>'Rozpočet včetně kapitoly EP'!C25</f>
        <v>4990</v>
      </c>
      <c r="D23" s="72">
        <v>0</v>
      </c>
      <c r="E23" s="71">
        <f t="shared" si="0"/>
        <v>0</v>
      </c>
      <c r="G23" s="101"/>
      <c r="H23" s="101"/>
      <c r="I23" s="101"/>
    </row>
    <row r="24" spans="1:9" ht="15" customHeight="1">
      <c r="A24" s="86" t="s">
        <v>84</v>
      </c>
      <c r="B24" s="87">
        <v>1468647</v>
      </c>
      <c r="C24" s="72">
        <f>'Rozpočet včetně kapitoly EP'!C26</f>
        <v>1611604</v>
      </c>
      <c r="D24" s="72">
        <f>'Rozpočet včetně kapitoly EP'!D26</f>
        <v>355645</v>
      </c>
      <c r="E24" s="71">
        <f t="shared" si="0"/>
        <v>22.06776602688998</v>
      </c>
      <c r="G24" s="101"/>
      <c r="H24" s="101"/>
      <c r="I24" s="101"/>
    </row>
    <row r="25" spans="1:9" ht="15" customHeight="1">
      <c r="A25" s="86" t="s">
        <v>85</v>
      </c>
      <c r="B25" s="87">
        <v>98205</v>
      </c>
      <c r="C25" s="72">
        <f>'Rozpočet včetně kapitoly EP'!C27</f>
        <v>100845</v>
      </c>
      <c r="D25" s="72">
        <f>'Rozpočet včetně kapitoly EP'!D27</f>
        <v>46194</v>
      </c>
      <c r="E25" s="71">
        <f t="shared" si="0"/>
        <v>45.80693142942139</v>
      </c>
      <c r="G25" s="101"/>
      <c r="H25" s="101"/>
      <c r="I25" s="101"/>
    </row>
    <row r="26" spans="1:9" ht="15" customHeight="1">
      <c r="A26" s="86" t="s">
        <v>47</v>
      </c>
      <c r="B26" s="87">
        <v>12230</v>
      </c>
      <c r="C26" s="72">
        <f>'Rozpočet včetně kapitoly EP'!C28</f>
        <v>12230</v>
      </c>
      <c r="D26" s="72">
        <f>'Rozpočet včetně kapitoly EP'!D28</f>
        <v>4504</v>
      </c>
      <c r="E26" s="71">
        <f t="shared" si="0"/>
        <v>36.82747342600163</v>
      </c>
      <c r="G26" s="101"/>
      <c r="H26" s="101"/>
      <c r="I26" s="101"/>
    </row>
    <row r="27" spans="1:9" ht="15" customHeight="1">
      <c r="A27" s="86" t="s">
        <v>86</v>
      </c>
      <c r="B27" s="87">
        <v>52174</v>
      </c>
      <c r="C27" s="72">
        <f>'Rozpočet včetně kapitoly EP'!C29</f>
        <v>53118</v>
      </c>
      <c r="D27" s="72">
        <f>'Rozpočet včetně kapitoly EP'!D29</f>
        <v>6346</v>
      </c>
      <c r="E27" s="71">
        <f t="shared" si="0"/>
        <v>11.946985955796528</v>
      </c>
      <c r="G27" s="101"/>
      <c r="H27" s="101"/>
      <c r="I27" s="101"/>
    </row>
    <row r="28" spans="1:9" ht="15" customHeight="1">
      <c r="A28" s="86" t="s">
        <v>87</v>
      </c>
      <c r="B28" s="87">
        <v>260512</v>
      </c>
      <c r="C28" s="72">
        <f>'Rozpočet včetně kapitoly EP'!C30</f>
        <v>262016</v>
      </c>
      <c r="D28" s="72">
        <f>'Rozpočet včetně kapitoly EP'!D30</f>
        <v>40285</v>
      </c>
      <c r="E28" s="71">
        <f t="shared" si="0"/>
        <v>15.375015266243283</v>
      </c>
      <c r="G28" s="101"/>
      <c r="H28" s="101"/>
      <c r="I28" s="101"/>
    </row>
    <row r="29" spans="1:9" ht="15" customHeight="1">
      <c r="A29" s="86" t="s">
        <v>88</v>
      </c>
      <c r="B29" s="87">
        <v>94855</v>
      </c>
      <c r="C29" s="72">
        <f>'Rozpočet včetně kapitoly EP'!C31</f>
        <v>101820</v>
      </c>
      <c r="D29" s="72">
        <f>'Rozpočet včetně kapitoly EP'!D31</f>
        <v>1428</v>
      </c>
      <c r="E29" s="71">
        <f t="shared" si="0"/>
        <v>1.4024749558043605</v>
      </c>
      <c r="G29" s="101"/>
      <c r="H29" s="101"/>
      <c r="I29" s="101"/>
    </row>
    <row r="30" spans="1:9" ht="15" customHeight="1">
      <c r="A30" s="85" t="s">
        <v>89</v>
      </c>
      <c r="B30" s="42">
        <v>386650</v>
      </c>
      <c r="C30" s="45">
        <f>'Rozpočet včetně kapitoly EP'!C32</f>
        <v>455888</v>
      </c>
      <c r="D30" s="72">
        <f>'Rozpočet včetně kapitoly EP'!D32</f>
        <v>17029</v>
      </c>
      <c r="E30" s="71">
        <f t="shared" si="0"/>
        <v>3.7353472782788755</v>
      </c>
      <c r="G30" s="101"/>
      <c r="H30" s="101"/>
      <c r="I30" s="101"/>
    </row>
    <row r="31" spans="1:9" ht="15" customHeight="1">
      <c r="A31" s="86" t="s">
        <v>90</v>
      </c>
      <c r="B31" s="70">
        <v>35576</v>
      </c>
      <c r="C31" s="72">
        <f>'Rozpočet včetně kapitoly EP'!C33</f>
        <v>41264</v>
      </c>
      <c r="D31" s="72">
        <f>'Rozpočet včetně kapitoly EP'!D33</f>
        <v>5264</v>
      </c>
      <c r="E31" s="71">
        <f t="shared" si="0"/>
        <v>12.756882512601782</v>
      </c>
      <c r="G31" s="101"/>
      <c r="H31" s="101"/>
      <c r="I31" s="101"/>
    </row>
    <row r="32" spans="1:9" ht="15" customHeight="1">
      <c r="A32" s="86" t="s">
        <v>91</v>
      </c>
      <c r="B32" s="87">
        <v>67011</v>
      </c>
      <c r="C32" s="72">
        <f>'Rozpočet včetně kapitoly EP'!C34</f>
        <v>67611</v>
      </c>
      <c r="D32" s="72">
        <f>'Rozpočet včetně kapitoly EP'!D34</f>
        <v>11336</v>
      </c>
      <c r="E32" s="71" t="s">
        <v>21</v>
      </c>
      <c r="G32" s="101"/>
      <c r="H32" s="101"/>
      <c r="I32" s="101"/>
    </row>
    <row r="33" spans="1:9" ht="15" customHeight="1">
      <c r="A33" s="86" t="s">
        <v>92</v>
      </c>
      <c r="B33" s="87">
        <v>255000</v>
      </c>
      <c r="C33" s="72">
        <f>'Rozpočet včetně kapitoly EP'!C35</f>
        <v>193413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48</v>
      </c>
      <c r="B34" s="89">
        <v>205000</v>
      </c>
      <c r="C34" s="90">
        <f>'Rozpočet včetně kapitoly EP'!C36</f>
        <v>155200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49</v>
      </c>
      <c r="B35" s="89">
        <v>45000</v>
      </c>
      <c r="C35" s="90">
        <f>'Rozpočet včetně kapitoly EP'!C37</f>
        <v>33213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50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7" t="s">
        <v>51</v>
      </c>
      <c r="B37" s="174">
        <f>SUM(B18:B36)-B33</f>
        <v>3669268</v>
      </c>
      <c r="C37" s="174">
        <f>SUM(C18:C36)-C33</f>
        <v>4100467</v>
      </c>
      <c r="D37" s="174">
        <f>SUM(D18:D36)</f>
        <v>797811</v>
      </c>
      <c r="E37" s="189">
        <f>D37/C37*100</f>
        <v>19.456588725137895</v>
      </c>
      <c r="G37" s="101"/>
      <c r="H37" s="101"/>
      <c r="I37" s="101"/>
    </row>
    <row r="38" spans="2:9" ht="13.5" thickBot="1">
      <c r="B38" s="56"/>
      <c r="C38" s="56"/>
      <c r="D38" s="151"/>
      <c r="G38" s="101"/>
      <c r="H38" s="101"/>
      <c r="I38" s="101"/>
    </row>
    <row r="39" spans="1:9" ht="20.25" customHeight="1" thickBot="1">
      <c r="A39" s="170" t="s">
        <v>33</v>
      </c>
      <c r="B39" s="171">
        <v>24400</v>
      </c>
      <c r="C39" s="171">
        <f>Financování!C25</f>
        <v>24400</v>
      </c>
      <c r="D39" s="187">
        <f>Financování!D25</f>
        <v>12195</v>
      </c>
      <c r="E39" s="190">
        <f>D39/C39*100</f>
        <v>49.97950819672131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94</v>
      </c>
      <c r="B41" s="98">
        <f>SUM(B39+B37)</f>
        <v>3693668</v>
      </c>
      <c r="C41" s="98">
        <f>SUM(C39+C37)</f>
        <v>4124867</v>
      </c>
      <c r="D41" s="98">
        <f>SUM(D37+D39)</f>
        <v>810006</v>
      </c>
      <c r="E41" s="99">
        <f>D41/C41*100</f>
        <v>19.6371422399801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34</v>
      </c>
      <c r="B43" s="98">
        <f>B15-B41</f>
        <v>0</v>
      </c>
      <c r="C43" s="98">
        <f>C15-C41</f>
        <v>0</v>
      </c>
      <c r="D43" s="98">
        <f>D15-D41</f>
        <v>559141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119</v>
      </c>
      <c r="B45" s="56"/>
      <c r="C45" s="56"/>
      <c r="G45" s="103"/>
      <c r="H45" s="101"/>
      <c r="I45" s="103"/>
    </row>
    <row r="46" spans="7:9" ht="12.75"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B7" sqref="B7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5" customFormat="1" ht="22.5" customHeight="1">
      <c r="A1" s="259" t="s">
        <v>131</v>
      </c>
      <c r="B1" s="256"/>
      <c r="C1" s="256"/>
      <c r="D1" s="256"/>
      <c r="E1" s="256"/>
    </row>
    <row r="2" spans="1:5" ht="15">
      <c r="A2" s="44" t="s">
        <v>35</v>
      </c>
      <c r="E2" s="61" t="s">
        <v>22</v>
      </c>
    </row>
    <row r="3" spans="1:5" ht="25.5">
      <c r="A3" s="196" t="s">
        <v>59</v>
      </c>
      <c r="B3" s="23" t="s">
        <v>60</v>
      </c>
      <c r="C3" s="23" t="s">
        <v>39</v>
      </c>
      <c r="D3" s="23" t="s">
        <v>97</v>
      </c>
      <c r="E3" s="23" t="s">
        <v>40</v>
      </c>
    </row>
    <row r="4" spans="1:5" ht="38.25" customHeight="1">
      <c r="A4" s="197" t="s">
        <v>81</v>
      </c>
      <c r="B4" s="70">
        <v>18000</v>
      </c>
      <c r="C4" s="70">
        <v>18000</v>
      </c>
      <c r="D4" s="70">
        <v>0</v>
      </c>
      <c r="E4" s="70">
        <f aca="true" t="shared" si="0" ref="E4:E9">D4*100/C4</f>
        <v>0</v>
      </c>
    </row>
    <row r="5" spans="1:5" ht="25.5" customHeight="1">
      <c r="A5" s="197" t="s">
        <v>140</v>
      </c>
      <c r="B5" s="70">
        <v>0</v>
      </c>
      <c r="C5" s="70">
        <v>92175</v>
      </c>
      <c r="D5" s="70">
        <v>0</v>
      </c>
      <c r="E5" s="70">
        <f t="shared" si="0"/>
        <v>0</v>
      </c>
    </row>
    <row r="6" spans="1:5" ht="25.5" customHeight="1">
      <c r="A6" s="197" t="s">
        <v>141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51.75" customHeight="1">
      <c r="A7" s="197" t="s">
        <v>142</v>
      </c>
      <c r="B7" s="70">
        <v>0</v>
      </c>
      <c r="C7" s="70">
        <v>51000</v>
      </c>
      <c r="D7" s="70">
        <v>50641</v>
      </c>
      <c r="E7" s="70">
        <f t="shared" si="0"/>
        <v>99.29607843137255</v>
      </c>
    </row>
    <row r="8" spans="1:5" ht="38.25" customHeight="1">
      <c r="A8" s="197" t="s">
        <v>31</v>
      </c>
      <c r="B8" s="87">
        <v>85000</v>
      </c>
      <c r="C8" s="70">
        <v>85000</v>
      </c>
      <c r="D8" s="70">
        <v>0</v>
      </c>
      <c r="E8" s="70">
        <f t="shared" si="0"/>
        <v>0</v>
      </c>
    </row>
    <row r="9" spans="1:5" ht="20.25" customHeight="1">
      <c r="A9" s="198" t="s">
        <v>61</v>
      </c>
      <c r="B9" s="193">
        <f>SUM(B4:B8)</f>
        <v>103000</v>
      </c>
      <c r="C9" s="193">
        <f>SUM(C4:C8)</f>
        <v>259175</v>
      </c>
      <c r="D9" s="193">
        <f>SUM(D4:D8)</f>
        <v>54641</v>
      </c>
      <c r="E9" s="193">
        <f t="shared" si="0"/>
        <v>21.082666152213754</v>
      </c>
    </row>
    <row r="10" ht="15" customHeight="1"/>
    <row r="11" spans="1:5" ht="25.5">
      <c r="A11" s="196" t="s">
        <v>62</v>
      </c>
      <c r="B11" s="23" t="s">
        <v>60</v>
      </c>
      <c r="C11" s="23" t="s">
        <v>39</v>
      </c>
      <c r="D11" s="23" t="s">
        <v>97</v>
      </c>
      <c r="E11" s="23" t="s">
        <v>40</v>
      </c>
    </row>
    <row r="12" spans="1:5" ht="15.75" customHeight="1">
      <c r="A12" s="197" t="s">
        <v>114</v>
      </c>
      <c r="B12" s="70">
        <v>150000</v>
      </c>
      <c r="C12" s="87">
        <v>224982</v>
      </c>
      <c r="D12" s="70">
        <v>152534</v>
      </c>
      <c r="E12" s="70">
        <f aca="true" t="shared" si="1" ref="E12:E17">D12*100/C12</f>
        <v>67.7983127539092</v>
      </c>
    </row>
    <row r="13" spans="1:5" ht="15.75" customHeight="1">
      <c r="A13" s="199" t="s">
        <v>63</v>
      </c>
      <c r="B13" s="70">
        <v>20848</v>
      </c>
      <c r="C13" s="70">
        <v>183831</v>
      </c>
      <c r="D13" s="70">
        <v>183831</v>
      </c>
      <c r="E13" s="70">
        <f t="shared" si="1"/>
        <v>100</v>
      </c>
    </row>
    <row r="14" spans="1:5" ht="15.75" customHeight="1">
      <c r="A14" s="199" t="s">
        <v>64</v>
      </c>
      <c r="B14" s="87">
        <v>743479</v>
      </c>
      <c r="C14" s="70">
        <v>668497</v>
      </c>
      <c r="D14" s="70">
        <v>0</v>
      </c>
      <c r="E14" s="70">
        <f t="shared" si="1"/>
        <v>0</v>
      </c>
    </row>
    <row r="15" spans="1:5" ht="15.75" customHeight="1">
      <c r="A15" s="199" t="s">
        <v>115</v>
      </c>
      <c r="B15" s="70">
        <v>0</v>
      </c>
      <c r="C15" s="70">
        <v>0</v>
      </c>
      <c r="D15" s="70">
        <v>0</v>
      </c>
      <c r="E15" s="70" t="s">
        <v>21</v>
      </c>
    </row>
    <row r="16" spans="1:5" ht="51" customHeight="1">
      <c r="A16" s="197" t="s">
        <v>127</v>
      </c>
      <c r="B16" s="87">
        <v>290000</v>
      </c>
      <c r="C16" s="70">
        <v>290000</v>
      </c>
      <c r="D16" s="70">
        <v>0</v>
      </c>
      <c r="E16" s="70">
        <f t="shared" si="1"/>
        <v>0</v>
      </c>
    </row>
    <row r="17" spans="1:5" ht="25.5" customHeight="1">
      <c r="A17" s="200" t="s">
        <v>65</v>
      </c>
      <c r="B17" s="193">
        <f>SUM(B12:B16)</f>
        <v>1204327</v>
      </c>
      <c r="C17" s="193">
        <f>SUM(C12:C16)</f>
        <v>1367310</v>
      </c>
      <c r="D17" s="193">
        <f>SUM(D12:D16)</f>
        <v>336365</v>
      </c>
      <c r="E17" s="193">
        <f t="shared" si="1"/>
        <v>24.600492938689836</v>
      </c>
    </row>
    <row r="18" spans="2:5" ht="13.5" thickBot="1">
      <c r="B18" s="8"/>
      <c r="C18" s="8"/>
      <c r="D18" s="8"/>
      <c r="E18" s="8"/>
    </row>
    <row r="19" spans="1:5" ht="18.75" customHeight="1" thickBot="1">
      <c r="A19" s="115" t="s">
        <v>66</v>
      </c>
      <c r="B19" s="78">
        <f>B9+B17</f>
        <v>1307327</v>
      </c>
      <c r="C19" s="78">
        <f>SUM(C17+C9)</f>
        <v>1626485</v>
      </c>
      <c r="D19" s="78">
        <f>SUM(D17+D9)</f>
        <v>391006</v>
      </c>
      <c r="E19" s="79">
        <f>D19/C19*100</f>
        <v>24.03993888661746</v>
      </c>
    </row>
    <row r="20" spans="1:5" ht="11.25" customHeight="1">
      <c r="A20" s="75"/>
      <c r="B20" s="201"/>
      <c r="C20" s="201"/>
      <c r="D20" s="201"/>
      <c r="E20" s="202"/>
    </row>
    <row r="21" spans="1:5" ht="15">
      <c r="A21" s="44" t="s">
        <v>33</v>
      </c>
      <c r="E21" s="61" t="s">
        <v>22</v>
      </c>
    </row>
    <row r="22" spans="1:6" ht="12.75" customHeight="1">
      <c r="A22" s="203" t="s">
        <v>67</v>
      </c>
      <c r="B22" s="204" t="s">
        <v>103</v>
      </c>
      <c r="C22" s="204" t="s">
        <v>104</v>
      </c>
      <c r="D22" s="205" t="s">
        <v>97</v>
      </c>
      <c r="E22" s="204" t="s">
        <v>40</v>
      </c>
      <c r="F22" s="211"/>
    </row>
    <row r="23" spans="1:5" ht="9.75" customHeight="1">
      <c r="A23" s="206"/>
      <c r="B23" s="195"/>
      <c r="C23" s="195"/>
      <c r="D23" s="194"/>
      <c r="E23" s="195"/>
    </row>
    <row r="24" spans="1:5" ht="15.75" customHeight="1">
      <c r="A24" s="199" t="s">
        <v>100</v>
      </c>
      <c r="B24" s="70">
        <v>24400</v>
      </c>
      <c r="C24" s="207">
        <v>24400</v>
      </c>
      <c r="D24" s="208">
        <v>12195</v>
      </c>
      <c r="E24" s="207">
        <f>D24*100/C24</f>
        <v>49.97950819672131</v>
      </c>
    </row>
    <row r="25" spans="1:5" ht="20.25" customHeight="1">
      <c r="A25" s="198" t="s">
        <v>68</v>
      </c>
      <c r="B25" s="193">
        <f>SUM(B24:B24)</f>
        <v>24400</v>
      </c>
      <c r="C25" s="193">
        <f>SUM(C24:C24)</f>
        <v>24400</v>
      </c>
      <c r="D25" s="193">
        <f>SUM(D24:D24)</f>
        <v>12195</v>
      </c>
      <c r="E25" s="193">
        <f>D25*100/C25</f>
        <v>49.97950819672131</v>
      </c>
    </row>
    <row r="26" spans="1:5" ht="25.5" customHeight="1">
      <c r="A26" s="209"/>
      <c r="B26" s="210"/>
      <c r="C26" s="210"/>
      <c r="D26" s="210"/>
      <c r="E26" s="210"/>
    </row>
    <row r="27" spans="1:5" ht="25.5">
      <c r="A27" s="196" t="s">
        <v>69</v>
      </c>
      <c r="B27" s="23" t="s">
        <v>60</v>
      </c>
      <c r="C27" s="23" t="s">
        <v>53</v>
      </c>
      <c r="D27" s="23" t="s">
        <v>54</v>
      </c>
      <c r="E27" s="23" t="s">
        <v>40</v>
      </c>
    </row>
    <row r="28" spans="1:5" ht="15.75" customHeight="1">
      <c r="A28" s="199" t="s">
        <v>116</v>
      </c>
      <c r="B28" s="70">
        <v>0</v>
      </c>
      <c r="C28" s="70">
        <v>1268</v>
      </c>
      <c r="D28" s="92">
        <v>1268</v>
      </c>
      <c r="E28" s="70">
        <f>D28*100/C28</f>
        <v>100</v>
      </c>
    </row>
    <row r="29" spans="1:5" ht="15.75" customHeight="1">
      <c r="A29" s="199" t="s">
        <v>70</v>
      </c>
      <c r="B29" s="70">
        <v>0</v>
      </c>
      <c r="C29" s="70">
        <v>0</v>
      </c>
      <c r="D29" s="70">
        <v>0</v>
      </c>
      <c r="E29" s="70" t="s">
        <v>21</v>
      </c>
    </row>
    <row r="30" spans="1:5" ht="25.5">
      <c r="A30" s="199" t="s">
        <v>71</v>
      </c>
      <c r="B30" s="70">
        <v>0</v>
      </c>
      <c r="C30" s="70">
        <v>0</v>
      </c>
      <c r="D30" s="70">
        <v>0</v>
      </c>
      <c r="E30" s="70" t="s">
        <v>21</v>
      </c>
    </row>
    <row r="31" spans="1:5" ht="26.25" customHeight="1">
      <c r="A31" s="200" t="s">
        <v>72</v>
      </c>
      <c r="B31" s="193">
        <f>SUM(B28:B30)</f>
        <v>0</v>
      </c>
      <c r="C31" s="193">
        <f>SUM(C28:C30)</f>
        <v>1268</v>
      </c>
      <c r="D31" s="193">
        <f>SUM(D28:D30)</f>
        <v>1268</v>
      </c>
      <c r="E31" s="193">
        <f>D31*100/C31</f>
        <v>100</v>
      </c>
    </row>
    <row r="32" spans="2:5" ht="13.5" thickBot="1">
      <c r="B32" s="8"/>
      <c r="C32" s="8"/>
      <c r="D32" s="8"/>
      <c r="E32" s="8"/>
    </row>
    <row r="33" spans="1:5" ht="21.75" customHeight="1" thickBot="1">
      <c r="A33" s="115" t="s">
        <v>73</v>
      </c>
      <c r="B33" s="78">
        <f>SUM(B31+B25)</f>
        <v>24400</v>
      </c>
      <c r="C33" s="78">
        <f>SUM(C31+C25)</f>
        <v>25668</v>
      </c>
      <c r="D33" s="78">
        <f>SUM(D31+D25)</f>
        <v>13463</v>
      </c>
      <c r="E33" s="79">
        <f>D33/C33*100</f>
        <v>52.45052205080255</v>
      </c>
    </row>
    <row r="34" ht="13.5" thickBot="1"/>
    <row r="35" spans="1:5" ht="22.5" customHeight="1" thickBot="1">
      <c r="A35" s="115" t="s">
        <v>74</v>
      </c>
      <c r="B35" s="78">
        <f>B19-B33</f>
        <v>1282927</v>
      </c>
      <c r="C35" s="78">
        <f>C19-C33</f>
        <v>1600817</v>
      </c>
      <c r="D35" s="78">
        <f>D19-D33</f>
        <v>377543</v>
      </c>
      <c r="E35" s="79" t="s">
        <v>21</v>
      </c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6"/>
  <sheetViews>
    <sheetView showGridLines="0" workbookViewId="0" topLeftCell="A1">
      <selection activeCell="F10" sqref="F10"/>
    </sheetView>
  </sheetViews>
  <sheetFormatPr defaultColWidth="9.00390625" defaultRowHeight="12.75"/>
  <cols>
    <col min="1" max="1" width="2.75390625" style="228" customWidth="1"/>
    <col min="2" max="2" width="20.25390625" style="228" customWidth="1"/>
    <col min="3" max="3" width="4.375" style="228" customWidth="1"/>
    <col min="4" max="18" width="7.75390625" style="228" customWidth="1"/>
    <col min="19" max="19" width="4.00390625" style="228" customWidth="1"/>
    <col min="20" max="16384" width="9.125" style="228" customWidth="1"/>
  </cols>
  <sheetData>
    <row r="1" spans="1:19" ht="18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21" customHeight="1">
      <c r="A2" s="229"/>
      <c r="B2" s="262" t="s">
        <v>146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30"/>
    </row>
    <row r="3" spans="1:19" ht="17.25" customHeight="1">
      <c r="A3" s="229"/>
      <c r="B3" s="264" t="s">
        <v>145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47"/>
      <c r="Q3" s="247"/>
      <c r="R3" s="247"/>
      <c r="S3" s="248"/>
    </row>
    <row r="4" s="245" customFormat="1" ht="3" customHeight="1">
      <c r="A4" s="246" t="s">
        <v>144</v>
      </c>
    </row>
    <row r="5" spans="1:19" ht="7.5" customHeight="1">
      <c r="A5" s="229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0"/>
    </row>
    <row r="6" spans="1:19" ht="33.75">
      <c r="A6" s="229"/>
      <c r="B6" s="232">
        <v>2011</v>
      </c>
      <c r="C6" s="233"/>
      <c r="D6" s="234" t="s">
        <v>0</v>
      </c>
      <c r="E6" s="234" t="s">
        <v>1</v>
      </c>
      <c r="F6" s="234" t="s">
        <v>2</v>
      </c>
      <c r="G6" s="234" t="s">
        <v>3</v>
      </c>
      <c r="H6" s="234" t="s">
        <v>4</v>
      </c>
      <c r="I6" s="234" t="s">
        <v>5</v>
      </c>
      <c r="J6" s="234" t="s">
        <v>6</v>
      </c>
      <c r="K6" s="234" t="s">
        <v>7</v>
      </c>
      <c r="L6" s="234" t="s">
        <v>8</v>
      </c>
      <c r="M6" s="234" t="s">
        <v>9</v>
      </c>
      <c r="N6" s="234" t="s">
        <v>10</v>
      </c>
      <c r="O6" s="234" t="s">
        <v>11</v>
      </c>
      <c r="P6" s="234" t="s">
        <v>12</v>
      </c>
      <c r="Q6" s="234" t="s">
        <v>15</v>
      </c>
      <c r="R6" s="234" t="s">
        <v>13</v>
      </c>
      <c r="S6" s="230"/>
    </row>
    <row r="7" spans="1:19" ht="33.75">
      <c r="A7" s="229"/>
      <c r="B7" s="235" t="s">
        <v>121</v>
      </c>
      <c r="C7" s="236">
        <v>1111</v>
      </c>
      <c r="D7" s="237">
        <v>107413.818</v>
      </c>
      <c r="E7" s="237">
        <v>51374.118</v>
      </c>
      <c r="F7" s="237">
        <v>52068.291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210856.227</v>
      </c>
      <c r="Q7" s="237">
        <v>655000</v>
      </c>
      <c r="R7" s="238">
        <v>32.19179038167939</v>
      </c>
      <c r="S7" s="230"/>
    </row>
    <row r="8" spans="1:19" ht="33.75">
      <c r="A8" s="229"/>
      <c r="B8" s="235" t="s">
        <v>122</v>
      </c>
      <c r="C8" s="236">
        <v>1112</v>
      </c>
      <c r="D8" s="237">
        <v>5563.158</v>
      </c>
      <c r="E8" s="237">
        <v>767.562</v>
      </c>
      <c r="F8" s="237">
        <v>6347.184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12677.904</v>
      </c>
      <c r="Q8" s="237">
        <v>35000</v>
      </c>
      <c r="R8" s="238">
        <v>36.22258285714286</v>
      </c>
      <c r="S8" s="230"/>
    </row>
    <row r="9" spans="1:19" ht="33.75">
      <c r="A9" s="229"/>
      <c r="B9" s="235" t="s">
        <v>123</v>
      </c>
      <c r="C9" s="236">
        <v>1113</v>
      </c>
      <c r="D9" s="237">
        <v>6618.457</v>
      </c>
      <c r="E9" s="237">
        <v>6507.287</v>
      </c>
      <c r="F9" s="237">
        <v>4346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17471.744</v>
      </c>
      <c r="Q9" s="237">
        <v>60000</v>
      </c>
      <c r="R9" s="238">
        <v>29.11957333333333</v>
      </c>
      <c r="S9" s="230"/>
    </row>
    <row r="10" spans="1:19" ht="22.5">
      <c r="A10" s="229"/>
      <c r="B10" s="235" t="s">
        <v>124</v>
      </c>
      <c r="C10" s="236">
        <v>1121</v>
      </c>
      <c r="D10" s="237">
        <v>118370.119</v>
      </c>
      <c r="E10" s="237">
        <v>6244.443</v>
      </c>
      <c r="F10" s="237">
        <v>149991.353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274605.915</v>
      </c>
      <c r="Q10" s="237">
        <v>750000</v>
      </c>
      <c r="R10" s="238">
        <v>36.614122</v>
      </c>
      <c r="S10" s="230"/>
    </row>
    <row r="11" spans="1:19" ht="12.75">
      <c r="A11" s="229"/>
      <c r="B11" s="235" t="s">
        <v>125</v>
      </c>
      <c r="C11" s="236">
        <v>1211</v>
      </c>
      <c r="D11" s="237">
        <v>149112.113</v>
      </c>
      <c r="E11" s="237">
        <v>293102.049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442214.162</v>
      </c>
      <c r="Q11" s="237">
        <v>1679186</v>
      </c>
      <c r="R11" s="238">
        <v>26.3350314974041</v>
      </c>
      <c r="S11" s="230"/>
    </row>
    <row r="12" spans="1:19" ht="12.75">
      <c r="A12" s="229"/>
      <c r="B12" s="261" t="s">
        <v>14</v>
      </c>
      <c r="C12" s="261"/>
      <c r="D12" s="239">
        <v>387077.665</v>
      </c>
      <c r="E12" s="239">
        <v>357995.459</v>
      </c>
      <c r="F12" s="239">
        <v>212752.828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957825.952</v>
      </c>
      <c r="Q12" s="239">
        <v>3179186</v>
      </c>
      <c r="R12" s="240">
        <v>30.12802497243005</v>
      </c>
      <c r="S12" s="230"/>
    </row>
    <row r="13" spans="1:19" ht="12.75">
      <c r="A13" s="229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30"/>
    </row>
    <row r="14" spans="1:19" ht="3" customHeight="1">
      <c r="A14" s="229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0"/>
    </row>
    <row r="15" spans="1:19" ht="13.5" customHeight="1">
      <c r="A15" s="229"/>
      <c r="B15" s="260" t="s">
        <v>16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30"/>
    </row>
    <row r="16" spans="1:19" ht="13.5" customHeight="1">
      <c r="A16" s="229"/>
      <c r="B16" s="260" t="s">
        <v>135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30"/>
    </row>
    <row r="17" spans="1:19" ht="13.5" customHeight="1">
      <c r="A17" s="229"/>
      <c r="B17" s="260" t="s">
        <v>136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30"/>
    </row>
    <row r="18" spans="1:19" ht="6.75" customHeight="1">
      <c r="A18" s="229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0"/>
    </row>
    <row r="19" spans="1:19" ht="45">
      <c r="A19" s="229"/>
      <c r="B19" s="232">
        <v>2010</v>
      </c>
      <c r="C19" s="233"/>
      <c r="D19" s="234" t="s">
        <v>0</v>
      </c>
      <c r="E19" s="234" t="s">
        <v>1</v>
      </c>
      <c r="F19" s="234" t="s">
        <v>2</v>
      </c>
      <c r="G19" s="234" t="s">
        <v>3</v>
      </c>
      <c r="H19" s="234" t="s">
        <v>4</v>
      </c>
      <c r="I19" s="234" t="s">
        <v>5</v>
      </c>
      <c r="J19" s="234" t="s">
        <v>6</v>
      </c>
      <c r="K19" s="234" t="s">
        <v>7</v>
      </c>
      <c r="L19" s="234" t="s">
        <v>8</v>
      </c>
      <c r="M19" s="234" t="s">
        <v>9</v>
      </c>
      <c r="N19" s="234" t="s">
        <v>10</v>
      </c>
      <c r="O19" s="234" t="s">
        <v>11</v>
      </c>
      <c r="P19" s="234" t="s">
        <v>126</v>
      </c>
      <c r="Q19" s="234" t="s">
        <v>17</v>
      </c>
      <c r="R19" s="234" t="s">
        <v>13</v>
      </c>
      <c r="S19" s="230"/>
    </row>
    <row r="20" spans="1:19" ht="33.75">
      <c r="A20" s="229"/>
      <c r="B20" s="235" t="s">
        <v>121</v>
      </c>
      <c r="C20" s="236">
        <v>1111</v>
      </c>
      <c r="D20" s="237">
        <v>97263.956</v>
      </c>
      <c r="E20" s="237">
        <v>57156.679</v>
      </c>
      <c r="F20" s="237">
        <v>47764.191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f>_488+_489+_490+_491+_492+_493+_494+_495+_496+_497+_498+_499</f>
        <v>202184.826</v>
      </c>
      <c r="Q20" s="237">
        <v>728925.50011</v>
      </c>
      <c r="R20" s="238">
        <f>(_500/_501)*100</f>
        <v>27.7373786442495</v>
      </c>
      <c r="S20" s="230"/>
    </row>
    <row r="21" spans="1:19" ht="33.75">
      <c r="A21" s="229"/>
      <c r="B21" s="235" t="s">
        <v>122</v>
      </c>
      <c r="C21" s="236">
        <v>1112</v>
      </c>
      <c r="D21" s="237">
        <v>4505.817</v>
      </c>
      <c r="E21" s="237">
        <v>822.916</v>
      </c>
      <c r="F21" s="237">
        <v>7198.058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f>_507+_508+_509+_510+_511+_512+_513+_514+_515+_516+_517+_518</f>
        <v>12526.791000000001</v>
      </c>
      <c r="Q21" s="237">
        <v>38414.02914</v>
      </c>
      <c r="R21" s="238">
        <f>(_519/_520)*100</f>
        <v>32.6099377764985</v>
      </c>
      <c r="S21" s="230"/>
    </row>
    <row r="22" spans="1:19" ht="33.75">
      <c r="A22" s="229"/>
      <c r="B22" s="235" t="s">
        <v>123</v>
      </c>
      <c r="C22" s="236">
        <v>1113</v>
      </c>
      <c r="D22" s="237">
        <v>6121.146</v>
      </c>
      <c r="E22" s="237">
        <v>5990.084</v>
      </c>
      <c r="F22" s="237">
        <v>3889.598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f>_526+_527+_528+_529+_530+_531+_532+_533+_534+_535+_536+_537</f>
        <v>16000.828</v>
      </c>
      <c r="Q22" s="237">
        <v>66698.41773</v>
      </c>
      <c r="R22" s="238">
        <f>(_538/_539)*100</f>
        <v>23.98981646726989</v>
      </c>
      <c r="S22" s="230"/>
    </row>
    <row r="23" spans="1:19" ht="22.5">
      <c r="A23" s="229"/>
      <c r="B23" s="235" t="s">
        <v>124</v>
      </c>
      <c r="C23" s="236">
        <v>1121</v>
      </c>
      <c r="D23" s="237">
        <v>121950.754</v>
      </c>
      <c r="E23" s="237">
        <v>5557.53</v>
      </c>
      <c r="F23" s="237">
        <v>158841.926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f>_545+_546+_547+_548+_549+_550+_551+_552+_553+_554+_555+_556</f>
        <v>286350.21</v>
      </c>
      <c r="Q23" s="237">
        <v>812346.60176</v>
      </c>
      <c r="R23" s="238">
        <f>(_557/_558)*100</f>
        <v>35.24975784715592</v>
      </c>
      <c r="S23" s="230"/>
    </row>
    <row r="24" spans="1:19" ht="12.75">
      <c r="A24" s="229"/>
      <c r="B24" s="235" t="s">
        <v>125</v>
      </c>
      <c r="C24" s="236">
        <v>1211</v>
      </c>
      <c r="D24" s="237">
        <v>137491.5</v>
      </c>
      <c r="E24" s="237">
        <v>270208.989</v>
      </c>
      <c r="F24" s="237">
        <v>12167.72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f>_564+_565+_566+_567+_568+_569+_570+_571+_572+_573+_574+_575</f>
        <v>419868.209</v>
      </c>
      <c r="Q24" s="237">
        <v>1744839.028</v>
      </c>
      <c r="R24" s="238">
        <f>(_576/_577)*100</f>
        <v>24.06343520876357</v>
      </c>
      <c r="S24" s="230"/>
    </row>
    <row r="25" spans="1:19" ht="12.75">
      <c r="A25" s="229"/>
      <c r="B25" s="261" t="s">
        <v>14</v>
      </c>
      <c r="C25" s="261"/>
      <c r="D25" s="239">
        <v>367333.173</v>
      </c>
      <c r="E25" s="239">
        <v>339736.198</v>
      </c>
      <c r="F25" s="239">
        <v>229861.493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f>_469+_470+_471+_472+_473+_474+_475+_476+_477+_478+_479+_480</f>
        <v>936930.8640000001</v>
      </c>
      <c r="Q25" s="239">
        <v>3391223.57674</v>
      </c>
      <c r="R25" s="240">
        <f>(_481/_482)*100</f>
        <v>27.628106575641244</v>
      </c>
      <c r="S25" s="230"/>
    </row>
    <row r="26" spans="1:19" ht="12.75">
      <c r="A26" s="229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30"/>
    </row>
  </sheetData>
  <mergeCells count="7">
    <mergeCell ref="B16:R16"/>
    <mergeCell ref="B17:R17"/>
    <mergeCell ref="B25:C25"/>
    <mergeCell ref="B2:R2"/>
    <mergeCell ref="B12:C12"/>
    <mergeCell ref="B15:R15"/>
    <mergeCell ref="B3:O3"/>
  </mergeCells>
  <printOptions/>
  <pageMargins left="0" right="0" top="0" bottom="0" header="0.5118110236220472" footer="0.5118110236220472"/>
  <pageSetup fitToHeight="0" fitToWidth="1" horizontalDpi="600" verticalDpi="600" orientation="landscape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66" t="s">
        <v>132</v>
      </c>
      <c r="B1" s="266"/>
      <c r="C1" s="266"/>
      <c r="D1" s="266"/>
      <c r="E1" s="266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38</v>
      </c>
      <c r="B4" s="1"/>
      <c r="D4" s="54">
        <v>3314576.2</v>
      </c>
      <c r="E4" s="1" t="s">
        <v>102</v>
      </c>
    </row>
    <row r="5" spans="1:5" ht="18" customHeight="1">
      <c r="A5" s="1"/>
      <c r="B5" s="1"/>
      <c r="D5" s="46"/>
      <c r="E5" s="2"/>
    </row>
    <row r="6" spans="1:2" ht="15.75">
      <c r="A6" s="1"/>
      <c r="B6" s="1"/>
    </row>
    <row r="7" spans="1:6" ht="16.5" thickBot="1">
      <c r="A7" s="1" t="s">
        <v>75</v>
      </c>
      <c r="B7" s="1"/>
      <c r="E7" s="61" t="s">
        <v>95</v>
      </c>
      <c r="F7" s="2"/>
    </row>
    <row r="8" spans="1:5" ht="25.5" customHeight="1">
      <c r="A8" s="132"/>
      <c r="B8" s="214" t="s">
        <v>103</v>
      </c>
      <c r="C8" s="215" t="s">
        <v>104</v>
      </c>
      <c r="D8" s="216" t="s">
        <v>97</v>
      </c>
      <c r="E8" s="133" t="s">
        <v>40</v>
      </c>
    </row>
    <row r="9" spans="1:5" ht="22.5" customHeight="1">
      <c r="A9" s="134" t="s">
        <v>26</v>
      </c>
      <c r="B9" s="42">
        <v>4701000</v>
      </c>
      <c r="C9" s="42">
        <v>4701000</v>
      </c>
      <c r="D9" s="42">
        <v>1175250</v>
      </c>
      <c r="E9" s="136">
        <f>D9/C9*100</f>
        <v>25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77500</v>
      </c>
      <c r="E10" s="136">
        <f>D10/C10*100</f>
        <v>25</v>
      </c>
    </row>
    <row r="11" spans="1:5" ht="25.5" customHeight="1">
      <c r="A11" s="135" t="s">
        <v>118</v>
      </c>
      <c r="B11" s="42">
        <v>0</v>
      </c>
      <c r="C11" s="42">
        <v>0</v>
      </c>
      <c r="D11" s="42">
        <v>0</v>
      </c>
      <c r="E11" s="136" t="s">
        <v>21</v>
      </c>
    </row>
    <row r="12" spans="1:5" ht="16.5" customHeight="1" thickBot="1">
      <c r="A12" s="137" t="s">
        <v>23</v>
      </c>
      <c r="B12" s="138">
        <f>SUM(B9:B11)</f>
        <v>5011000</v>
      </c>
      <c r="C12" s="138">
        <f>SUM(C9:C11)</f>
        <v>5011000</v>
      </c>
      <c r="D12" s="138">
        <f>SUM(D9:D11)</f>
        <v>1252750</v>
      </c>
      <c r="E12" s="139">
        <f>D12/C12*100</f>
        <v>25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.75">
      <c r="A15" s="20" t="s">
        <v>30</v>
      </c>
      <c r="B15" s="13"/>
      <c r="C15" s="13"/>
      <c r="D15" s="183">
        <f>SUM(D4+D12)</f>
        <v>4567326.2</v>
      </c>
      <c r="E15" s="20" t="s">
        <v>102</v>
      </c>
    </row>
    <row r="17" ht="17.25" customHeight="1"/>
    <row r="18" spans="1:5" ht="16.5" thickBot="1">
      <c r="A18" s="1" t="s">
        <v>76</v>
      </c>
      <c r="B18" s="1"/>
      <c r="D18" s="13"/>
      <c r="E18" s="61" t="s">
        <v>95</v>
      </c>
    </row>
    <row r="19" spans="1:16" ht="25.5">
      <c r="A19" s="140"/>
      <c r="B19" s="214" t="s">
        <v>103</v>
      </c>
      <c r="C19" s="215" t="s">
        <v>104</v>
      </c>
      <c r="D19" s="217" t="s">
        <v>97</v>
      </c>
      <c r="E19" s="133" t="s">
        <v>40</v>
      </c>
      <c r="F19" s="6"/>
      <c r="O19" s="5"/>
      <c r="P19" s="6"/>
    </row>
    <row r="20" spans="1:16" ht="27" customHeight="1">
      <c r="A20" s="141" t="s">
        <v>18</v>
      </c>
      <c r="B20" s="42">
        <v>1630000</v>
      </c>
      <c r="C20" s="42">
        <v>1630000</v>
      </c>
      <c r="D20" s="42">
        <v>338400</v>
      </c>
      <c r="E20" s="244">
        <f aca="true" t="shared" si="0" ref="E20:E25">D20/C20*100</f>
        <v>20.76073619631902</v>
      </c>
      <c r="F20" s="18"/>
      <c r="O20" s="12"/>
      <c r="P20" s="18"/>
    </row>
    <row r="21" spans="1:16" ht="27" customHeight="1">
      <c r="A21" s="141" t="s">
        <v>19</v>
      </c>
      <c r="B21" s="42">
        <v>2130000</v>
      </c>
      <c r="C21" s="42">
        <v>2130000</v>
      </c>
      <c r="D21" s="42">
        <v>320000</v>
      </c>
      <c r="E21" s="244">
        <f t="shared" si="0"/>
        <v>15.023474178403756</v>
      </c>
      <c r="F21" s="18"/>
      <c r="O21" s="12"/>
      <c r="P21" s="18"/>
    </row>
    <row r="22" spans="1:16" ht="27" customHeight="1">
      <c r="A22" s="141" t="s">
        <v>20</v>
      </c>
      <c r="B22" s="42">
        <v>150000</v>
      </c>
      <c r="C22" s="42">
        <v>150000</v>
      </c>
      <c r="D22" s="42">
        <v>49000</v>
      </c>
      <c r="E22" s="244">
        <f t="shared" si="0"/>
        <v>32.666666666666664</v>
      </c>
      <c r="F22" s="18"/>
      <c r="O22" s="12"/>
      <c r="P22" s="18"/>
    </row>
    <row r="23" spans="1:16" ht="39.75" customHeight="1">
      <c r="A23" s="141" t="s">
        <v>101</v>
      </c>
      <c r="B23" s="42">
        <v>0</v>
      </c>
      <c r="C23" s="42">
        <v>3314576</v>
      </c>
      <c r="D23" s="42">
        <v>398253</v>
      </c>
      <c r="E23" s="244">
        <f t="shared" si="0"/>
        <v>12.015201944381424</v>
      </c>
      <c r="F23" s="18"/>
      <c r="O23" s="12"/>
      <c r="P23" s="18"/>
    </row>
    <row r="24" spans="1:16" ht="27" customHeight="1">
      <c r="A24" s="182" t="s">
        <v>117</v>
      </c>
      <c r="B24" s="180">
        <v>1101000</v>
      </c>
      <c r="C24" s="180">
        <v>1101000</v>
      </c>
      <c r="D24" s="180">
        <v>199470</v>
      </c>
      <c r="E24" s="244">
        <f t="shared" si="0"/>
        <v>18.117166212534062</v>
      </c>
      <c r="F24" s="18"/>
      <c r="O24" s="12"/>
      <c r="P24" s="18"/>
    </row>
    <row r="25" spans="1:16" ht="16.5" customHeight="1" thickBot="1">
      <c r="A25" s="137" t="s">
        <v>24</v>
      </c>
      <c r="B25" s="138">
        <f>SUM(B20:B24)</f>
        <v>5011000</v>
      </c>
      <c r="C25" s="138">
        <f>SUM(C20:C24)</f>
        <v>8325576</v>
      </c>
      <c r="D25" s="138">
        <f>SUM(D20:D24)</f>
        <v>1305123</v>
      </c>
      <c r="E25" s="142">
        <f t="shared" si="0"/>
        <v>15.676068538681287</v>
      </c>
      <c r="F25" s="14"/>
      <c r="O25" s="10"/>
      <c r="P25" s="14"/>
    </row>
    <row r="26" ht="18" customHeight="1"/>
    <row r="27" ht="18" customHeight="1"/>
    <row r="28" ht="18" customHeight="1">
      <c r="D28" s="13"/>
    </row>
    <row r="29" spans="1:7" ht="15.75">
      <c r="A29" s="1" t="s">
        <v>139</v>
      </c>
      <c r="B29" s="1"/>
      <c r="D29" s="143">
        <f>SUM(D15-D25)</f>
        <v>3262203.2</v>
      </c>
      <c r="E29" s="1" t="s">
        <v>102</v>
      </c>
      <c r="F29" s="51"/>
      <c r="G29" s="51"/>
    </row>
    <row r="30" ht="12.75">
      <c r="D30" s="13"/>
    </row>
    <row r="31" spans="1:4" ht="18.75">
      <c r="A31" s="28"/>
      <c r="D31" s="46"/>
    </row>
    <row r="32" spans="1:4" ht="18.75">
      <c r="A32" s="28"/>
      <c r="D32" s="46"/>
    </row>
    <row r="33" ht="18.75">
      <c r="A33" s="30"/>
    </row>
    <row r="34" ht="18.75">
      <c r="A34" s="30"/>
    </row>
    <row r="35" ht="15.75">
      <c r="A35" s="32"/>
    </row>
    <row r="36" ht="18.75">
      <c r="A36" s="30"/>
    </row>
    <row r="37" ht="18.75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23" sqref="D23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12" customFormat="1" ht="17.25" customHeight="1">
      <c r="A1" s="266" t="s">
        <v>133</v>
      </c>
      <c r="B1" s="266"/>
      <c r="C1" s="266"/>
      <c r="D1" s="266"/>
      <c r="E1" s="266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38</v>
      </c>
      <c r="B5" s="1" t="s">
        <v>105</v>
      </c>
      <c r="D5" s="53">
        <v>38086281.6</v>
      </c>
      <c r="E5" s="2" t="s">
        <v>102</v>
      </c>
    </row>
    <row r="6" spans="1:5" ht="18" customHeight="1">
      <c r="A6" s="20"/>
      <c r="B6" s="20"/>
      <c r="D6" s="43"/>
      <c r="E6" s="2"/>
    </row>
    <row r="7" spans="1:2" ht="15.75">
      <c r="A7" s="20"/>
      <c r="B7" s="57"/>
    </row>
    <row r="8" spans="1:5" ht="16.5" thickBot="1">
      <c r="A8" s="20" t="s">
        <v>77</v>
      </c>
      <c r="B8" s="20"/>
      <c r="E8" s="61" t="s">
        <v>95</v>
      </c>
    </row>
    <row r="9" spans="1:5" ht="26.25" customHeight="1">
      <c r="A9" s="132"/>
      <c r="B9" s="214" t="s">
        <v>103</v>
      </c>
      <c r="C9" s="215" t="s">
        <v>104</v>
      </c>
      <c r="D9" s="216" t="s">
        <v>97</v>
      </c>
      <c r="E9" s="133" t="s">
        <v>40</v>
      </c>
    </row>
    <row r="10" spans="1:5" ht="22.5" customHeight="1">
      <c r="A10" s="134" t="s">
        <v>93</v>
      </c>
      <c r="B10" s="42">
        <v>0</v>
      </c>
      <c r="C10" s="42">
        <v>0</v>
      </c>
      <c r="D10" s="42">
        <v>22552</v>
      </c>
      <c r="E10" s="144" t="s">
        <v>21</v>
      </c>
    </row>
    <row r="11" spans="1:5" ht="22.5" customHeight="1">
      <c r="A11" s="134" t="s">
        <v>99</v>
      </c>
      <c r="B11" s="42">
        <v>0</v>
      </c>
      <c r="C11" s="42">
        <v>0</v>
      </c>
      <c r="D11" s="42">
        <v>1503</v>
      </c>
      <c r="E11" s="144" t="s">
        <v>21</v>
      </c>
    </row>
    <row r="12" spans="1:5" ht="22.5" customHeight="1">
      <c r="A12" s="179" t="s">
        <v>113</v>
      </c>
      <c r="B12" s="180">
        <v>0</v>
      </c>
      <c r="C12" s="180">
        <v>0</v>
      </c>
      <c r="D12" s="180">
        <v>0</v>
      </c>
      <c r="E12" s="136" t="s">
        <v>21</v>
      </c>
    </row>
    <row r="13" spans="1:5" ht="16.5" customHeight="1" thickBot="1">
      <c r="A13" s="137" t="s">
        <v>23</v>
      </c>
      <c r="B13" s="138">
        <f>SUM(B10)</f>
        <v>0</v>
      </c>
      <c r="C13" s="138">
        <f>SUM(C10:C12)</f>
        <v>0</v>
      </c>
      <c r="D13" s="138">
        <f>SUM(D10:D12)</f>
        <v>24055</v>
      </c>
      <c r="E13" s="184" t="s">
        <v>21</v>
      </c>
    </row>
    <row r="14" spans="1:5" ht="18" customHeight="1">
      <c r="A14" s="9"/>
      <c r="D14" s="13"/>
      <c r="E14" s="13"/>
    </row>
    <row r="15" spans="1:5" ht="18" customHeight="1">
      <c r="A15" s="9"/>
      <c r="D15" s="13"/>
      <c r="E15" s="13"/>
    </row>
    <row r="16" spans="1:5" ht="15.75" customHeight="1">
      <c r="A16" s="1" t="s">
        <v>30</v>
      </c>
      <c r="B16" s="1"/>
      <c r="D16" s="145">
        <f>D5+D13</f>
        <v>38110336.6</v>
      </c>
      <c r="E16" s="17" t="s">
        <v>102</v>
      </c>
    </row>
    <row r="17" spans="4:5" ht="18" customHeight="1">
      <c r="D17" s="13"/>
      <c r="E17" s="13"/>
    </row>
    <row r="18" ht="18" customHeight="1"/>
    <row r="19" spans="1:5" ht="16.5" thickBot="1">
      <c r="A19" s="1" t="s">
        <v>76</v>
      </c>
      <c r="B19" s="1"/>
      <c r="E19" s="61" t="s">
        <v>95</v>
      </c>
    </row>
    <row r="20" spans="1:5" ht="26.25" customHeight="1">
      <c r="A20" s="140"/>
      <c r="B20" s="214" t="s">
        <v>103</v>
      </c>
      <c r="C20" s="215" t="s">
        <v>104</v>
      </c>
      <c r="D20" s="217" t="s">
        <v>97</v>
      </c>
      <c r="E20" s="133" t="s">
        <v>40</v>
      </c>
    </row>
    <row r="21" spans="1:5" ht="22.5" customHeight="1">
      <c r="A21" s="134" t="s">
        <v>25</v>
      </c>
      <c r="B21" s="42">
        <v>0</v>
      </c>
      <c r="C21" s="42">
        <v>0</v>
      </c>
      <c r="D21" s="42">
        <v>7404561</v>
      </c>
      <c r="E21" s="136" t="s">
        <v>21</v>
      </c>
    </row>
    <row r="22" spans="1:5" ht="16.5" customHeight="1" thickBot="1">
      <c r="A22" s="137" t="s">
        <v>24</v>
      </c>
      <c r="B22" s="138">
        <f>SUM(B21:B21)</f>
        <v>0</v>
      </c>
      <c r="C22" s="138">
        <f>SUM(C21)</f>
        <v>0</v>
      </c>
      <c r="D22" s="138">
        <f>D21</f>
        <v>7404561</v>
      </c>
      <c r="E22" s="142" t="s">
        <v>21</v>
      </c>
    </row>
    <row r="23" ht="12" customHeight="1">
      <c r="C23" s="8"/>
    </row>
    <row r="24" spans="3:5" ht="12" customHeight="1">
      <c r="C24" s="8"/>
      <c r="D24" s="13"/>
      <c r="E24" s="13"/>
    </row>
    <row r="25" spans="4:5" ht="12.75">
      <c r="D25" s="22"/>
      <c r="E25" s="13"/>
    </row>
    <row r="26" spans="1:5" ht="15.75">
      <c r="A26" s="55" t="s">
        <v>137</v>
      </c>
      <c r="D26" s="146">
        <f>D16-D22</f>
        <v>30705775.6</v>
      </c>
      <c r="E26" s="147" t="s">
        <v>102</v>
      </c>
    </row>
    <row r="27" spans="4:5" ht="12.75">
      <c r="D27" s="22"/>
      <c r="E27" s="13"/>
    </row>
    <row r="28" spans="4:5" ht="12.75">
      <c r="D28" s="13"/>
      <c r="E28" s="13"/>
    </row>
    <row r="29" spans="4:5" ht="12.75">
      <c r="D29" s="13"/>
      <c r="E29" s="13"/>
    </row>
    <row r="30" spans="4:5" ht="12.75">
      <c r="D30" s="22"/>
      <c r="E30" s="13"/>
    </row>
    <row r="31" spans="4:5" ht="12.75">
      <c r="D31" s="13"/>
      <c r="E31" s="13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12" customFormat="1" ht="18.75">
      <c r="A1" s="259" t="s">
        <v>134</v>
      </c>
      <c r="B1" s="256"/>
      <c r="C1" s="256"/>
      <c r="D1" s="256"/>
      <c r="E1" s="256"/>
      <c r="F1" s="256"/>
      <c r="I1" s="213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71" t="s">
        <v>38</v>
      </c>
      <c r="B5" s="272"/>
      <c r="E5" s="145">
        <v>277772438</v>
      </c>
      <c r="F5" s="1" t="s">
        <v>102</v>
      </c>
      <c r="H5" s="27"/>
    </row>
    <row r="6" spans="2:8" ht="15" customHeight="1">
      <c r="B6" s="1"/>
      <c r="E6" s="148"/>
      <c r="H6" s="27"/>
    </row>
    <row r="7" spans="2:8" ht="15" customHeight="1">
      <c r="B7" s="1"/>
      <c r="E7" s="27"/>
      <c r="H7" s="27"/>
    </row>
    <row r="8" spans="1:7" ht="15.75">
      <c r="A8" s="1" t="s">
        <v>108</v>
      </c>
      <c r="C8" s="1"/>
      <c r="F8" s="61" t="s">
        <v>95</v>
      </c>
      <c r="G8" s="155"/>
    </row>
    <row r="9" spans="1:8" ht="25.5">
      <c r="A9" s="273"/>
      <c r="B9" s="270"/>
      <c r="C9" s="218" t="s">
        <v>103</v>
      </c>
      <c r="D9" s="218" t="s">
        <v>104</v>
      </c>
      <c r="E9" s="3" t="s">
        <v>97</v>
      </c>
      <c r="F9" s="15" t="s">
        <v>40</v>
      </c>
      <c r="G9" s="156"/>
      <c r="H9" s="13"/>
    </row>
    <row r="10" spans="1:8" ht="38.25" customHeight="1">
      <c r="A10" s="277" t="s">
        <v>29</v>
      </c>
      <c r="B10" s="278"/>
      <c r="C10" s="50">
        <v>0</v>
      </c>
      <c r="D10" s="50">
        <v>0</v>
      </c>
      <c r="E10" s="50">
        <v>1268000</v>
      </c>
      <c r="F10" s="36" t="s">
        <v>21</v>
      </c>
      <c r="G10" s="156"/>
      <c r="H10" s="157"/>
    </row>
    <row r="11" spans="1:8" ht="22.5" customHeight="1">
      <c r="A11" s="277" t="s">
        <v>99</v>
      </c>
      <c r="B11" s="278"/>
      <c r="C11" s="50">
        <v>0</v>
      </c>
      <c r="D11" s="50">
        <v>0</v>
      </c>
      <c r="E11" s="50">
        <v>49969</v>
      </c>
      <c r="F11" s="36" t="s">
        <v>21</v>
      </c>
      <c r="G11" s="156"/>
      <c r="H11" s="157"/>
    </row>
    <row r="12" spans="1:8" ht="22.5" customHeight="1">
      <c r="A12" s="279" t="s">
        <v>120</v>
      </c>
      <c r="B12" s="280"/>
      <c r="C12" s="50">
        <v>0</v>
      </c>
      <c r="D12" s="50">
        <v>0</v>
      </c>
      <c r="E12" s="50"/>
      <c r="F12" s="36" t="s">
        <v>21</v>
      </c>
      <c r="G12" s="223"/>
      <c r="H12" s="157"/>
    </row>
    <row r="13" spans="1:8" ht="15" customHeight="1">
      <c r="A13" s="269" t="s">
        <v>23</v>
      </c>
      <c r="B13" s="274"/>
      <c r="C13" s="4">
        <f>SUM(C10:C11)</f>
        <v>0</v>
      </c>
      <c r="D13" s="4">
        <f>SUM(D10:D11)</f>
        <v>0</v>
      </c>
      <c r="E13" s="4">
        <f>SUM(E10:E12)</f>
        <v>1317969</v>
      </c>
      <c r="F13" s="158" t="s">
        <v>21</v>
      </c>
      <c r="G13" s="156"/>
      <c r="H13" s="13"/>
    </row>
    <row r="14" spans="1:7" ht="12.75" customHeight="1">
      <c r="A14" s="149"/>
      <c r="B14" s="49"/>
      <c r="C14" s="10"/>
      <c r="D14" s="10"/>
      <c r="E14" s="10"/>
      <c r="F14" s="150"/>
      <c r="G14" s="25"/>
    </row>
    <row r="15" spans="1:7" ht="12.75" customHeight="1">
      <c r="A15" s="149"/>
      <c r="B15" s="49"/>
      <c r="C15" s="10"/>
      <c r="D15" s="10"/>
      <c r="E15" s="10"/>
      <c r="F15" s="150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5">
        <f>E5+E13</f>
        <v>279090407</v>
      </c>
      <c r="F17" s="219" t="s">
        <v>102</v>
      </c>
      <c r="G17" s="13"/>
    </row>
    <row r="18" spans="1:7" ht="12.75" customHeight="1">
      <c r="A18" s="20"/>
      <c r="B18" s="20"/>
      <c r="C18" s="10"/>
      <c r="D18" s="10"/>
      <c r="E18" s="145"/>
      <c r="F18" s="17"/>
      <c r="G18" s="13"/>
    </row>
    <row r="19" spans="1:7" ht="12.75" customHeight="1">
      <c r="A19" s="20"/>
      <c r="B19" s="20"/>
      <c r="C19" s="10"/>
      <c r="D19" s="10"/>
      <c r="E19" s="145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109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20" t="s">
        <v>110</v>
      </c>
      <c r="B21" s="13"/>
      <c r="C21" s="13"/>
      <c r="D21" s="13"/>
      <c r="E21" s="13"/>
      <c r="F21" s="61" t="s">
        <v>95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69"/>
      <c r="B22" s="269"/>
      <c r="C22" s="218" t="s">
        <v>103</v>
      </c>
      <c r="D22" s="218" t="s">
        <v>104</v>
      </c>
      <c r="E22" s="220" t="s">
        <v>97</v>
      </c>
      <c r="F22" s="159" t="s">
        <v>40</v>
      </c>
      <c r="G22" s="160"/>
      <c r="H22" s="13"/>
    </row>
    <row r="23" spans="1:9" ht="14.25" customHeight="1">
      <c r="A23" s="275" t="s">
        <v>111</v>
      </c>
      <c r="B23" s="276"/>
      <c r="C23" s="47">
        <v>0</v>
      </c>
      <c r="D23" s="47">
        <v>0</v>
      </c>
      <c r="E23" s="50">
        <v>152533626</v>
      </c>
      <c r="F23" s="36" t="s">
        <v>21</v>
      </c>
      <c r="G23" s="161"/>
      <c r="H23" s="48"/>
      <c r="I23" s="8"/>
    </row>
    <row r="24" spans="1:8" ht="14.25" customHeight="1">
      <c r="A24" s="267" t="s">
        <v>112</v>
      </c>
      <c r="B24" s="268"/>
      <c r="C24" s="47">
        <v>0</v>
      </c>
      <c r="D24" s="47">
        <v>0</v>
      </c>
      <c r="E24" s="50">
        <v>0</v>
      </c>
      <c r="F24" s="36" t="s">
        <v>21</v>
      </c>
      <c r="G24" s="161"/>
      <c r="H24" s="48"/>
    </row>
    <row r="25" spans="1:8" ht="38.25" customHeight="1">
      <c r="A25" s="267" t="s">
        <v>143</v>
      </c>
      <c r="B25" s="268"/>
      <c r="C25" s="47">
        <v>0</v>
      </c>
      <c r="D25" s="47">
        <v>0</v>
      </c>
      <c r="E25" s="50">
        <v>54641300</v>
      </c>
      <c r="F25" s="36" t="s">
        <v>21</v>
      </c>
      <c r="G25" s="161"/>
      <c r="H25" s="48"/>
    </row>
    <row r="26" spans="1:7" ht="15.75" customHeight="1">
      <c r="A26" s="269" t="s">
        <v>24</v>
      </c>
      <c r="B26" s="270"/>
      <c r="C26" s="4">
        <v>0</v>
      </c>
      <c r="D26" s="162">
        <v>0</v>
      </c>
      <c r="E26" s="4">
        <f>SUM(E23:E25)</f>
        <v>207174926</v>
      </c>
      <c r="F26" s="158" t="s">
        <v>21</v>
      </c>
      <c r="G26" s="163"/>
    </row>
    <row r="27" spans="1:6" ht="12.75" customHeight="1">
      <c r="A27" s="149"/>
      <c r="B27" s="49"/>
      <c r="C27" s="10"/>
      <c r="D27" s="16"/>
      <c r="E27" s="10"/>
      <c r="F27" s="14"/>
    </row>
    <row r="28" spans="1:6" ht="12.75" customHeight="1">
      <c r="A28" s="149"/>
      <c r="B28" s="49"/>
      <c r="C28" s="10"/>
      <c r="D28" s="16"/>
      <c r="E28" s="10"/>
      <c r="F28" s="14"/>
    </row>
    <row r="29" spans="1:6" ht="12.75" customHeight="1">
      <c r="A29" s="149"/>
      <c r="B29" s="49"/>
      <c r="C29" s="10"/>
      <c r="D29" s="16"/>
      <c r="E29" s="10"/>
      <c r="F29" s="14"/>
    </row>
    <row r="30" spans="1:6" ht="15.75" customHeight="1">
      <c r="A30" s="20" t="s">
        <v>138</v>
      </c>
      <c r="B30" s="20"/>
      <c r="C30" s="10"/>
      <c r="D30" s="16"/>
      <c r="E30" s="145">
        <f>E17-E26</f>
        <v>71915481</v>
      </c>
      <c r="F30" s="219" t="s">
        <v>102</v>
      </c>
    </row>
    <row r="31" spans="1:6" ht="13.5" customHeight="1">
      <c r="A31" s="13"/>
      <c r="B31" s="13"/>
      <c r="C31" s="13"/>
      <c r="D31" s="13"/>
      <c r="E31" s="145"/>
      <c r="F31" s="17"/>
    </row>
    <row r="32" spans="1:6" ht="13.5" customHeight="1">
      <c r="A32" s="13"/>
      <c r="B32" s="13"/>
      <c r="C32" s="13"/>
      <c r="D32" s="13"/>
      <c r="E32" s="145"/>
      <c r="F32" s="17"/>
    </row>
  </sheetData>
  <sheetProtection/>
  <mergeCells count="12">
    <mergeCell ref="A12:B12"/>
    <mergeCell ref="A25:B25"/>
    <mergeCell ref="A24:B24"/>
    <mergeCell ref="A1:F1"/>
    <mergeCell ref="A26:B26"/>
    <mergeCell ref="A5:B5"/>
    <mergeCell ref="A9:B9"/>
    <mergeCell ref="A13:B13"/>
    <mergeCell ref="A23:B23"/>
    <mergeCell ref="A10:B10"/>
    <mergeCell ref="A22:B22"/>
    <mergeCell ref="A11:B11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2011-04-20T12:32:30Z</cp:lastPrinted>
  <dcterms:created xsi:type="dcterms:W3CDTF">1997-01-24T11:07:25Z</dcterms:created>
  <dcterms:modified xsi:type="dcterms:W3CDTF">2011-04-21T11:18:45Z</dcterms:modified>
  <cp:category/>
  <cp:version/>
  <cp:contentType/>
  <cp:contentStatus/>
</cp:coreProperties>
</file>