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5330" windowHeight="4695" tabRatio="622" activeTab="0"/>
  </bookViews>
  <sheets>
    <sheet name="RK-11-2011-58, př. 3" sheetId="1" r:id="rId1"/>
  </sheets>
  <definedNames>
    <definedName name="_xlnm.Print_Titles" localSheetId="0">'RK-11-2011-58, př. 3'!$3:$5</definedName>
  </definedNames>
  <calcPr fullCalcOnLoad="1"/>
</workbook>
</file>

<file path=xl/sharedStrings.xml><?xml version="1.0" encoding="utf-8"?>
<sst xmlns="http://schemas.openxmlformats.org/spreadsheetml/2006/main" count="178" uniqueCount="177">
  <si>
    <t>Organizace</t>
  </si>
  <si>
    <t>Gymnázium Chotěboř</t>
  </si>
  <si>
    <t>Gymnázium Jihlava</t>
  </si>
  <si>
    <t>Gymnázium Pacov</t>
  </si>
  <si>
    <t>Gymnázium Pelhřimov</t>
  </si>
  <si>
    <t>Gymnázium Třebíč</t>
  </si>
  <si>
    <t>DDM Jihlava</t>
  </si>
  <si>
    <t>Plavecká škola Jihlava</t>
  </si>
  <si>
    <t>§3114 - celkem</t>
  </si>
  <si>
    <t>§ 3125 - celkem</t>
  </si>
  <si>
    <t>PPP Jihlava</t>
  </si>
  <si>
    <t>PPP Pelhřimov</t>
  </si>
  <si>
    <t>PPP Třebíč</t>
  </si>
  <si>
    <t>§ 3147 - celkem</t>
  </si>
  <si>
    <t>Celkem</t>
  </si>
  <si>
    <t>Gymnázium Velké Meziříčí</t>
  </si>
  <si>
    <t>Gymnázium Žďár nad Sázavou</t>
  </si>
  <si>
    <t>PPP Žďár nad Sázavou</t>
  </si>
  <si>
    <t>SOŠ a SOU Třešť</t>
  </si>
  <si>
    <t>Střední škola technická Jihlava</t>
  </si>
  <si>
    <t>Střední škola stavební Jihlava</t>
  </si>
  <si>
    <t>Hotelová škola Třebíč</t>
  </si>
  <si>
    <t>Střední škola řemesel Třebíč</t>
  </si>
  <si>
    <t>SOŠ Nové Město na Moravě</t>
  </si>
  <si>
    <t>§ 3124 - celkem</t>
  </si>
  <si>
    <t>ZŠ a MŠ při ZZ kraje Vysočina</t>
  </si>
  <si>
    <t>Obchodní akademie, Pelhřimov, Jirsíkova 875</t>
  </si>
  <si>
    <t>Plavecká škola, krytý bazén Hájek, Mládežnická 2, Třebíč</t>
  </si>
  <si>
    <t>ZŠ Humpolec, Husova 391</t>
  </si>
  <si>
    <t xml:space="preserve">název akce </t>
  </si>
  <si>
    <t>v tis.Kč</t>
  </si>
  <si>
    <t>v tis. Kč</t>
  </si>
  <si>
    <t xml:space="preserve">§3121 </t>
  </si>
  <si>
    <t>Gymnázium Havlíčkův Brod</t>
  </si>
  <si>
    <t xml:space="preserve">§ 3122 </t>
  </si>
  <si>
    <t>Střední škola stavební Třebíč</t>
  </si>
  <si>
    <t xml:space="preserve">§ 3123 </t>
  </si>
  <si>
    <t>SOU technické, Chotěboř, Žižkova 1501</t>
  </si>
  <si>
    <t>Střední škola řemesel a služeb Moravské Budějovice</t>
  </si>
  <si>
    <t>Školní statek, Humpolec, Dusilov 384</t>
  </si>
  <si>
    <t xml:space="preserve">§ 3146 </t>
  </si>
  <si>
    <t>§ 3149</t>
  </si>
  <si>
    <t xml:space="preserve">§ 3231 </t>
  </si>
  <si>
    <t>§ 3299</t>
  </si>
  <si>
    <t xml:space="preserve">§ 3421 </t>
  </si>
  <si>
    <t xml:space="preserve">§ 4322 </t>
  </si>
  <si>
    <t>Gymnázium Bystřice nad Pernštejnem</t>
  </si>
  <si>
    <t>Česká zemědělská akademie v Humpolci, střední škola</t>
  </si>
  <si>
    <t>OA a Hotelová škola Havlíčkův Brod</t>
  </si>
  <si>
    <t>Pořízení movitého majetku</t>
  </si>
  <si>
    <t>Technické zhodnocení nem. maj., údržba a opravy maj., který PO používá k činnosti</t>
  </si>
  <si>
    <t>Střední škola automobilní Jihlava</t>
  </si>
  <si>
    <t>Střední škola Kamenice nad Lipou</t>
  </si>
  <si>
    <t>Střední škola technická Žďár nad Sázavou</t>
  </si>
  <si>
    <t>Střední škola řemesel a služeb Velké Meziříčí</t>
  </si>
  <si>
    <t>Gymnázium, SOŠ a VOŠ Ledeč nad Sáz.</t>
  </si>
  <si>
    <t>Gymnázium Otokara Březiny a SOŠ Telč</t>
  </si>
  <si>
    <t>Gymnázium dr. A. Hrdličky, Humpolec, Komenského 147</t>
  </si>
  <si>
    <t>Gymnázium Vincence Makovského se sportovními třídami Nové Město na Moravě</t>
  </si>
  <si>
    <t>Gymnázium a SOŠ, Moravské Budějovice, Tyršova 365</t>
  </si>
  <si>
    <t>ZŠ Moravské  Budějovice, Dobrovského 11</t>
  </si>
  <si>
    <t>ZŠ Ledeč nad Sázavou,  Habrecká 378</t>
  </si>
  <si>
    <t>ZŠ Pelhřimov, Komenského 1326</t>
  </si>
  <si>
    <t>ZŠ speciální a Praktická škola Černovice</t>
  </si>
  <si>
    <t>Praktická škola a SPC Ždár n/Sázavou</t>
  </si>
  <si>
    <t>ZŠ při dětské  psych. léčebně Velká  Bíteš</t>
  </si>
  <si>
    <t>ZŠ Nové Město na Moravě, Malá 154</t>
  </si>
  <si>
    <t>ZŠ a Praktická škola Chotěboř</t>
  </si>
  <si>
    <t>ZŠ Třebíč, Cyrilometodějská  22</t>
  </si>
  <si>
    <t>ZŠ a Praktická škola Velké Meziříčí</t>
  </si>
  <si>
    <t>ZUŠ, Havlíčkův  Brod, Smetanovo náměstí  31</t>
  </si>
  <si>
    <t>ZŠ, SPC a ŠD, U Trojice 2104 Havlíčkův Brod</t>
  </si>
  <si>
    <t>Vyšší odborná škola a Obchodní akademie Chotěboř</t>
  </si>
  <si>
    <t>Střední průmyslová škola stavební akademika Stanislava  Bechyně, Havlíčkův Brod, Jihlavská 628</t>
  </si>
  <si>
    <t>Střední zdravotnická škola a Vyšší odborná škola zdravotnická  Havlíčkův Brod</t>
  </si>
  <si>
    <t>Obchodní akademie a Jazyková škola s právem státní jazykové zkoušky Jihlava</t>
  </si>
  <si>
    <t>Střední průmyslová škola Jihlava</t>
  </si>
  <si>
    <t>Střední uměleckoprůmyslová škola Jihlava - Helenín, Hálkova 42</t>
  </si>
  <si>
    <t>Střední zdravotnická škola a Vyšší odborná škola zdravotnická Jihlava</t>
  </si>
  <si>
    <t>Střední průmyslová škola Třebíč</t>
  </si>
  <si>
    <t>Vyšší odborná škola a Střední škola veterinární, zemědělská a zdravotická Třebíč</t>
  </si>
  <si>
    <t>Hotelová škola Světlá a Obchodní akademie Velké Meziříčí</t>
  </si>
  <si>
    <t>Vyšší odborná škola a Střední odborná škola zemědělsko - technická  Bystřice nad Pernštejnem</t>
  </si>
  <si>
    <t>Střední zdravotnická škola a Vyšší odborná škola zdravotnická  Žďár nad Sázavou</t>
  </si>
  <si>
    <t>Obchodní akademie Dr. Albína Bráfa a Jazyková  škola s právem státní  jazykové  zkoušky Třebíč</t>
  </si>
  <si>
    <t>Vyšší odborná škola a Střední průmyslová škola, Žďár nad Sázavou, Studentská 1</t>
  </si>
  <si>
    <t>Domov mládeže a Školní jídelna Jihlava</t>
  </si>
  <si>
    <t>Vysočina Education, školské zařízení</t>
  </si>
  <si>
    <t>Odborné učiliště a Praktická škola Černovice</t>
  </si>
  <si>
    <t>PPP, Havlíčkův Brod, Nad Tratí 335</t>
  </si>
  <si>
    <t>Dětský domov, Nová Ves u Chotěboře 1</t>
  </si>
  <si>
    <t>Dětský domov, Telč, Štěpnická 111</t>
  </si>
  <si>
    <t>Dětský domov, Humpolec, Libická 928</t>
  </si>
  <si>
    <t>Dětský domov, Senožaty 199</t>
  </si>
  <si>
    <t>Dětský domov, Budkov 1</t>
  </si>
  <si>
    <t>Dětský domov, Hrotovice, Sokolská 362</t>
  </si>
  <si>
    <t>Dětský domov, Jemnice, Třešňová 748</t>
  </si>
  <si>
    <t>Dětský domov, Náměšť nad Oslavou, Krátká 284</t>
  </si>
  <si>
    <t>Dětský domov, Rovečné 40</t>
  </si>
  <si>
    <t>Plán čerpání investičního fondu na rok 2011</t>
  </si>
  <si>
    <t>úprava regulace na patě topení dílen Chotěboř 50 tis. Kč, částečná rekonstrukce elektroinstalace a následná oprava příčky učebny elektro 50 tis. Kč</t>
  </si>
  <si>
    <t>nábytkové vybavení DM pracoviště Bratříků 340 tis. Kč, varná technologie (kotel, pánev) gastrocentrum pracoviště Kyjovská 250 tis. Kč</t>
  </si>
  <si>
    <t>drobné stavební úpravy 100 tis. Kč, výměna rozvodu vody pro školní kuchyni 110 tis. Kč</t>
  </si>
  <si>
    <t>stravovací systém 300 tis. Kč</t>
  </si>
  <si>
    <t>6 ks měřících stanic - vybavení laboratoře elektrotechnického měření 660 tis. Kč (125 tis. Kč investiční dotace)</t>
  </si>
  <si>
    <t>osobní vozidlo vícemístné pro přepravu žáků - výměna za vyřazené 480 tis. Kč, soubor 16 ks počítačů (vybavení učebny) 320 tis. Kč</t>
  </si>
  <si>
    <t>čtyřsloupý zvedák pro geometrii 235 tis. Kč, závora pro vjezd do areálu OV 75 tis. Kč</t>
  </si>
  <si>
    <t>hydropraktikátor 900 tis. Kč, rozšíření vybavení mechatroniky 150 tis. Kč, technické zhodnocení měřícího přístroje 250 tis. Kč, Robot KUKA KR3 315 tis. Kč</t>
  </si>
  <si>
    <t>nákup ojetého automobilu - výměna za nefunkční 100 tis. Kč, nákup konvektomatu do ŠJ 400 tis. Kč</t>
  </si>
  <si>
    <t>cukrařská pec 210 tis. Kč</t>
  </si>
  <si>
    <t>elektrická pánev do kuchyně 130 tis. Kč</t>
  </si>
  <si>
    <t>výroba a montáž eurooken 370 tis. Kč,oprava expanzní nádrže 45 tis. Kč</t>
  </si>
  <si>
    <t>modely do odborných učeben péče 60 tis. Kč</t>
  </si>
  <si>
    <t>síťové servery 150 tis. Kč, kopírky 50 tis. Kč</t>
  </si>
  <si>
    <t>oprava hygienických koutků v učebnách 70 tis. Kč, opravy podlah v učebnách 150 tis. Kč, oprava elektroinstalace - uvolněný služební byt 164 tis. Kč, oprava vody + plynu - uvolněný služební byt 100 tis. Kč</t>
  </si>
  <si>
    <t>dataprojektor s interaktivní tabulí 85 tis. Kč, dataprojektor s instalací 45 tis. Kč</t>
  </si>
  <si>
    <t>model do ošetřovatelství 150 tis. Kč, model zvířete 190 tis. Kč, cvičný model figuríny pro oš. dovednosti 130 tis. Kč, sonda na zjišťování březosti zvířat 150 tis. Kč</t>
  </si>
  <si>
    <t>konvektomat do školní kuchyně 735 tis. Kč, smažící pánev 100 tis. Kč</t>
  </si>
  <si>
    <t>oprava stropů umýváren žáků 100 tis. Kč, malířské a natěračské práce 80 tis. Kč, oprava okapů - kabelový ohřev 25 tis. Kč, oprava poklopu kanalizace 12 tis. Kč, oprava elektroinstalace 10 tis. Kč</t>
  </si>
  <si>
    <t>mandl do prádelny - 160 tis. Kč (z toho 50 tis. Kč dotace od zřizovatele)</t>
  </si>
  <si>
    <t>oprava podlah ve třídách 200 tis. Kč</t>
  </si>
  <si>
    <t>oprava oplocení pozemku pracoviště Bratříků 550 tis. Kč</t>
  </si>
  <si>
    <t>kopírka do sborovny 90 tis. Kč, pořízení serveru 90 tis. Kč, počítače do učebny VT 250 tis. Kč</t>
  </si>
  <si>
    <t>malba, výměna podlahové krytiny 50 tis. Kč, běžné opravy v budově 150 tis. Kč</t>
  </si>
  <si>
    <t>systém zabezpečení budovy 100 tis. Kč, údržba a opravy související se systémem zabezpečení budovy 50 tis. Kč</t>
  </si>
  <si>
    <t>běžná údržba školy 80 tis. Kč</t>
  </si>
  <si>
    <t>výmalba v prostorách budovy školy 50 tis. Kč</t>
  </si>
  <si>
    <t>rekonstrukce el. rozvodů a datových sítí 120 tis. Kč, malování a nátěry 250 tis. Kč, údržba a opravy školní budovy a kotelny 162 tis. Kč</t>
  </si>
  <si>
    <t>nátěr oken 100 tis. Kč</t>
  </si>
  <si>
    <t>Oprava dlažby u bazénu na základně Hájenka 30 tis. Kč, oprava střešní krytiny na základně Hájenka 80 tis. Kč, oprava lina-podlah na základně Smrčná 30 tis. Kč, oprava septiku na základně Smrčná 70 tis. Kč, oprava vypalovací pece 40 tis. Kč</t>
  </si>
  <si>
    <t>střecha, komíny - stavební úpravy v areálu DD 302 tis. Kč</t>
  </si>
  <si>
    <t>výměna části oken 500 tis. Kč</t>
  </si>
  <si>
    <t>výmalba 75 tis. Kč</t>
  </si>
  <si>
    <t>interaktivní tabule (dotace z rozpočtu EU) 85 tis.Kč; vybavení snoozelenu (dotace z rozpočtu EU) 150 tis. Kč</t>
  </si>
  <si>
    <t>kombinované sporáky do kuchyně (2 ks a 100 tis.Kč - investiční dotace od zřizovatele) 200 tis. Kč</t>
  </si>
  <si>
    <t>modernizace počítačové učebny 150 tis. Kč</t>
  </si>
  <si>
    <t>plynový varný kotel 100 tis. Kč, interaktivní tabule 200 tis. Kč, diagnostické zařízení 80 tis. Kč, automobil "TRANSIT" 380 tis. Kč (výměna za nepojízdnou Avii - na praxi žáků)</t>
  </si>
  <si>
    <t>keramická pec 45 tis. Kč, hudební nástroj 105 tis. Kč</t>
  </si>
  <si>
    <t>osobní automobil 300 tis. Kč (výměna za staré)</t>
  </si>
  <si>
    <t>interaktivní tabule s přílušenstvím 120 tis. Kč, keramická pec 50 tis. Kč</t>
  </si>
  <si>
    <r>
      <t xml:space="preserve">diagnostika - měření geometrie 350 tis. Kč, </t>
    </r>
    <r>
      <rPr>
        <sz val="8"/>
        <color indexed="8"/>
        <rFont val="Arial"/>
        <family val="2"/>
      </rPr>
      <t>automobil pro dopravu - Křemešnická 250 tis. Kč (náhrada za multikáru)</t>
    </r>
  </si>
  <si>
    <t>malby a nátěry v budově školy (učebny, sociální zařízení) 200 tis. Kč</t>
  </si>
  <si>
    <t>PLC (programovatelný logický automat) do mechatroniky 65 tis. Kč, osciloskop Tektronikx TDS2022 56 tis. Kč, měřící jednotka + program RC2000 57 tis. Kč, měřící souprava 105 tis. Kč, moduly Pasco 80 tis. Kč</t>
  </si>
  <si>
    <t xml:space="preserve">nový povrch sportovního hřiště - Humpolec 700 tis. Kč, </t>
  </si>
  <si>
    <t>rekonstrukce školní sítě ICT 200 tis. Kč, stavební úpravy - rozšíření dílny pro zabezpečovací techniku 60 tis. Kč, bezpečnostní folie - vstup do školy 30 tis. Kč, oprava dlažby - budova A III. NP 120 tis. Kč, oprava podlah - 3 učebny 250 tis. Kč, oprava rozvodů vody 400 tis. Kč - budova A, dlažba - vstup do DM + botárna 220 tis. Kč, oprava elektroinstalace 300 tis. Kč, nový povrch na chodbách v DM - 4 podlaží 280 tis. Kč, oprava podlah ve všech podestách v DM 2.-9.p. 200 tis. Kč, oprava chodníku k vrátnici 200 tis. Kč</t>
  </si>
  <si>
    <t>hudební nástroje včetně příslušenství 70 tis. Kč</t>
  </si>
  <si>
    <t xml:space="preserve">interaktivní tabule 70 tis. Kč, dataprojektor 20 tis. Kč, PC s příslušenstvím  - 20 tis. Kč - soubor movitých věcí v rámci projektu </t>
  </si>
  <si>
    <t>Celkem školství</t>
  </si>
  <si>
    <t>plotter vyřezávací 147 tis. Kč, osvitová jednotka pro sítotisk 137 tis. Kč</t>
  </si>
  <si>
    <t>výmalba ve vytipovaných prostorách školy ve všech 3 budovách 100 tis. Kč, opravy podlah Sirotčí, DM Stařečka 102 tis. Kč</t>
  </si>
  <si>
    <t>osobní automobil (náhrada za zkorodovaného Favorita Forman r.výr. 1992) - 300 tis. Kč, kopírka 2 ks 160 tis. Kč, klimatizace učebny VT 300 tis. Kč</t>
  </si>
  <si>
    <t>dokončení přístřešku u tělocvičny 220 tis. Kč, oprava rozvodů vody 150 tis. Kč</t>
  </si>
  <si>
    <t>běžné opravy 200 tis. Kč, opravy suportu 8 soustruhů 200 tis. Kč</t>
  </si>
  <si>
    <t>nákup užitkového dodávkového automobilu 380 tis. Kč (výměna za starý)</t>
  </si>
  <si>
    <t>svařovací, kontrolní a měřící stroje a zařízení 400 tis. Kč, pořízení gastrotechnologie a vybavení pro přepravu jídla - investiční dotace zřizovatele - 3 461 tis. Kč, vybavení na přepravu jídla (auto na rozvoz obědů) - dofinancování z vlastních prostředků 50 tis. Kč</t>
  </si>
  <si>
    <t>kotel plynový - kuchyň 130 tis. Kč, elektronický konvektomat - OV kuchař-číšník 135 tis. Kč</t>
  </si>
  <si>
    <t>robot do školní kuchyně na pracoviště Cyrilometodějská 22  67 tis. Kč</t>
  </si>
  <si>
    <t>rozšíření školních serverů 250 tis. Kč, informační systém školy-software 150 tis. Kč</t>
  </si>
  <si>
    <t>vybavení laboratoří mechatroniky - dofinancování z r. 2010 (schváleno RK č. 17/2010) 300 tis. Kč, vybavení učebny PC - sítě 400 tis. Kč, dataprojektory - 2ks 90 tis. Kč, vybavení laboratoří měření a mechatroniky 274 tis. Kč, vybavení pracoviště pro měření točivých strojů 100 tis. Kč</t>
  </si>
  <si>
    <t>údržba výpočetní techniky 30 tis. Kč, drobné opravy movitého a nemovitého majetku 180 tis. Kč</t>
  </si>
  <si>
    <t>hydraulický lis - dílny Světlá nad Sázavou (opravář zemědělských strojů) 180 tis. Kč, osobní auto - autoškola (náhrada za bourané auto) 250 tis. Kč, vybavení odborné učebny 200 tis. Kč</t>
  </si>
  <si>
    <t>GO svářečka 100 tis. Kč, zalepovačka 200 tis. Kč, klimatizace do odborných učeben 50 tis. Kč,</t>
  </si>
  <si>
    <t xml:space="preserve">měřící zařízení 120 tis. Kč, pásová pila na kov do školních dílen 50 tis. Kč, unipar na vaření do školní jídelny 150 tis. Kč, kopírka (sborovna školy) 100 tis. Kč, klimatizační zařízení do učeben a kabinetů 300 tis. Kč, </t>
  </si>
  <si>
    <t>dodávkový automobil 200 tis. Kč (výměna za starý)</t>
  </si>
  <si>
    <t xml:space="preserve">malování 35 tis. Kč  </t>
  </si>
  <si>
    <t>pojízdný vyhřívaný vozík na gastronádoby 150 tis. Kč</t>
  </si>
  <si>
    <t>Projekt Revitalizace školní zahrady Střední školy stavební Třebíč II 800 tis. Kč, revitalizace školní zahrady - spoluúčast školy 340 tis. Kč</t>
  </si>
  <si>
    <t>odhlučnění CNC učebny Křemešnická ul. 100 tis. Kč,vstupní zabezpečovací systém Křemešnická 150 tis. Kč, vstupní zabezpečovací systém Růžová 150 tis. Kč, osvětlení tělocvična 600 tis. Kč</t>
  </si>
  <si>
    <t>multifunkční kopírka 90 tis. Kč</t>
  </si>
  <si>
    <t>zvířata zákl. stáda 2 500 tis. Kč, nákup traktorů 2 500 tis. Kč, zem. stroje 2 300 tis. Kč, vybavení jatek a MV 1 000 tis. Kč, bramborový kombajn 400 tis. Kč, nákladní automobil 480 tis. Kč (výměna za starý)</t>
  </si>
  <si>
    <t>počet stran: 3</t>
  </si>
  <si>
    <t>Střední průmyslová škola a Střední odborné učiliště Pelhřimov</t>
  </si>
  <si>
    <t>ZŠ Bystřice nad Pernštejnem, Tyršova 106</t>
  </si>
  <si>
    <t>Akademie - VOŠ, Gymnázium a SOŠ uměleckoprům. Světlá nad Sázavou</t>
  </si>
  <si>
    <t>Střední škola obchodu a služeb Jihlava</t>
  </si>
  <si>
    <t>technické zhodnocení schodiště 200 tis. Kč, rekonstrukce půdy 200 tis. Kč, technické zhodnocení - zateplení chodby včetně nové elektroinstalace 100 tis. Kč, rekonstrukce dolního vestibulu 200 tis. Kč, technické zhodnocení vchodu č. 2   50 tis. Kč</t>
  </si>
  <si>
    <t>RK-11-2011-58, př. 3</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</si>
</sst>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0\ &quot;Kč&quot;"/>
    <numFmt numFmtId="185" formatCode="#,##0\ &quot;Kč&quot;"/>
    <numFmt numFmtId="186" formatCode="[$-405]d\.\ mmmm\ yyyy"/>
    <numFmt numFmtId="187" formatCode="000\ 00"/>
    <numFmt numFmtId="188" formatCode="0.0"/>
    <numFmt numFmtId="189" formatCode="0.0%"/>
    <numFmt numFmtId="190" formatCode="_-* #,##0.0\ &quot;Kč&quot;_-;\-* #,##0.0\ &quot;Kč&quot;_-;_-* &quot;-&quot;??\ &quot;Kč&quot;_-;_-@_-"/>
    <numFmt numFmtId="191" formatCode="_-* #,##0\ &quot;Kč&quot;_-;\-* #,##0\ &quot;Kč&quot;_-;_-* &quot;-&quot;??\ &quot;Kč&quot;_-;_-@_-"/>
    <numFmt numFmtId="192" formatCode="_-* #,##0.000\ &quot;Kč&quot;_-;\-* #,##0.000\ &quot;Kč&quot;_-;_-* &quot;-&quot;??\ &quot;Kč&quot;_-;_-@_-"/>
  </numFmts>
  <fonts count="21">
    <font>
      <sz val="10"/>
      <name val="Arial CE"/>
      <family val="0"/>
    </font>
    <font>
      <b/>
      <sz val="10"/>
      <name val="Arial CE"/>
      <family val="2"/>
    </font>
    <font>
      <u val="single"/>
      <sz val="10"/>
      <color indexed="12"/>
      <name val="Arial CE"/>
      <family val="0"/>
    </font>
    <font>
      <u val="single"/>
      <sz val="10"/>
      <color indexed="36"/>
      <name val="Arial CE"/>
      <family val="0"/>
    </font>
    <font>
      <b/>
      <sz val="14"/>
      <name val="Arial"/>
      <family val="2"/>
    </font>
    <font>
      <sz val="10"/>
      <name val="Arial"/>
      <family val="2"/>
    </font>
    <font>
      <sz val="8"/>
      <name val="Arial"/>
      <family val="2"/>
    </font>
    <font>
      <b/>
      <sz val="10"/>
      <name val="Arial"/>
      <family val="2"/>
    </font>
    <font>
      <sz val="7"/>
      <name val="Arial"/>
      <family val="2"/>
    </font>
    <font>
      <sz val="10"/>
      <color indexed="8"/>
      <name val="Arial"/>
      <family val="2"/>
    </font>
    <font>
      <sz val="8"/>
      <color indexed="8"/>
      <name val="Arial"/>
      <family val="2"/>
    </font>
    <font>
      <sz val="10"/>
      <color indexed="8"/>
      <name val="Arial CE"/>
      <family val="0"/>
    </font>
    <font>
      <b/>
      <sz val="10"/>
      <color indexed="8"/>
      <name val="Arial"/>
      <family val="2"/>
    </font>
    <font>
      <b/>
      <sz val="11"/>
      <name val="Arial"/>
      <family val="2"/>
    </font>
    <font>
      <b/>
      <sz val="9"/>
      <name val="Arial CE"/>
      <family val="2"/>
    </font>
    <font>
      <sz val="8"/>
      <color indexed="10"/>
      <name val="Arial"/>
      <family val="2"/>
    </font>
    <font>
      <b/>
      <sz val="9"/>
      <color indexed="8"/>
      <name val="Arial CE"/>
      <family val="2"/>
    </font>
    <font>
      <strike/>
      <sz val="8"/>
      <color indexed="8"/>
      <name val="Arial"/>
      <family val="2"/>
    </font>
    <font>
      <b/>
      <sz val="8"/>
      <color indexed="8"/>
      <name val="Arial"/>
      <family val="2"/>
    </font>
    <font>
      <sz val="8"/>
      <name val="Arial CE"/>
      <family val="0"/>
    </font>
    <font>
      <b/>
      <sz val="8"/>
      <name val="Arial"/>
      <family val="2"/>
    </font>
  </fonts>
  <fills count="3">
    <fill>
      <patternFill/>
    </fill>
    <fill>
      <patternFill patternType="gray125"/>
    </fill>
    <fill>
      <patternFill patternType="solid">
        <fgColor indexed="9"/>
        <bgColor indexed="64"/>
      </patternFill>
    </fill>
  </fills>
  <borders count="46">
    <border>
      <left/>
      <right/>
      <top/>
      <bottom/>
      <diagonal/>
    </border>
    <border>
      <left style="medium"/>
      <right style="medium"/>
      <top style="medium"/>
      <bottom>
        <color indexed="63"/>
      </bottom>
    </border>
    <border>
      <left style="thin"/>
      <right style="medium"/>
      <top style="medium"/>
      <bottom>
        <color indexed="63"/>
      </bottom>
    </border>
    <border>
      <left style="medium"/>
      <right style="medium"/>
      <top>
        <color indexed="63"/>
      </top>
      <bottom style="medium"/>
    </border>
    <border>
      <left style="medium"/>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medium"/>
      <right style="medium"/>
      <top style="medium"/>
      <bottom style="medium"/>
    </border>
    <border>
      <left style="thin"/>
      <right style="medium"/>
      <top style="medium"/>
      <bottom style="thin"/>
    </border>
    <border>
      <left style="medium"/>
      <right style="medium"/>
      <top>
        <color indexed="63"/>
      </top>
      <bottom style="thin"/>
    </border>
    <border>
      <left style="medium"/>
      <right style="medium"/>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thin"/>
      <top style="medium"/>
      <bottom style="medium"/>
    </border>
    <border>
      <left style="medium"/>
      <right style="medium"/>
      <top style="medium"/>
      <bottom style="thin"/>
    </border>
    <border>
      <left>
        <color indexed="63"/>
      </left>
      <right>
        <color indexed="63"/>
      </right>
      <top style="medium"/>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style="medium"/>
      <right style="thin"/>
      <top style="medium"/>
      <bottom style="thin"/>
    </border>
    <border>
      <left>
        <color indexed="63"/>
      </left>
      <right style="thin"/>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cellStyleXfs>
  <cellXfs count="329">
    <xf numFmtId="0" fontId="0" fillId="0" borderId="0" xfId="0" applyAlignment="1">
      <alignment/>
    </xf>
    <xf numFmtId="0" fontId="0" fillId="0" borderId="0" xfId="0" applyAlignment="1">
      <alignment vertical="center"/>
    </xf>
    <xf numFmtId="0" fontId="14" fillId="0" borderId="0" xfId="0" applyFont="1" applyAlignment="1">
      <alignment vertical="center"/>
    </xf>
    <xf numFmtId="0" fontId="7" fillId="0" borderId="1" xfId="0" applyFont="1" applyBorder="1" applyAlignment="1">
      <alignment horizontal="center" vertical="center" wrapText="1"/>
    </xf>
    <xf numFmtId="3"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vertical="center" wrapText="1"/>
    </xf>
    <xf numFmtId="3" fontId="7" fillId="0" borderId="3" xfId="0" applyNumberFormat="1" applyFont="1" applyBorder="1" applyAlignment="1">
      <alignment horizontal="centerContinuous" vertical="center"/>
    </xf>
    <xf numFmtId="3" fontId="7" fillId="0" borderId="4" xfId="0" applyNumberFormat="1" applyFont="1" applyBorder="1" applyAlignment="1">
      <alignment horizontal="centerContinuous" vertical="center"/>
    </xf>
    <xf numFmtId="3" fontId="6" fillId="0" borderId="5" xfId="0" applyNumberFormat="1" applyFont="1" applyBorder="1" applyAlignment="1">
      <alignment horizontal="center" vertical="center"/>
    </xf>
    <xf numFmtId="0" fontId="6" fillId="0" borderId="5" xfId="0" applyFont="1" applyBorder="1" applyAlignment="1">
      <alignment horizontal="center" vertical="center"/>
    </xf>
    <xf numFmtId="0" fontId="7" fillId="0" borderId="6" xfId="0" applyFont="1" applyBorder="1" applyAlignment="1">
      <alignment vertical="center" wrapText="1"/>
    </xf>
    <xf numFmtId="3" fontId="6" fillId="0" borderId="6" xfId="0" applyNumberFormat="1" applyFont="1" applyBorder="1" applyAlignment="1">
      <alignment horizontal="left" vertical="center"/>
    </xf>
    <xf numFmtId="3" fontId="6" fillId="0" borderId="7" xfId="0" applyNumberFormat="1" applyFont="1" applyBorder="1" applyAlignment="1">
      <alignment horizontal="left" vertical="center"/>
    </xf>
    <xf numFmtId="3" fontId="7" fillId="0" borderId="8" xfId="0" applyNumberFormat="1" applyFont="1" applyBorder="1" applyAlignment="1">
      <alignment vertical="center"/>
    </xf>
    <xf numFmtId="3" fontId="8" fillId="0" borderId="6" xfId="0" applyNumberFormat="1" applyFont="1" applyBorder="1" applyAlignment="1">
      <alignment horizontal="left" vertical="center"/>
    </xf>
    <xf numFmtId="0" fontId="10" fillId="0" borderId="9" xfId="0" applyFont="1" applyBorder="1" applyAlignment="1">
      <alignment vertical="center" wrapText="1"/>
    </xf>
    <xf numFmtId="3" fontId="15" fillId="0" borderId="9" xfId="0" applyNumberFormat="1" applyFont="1" applyBorder="1" applyAlignment="1">
      <alignment horizontal="left" vertical="center"/>
    </xf>
    <xf numFmtId="3" fontId="6" fillId="0" borderId="10" xfId="0" applyNumberFormat="1" applyFont="1" applyBorder="1" applyAlignment="1">
      <alignment horizontal="left" vertical="center"/>
    </xf>
    <xf numFmtId="3" fontId="5" fillId="0" borderId="11" xfId="0" applyNumberFormat="1" applyFont="1" applyBorder="1" applyAlignment="1">
      <alignment vertical="center"/>
    </xf>
    <xf numFmtId="3" fontId="5" fillId="0" borderId="11" xfId="0" applyNumberFormat="1" applyFont="1" applyBorder="1" applyAlignment="1">
      <alignment horizontal="right" vertical="center"/>
    </xf>
    <xf numFmtId="3" fontId="10" fillId="0" borderId="9" xfId="0" applyNumberFormat="1" applyFont="1" applyBorder="1" applyAlignment="1">
      <alignment horizontal="left" vertical="center"/>
    </xf>
    <xf numFmtId="3" fontId="10" fillId="0" borderId="10" xfId="0" applyNumberFormat="1" applyFont="1" applyBorder="1" applyAlignment="1">
      <alignment horizontal="left" vertical="center"/>
    </xf>
    <xf numFmtId="3" fontId="9" fillId="0" borderId="11" xfId="0" applyNumberFormat="1" applyFont="1" applyBorder="1" applyAlignment="1">
      <alignment vertical="center"/>
    </xf>
    <xf numFmtId="3" fontId="9" fillId="0" borderId="11" xfId="0" applyNumberFormat="1" applyFont="1" applyBorder="1" applyAlignment="1">
      <alignment horizontal="right" vertical="center"/>
    </xf>
    <xf numFmtId="0" fontId="11" fillId="0" borderId="0" xfId="0" applyFont="1" applyAlignment="1">
      <alignment vertical="center"/>
    </xf>
    <xf numFmtId="0" fontId="16" fillId="0" borderId="0" xfId="0" applyFont="1" applyAlignment="1">
      <alignment vertical="center"/>
    </xf>
    <xf numFmtId="0" fontId="1" fillId="0" borderId="0" xfId="0" applyFont="1" applyAlignment="1">
      <alignment vertical="center"/>
    </xf>
    <xf numFmtId="3" fontId="17" fillId="0" borderId="10" xfId="0" applyNumberFormat="1" applyFont="1" applyBorder="1" applyAlignment="1">
      <alignment horizontal="left" vertical="center"/>
    </xf>
    <xf numFmtId="3" fontId="18" fillId="0" borderId="10" xfId="0" applyNumberFormat="1" applyFont="1" applyBorder="1" applyAlignment="1">
      <alignment horizontal="left" vertical="center"/>
    </xf>
    <xf numFmtId="3" fontId="15" fillId="0" borderId="12" xfId="0" applyNumberFormat="1" applyFont="1" applyBorder="1" applyAlignment="1">
      <alignment horizontal="left" vertical="center"/>
    </xf>
    <xf numFmtId="3" fontId="6" fillId="0" borderId="13" xfId="0" applyNumberFormat="1" applyFont="1" applyBorder="1" applyAlignment="1">
      <alignment horizontal="left" vertical="center"/>
    </xf>
    <xf numFmtId="3" fontId="5" fillId="0" borderId="14" xfId="0" applyNumberFormat="1" applyFont="1" applyBorder="1" applyAlignment="1">
      <alignment vertical="center"/>
    </xf>
    <xf numFmtId="3" fontId="10" fillId="0" borderId="12" xfId="0" applyNumberFormat="1" applyFont="1" applyBorder="1" applyAlignment="1">
      <alignment horizontal="left" vertical="center"/>
    </xf>
    <xf numFmtId="3" fontId="5" fillId="0" borderId="14" xfId="0" applyNumberFormat="1" applyFont="1" applyBorder="1" applyAlignment="1">
      <alignment horizontal="right" vertical="center"/>
    </xf>
    <xf numFmtId="0" fontId="10" fillId="0" borderId="15" xfId="0" applyFont="1" applyBorder="1" applyAlignment="1">
      <alignment vertical="center" wrapText="1"/>
    </xf>
    <xf numFmtId="3" fontId="6" fillId="0" borderId="9" xfId="0" applyNumberFormat="1" applyFont="1" applyBorder="1" applyAlignment="1">
      <alignment horizontal="left" vertical="center"/>
    </xf>
    <xf numFmtId="0" fontId="7" fillId="0" borderId="16" xfId="0" applyFont="1" applyBorder="1" applyAlignment="1">
      <alignment vertical="center" wrapText="1"/>
    </xf>
    <xf numFmtId="3" fontId="9" fillId="0" borderId="17" xfId="0" applyNumberFormat="1" applyFont="1" applyBorder="1" applyAlignment="1">
      <alignment vertical="center"/>
    </xf>
    <xf numFmtId="3" fontId="9" fillId="0" borderId="17" xfId="0" applyNumberFormat="1" applyFont="1" applyBorder="1" applyAlignment="1">
      <alignment horizontal="right" vertical="center"/>
    </xf>
    <xf numFmtId="0" fontId="10" fillId="0" borderId="12"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3" fontId="9" fillId="0" borderId="14" xfId="0" applyNumberFormat="1" applyFont="1" applyBorder="1" applyAlignment="1">
      <alignment horizontal="right" vertical="center"/>
    </xf>
    <xf numFmtId="3" fontId="9" fillId="0" borderId="20" xfId="0" applyNumberFormat="1" applyFont="1" applyBorder="1" applyAlignment="1">
      <alignment horizontal="right" vertical="center"/>
    </xf>
    <xf numFmtId="0" fontId="10" fillId="0" borderId="21" xfId="0" applyFont="1" applyBorder="1" applyAlignment="1">
      <alignment vertical="center" wrapText="1"/>
    </xf>
    <xf numFmtId="3" fontId="10" fillId="0" borderId="21" xfId="0" applyNumberFormat="1" applyFont="1" applyBorder="1" applyAlignment="1">
      <alignment horizontal="left" vertical="center"/>
    </xf>
    <xf numFmtId="3" fontId="10" fillId="0" borderId="22" xfId="0" applyNumberFormat="1" applyFont="1" applyBorder="1" applyAlignment="1">
      <alignment horizontal="left" vertical="center"/>
    </xf>
    <xf numFmtId="3" fontId="9" fillId="0" borderId="23" xfId="0" applyNumberFormat="1" applyFont="1" applyBorder="1" applyAlignment="1">
      <alignment vertical="center"/>
    </xf>
    <xf numFmtId="3" fontId="9" fillId="0" borderId="23" xfId="0" applyNumberFormat="1" applyFont="1" applyBorder="1" applyAlignment="1">
      <alignment horizontal="right" vertical="center"/>
    </xf>
    <xf numFmtId="0" fontId="0" fillId="0" borderId="0" xfId="0" applyAlignment="1">
      <alignment vertical="center" wrapText="1"/>
    </xf>
    <xf numFmtId="3" fontId="10" fillId="0" borderId="15" xfId="0" applyNumberFormat="1" applyFont="1" applyBorder="1" applyAlignment="1">
      <alignment horizontal="left" vertical="center"/>
    </xf>
    <xf numFmtId="3" fontId="10" fillId="0" borderId="24" xfId="0" applyNumberFormat="1" applyFont="1" applyBorder="1" applyAlignment="1">
      <alignment horizontal="left" vertical="center"/>
    </xf>
    <xf numFmtId="3" fontId="9" fillId="0" borderId="20" xfId="0" applyNumberFormat="1" applyFont="1" applyBorder="1" applyAlignment="1">
      <alignment vertical="center"/>
    </xf>
    <xf numFmtId="3" fontId="9" fillId="0" borderId="14" xfId="0" applyNumberFormat="1" applyFont="1" applyBorder="1" applyAlignment="1">
      <alignment vertical="center"/>
    </xf>
    <xf numFmtId="3" fontId="5" fillId="0" borderId="20" xfId="0" applyNumberFormat="1" applyFont="1" applyBorder="1" applyAlignment="1">
      <alignment horizontal="right" vertical="center"/>
    </xf>
    <xf numFmtId="3" fontId="6" fillId="0" borderId="24" xfId="0" applyNumberFormat="1" applyFont="1" applyBorder="1" applyAlignment="1">
      <alignment horizontal="center" vertical="center"/>
    </xf>
    <xf numFmtId="0" fontId="5" fillId="0" borderId="25" xfId="0" applyFont="1" applyBorder="1" applyAlignment="1">
      <alignment horizontal="right" vertical="center"/>
    </xf>
    <xf numFmtId="3" fontId="10" fillId="0" borderId="4" xfId="0" applyNumberFormat="1" applyFont="1" applyBorder="1" applyAlignment="1">
      <alignment horizontal="left" vertical="center"/>
    </xf>
    <xf numFmtId="3" fontId="10" fillId="0" borderId="26" xfId="0" applyNumberFormat="1" applyFont="1" applyBorder="1" applyAlignment="1">
      <alignment horizontal="left" vertical="center"/>
    </xf>
    <xf numFmtId="3" fontId="6" fillId="0" borderId="24" xfId="0" applyNumberFormat="1" applyFont="1" applyBorder="1" applyAlignment="1">
      <alignment horizontal="left" vertical="center"/>
    </xf>
    <xf numFmtId="3" fontId="5" fillId="0" borderId="20" xfId="0" applyNumberFormat="1" applyFont="1" applyBorder="1" applyAlignment="1">
      <alignment vertical="center"/>
    </xf>
    <xf numFmtId="3" fontId="5" fillId="0" borderId="0" xfId="0" applyNumberFormat="1" applyFont="1" applyBorder="1" applyAlignment="1">
      <alignment horizontal="right" vertical="center"/>
    </xf>
    <xf numFmtId="0" fontId="0" fillId="0" borderId="0" xfId="0" applyBorder="1" applyAlignment="1">
      <alignment vertical="center"/>
    </xf>
    <xf numFmtId="3" fontId="5" fillId="0" borderId="17" xfId="0" applyNumberFormat="1" applyFont="1" applyBorder="1" applyAlignment="1">
      <alignment horizontal="right" vertical="center"/>
    </xf>
    <xf numFmtId="0" fontId="10" fillId="0" borderId="9" xfId="0" applyFont="1" applyFill="1" applyBorder="1" applyAlignment="1">
      <alignment vertical="center" wrapText="1"/>
    </xf>
    <xf numFmtId="3" fontId="9" fillId="0" borderId="11" xfId="0" applyNumberFormat="1" applyFont="1" applyFill="1" applyBorder="1" applyAlignment="1">
      <alignment vertical="center"/>
    </xf>
    <xf numFmtId="3" fontId="9" fillId="0" borderId="11" xfId="0" applyNumberFormat="1" applyFont="1" applyFill="1" applyBorder="1" applyAlignment="1">
      <alignment horizontal="right" vertical="center"/>
    </xf>
    <xf numFmtId="0" fontId="11" fillId="0" borderId="0" xfId="0" applyFont="1" applyFill="1" applyAlignment="1">
      <alignment vertical="center"/>
    </xf>
    <xf numFmtId="3" fontId="7" fillId="0" borderId="6" xfId="0" applyNumberFormat="1" applyFont="1" applyBorder="1" applyAlignment="1">
      <alignment vertical="center"/>
    </xf>
    <xf numFmtId="3" fontId="7" fillId="0" borderId="7" xfId="0" applyNumberFormat="1" applyFont="1" applyBorder="1" applyAlignment="1">
      <alignment vertical="center"/>
    </xf>
    <xf numFmtId="3" fontId="7" fillId="0" borderId="27" xfId="0" applyNumberFormat="1" applyFont="1" applyBorder="1" applyAlignment="1">
      <alignment vertical="center"/>
    </xf>
    <xf numFmtId="0" fontId="10" fillId="0" borderId="1" xfId="0" applyFont="1" applyFill="1" applyBorder="1" applyAlignment="1">
      <alignment vertical="center" wrapText="1"/>
    </xf>
    <xf numFmtId="3" fontId="9" fillId="0" borderId="6" xfId="0" applyNumberFormat="1" applyFont="1" applyBorder="1" applyAlignment="1">
      <alignment vertical="center"/>
    </xf>
    <xf numFmtId="3" fontId="9" fillId="0" borderId="7" xfId="0" applyNumberFormat="1" applyFont="1" applyBorder="1" applyAlignment="1">
      <alignment vertical="center"/>
    </xf>
    <xf numFmtId="3" fontId="9" fillId="0" borderId="8" xfId="0" applyNumberFormat="1" applyFont="1" applyBorder="1" applyAlignment="1">
      <alignment vertical="center"/>
    </xf>
    <xf numFmtId="3" fontId="10" fillId="0" borderId="6" xfId="0" applyNumberFormat="1" applyFont="1" applyBorder="1" applyAlignment="1">
      <alignment vertical="center"/>
    </xf>
    <xf numFmtId="0" fontId="12" fillId="0" borderId="6" xfId="0" applyFont="1" applyFill="1" applyBorder="1" applyAlignment="1">
      <alignment vertical="center" wrapText="1"/>
    </xf>
    <xf numFmtId="3" fontId="12" fillId="0" borderId="8" xfId="0" applyNumberFormat="1" applyFont="1" applyBorder="1" applyAlignment="1">
      <alignment vertical="center"/>
    </xf>
    <xf numFmtId="3" fontId="6" fillId="0" borderId="0" xfId="0" applyNumberFormat="1" applyFont="1" applyBorder="1" applyAlignment="1">
      <alignment horizontal="left" vertical="center"/>
    </xf>
    <xf numFmtId="0" fontId="6" fillId="0" borderId="28" xfId="0" applyFont="1" applyFill="1" applyBorder="1" applyAlignment="1">
      <alignment vertical="center" wrapText="1"/>
    </xf>
    <xf numFmtId="3" fontId="6" fillId="0" borderId="29" xfId="0" applyNumberFormat="1" applyFont="1" applyBorder="1" applyAlignment="1">
      <alignment horizontal="left" vertical="center"/>
    </xf>
    <xf numFmtId="3" fontId="5" fillId="0" borderId="17" xfId="0" applyNumberFormat="1" applyFont="1" applyBorder="1" applyAlignment="1">
      <alignment vertical="center"/>
    </xf>
    <xf numFmtId="0" fontId="6" fillId="0" borderId="19" xfId="0" applyFont="1" applyFill="1" applyBorder="1" applyAlignment="1">
      <alignment vertical="center" wrapText="1"/>
    </xf>
    <xf numFmtId="3" fontId="7" fillId="0" borderId="9" xfId="0" applyNumberFormat="1" applyFont="1" applyBorder="1" applyAlignment="1">
      <alignment horizontal="centerContinuous" vertical="center"/>
    </xf>
    <xf numFmtId="3" fontId="7" fillId="0" borderId="10" xfId="0" applyNumberFormat="1" applyFont="1" applyBorder="1" applyAlignment="1">
      <alignment horizontal="centerContinuous" vertical="center"/>
    </xf>
    <xf numFmtId="3" fontId="15" fillId="0" borderId="9" xfId="0" applyNumberFormat="1" applyFont="1" applyBorder="1" applyAlignment="1">
      <alignment horizontal="center" vertical="center"/>
    </xf>
    <xf numFmtId="3" fontId="6" fillId="0" borderId="10" xfId="0" applyNumberFormat="1" applyFont="1" applyBorder="1" applyAlignment="1">
      <alignment horizontal="center" vertical="center"/>
    </xf>
    <xf numFmtId="0" fontId="5" fillId="0" borderId="11" xfId="0" applyFont="1" applyBorder="1" applyAlignment="1">
      <alignment horizontal="right" vertical="center"/>
    </xf>
    <xf numFmtId="0" fontId="10" fillId="0" borderId="18" xfId="0" applyFont="1" applyFill="1" applyBorder="1" applyAlignment="1">
      <alignment vertical="center" wrapText="1"/>
    </xf>
    <xf numFmtId="3" fontId="12" fillId="0" borderId="15" xfId="0" applyNumberFormat="1" applyFont="1" applyBorder="1" applyAlignment="1">
      <alignment horizontal="centerContinuous" vertical="center"/>
    </xf>
    <xf numFmtId="3" fontId="12" fillId="0" borderId="24" xfId="0" applyNumberFormat="1" applyFont="1" applyBorder="1" applyAlignment="1">
      <alignment horizontal="centerContinuous" vertical="center"/>
    </xf>
    <xf numFmtId="3" fontId="10" fillId="0" borderId="15" xfId="0" applyNumberFormat="1" applyFont="1" applyBorder="1" applyAlignment="1">
      <alignment horizontal="center" vertical="center"/>
    </xf>
    <xf numFmtId="3" fontId="10" fillId="0" borderId="24" xfId="0" applyNumberFormat="1" applyFont="1" applyBorder="1" applyAlignment="1">
      <alignment horizontal="center" vertical="center"/>
    </xf>
    <xf numFmtId="0" fontId="6" fillId="0" borderId="18" xfId="0" applyFont="1" applyFill="1" applyBorder="1" applyAlignment="1">
      <alignment vertical="center" wrapText="1"/>
    </xf>
    <xf numFmtId="3" fontId="6" fillId="0" borderId="15" xfId="0" applyNumberFormat="1" applyFont="1" applyBorder="1" applyAlignment="1">
      <alignment horizontal="left" vertical="center"/>
    </xf>
    <xf numFmtId="0" fontId="6" fillId="0" borderId="30" xfId="0" applyFont="1" applyFill="1" applyBorder="1" applyAlignment="1">
      <alignment vertical="center" wrapText="1"/>
    </xf>
    <xf numFmtId="3" fontId="9" fillId="0" borderId="5" xfId="0" applyNumberFormat="1" applyFont="1" applyBorder="1" applyAlignment="1">
      <alignment vertical="center"/>
    </xf>
    <xf numFmtId="3" fontId="9" fillId="0" borderId="5" xfId="0" applyNumberFormat="1" applyFont="1" applyBorder="1" applyAlignment="1">
      <alignment horizontal="right" vertical="center"/>
    </xf>
    <xf numFmtId="0" fontId="6" fillId="0" borderId="28" xfId="0" applyFont="1" applyBorder="1" applyAlignment="1">
      <alignment vertical="center" wrapText="1"/>
    </xf>
    <xf numFmtId="3" fontId="5" fillId="0" borderId="0" xfId="0" applyNumberFormat="1" applyFont="1" applyBorder="1" applyAlignment="1">
      <alignment vertical="center"/>
    </xf>
    <xf numFmtId="0" fontId="10" fillId="0" borderId="31" xfId="0" applyFont="1" applyFill="1" applyBorder="1" applyAlignment="1">
      <alignment vertical="center" wrapText="1"/>
    </xf>
    <xf numFmtId="0" fontId="10" fillId="0" borderId="19" xfId="0" applyFont="1" applyFill="1" applyBorder="1" applyAlignment="1">
      <alignment vertical="center" wrapText="1"/>
    </xf>
    <xf numFmtId="3" fontId="10" fillId="0" borderId="13" xfId="0" applyNumberFormat="1" applyFont="1" applyBorder="1" applyAlignment="1">
      <alignment horizontal="left" vertical="center"/>
    </xf>
    <xf numFmtId="0" fontId="7" fillId="0" borderId="16" xfId="0" applyFont="1" applyFill="1" applyBorder="1" applyAlignment="1">
      <alignment vertical="center" wrapText="1"/>
    </xf>
    <xf numFmtId="3" fontId="10" fillId="0" borderId="6" xfId="0" applyNumberFormat="1" applyFont="1" applyBorder="1" applyAlignment="1">
      <alignment horizontal="left" vertical="center"/>
    </xf>
    <xf numFmtId="3" fontId="10" fillId="0" borderId="7" xfId="0" applyNumberFormat="1" applyFont="1" applyBorder="1" applyAlignment="1">
      <alignment horizontal="left" vertical="center"/>
    </xf>
    <xf numFmtId="3" fontId="6" fillId="0" borderId="6" xfId="0" applyNumberFormat="1" applyFont="1" applyBorder="1" applyAlignment="1">
      <alignment vertical="center"/>
    </xf>
    <xf numFmtId="0" fontId="10" fillId="0" borderId="32" xfId="0" applyFont="1" applyFill="1" applyBorder="1" applyAlignment="1">
      <alignment vertical="center" wrapText="1"/>
    </xf>
    <xf numFmtId="0" fontId="6" fillId="0" borderId="0" xfId="0" applyFont="1" applyFill="1" applyBorder="1" applyAlignment="1">
      <alignment vertical="center" wrapText="1"/>
    </xf>
    <xf numFmtId="3" fontId="20" fillId="0" borderId="28" xfId="0" applyNumberFormat="1" applyFont="1" applyBorder="1" applyAlignment="1">
      <alignment horizontal="centerContinuous" vertical="center" wrapText="1"/>
    </xf>
    <xf numFmtId="3" fontId="20" fillId="0" borderId="33" xfId="0" applyNumberFormat="1" applyFont="1" applyBorder="1" applyAlignment="1">
      <alignment horizontal="centerContinuous" vertical="center" wrapText="1"/>
    </xf>
    <xf numFmtId="0" fontId="10" fillId="0" borderId="9" xfId="0" applyFont="1" applyBorder="1" applyAlignment="1">
      <alignment vertical="center"/>
    </xf>
    <xf numFmtId="0" fontId="10" fillId="0" borderId="19" xfId="0" applyFont="1" applyBorder="1" applyAlignment="1">
      <alignment horizontal="left" vertical="center" wrapText="1"/>
    </xf>
    <xf numFmtId="0" fontId="10" fillId="0" borderId="31" xfId="0" applyFont="1" applyBorder="1" applyAlignment="1">
      <alignment horizontal="left" vertical="center" wrapText="1"/>
    </xf>
    <xf numFmtId="0" fontId="10" fillId="0" borderId="31" xfId="0" applyFont="1" applyFill="1" applyBorder="1" applyAlignment="1">
      <alignment horizontal="left" vertical="center" wrapText="1"/>
    </xf>
    <xf numFmtId="3" fontId="9" fillId="0" borderId="20" xfId="0" applyNumberFormat="1" applyFont="1" applyFill="1" applyBorder="1" applyAlignment="1">
      <alignment horizontal="right" vertical="center"/>
    </xf>
    <xf numFmtId="3" fontId="0" fillId="0" borderId="11" xfId="0" applyNumberFormat="1" applyBorder="1" applyAlignment="1">
      <alignment vertical="center" wrapText="1"/>
    </xf>
    <xf numFmtId="0" fontId="7" fillId="0" borderId="16" xfId="0" applyFont="1" applyBorder="1" applyAlignment="1">
      <alignment vertical="center"/>
    </xf>
    <xf numFmtId="0" fontId="6" fillId="0" borderId="9" xfId="0" applyFont="1" applyBorder="1" applyAlignment="1">
      <alignment vertical="center"/>
    </xf>
    <xf numFmtId="0" fontId="10" fillId="0" borderId="15" xfId="0" applyFont="1" applyBorder="1" applyAlignment="1">
      <alignment vertical="center"/>
    </xf>
    <xf numFmtId="0" fontId="10" fillId="0" borderId="12" xfId="0" applyFont="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0" fillId="0" borderId="0" xfId="0" applyFont="1" applyAlignment="1">
      <alignment vertical="center"/>
    </xf>
    <xf numFmtId="0" fontId="10" fillId="0" borderId="18" xfId="0" applyFont="1" applyBorder="1" applyAlignment="1">
      <alignment horizontal="left" vertical="center" wrapText="1"/>
    </xf>
    <xf numFmtId="0" fontId="7" fillId="0" borderId="4" xfId="0" applyFont="1" applyBorder="1" applyAlignment="1">
      <alignment vertical="center" wrapText="1"/>
    </xf>
    <xf numFmtId="3" fontId="6" fillId="0" borderId="4" xfId="0" applyNumberFormat="1" applyFont="1" applyBorder="1" applyAlignment="1">
      <alignment horizontal="left" vertical="center"/>
    </xf>
    <xf numFmtId="3" fontId="6" fillId="0" borderId="26" xfId="0" applyNumberFormat="1" applyFont="1" applyBorder="1" applyAlignment="1">
      <alignment horizontal="left" vertical="center"/>
    </xf>
    <xf numFmtId="3" fontId="7" fillId="0" borderId="5" xfId="0" applyNumberFormat="1" applyFont="1" applyBorder="1" applyAlignment="1">
      <alignment vertical="center"/>
    </xf>
    <xf numFmtId="3" fontId="8" fillId="0" borderId="4" xfId="0" applyNumberFormat="1" applyFont="1" applyBorder="1" applyAlignment="1">
      <alignment horizontal="left" vertical="center"/>
    </xf>
    <xf numFmtId="3" fontId="7" fillId="0" borderId="6" xfId="0" applyNumberFormat="1" applyFont="1" applyBorder="1" applyAlignment="1">
      <alignment horizontal="centerContinuous" vertical="center"/>
    </xf>
    <xf numFmtId="3" fontId="7" fillId="0" borderId="7" xfId="0" applyNumberFormat="1" applyFont="1" applyBorder="1" applyAlignment="1">
      <alignment horizontal="centerContinuous" vertical="center"/>
    </xf>
    <xf numFmtId="3" fontId="7" fillId="0" borderId="8" xfId="0" applyNumberFormat="1" applyFont="1" applyBorder="1" applyAlignment="1">
      <alignment horizontal="right" vertical="center"/>
    </xf>
    <xf numFmtId="3" fontId="7" fillId="0" borderId="6" xfId="0" applyNumberFormat="1" applyFont="1" applyBorder="1" applyAlignment="1">
      <alignment horizontal="center" vertical="center"/>
    </xf>
    <xf numFmtId="3" fontId="7" fillId="0" borderId="7" xfId="0" applyNumberFormat="1" applyFont="1" applyBorder="1" applyAlignment="1">
      <alignment horizontal="center" vertical="center"/>
    </xf>
    <xf numFmtId="0" fontId="13" fillId="0" borderId="0" xfId="0" applyFont="1" applyAlignment="1">
      <alignment vertical="center"/>
    </xf>
    <xf numFmtId="0" fontId="7" fillId="0" borderId="0" xfId="0" applyFont="1" applyAlignment="1">
      <alignment horizontal="left" vertical="center"/>
    </xf>
    <xf numFmtId="0" fontId="0" fillId="0" borderId="34" xfId="0" applyBorder="1"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xf numFmtId="0" fontId="0" fillId="0" borderId="35" xfId="0" applyBorder="1" applyAlignment="1">
      <alignment horizontal="left" vertical="center" wrapText="1"/>
    </xf>
    <xf numFmtId="3" fontId="6" fillId="0" borderId="36" xfId="0" applyNumberFormat="1" applyFont="1"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4" xfId="0" applyBorder="1" applyAlignment="1">
      <alignment horizontal="left" vertical="center" wrapText="1"/>
    </xf>
    <xf numFmtId="0" fontId="0" fillId="0" borderId="26" xfId="0" applyBorder="1" applyAlignment="1">
      <alignment horizontal="left" vertical="center" wrapText="1"/>
    </xf>
    <xf numFmtId="3" fontId="10" fillId="0" borderId="12"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39" xfId="0" applyBorder="1" applyAlignment="1">
      <alignment horizontal="left" vertical="center" wrapText="1"/>
    </xf>
    <xf numFmtId="3" fontId="9" fillId="0" borderId="14" xfId="0" applyNumberFormat="1" applyFont="1" applyBorder="1" applyAlignment="1">
      <alignment horizontal="right" vertical="center"/>
    </xf>
    <xf numFmtId="3" fontId="9" fillId="0" borderId="20" xfId="0" applyNumberFormat="1" applyFont="1" applyBorder="1" applyAlignment="1">
      <alignment horizontal="right" vertical="center"/>
    </xf>
    <xf numFmtId="3" fontId="10" fillId="0" borderId="9" xfId="0" applyNumberFormat="1" applyFont="1" applyBorder="1" applyAlignment="1">
      <alignment horizontal="left" vertical="center" wrapText="1"/>
    </xf>
    <xf numFmtId="3" fontId="10" fillId="0" borderId="10" xfId="0" applyNumberFormat="1" applyFont="1" applyBorder="1" applyAlignment="1">
      <alignment horizontal="left" vertical="center" wrapText="1"/>
    </xf>
    <xf numFmtId="3" fontId="10" fillId="0" borderId="40" xfId="0" applyNumberFormat="1" applyFont="1" applyBorder="1" applyAlignment="1">
      <alignment horizontal="left" vertical="center" wrapText="1"/>
    </xf>
    <xf numFmtId="3" fontId="9" fillId="0" borderId="2" xfId="0" applyNumberFormat="1" applyFont="1" applyBorder="1" applyAlignment="1">
      <alignment horizontal="right" vertical="center" wrapText="1"/>
    </xf>
    <xf numFmtId="0" fontId="0" fillId="0" borderId="5" xfId="0" applyBorder="1" applyAlignment="1">
      <alignment horizontal="right" vertical="center" wrapText="1"/>
    </xf>
    <xf numFmtId="3" fontId="6" fillId="0" borderId="12" xfId="0" applyNumberFormat="1" applyFont="1" applyBorder="1" applyAlignment="1">
      <alignment horizontal="left" vertical="center" wrapText="1"/>
    </xf>
    <xf numFmtId="0" fontId="0" fillId="0" borderId="13" xfId="0" applyFont="1" applyBorder="1" applyAlignment="1">
      <alignment horizontal="left" vertical="center" wrapText="1"/>
    </xf>
    <xf numFmtId="0" fontId="0" fillId="0" borderId="39" xfId="0" applyFont="1" applyBorder="1" applyAlignment="1">
      <alignment horizontal="left" vertical="center" wrapText="1"/>
    </xf>
    <xf numFmtId="0" fontId="0" fillId="0" borderId="15" xfId="0" applyFont="1" applyBorder="1" applyAlignment="1">
      <alignment horizontal="left" vertical="center" wrapText="1"/>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xf numFmtId="3" fontId="5" fillId="0" borderId="14" xfId="0" applyNumberFormat="1" applyFont="1" applyBorder="1" applyAlignment="1">
      <alignment horizontal="right" vertical="center" wrapText="1"/>
    </xf>
    <xf numFmtId="0" fontId="0" fillId="0" borderId="20" xfId="0" applyFont="1" applyBorder="1" applyAlignment="1">
      <alignment horizontal="right" vertical="center" wrapText="1"/>
    </xf>
    <xf numFmtId="3" fontId="6" fillId="0" borderId="12" xfId="0" applyNumberFormat="1"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24" xfId="0" applyFont="1" applyBorder="1" applyAlignment="1">
      <alignment horizontal="left" vertical="center" wrapText="1"/>
    </xf>
    <xf numFmtId="3" fontId="10" fillId="0" borderId="15" xfId="0" applyNumberFormat="1" applyFont="1" applyBorder="1" applyAlignment="1">
      <alignment horizontal="left" vertical="center" wrapText="1"/>
    </xf>
    <xf numFmtId="3" fontId="7" fillId="0" borderId="36" xfId="0" applyNumberFormat="1" applyFont="1" applyBorder="1" applyAlignment="1">
      <alignment horizontal="center" vertical="center"/>
    </xf>
    <xf numFmtId="3" fontId="7" fillId="0" borderId="37" xfId="0" applyNumberFormat="1" applyFont="1" applyBorder="1" applyAlignment="1">
      <alignment horizontal="center" vertical="center"/>
    </xf>
    <xf numFmtId="3" fontId="7" fillId="0" borderId="38" xfId="0" applyNumberFormat="1" applyFont="1" applyBorder="1" applyAlignment="1">
      <alignment horizontal="center" vertical="center"/>
    </xf>
    <xf numFmtId="3" fontId="7" fillId="0" borderId="4" xfId="0" applyNumberFormat="1" applyFont="1" applyBorder="1" applyAlignment="1">
      <alignment horizontal="center" vertical="center"/>
    </xf>
    <xf numFmtId="3" fontId="7" fillId="0" borderId="26" xfId="0" applyNumberFormat="1" applyFont="1" applyBorder="1" applyAlignment="1">
      <alignment horizontal="center" vertical="center"/>
    </xf>
    <xf numFmtId="3" fontId="7" fillId="0" borderId="34" xfId="0" applyNumberFormat="1" applyFont="1" applyBorder="1" applyAlignment="1">
      <alignment horizontal="center" vertical="center"/>
    </xf>
    <xf numFmtId="0" fontId="4" fillId="0" borderId="0" xfId="0" applyFont="1" applyBorder="1" applyAlignment="1">
      <alignment horizontal="center" vertical="center"/>
    </xf>
    <xf numFmtId="0" fontId="19" fillId="0" borderId="10" xfId="0" applyFont="1" applyBorder="1" applyAlignment="1">
      <alignment horizontal="left" vertical="center" wrapText="1"/>
    </xf>
    <xf numFmtId="0" fontId="19" fillId="0" borderId="40" xfId="0" applyFont="1" applyBorder="1" applyAlignment="1">
      <alignment horizontal="left" vertical="center" wrapText="1"/>
    </xf>
    <xf numFmtId="0" fontId="0" fillId="0" borderId="10" xfId="0" applyBorder="1" applyAlignment="1">
      <alignment horizontal="left" vertical="center" wrapText="1"/>
    </xf>
    <xf numFmtId="0" fontId="0" fillId="0" borderId="40" xfId="0" applyBorder="1" applyAlignment="1">
      <alignment horizontal="left" vertical="center" wrapText="1"/>
    </xf>
    <xf numFmtId="3" fontId="10" fillId="0" borderId="13" xfId="0" applyNumberFormat="1" applyFont="1" applyBorder="1" applyAlignment="1">
      <alignment horizontal="left" vertical="center" wrapText="1"/>
    </xf>
    <xf numFmtId="3" fontId="10" fillId="0" borderId="39" xfId="0" applyNumberFormat="1" applyFont="1" applyBorder="1" applyAlignment="1">
      <alignment horizontal="left" vertical="center" wrapText="1"/>
    </xf>
    <xf numFmtId="3" fontId="10" fillId="0" borderId="24" xfId="0" applyNumberFormat="1" applyFont="1" applyBorder="1" applyAlignment="1">
      <alignment horizontal="left" vertical="center" wrapText="1"/>
    </xf>
    <xf numFmtId="3" fontId="10" fillId="0" borderId="35" xfId="0" applyNumberFormat="1" applyFont="1" applyBorder="1" applyAlignment="1">
      <alignment horizontal="left" vertical="center" wrapText="1"/>
    </xf>
    <xf numFmtId="3" fontId="5" fillId="0" borderId="14" xfId="0" applyNumberFormat="1" applyFont="1" applyBorder="1" applyAlignment="1">
      <alignment horizontal="right" vertical="center"/>
    </xf>
    <xf numFmtId="3" fontId="5" fillId="0" borderId="20" xfId="0" applyNumberFormat="1" applyFont="1" applyBorder="1" applyAlignment="1">
      <alignment horizontal="right" vertical="center"/>
    </xf>
    <xf numFmtId="0" fontId="0" fillId="0" borderId="20" xfId="0" applyBorder="1" applyAlignment="1">
      <alignment horizontal="right" vertical="center"/>
    </xf>
    <xf numFmtId="3" fontId="10" fillId="0" borderId="9" xfId="0" applyNumberFormat="1" applyFont="1" applyFill="1" applyBorder="1" applyAlignment="1">
      <alignment horizontal="left" vertical="center"/>
    </xf>
    <xf numFmtId="3" fontId="10" fillId="0" borderId="10" xfId="0" applyNumberFormat="1" applyFont="1" applyFill="1" applyBorder="1" applyAlignment="1">
      <alignment horizontal="left" vertical="center"/>
    </xf>
    <xf numFmtId="3" fontId="10" fillId="0" borderId="40" xfId="0" applyNumberFormat="1" applyFont="1" applyFill="1" applyBorder="1" applyAlignment="1">
      <alignment horizontal="left" vertical="center"/>
    </xf>
    <xf numFmtId="3" fontId="10" fillId="0" borderId="41" xfId="0" applyNumberFormat="1" applyFont="1" applyBorder="1" applyAlignment="1">
      <alignment horizontal="left" vertical="center" wrapText="1"/>
    </xf>
    <xf numFmtId="3" fontId="10" fillId="0" borderId="0" xfId="0" applyNumberFormat="1" applyFont="1" applyBorder="1" applyAlignment="1">
      <alignment horizontal="left" vertical="center" wrapText="1"/>
    </xf>
    <xf numFmtId="3" fontId="10" fillId="0" borderId="42" xfId="0" applyNumberFormat="1" applyFont="1" applyBorder="1" applyAlignment="1">
      <alignment horizontal="left" vertical="center" wrapText="1"/>
    </xf>
    <xf numFmtId="3" fontId="6" fillId="0" borderId="15" xfId="0" applyNumberFormat="1" applyFont="1" applyBorder="1" applyAlignment="1">
      <alignment horizontal="left" vertical="center" wrapText="1"/>
    </xf>
    <xf numFmtId="0" fontId="0" fillId="0" borderId="35" xfId="0" applyFont="1" applyBorder="1" applyAlignment="1">
      <alignment horizontal="left" vertical="center" wrapText="1"/>
    </xf>
    <xf numFmtId="0" fontId="0" fillId="0" borderId="10" xfId="0" applyFont="1" applyBorder="1" applyAlignment="1">
      <alignment horizontal="left" vertical="center" wrapText="1"/>
    </xf>
    <xf numFmtId="0" fontId="0" fillId="0" borderId="40" xfId="0" applyFont="1" applyBorder="1" applyAlignment="1">
      <alignment horizontal="left" vertical="center" wrapText="1"/>
    </xf>
    <xf numFmtId="3" fontId="10" fillId="0" borderId="15" xfId="0" applyNumberFormat="1" applyFont="1" applyBorder="1" applyAlignment="1">
      <alignment horizontal="left" vertical="center"/>
    </xf>
    <xf numFmtId="0" fontId="0" fillId="0" borderId="24" xfId="0" applyBorder="1" applyAlignment="1">
      <alignment horizontal="left" vertical="center"/>
    </xf>
    <xf numFmtId="0" fontId="0" fillId="0" borderId="35" xfId="0" applyBorder="1" applyAlignment="1">
      <alignment horizontal="left" vertical="center"/>
    </xf>
    <xf numFmtId="3" fontId="10" fillId="0" borderId="9" xfId="0" applyNumberFormat="1" applyFont="1" applyFill="1" applyBorder="1" applyAlignment="1">
      <alignment horizontal="left" vertical="center" wrapText="1"/>
    </xf>
    <xf numFmtId="3" fontId="10" fillId="0" borderId="10" xfId="0" applyNumberFormat="1" applyFont="1" applyFill="1" applyBorder="1" applyAlignment="1">
      <alignment horizontal="left" vertical="center" wrapText="1"/>
    </xf>
    <xf numFmtId="3" fontId="10" fillId="0" borderId="40" xfId="0" applyNumberFormat="1"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40" xfId="0" applyFill="1" applyBorder="1" applyAlignment="1">
      <alignment horizontal="left" vertical="center" wrapText="1"/>
    </xf>
    <xf numFmtId="0" fontId="0" fillId="0" borderId="20" xfId="0" applyBorder="1" applyAlignment="1">
      <alignment horizontal="right" vertical="center" wrapText="1"/>
    </xf>
    <xf numFmtId="3" fontId="6" fillId="0" borderId="9" xfId="0" applyNumberFormat="1" applyFont="1" applyBorder="1" applyAlignment="1">
      <alignment horizontal="left" vertical="center" wrapText="1"/>
    </xf>
    <xf numFmtId="0" fontId="0" fillId="0" borderId="10" xfId="0" applyFont="1" applyBorder="1" applyAlignment="1">
      <alignment horizontal="left" vertical="center" wrapText="1"/>
    </xf>
    <xf numFmtId="0" fontId="0" fillId="0" borderId="40" xfId="0" applyFont="1" applyBorder="1" applyAlignment="1">
      <alignment horizontal="left" vertical="center" wrapText="1"/>
    </xf>
    <xf numFmtId="3" fontId="9" fillId="0" borderId="2" xfId="0" applyNumberFormat="1" applyFont="1" applyBorder="1" applyAlignment="1">
      <alignment vertical="center" wrapText="1"/>
    </xf>
    <xf numFmtId="0" fontId="0" fillId="0" borderId="20" xfId="0" applyBorder="1" applyAlignment="1">
      <alignment vertical="center" wrapText="1"/>
    </xf>
    <xf numFmtId="3" fontId="10" fillId="0" borderId="36" xfId="0" applyNumberFormat="1" applyFont="1" applyBorder="1" applyAlignment="1">
      <alignment horizontal="left" vertical="center" wrapText="1"/>
    </xf>
    <xf numFmtId="0" fontId="0" fillId="0" borderId="39" xfId="0" applyFont="1" applyBorder="1" applyAlignment="1">
      <alignment horizontal="left" vertical="center" wrapText="1"/>
    </xf>
    <xf numFmtId="3" fontId="6" fillId="0" borderId="41" xfId="0" applyNumberFormat="1" applyFont="1" applyBorder="1" applyAlignment="1">
      <alignment horizontal="left" vertical="center" wrapText="1"/>
    </xf>
    <xf numFmtId="0" fontId="0" fillId="0" borderId="0" xfId="0" applyFont="1" applyBorder="1" applyAlignment="1">
      <alignment horizontal="left" vertical="center" wrapText="1"/>
    </xf>
    <xf numFmtId="0" fontId="0" fillId="0" borderId="42" xfId="0" applyFont="1" applyBorder="1" applyAlignment="1">
      <alignment horizontal="left" vertical="center" wrapText="1"/>
    </xf>
    <xf numFmtId="3" fontId="9" fillId="0" borderId="14" xfId="0" applyNumberFormat="1" applyFont="1" applyBorder="1" applyAlignment="1">
      <alignment horizontal="right" vertical="center" wrapText="1"/>
    </xf>
    <xf numFmtId="3" fontId="9" fillId="0" borderId="25" xfId="0" applyNumberFormat="1" applyFont="1" applyBorder="1" applyAlignment="1">
      <alignment horizontal="right" vertical="center" wrapText="1"/>
    </xf>
    <xf numFmtId="3" fontId="9" fillId="0" borderId="20" xfId="0" applyNumberFormat="1" applyFont="1" applyBorder="1" applyAlignment="1">
      <alignment horizontal="right" vertical="center" wrapText="1"/>
    </xf>
    <xf numFmtId="3" fontId="6" fillId="0" borderId="24" xfId="0" applyNumberFormat="1" applyFont="1" applyBorder="1" applyAlignment="1">
      <alignment horizontal="left" vertical="center" wrapText="1"/>
    </xf>
    <xf numFmtId="3" fontId="6" fillId="0" borderId="35" xfId="0" applyNumberFormat="1" applyFont="1" applyBorder="1" applyAlignment="1">
      <alignment horizontal="left" vertical="center" wrapText="1"/>
    </xf>
    <xf numFmtId="3" fontId="9" fillId="0" borderId="2" xfId="0" applyNumberFormat="1" applyFont="1" applyBorder="1" applyAlignment="1">
      <alignment horizontal="center" vertical="center"/>
    </xf>
    <xf numFmtId="3" fontId="9" fillId="0" borderId="25" xfId="0" applyNumberFormat="1" applyFont="1" applyBorder="1" applyAlignment="1">
      <alignment horizontal="center" vertical="center"/>
    </xf>
    <xf numFmtId="3" fontId="9" fillId="0" borderId="5" xfId="0" applyNumberFormat="1" applyFont="1" applyBorder="1" applyAlignment="1">
      <alignment horizontal="center" vertical="center"/>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xf numFmtId="3" fontId="6" fillId="2" borderId="12" xfId="0" applyNumberFormat="1" applyFont="1" applyFill="1" applyBorder="1" applyAlignment="1">
      <alignment horizontal="left" vertical="center" wrapText="1"/>
    </xf>
    <xf numFmtId="3" fontId="6" fillId="2" borderId="13" xfId="0" applyNumberFormat="1" applyFont="1" applyFill="1" applyBorder="1" applyAlignment="1">
      <alignment horizontal="left" vertical="center" wrapText="1"/>
    </xf>
    <xf numFmtId="3" fontId="6" fillId="2" borderId="39" xfId="0" applyNumberFormat="1" applyFont="1" applyFill="1" applyBorder="1" applyAlignment="1">
      <alignment horizontal="left" vertical="center" wrapText="1"/>
    </xf>
    <xf numFmtId="3" fontId="6" fillId="2" borderId="15" xfId="0" applyNumberFormat="1" applyFont="1" applyFill="1" applyBorder="1" applyAlignment="1">
      <alignment horizontal="left" vertical="center" wrapText="1"/>
    </xf>
    <xf numFmtId="3" fontId="6" fillId="2" borderId="24" xfId="0" applyNumberFormat="1" applyFont="1" applyFill="1" applyBorder="1" applyAlignment="1">
      <alignment horizontal="left" vertical="center" wrapText="1"/>
    </xf>
    <xf numFmtId="3" fontId="6" fillId="2" borderId="35" xfId="0" applyNumberFormat="1" applyFont="1" applyFill="1" applyBorder="1" applyAlignment="1">
      <alignment horizontal="left" vertical="center" wrapText="1"/>
    </xf>
    <xf numFmtId="3" fontId="10" fillId="0" borderId="21" xfId="0" applyNumberFormat="1" applyFont="1" applyBorder="1" applyAlignment="1">
      <alignment horizontal="center" vertical="center"/>
    </xf>
    <xf numFmtId="3" fontId="10" fillId="0" borderId="22" xfId="0" applyNumberFormat="1" applyFont="1" applyBorder="1" applyAlignment="1">
      <alignment horizontal="center" vertical="center"/>
    </xf>
    <xf numFmtId="3" fontId="10" fillId="0" borderId="43" xfId="0" applyNumberFormat="1" applyFont="1" applyBorder="1" applyAlignment="1">
      <alignment horizontal="center" vertical="center"/>
    </xf>
    <xf numFmtId="3" fontId="10" fillId="0" borderId="21" xfId="0" applyNumberFormat="1" applyFont="1" applyBorder="1" applyAlignment="1">
      <alignment horizontal="left" vertical="center" wrapText="1"/>
    </xf>
    <xf numFmtId="3" fontId="10" fillId="0" borderId="22" xfId="0" applyNumberFormat="1" applyFont="1" applyBorder="1" applyAlignment="1">
      <alignment horizontal="left" vertical="center" wrapText="1"/>
    </xf>
    <xf numFmtId="3" fontId="10" fillId="0" borderId="43" xfId="0" applyNumberFormat="1" applyFont="1" applyBorder="1" applyAlignment="1">
      <alignment horizontal="left" vertical="center" wrapText="1"/>
    </xf>
    <xf numFmtId="3" fontId="6" fillId="2" borderId="9" xfId="0" applyNumberFormat="1" applyFont="1" applyFill="1" applyBorder="1" applyAlignment="1">
      <alignment horizontal="left" vertical="center"/>
    </xf>
    <xf numFmtId="3" fontId="6" fillId="2" borderId="10" xfId="0" applyNumberFormat="1" applyFont="1" applyFill="1" applyBorder="1" applyAlignment="1">
      <alignment horizontal="left" vertical="center"/>
    </xf>
    <xf numFmtId="3" fontId="6" fillId="2" borderId="40" xfId="0" applyNumberFormat="1" applyFont="1" applyFill="1" applyBorder="1" applyAlignment="1">
      <alignment horizontal="left" vertical="center"/>
    </xf>
    <xf numFmtId="0" fontId="10" fillId="0" borderId="31" xfId="0" applyFont="1" applyBorder="1" applyAlignment="1">
      <alignment horizontal="left" vertical="center" wrapText="1"/>
    </xf>
    <xf numFmtId="0" fontId="10" fillId="0" borderId="18" xfId="0" applyFont="1" applyBorder="1" applyAlignment="1">
      <alignment horizontal="left" vertical="center" wrapText="1"/>
    </xf>
    <xf numFmtId="0" fontId="6" fillId="0" borderId="31" xfId="0" applyFont="1" applyBorder="1" applyAlignment="1">
      <alignment horizontal="left" vertical="center" wrapText="1"/>
    </xf>
    <xf numFmtId="0" fontId="6" fillId="0" borderId="3" xfId="0" applyFont="1" applyBorder="1" applyAlignment="1">
      <alignment horizontal="left" vertical="center" wrapText="1"/>
    </xf>
    <xf numFmtId="3" fontId="9" fillId="0" borderId="2" xfId="0" applyNumberFormat="1" applyFont="1" applyBorder="1" applyAlignment="1">
      <alignment horizontal="right" vertical="center"/>
    </xf>
    <xf numFmtId="3" fontId="9" fillId="0" borderId="5" xfId="0" applyNumberFormat="1" applyFont="1" applyBorder="1" applyAlignment="1">
      <alignment horizontal="right" vertical="center"/>
    </xf>
    <xf numFmtId="0" fontId="10" fillId="0" borderId="30" xfId="0" applyFont="1" applyFill="1" applyBorder="1" applyAlignment="1">
      <alignment horizontal="left" vertical="center" wrapText="1"/>
    </xf>
    <xf numFmtId="3" fontId="10" fillId="0" borderId="36" xfId="0" applyNumberFormat="1" applyFont="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41" xfId="0" applyBorder="1" applyAlignment="1">
      <alignment vertical="center" wrapText="1"/>
    </xf>
    <xf numFmtId="0" fontId="0" fillId="0" borderId="0" xfId="0" applyAlignment="1">
      <alignment vertical="center" wrapText="1"/>
    </xf>
    <xf numFmtId="0" fontId="0" fillId="0" borderId="42" xfId="0" applyBorder="1" applyAlignment="1">
      <alignment vertical="center" wrapText="1"/>
    </xf>
    <xf numFmtId="0" fontId="0" fillId="0" borderId="4" xfId="0" applyBorder="1" applyAlignment="1">
      <alignment vertical="center" wrapText="1"/>
    </xf>
    <xf numFmtId="0" fontId="0" fillId="0" borderId="26" xfId="0" applyBorder="1" applyAlignment="1">
      <alignment vertical="center" wrapText="1"/>
    </xf>
    <xf numFmtId="0" fontId="0" fillId="0" borderId="34" xfId="0" applyBorder="1" applyAlignment="1">
      <alignment vertical="center" wrapText="1"/>
    </xf>
    <xf numFmtId="3" fontId="9" fillId="0" borderId="25" xfId="0" applyNumberFormat="1" applyFont="1" applyBorder="1" applyAlignment="1">
      <alignment horizontal="right" vertical="center"/>
    </xf>
    <xf numFmtId="3" fontId="10" fillId="0" borderId="44" xfId="0" applyNumberFormat="1" applyFont="1" applyBorder="1" applyAlignment="1">
      <alignment horizontal="left" vertical="center" wrapText="1"/>
    </xf>
    <xf numFmtId="0" fontId="0" fillId="0" borderId="29" xfId="0" applyBorder="1" applyAlignment="1">
      <alignment horizontal="left" vertical="center" wrapText="1"/>
    </xf>
    <xf numFmtId="0" fontId="0" fillId="0" borderId="45" xfId="0" applyBorder="1" applyAlignment="1">
      <alignment horizontal="left" vertical="center" wrapText="1"/>
    </xf>
    <xf numFmtId="3" fontId="15" fillId="0" borderId="12" xfId="0" applyNumberFormat="1" applyFont="1" applyBorder="1" applyAlignment="1">
      <alignment horizontal="center" vertical="center"/>
    </xf>
    <xf numFmtId="3" fontId="15" fillId="0" borderId="13" xfId="0" applyNumberFormat="1" applyFont="1" applyBorder="1" applyAlignment="1">
      <alignment horizontal="center" vertical="center"/>
    </xf>
    <xf numFmtId="3" fontId="15" fillId="0" borderId="39" xfId="0" applyNumberFormat="1" applyFont="1" applyBorder="1" applyAlignment="1">
      <alignment horizontal="center" vertical="center"/>
    </xf>
    <xf numFmtId="3" fontId="15" fillId="0" borderId="15" xfId="0" applyNumberFormat="1" applyFont="1" applyBorder="1" applyAlignment="1">
      <alignment horizontal="center" vertical="center"/>
    </xf>
    <xf numFmtId="3" fontId="15" fillId="0" borderId="24" xfId="0" applyNumberFormat="1" applyFont="1" applyBorder="1" applyAlignment="1">
      <alignment horizontal="center" vertical="center"/>
    </xf>
    <xf numFmtId="3" fontId="15" fillId="0" borderId="35" xfId="0" applyNumberFormat="1" applyFont="1" applyBorder="1" applyAlignment="1">
      <alignment horizontal="center" vertical="center"/>
    </xf>
    <xf numFmtId="3" fontId="6" fillId="0" borderId="36" xfId="0" applyNumberFormat="1" applyFont="1" applyFill="1" applyBorder="1" applyAlignment="1">
      <alignment horizontal="left" vertical="center" wrapText="1"/>
    </xf>
    <xf numFmtId="3" fontId="6" fillId="0" borderId="37" xfId="0" applyNumberFormat="1" applyFont="1" applyFill="1" applyBorder="1" applyAlignment="1">
      <alignment horizontal="left" vertical="center" wrapText="1"/>
    </xf>
    <xf numFmtId="3" fontId="6" fillId="0" borderId="38" xfId="0" applyNumberFormat="1" applyFont="1" applyFill="1" applyBorder="1" applyAlignment="1">
      <alignment horizontal="left" vertical="center" wrapText="1"/>
    </xf>
    <xf numFmtId="3" fontId="6" fillId="0" borderId="4" xfId="0" applyNumberFormat="1" applyFont="1" applyFill="1" applyBorder="1" applyAlignment="1">
      <alignment horizontal="left" vertical="center" wrapText="1"/>
    </xf>
    <xf numFmtId="3" fontId="6" fillId="0" borderId="26" xfId="0" applyNumberFormat="1" applyFont="1" applyFill="1" applyBorder="1" applyAlignment="1">
      <alignment horizontal="left" vertical="center" wrapText="1"/>
    </xf>
    <xf numFmtId="3" fontId="6" fillId="0" borderId="34" xfId="0" applyNumberFormat="1" applyFont="1" applyFill="1" applyBorder="1" applyAlignment="1">
      <alignment horizontal="left" vertical="center" wrapText="1"/>
    </xf>
    <xf numFmtId="3" fontId="6" fillId="0" borderId="41"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42" xfId="0" applyNumberFormat="1" applyFont="1" applyFill="1" applyBorder="1" applyAlignment="1">
      <alignment horizontal="left" vertical="center" wrapText="1"/>
    </xf>
    <xf numFmtId="3" fontId="10" fillId="0" borderId="6" xfId="0" applyNumberFormat="1" applyFont="1" applyBorder="1" applyAlignment="1">
      <alignment horizontal="left" vertical="center" wrapText="1"/>
    </xf>
    <xf numFmtId="0" fontId="0" fillId="0" borderId="7" xfId="0" applyBorder="1" applyAlignment="1">
      <alignment horizontal="left" vertical="center" wrapText="1"/>
    </xf>
    <xf numFmtId="0" fontId="0" fillId="0" borderId="27" xfId="0" applyBorder="1" applyAlignment="1">
      <alignment horizontal="left" vertical="center" wrapText="1"/>
    </xf>
    <xf numFmtId="3" fontId="5" fillId="0" borderId="14" xfId="0" applyNumberFormat="1" applyFont="1" applyBorder="1" applyAlignment="1">
      <alignment vertical="center" wrapText="1"/>
    </xf>
    <xf numFmtId="0" fontId="0" fillId="0" borderId="5" xfId="0" applyBorder="1" applyAlignment="1">
      <alignment vertical="center" wrapText="1"/>
    </xf>
    <xf numFmtId="0" fontId="0" fillId="0" borderId="25" xfId="0" applyBorder="1" applyAlignment="1">
      <alignment horizontal="right" vertical="center"/>
    </xf>
    <xf numFmtId="3" fontId="9" fillId="0" borderId="14" xfId="0" applyNumberFormat="1" applyFont="1" applyFill="1" applyBorder="1" applyAlignment="1">
      <alignment horizontal="right" vertical="center" wrapText="1"/>
    </xf>
    <xf numFmtId="0" fontId="11" fillId="0" borderId="20" xfId="0" applyFont="1" applyFill="1" applyBorder="1" applyAlignment="1">
      <alignment vertical="center" wrapText="1"/>
    </xf>
    <xf numFmtId="3" fontId="10" fillId="0" borderId="12" xfId="0" applyNumberFormat="1" applyFont="1" applyBorder="1" applyAlignment="1">
      <alignment horizontal="left" vertical="center"/>
    </xf>
    <xf numFmtId="0" fontId="0" fillId="0" borderId="13" xfId="0" applyBorder="1" applyAlignment="1">
      <alignment horizontal="left" vertical="center"/>
    </xf>
    <xf numFmtId="0" fontId="0" fillId="0" borderId="39" xfId="0" applyBorder="1" applyAlignment="1">
      <alignment horizontal="left" vertical="center"/>
    </xf>
    <xf numFmtId="0" fontId="0" fillId="0" borderId="15" xfId="0" applyBorder="1" applyAlignment="1">
      <alignment horizontal="left" vertical="center"/>
    </xf>
    <xf numFmtId="3" fontId="10" fillId="0" borderId="13" xfId="0" applyNumberFormat="1" applyFont="1" applyBorder="1" applyAlignment="1">
      <alignment horizontal="left" vertical="center"/>
    </xf>
    <xf numFmtId="3" fontId="10" fillId="0" borderId="39" xfId="0" applyNumberFormat="1" applyFont="1" applyBorder="1" applyAlignment="1">
      <alignment horizontal="left" vertical="center"/>
    </xf>
    <xf numFmtId="3" fontId="10" fillId="0" borderId="24" xfId="0" applyNumberFormat="1" applyFont="1" applyBorder="1" applyAlignment="1">
      <alignment horizontal="left" vertical="center"/>
    </xf>
    <xf numFmtId="3" fontId="10" fillId="0" borderId="35" xfId="0" applyNumberFormat="1" applyFont="1" applyBorder="1" applyAlignment="1">
      <alignment horizontal="left" vertical="center"/>
    </xf>
    <xf numFmtId="3" fontId="0" fillId="0" borderId="14" xfId="0" applyNumberFormat="1" applyBorder="1" applyAlignment="1">
      <alignment vertical="center"/>
    </xf>
    <xf numFmtId="0" fontId="0" fillId="0" borderId="20" xfId="0" applyBorder="1" applyAlignment="1">
      <alignment vertical="center"/>
    </xf>
    <xf numFmtId="0" fontId="10" fillId="0" borderId="1" xfId="0" applyFont="1" applyBorder="1" applyAlignment="1">
      <alignment horizontal="left" vertical="center" wrapText="1"/>
    </xf>
    <xf numFmtId="3" fontId="9" fillId="0" borderId="0" xfId="0" applyNumberFormat="1" applyFont="1" applyBorder="1" applyAlignment="1">
      <alignment horizontal="center" vertical="center"/>
    </xf>
    <xf numFmtId="3" fontId="9" fillId="0" borderId="42" xfId="0" applyNumberFormat="1" applyFont="1" applyBorder="1" applyAlignment="1">
      <alignment horizontal="center" vertical="center"/>
    </xf>
    <xf numFmtId="3" fontId="9" fillId="0" borderId="24" xfId="0" applyNumberFormat="1" applyFont="1" applyBorder="1" applyAlignment="1">
      <alignment horizontal="center" vertical="center"/>
    </xf>
    <xf numFmtId="3" fontId="9" fillId="0" borderId="35" xfId="0" applyNumberFormat="1" applyFont="1" applyBorder="1" applyAlignment="1">
      <alignment horizontal="center" vertical="center"/>
    </xf>
    <xf numFmtId="3" fontId="9" fillId="0" borderId="2" xfId="0" applyNumberFormat="1" applyFont="1" applyBorder="1" applyAlignment="1">
      <alignment vertical="center"/>
    </xf>
    <xf numFmtId="3" fontId="10" fillId="0" borderId="12" xfId="0" applyNumberFormat="1" applyFont="1" applyBorder="1" applyAlignment="1">
      <alignment horizontal="left" vertical="top" wrapText="1"/>
    </xf>
    <xf numFmtId="3" fontId="10" fillId="0" borderId="13" xfId="0" applyNumberFormat="1" applyFont="1" applyBorder="1" applyAlignment="1">
      <alignment horizontal="left" vertical="top" wrapText="1"/>
    </xf>
    <xf numFmtId="3" fontId="10" fillId="0" borderId="39" xfId="0" applyNumberFormat="1" applyFont="1" applyBorder="1" applyAlignment="1">
      <alignment horizontal="left" vertical="top" wrapText="1"/>
    </xf>
    <xf numFmtId="3" fontId="10" fillId="0" borderId="15" xfId="0" applyNumberFormat="1" applyFont="1" applyBorder="1" applyAlignment="1">
      <alignment horizontal="left" vertical="top" wrapText="1"/>
    </xf>
    <xf numFmtId="3" fontId="10" fillId="0" borderId="24" xfId="0" applyNumberFormat="1" applyFont="1" applyBorder="1" applyAlignment="1">
      <alignment horizontal="left" vertical="top" wrapText="1"/>
    </xf>
    <xf numFmtId="3" fontId="10" fillId="0" borderId="35" xfId="0" applyNumberFormat="1" applyFont="1" applyBorder="1" applyAlignment="1">
      <alignment horizontal="left" vertical="top" wrapText="1"/>
    </xf>
    <xf numFmtId="0" fontId="0" fillId="0" borderId="41" xfId="0" applyBorder="1" applyAlignment="1">
      <alignment horizontal="left" vertical="center" wrapText="1"/>
    </xf>
    <xf numFmtId="0" fontId="0" fillId="0" borderId="0" xfId="0" applyBorder="1" applyAlignment="1">
      <alignment horizontal="left" vertical="center" wrapText="1"/>
    </xf>
    <xf numFmtId="0" fontId="0" fillId="0" borderId="42" xfId="0" applyBorder="1" applyAlignment="1">
      <alignment horizontal="left" vertical="center" wrapText="1"/>
    </xf>
    <xf numFmtId="0" fontId="10" fillId="0" borderId="31" xfId="0" applyFont="1" applyBorder="1" applyAlignment="1">
      <alignment vertical="center" wrapText="1"/>
    </xf>
    <xf numFmtId="0" fontId="10" fillId="0" borderId="18" xfId="0" applyFont="1" applyBorder="1" applyAlignment="1">
      <alignment vertical="center" wrapText="1"/>
    </xf>
    <xf numFmtId="0" fontId="10" fillId="0" borderId="30" xfId="0" applyFont="1" applyBorder="1" applyAlignment="1">
      <alignment horizontal="left" vertical="center" wrapText="1"/>
    </xf>
    <xf numFmtId="3" fontId="10" fillId="0" borderId="9" xfId="0" applyNumberFormat="1" applyFont="1" applyFill="1" applyBorder="1" applyAlignment="1">
      <alignment vertical="center" wrapText="1"/>
    </xf>
    <xf numFmtId="0" fontId="0" fillId="0" borderId="10" xfId="0" applyFill="1" applyBorder="1" applyAlignment="1">
      <alignment vertical="center" wrapText="1"/>
    </xf>
    <xf numFmtId="3" fontId="9" fillId="0" borderId="14" xfId="0" applyNumberFormat="1" applyFont="1" applyBorder="1" applyAlignment="1">
      <alignment vertical="center"/>
    </xf>
    <xf numFmtId="3" fontId="10" fillId="0" borderId="12" xfId="0" applyNumberFormat="1" applyFont="1" applyBorder="1" applyAlignment="1">
      <alignment vertical="center" wrapText="1"/>
    </xf>
    <xf numFmtId="0" fontId="0" fillId="0" borderId="13" xfId="0" applyBorder="1" applyAlignment="1">
      <alignment vertical="center" wrapText="1"/>
    </xf>
    <xf numFmtId="0" fontId="0" fillId="0" borderId="39" xfId="0"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0" fillId="0" borderId="35" xfId="0" applyBorder="1" applyAlignment="1">
      <alignment vertical="center" wrapText="1"/>
    </xf>
    <xf numFmtId="3" fontId="9" fillId="0" borderId="20" xfId="0" applyNumberFormat="1" applyFont="1" applyBorder="1" applyAlignment="1">
      <alignment vertical="center"/>
    </xf>
    <xf numFmtId="0" fontId="0" fillId="0" borderId="18" xfId="0" applyBorder="1" applyAlignment="1">
      <alignment vertical="center" wrapText="1"/>
    </xf>
    <xf numFmtId="0" fontId="0" fillId="0" borderId="22" xfId="0" applyBorder="1" applyAlignment="1">
      <alignment horizontal="left" vertical="center" wrapText="1"/>
    </xf>
    <xf numFmtId="0" fontId="0" fillId="0" borderId="43" xfId="0" applyBorder="1" applyAlignment="1">
      <alignment horizontal="left" vertical="center" wrapText="1"/>
    </xf>
    <xf numFmtId="3" fontId="10" fillId="0" borderId="9" xfId="0" applyNumberFormat="1" applyFont="1" applyBorder="1" applyAlignment="1">
      <alignment horizontal="left" vertical="center"/>
    </xf>
    <xf numFmtId="3" fontId="10" fillId="0" borderId="10" xfId="0" applyNumberFormat="1" applyFont="1" applyBorder="1" applyAlignment="1">
      <alignment horizontal="left" vertical="center"/>
    </xf>
    <xf numFmtId="3" fontId="10" fillId="0" borderId="40" xfId="0" applyNumberFormat="1" applyFont="1" applyBorder="1" applyAlignment="1">
      <alignment horizontal="left"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23"/>
  <sheetViews>
    <sheetView showGridLines="0" tabSelected="1" workbookViewId="0" topLeftCell="L1">
      <selection activeCell="T1" sqref="T1"/>
    </sheetView>
  </sheetViews>
  <sheetFormatPr defaultColWidth="9.00390625" defaultRowHeight="12.75"/>
  <cols>
    <col min="1" max="1" width="59.75390625" style="1" customWidth="1"/>
    <col min="2" max="22" width="7.25390625" style="1" customWidth="1"/>
    <col min="23" max="16384" width="9.125" style="1" customWidth="1"/>
  </cols>
  <sheetData>
    <row r="1" spans="20:22" ht="15">
      <c r="T1" s="136" t="s">
        <v>176</v>
      </c>
      <c r="U1" s="137"/>
      <c r="V1" s="137"/>
    </row>
    <row r="2" spans="20:22" ht="15">
      <c r="T2" s="136" t="s">
        <v>170</v>
      </c>
      <c r="U2" s="136"/>
      <c r="V2" s="136"/>
    </row>
    <row r="3" spans="1:30" ht="18.75" thickBot="1">
      <c r="A3" s="176" t="s">
        <v>99</v>
      </c>
      <c r="B3" s="176"/>
      <c r="C3" s="176"/>
      <c r="D3" s="176"/>
      <c r="E3" s="176"/>
      <c r="F3" s="176"/>
      <c r="G3" s="176"/>
      <c r="H3" s="176"/>
      <c r="I3" s="176"/>
      <c r="J3" s="176"/>
      <c r="K3" s="176"/>
      <c r="L3" s="176"/>
      <c r="M3" s="176"/>
      <c r="N3" s="176"/>
      <c r="O3" s="176"/>
      <c r="P3" s="176"/>
      <c r="Q3" s="176"/>
      <c r="R3" s="176"/>
      <c r="S3" s="176"/>
      <c r="T3" s="176"/>
      <c r="U3" s="176"/>
      <c r="V3" s="176"/>
      <c r="Y3" s="2"/>
      <c r="AD3" s="2"/>
    </row>
    <row r="4" spans="1:30" ht="22.5">
      <c r="A4" s="3" t="s">
        <v>0</v>
      </c>
      <c r="B4" s="110" t="s">
        <v>50</v>
      </c>
      <c r="C4" s="110"/>
      <c r="D4" s="110"/>
      <c r="E4" s="110"/>
      <c r="F4" s="110"/>
      <c r="G4" s="111"/>
      <c r="H4" s="4" t="s">
        <v>14</v>
      </c>
      <c r="I4" s="170" t="s">
        <v>49</v>
      </c>
      <c r="J4" s="171"/>
      <c r="K4" s="171"/>
      <c r="L4" s="171"/>
      <c r="M4" s="171"/>
      <c r="N4" s="171"/>
      <c r="O4" s="171"/>
      <c r="P4" s="171"/>
      <c r="Q4" s="171"/>
      <c r="R4" s="171"/>
      <c r="S4" s="171"/>
      <c r="T4" s="171"/>
      <c r="U4" s="172"/>
      <c r="V4" s="5" t="s">
        <v>14</v>
      </c>
      <c r="Y4" s="2"/>
      <c r="AD4" s="2"/>
    </row>
    <row r="5" spans="1:30" ht="13.5" thickBot="1">
      <c r="A5" s="6"/>
      <c r="B5" s="7" t="s">
        <v>29</v>
      </c>
      <c r="C5" s="7"/>
      <c r="D5" s="7"/>
      <c r="E5" s="7"/>
      <c r="F5" s="7"/>
      <c r="G5" s="8"/>
      <c r="H5" s="9" t="s">
        <v>30</v>
      </c>
      <c r="I5" s="173"/>
      <c r="J5" s="174"/>
      <c r="K5" s="174"/>
      <c r="L5" s="174"/>
      <c r="M5" s="174"/>
      <c r="N5" s="174"/>
      <c r="O5" s="174"/>
      <c r="P5" s="174"/>
      <c r="Q5" s="174"/>
      <c r="R5" s="174"/>
      <c r="S5" s="174"/>
      <c r="T5" s="174"/>
      <c r="U5" s="175"/>
      <c r="V5" s="10" t="s">
        <v>31</v>
      </c>
      <c r="Y5" s="2"/>
      <c r="AD5" s="2"/>
    </row>
    <row r="6" spans="1:30" s="124" customFormat="1" ht="17.25" customHeight="1" thickBot="1">
      <c r="A6" s="118" t="s">
        <v>147</v>
      </c>
      <c r="B6" s="131"/>
      <c r="C6" s="132"/>
      <c r="D6" s="132"/>
      <c r="E6" s="132"/>
      <c r="F6" s="132"/>
      <c r="G6" s="132"/>
      <c r="H6" s="133">
        <f>H7+H22+H41+H67+H88+H90+H94+H100+H103+H107+H111+H109+H113</f>
        <v>11692</v>
      </c>
      <c r="I6" s="134"/>
      <c r="J6" s="135"/>
      <c r="K6" s="135"/>
      <c r="L6" s="135"/>
      <c r="M6" s="135"/>
      <c r="N6" s="135"/>
      <c r="O6" s="135"/>
      <c r="P6" s="135"/>
      <c r="Q6" s="135"/>
      <c r="R6" s="135"/>
      <c r="S6" s="135"/>
      <c r="T6" s="135"/>
      <c r="U6" s="135"/>
      <c r="V6" s="133">
        <f>V7+V22+V41+V67+V88+V90+V94+V100+V103+V107+V111+V109+V113</f>
        <v>29209</v>
      </c>
      <c r="Y6" s="27"/>
      <c r="AD6" s="27"/>
    </row>
    <row r="7" spans="1:30" ht="13.5" thickBot="1">
      <c r="A7" s="126" t="s">
        <v>8</v>
      </c>
      <c r="B7" s="127"/>
      <c r="C7" s="128"/>
      <c r="D7" s="128"/>
      <c r="E7" s="128"/>
      <c r="F7" s="128"/>
      <c r="G7" s="128"/>
      <c r="H7" s="129">
        <f>SUM(H8:H21)</f>
        <v>0</v>
      </c>
      <c r="I7" s="130"/>
      <c r="J7" s="128"/>
      <c r="K7" s="128"/>
      <c r="L7" s="128"/>
      <c r="M7" s="128"/>
      <c r="N7" s="128"/>
      <c r="O7" s="128"/>
      <c r="P7" s="128"/>
      <c r="Q7" s="128"/>
      <c r="R7" s="128"/>
      <c r="S7" s="128"/>
      <c r="T7" s="128"/>
      <c r="U7" s="128"/>
      <c r="V7" s="129">
        <f>SUM(V8:V21)</f>
        <v>592</v>
      </c>
      <c r="Y7" s="2"/>
      <c r="AD7" s="2"/>
    </row>
    <row r="8" spans="1:30" ht="12.75">
      <c r="A8" s="112" t="s">
        <v>61</v>
      </c>
      <c r="B8" s="17"/>
      <c r="C8" s="18"/>
      <c r="D8" s="18"/>
      <c r="E8" s="18"/>
      <c r="F8" s="18"/>
      <c r="G8" s="18"/>
      <c r="H8" s="19">
        <v>0</v>
      </c>
      <c r="I8" s="17"/>
      <c r="J8" s="18"/>
      <c r="K8" s="18"/>
      <c r="L8" s="18"/>
      <c r="M8" s="18"/>
      <c r="N8" s="18"/>
      <c r="O8" s="18"/>
      <c r="P8" s="18"/>
      <c r="Q8" s="18"/>
      <c r="R8" s="18"/>
      <c r="S8" s="18"/>
      <c r="T8" s="18"/>
      <c r="U8" s="18"/>
      <c r="V8" s="20">
        <v>0</v>
      </c>
      <c r="Y8" s="2"/>
      <c r="AD8" s="2"/>
    </row>
    <row r="9" spans="1:30" ht="12.75">
      <c r="A9" s="112" t="s">
        <v>71</v>
      </c>
      <c r="B9" s="17"/>
      <c r="C9" s="18"/>
      <c r="D9" s="18"/>
      <c r="E9" s="18"/>
      <c r="F9" s="18"/>
      <c r="G9" s="18"/>
      <c r="H9" s="19">
        <v>0</v>
      </c>
      <c r="I9" s="21" t="s">
        <v>168</v>
      </c>
      <c r="J9" s="18"/>
      <c r="K9" s="18"/>
      <c r="L9" s="18"/>
      <c r="M9" s="18"/>
      <c r="N9" s="18"/>
      <c r="O9" s="18"/>
      <c r="P9" s="18"/>
      <c r="Q9" s="18"/>
      <c r="R9" s="18"/>
      <c r="S9" s="18"/>
      <c r="T9" s="18"/>
      <c r="U9" s="18"/>
      <c r="V9" s="20">
        <v>90</v>
      </c>
      <c r="Y9" s="2"/>
      <c r="AD9" s="2"/>
    </row>
    <row r="10" spans="1:30" ht="12.75">
      <c r="A10" s="119" t="s">
        <v>25</v>
      </c>
      <c r="B10" s="17"/>
      <c r="C10" s="18"/>
      <c r="D10" s="18"/>
      <c r="E10" s="18"/>
      <c r="F10" s="18"/>
      <c r="G10" s="18"/>
      <c r="H10" s="19">
        <v>0</v>
      </c>
      <c r="I10" s="21"/>
      <c r="J10" s="18"/>
      <c r="K10" s="18"/>
      <c r="L10" s="18"/>
      <c r="M10" s="18"/>
      <c r="N10" s="18"/>
      <c r="O10" s="18"/>
      <c r="P10" s="18"/>
      <c r="Q10" s="18"/>
      <c r="R10" s="18"/>
      <c r="S10" s="18"/>
      <c r="T10" s="18"/>
      <c r="U10" s="18"/>
      <c r="V10" s="20">
        <v>0</v>
      </c>
      <c r="Y10" s="2"/>
      <c r="AD10" s="2"/>
    </row>
    <row r="11" spans="1:30" s="25" customFormat="1" ht="12.75">
      <c r="A11" s="112" t="s">
        <v>62</v>
      </c>
      <c r="B11" s="21"/>
      <c r="C11" s="22"/>
      <c r="D11" s="22"/>
      <c r="E11" s="22"/>
      <c r="F11" s="22"/>
      <c r="G11" s="22"/>
      <c r="H11" s="23">
        <v>0</v>
      </c>
      <c r="I11" s="21"/>
      <c r="J11" s="22"/>
      <c r="K11" s="22"/>
      <c r="L11" s="22"/>
      <c r="M11" s="22"/>
      <c r="N11" s="22"/>
      <c r="O11" s="22"/>
      <c r="P11" s="22"/>
      <c r="Q11" s="22"/>
      <c r="R11" s="22"/>
      <c r="S11" s="22"/>
      <c r="T11" s="22"/>
      <c r="U11" s="22"/>
      <c r="V11" s="24">
        <v>0</v>
      </c>
      <c r="Y11" s="26"/>
      <c r="AD11" s="26"/>
    </row>
    <row r="12" spans="1:30" ht="12.75">
      <c r="A12" s="112" t="s">
        <v>28</v>
      </c>
      <c r="B12" s="17"/>
      <c r="C12" s="18"/>
      <c r="D12" s="18"/>
      <c r="E12" s="18"/>
      <c r="F12" s="18"/>
      <c r="G12" s="18"/>
      <c r="H12" s="19">
        <v>0</v>
      </c>
      <c r="I12" s="17"/>
      <c r="J12" s="18"/>
      <c r="K12" s="18"/>
      <c r="L12" s="18"/>
      <c r="M12" s="18"/>
      <c r="N12" s="18"/>
      <c r="O12" s="18"/>
      <c r="P12" s="18"/>
      <c r="Q12" s="18"/>
      <c r="R12" s="18"/>
      <c r="S12" s="18"/>
      <c r="T12" s="18"/>
      <c r="U12" s="18"/>
      <c r="V12" s="20">
        <v>0</v>
      </c>
      <c r="Y12" s="27"/>
      <c r="AD12" s="27"/>
    </row>
    <row r="13" spans="1:22" ht="12.75">
      <c r="A13" s="112" t="s">
        <v>63</v>
      </c>
      <c r="B13" s="17"/>
      <c r="C13" s="18"/>
      <c r="D13" s="18"/>
      <c r="E13" s="18"/>
      <c r="F13" s="18"/>
      <c r="G13" s="18"/>
      <c r="H13" s="19">
        <v>0</v>
      </c>
      <c r="I13" s="17"/>
      <c r="J13" s="18"/>
      <c r="K13" s="18"/>
      <c r="L13" s="18"/>
      <c r="M13" s="18"/>
      <c r="N13" s="18"/>
      <c r="O13" s="18"/>
      <c r="P13" s="18"/>
      <c r="Q13" s="18"/>
      <c r="R13" s="18"/>
      <c r="S13" s="18"/>
      <c r="T13" s="18"/>
      <c r="U13" s="18"/>
      <c r="V13" s="20">
        <v>0</v>
      </c>
    </row>
    <row r="14" spans="1:22" s="25" customFormat="1" ht="12.75">
      <c r="A14" s="112" t="s">
        <v>60</v>
      </c>
      <c r="B14" s="21"/>
      <c r="C14" s="22"/>
      <c r="D14" s="22"/>
      <c r="E14" s="22"/>
      <c r="F14" s="22"/>
      <c r="G14" s="22"/>
      <c r="H14" s="23">
        <v>0</v>
      </c>
      <c r="I14" s="21"/>
      <c r="J14" s="22"/>
      <c r="K14" s="22"/>
      <c r="L14" s="22"/>
      <c r="M14" s="22"/>
      <c r="N14" s="22"/>
      <c r="O14" s="22"/>
      <c r="P14" s="22"/>
      <c r="Q14" s="22"/>
      <c r="R14" s="22"/>
      <c r="S14" s="22"/>
      <c r="T14" s="22"/>
      <c r="U14" s="22"/>
      <c r="V14" s="24">
        <v>0</v>
      </c>
    </row>
    <row r="15" spans="1:22" s="25" customFormat="1" ht="12.75">
      <c r="A15" s="112" t="s">
        <v>68</v>
      </c>
      <c r="B15" s="21"/>
      <c r="C15" s="28"/>
      <c r="D15" s="22"/>
      <c r="E15" s="22"/>
      <c r="F15" s="22"/>
      <c r="G15" s="22"/>
      <c r="H15" s="23">
        <v>0</v>
      </c>
      <c r="I15" s="21" t="s">
        <v>156</v>
      </c>
      <c r="J15" s="22"/>
      <c r="K15" s="22"/>
      <c r="L15" s="22"/>
      <c r="M15" s="22"/>
      <c r="N15" s="22"/>
      <c r="O15" s="29"/>
      <c r="P15" s="29"/>
      <c r="Q15" s="29"/>
      <c r="R15" s="29"/>
      <c r="S15" s="29"/>
      <c r="T15" s="29"/>
      <c r="U15" s="22"/>
      <c r="V15" s="24">
        <v>67</v>
      </c>
    </row>
    <row r="16" spans="1:22" ht="12.75">
      <c r="A16" s="112" t="s">
        <v>69</v>
      </c>
      <c r="B16" s="17"/>
      <c r="C16" s="18"/>
      <c r="D16" s="18"/>
      <c r="E16" s="18"/>
      <c r="F16" s="18"/>
      <c r="G16" s="18"/>
      <c r="H16" s="19">
        <v>0</v>
      </c>
      <c r="I16" s="21" t="s">
        <v>133</v>
      </c>
      <c r="J16" s="18"/>
      <c r="K16" s="18"/>
      <c r="L16" s="18"/>
      <c r="M16" s="18"/>
      <c r="N16" s="18"/>
      <c r="O16" s="18"/>
      <c r="P16" s="18"/>
      <c r="Q16" s="18"/>
      <c r="R16" s="18"/>
      <c r="S16" s="18"/>
      <c r="T16" s="18"/>
      <c r="U16" s="18"/>
      <c r="V16" s="20">
        <v>235</v>
      </c>
    </row>
    <row r="17" spans="1:22" ht="12.75">
      <c r="A17" s="112" t="s">
        <v>172</v>
      </c>
      <c r="B17" s="21"/>
      <c r="C17" s="18"/>
      <c r="D17" s="18"/>
      <c r="E17" s="18"/>
      <c r="F17" s="18"/>
      <c r="G17" s="18"/>
      <c r="H17" s="19">
        <v>0</v>
      </c>
      <c r="J17" s="18"/>
      <c r="K17" s="18"/>
      <c r="L17" s="18"/>
      <c r="M17" s="18"/>
      <c r="N17" s="18"/>
      <c r="O17" s="18"/>
      <c r="P17" s="18"/>
      <c r="Q17" s="18"/>
      <c r="R17" s="18"/>
      <c r="S17" s="18"/>
      <c r="T17" s="18"/>
      <c r="U17" s="18"/>
      <c r="V17" s="20">
        <v>0</v>
      </c>
    </row>
    <row r="18" spans="1:22" ht="12.75">
      <c r="A18" s="112" t="s">
        <v>64</v>
      </c>
      <c r="B18" s="17"/>
      <c r="C18" s="18"/>
      <c r="D18" s="18"/>
      <c r="E18" s="18"/>
      <c r="F18" s="18"/>
      <c r="G18" s="18"/>
      <c r="H18" s="19">
        <v>0</v>
      </c>
      <c r="I18" s="36"/>
      <c r="J18" s="18"/>
      <c r="K18" s="18"/>
      <c r="L18" s="18"/>
      <c r="M18" s="18"/>
      <c r="N18" s="18"/>
      <c r="O18" s="18"/>
      <c r="P18" s="18"/>
      <c r="Q18" s="18"/>
      <c r="R18" s="18"/>
      <c r="S18" s="18"/>
      <c r="T18" s="18"/>
      <c r="U18" s="18"/>
      <c r="V18" s="20">
        <v>0</v>
      </c>
    </row>
    <row r="19" spans="1:22" ht="12.75">
      <c r="A19" s="112" t="s">
        <v>65</v>
      </c>
      <c r="B19" s="17"/>
      <c r="C19" s="18"/>
      <c r="D19" s="18"/>
      <c r="E19" s="18"/>
      <c r="F19" s="18"/>
      <c r="G19" s="18"/>
      <c r="H19" s="19">
        <v>0</v>
      </c>
      <c r="I19" s="17"/>
      <c r="J19" s="18"/>
      <c r="K19" s="18"/>
      <c r="L19" s="18"/>
      <c r="M19" s="18"/>
      <c r="N19" s="18"/>
      <c r="O19" s="18"/>
      <c r="P19" s="18"/>
      <c r="Q19" s="18"/>
      <c r="R19" s="18"/>
      <c r="S19" s="18"/>
      <c r="T19" s="18"/>
      <c r="U19" s="18"/>
      <c r="V19" s="20">
        <v>0</v>
      </c>
    </row>
    <row r="20" spans="1:22" ht="12.75">
      <c r="A20" s="112" t="s">
        <v>66</v>
      </c>
      <c r="B20" s="30"/>
      <c r="C20" s="31"/>
      <c r="D20" s="31"/>
      <c r="E20" s="31"/>
      <c r="F20" s="31"/>
      <c r="G20" s="31"/>
      <c r="H20" s="32">
        <v>0</v>
      </c>
      <c r="I20" s="33"/>
      <c r="J20" s="31"/>
      <c r="K20" s="31"/>
      <c r="L20" s="31"/>
      <c r="M20" s="31"/>
      <c r="N20" s="31"/>
      <c r="O20" s="31"/>
      <c r="P20" s="31"/>
      <c r="Q20" s="31"/>
      <c r="R20" s="31"/>
      <c r="S20" s="31"/>
      <c r="T20" s="31"/>
      <c r="U20" s="31"/>
      <c r="V20" s="34">
        <v>0</v>
      </c>
    </row>
    <row r="21" spans="1:22" ht="13.5" thickBot="1">
      <c r="A21" s="120" t="s">
        <v>67</v>
      </c>
      <c r="B21" s="36"/>
      <c r="C21" s="18"/>
      <c r="D21" s="18"/>
      <c r="E21" s="18"/>
      <c r="F21" s="18"/>
      <c r="G21" s="18"/>
      <c r="H21" s="19">
        <v>0</v>
      </c>
      <c r="I21" s="36" t="s">
        <v>134</v>
      </c>
      <c r="J21" s="18"/>
      <c r="K21" s="18"/>
      <c r="L21" s="18"/>
      <c r="M21" s="18"/>
      <c r="N21" s="18"/>
      <c r="O21" s="18"/>
      <c r="P21" s="18"/>
      <c r="Q21" s="18"/>
      <c r="R21" s="18"/>
      <c r="S21" s="18"/>
      <c r="T21" s="18"/>
      <c r="U21" s="18"/>
      <c r="V21" s="23">
        <v>200</v>
      </c>
    </row>
    <row r="22" spans="1:22" ht="13.5" thickBot="1">
      <c r="A22" s="37" t="s">
        <v>32</v>
      </c>
      <c r="B22" s="12"/>
      <c r="C22" s="13"/>
      <c r="D22" s="13"/>
      <c r="E22" s="13"/>
      <c r="F22" s="13"/>
      <c r="G22" s="13"/>
      <c r="H22" s="14">
        <f>SUM(H23:H40)</f>
        <v>1047</v>
      </c>
      <c r="I22" s="12"/>
      <c r="J22" s="13"/>
      <c r="K22" s="13"/>
      <c r="L22" s="13"/>
      <c r="M22" s="13"/>
      <c r="N22" s="13"/>
      <c r="O22" s="13"/>
      <c r="P22" s="13"/>
      <c r="Q22" s="13"/>
      <c r="R22" s="13"/>
      <c r="S22" s="13"/>
      <c r="T22" s="13"/>
      <c r="U22" s="13"/>
      <c r="V22" s="14">
        <f>SUM(V23:V40)</f>
        <v>1840</v>
      </c>
    </row>
    <row r="23" spans="1:22" s="25" customFormat="1" ht="12.75">
      <c r="A23" s="35" t="s">
        <v>33</v>
      </c>
      <c r="B23" s="259" t="s">
        <v>125</v>
      </c>
      <c r="C23" s="260"/>
      <c r="D23" s="260"/>
      <c r="E23" s="260"/>
      <c r="F23" s="260"/>
      <c r="G23" s="261"/>
      <c r="H23" s="38">
        <v>80</v>
      </c>
      <c r="I23" s="259" t="s">
        <v>135</v>
      </c>
      <c r="J23" s="260"/>
      <c r="K23" s="260"/>
      <c r="L23" s="260"/>
      <c r="M23" s="260"/>
      <c r="N23" s="260"/>
      <c r="O23" s="260"/>
      <c r="P23" s="260"/>
      <c r="Q23" s="260"/>
      <c r="R23" s="260"/>
      <c r="S23" s="260"/>
      <c r="T23" s="260"/>
      <c r="U23" s="261"/>
      <c r="V23" s="39">
        <v>150</v>
      </c>
    </row>
    <row r="24" spans="1:22" s="25" customFormat="1" ht="12.75">
      <c r="A24" s="16" t="s">
        <v>1</v>
      </c>
      <c r="B24" s="21"/>
      <c r="C24" s="22"/>
      <c r="D24" s="22"/>
      <c r="E24" s="22"/>
      <c r="F24" s="22"/>
      <c r="G24" s="22"/>
      <c r="H24" s="23">
        <v>0</v>
      </c>
      <c r="I24" s="21"/>
      <c r="J24" s="22"/>
      <c r="K24" s="22"/>
      <c r="L24" s="22"/>
      <c r="M24" s="22"/>
      <c r="N24" s="22"/>
      <c r="O24" s="22"/>
      <c r="P24" s="22"/>
      <c r="Q24" s="22"/>
      <c r="R24" s="22"/>
      <c r="S24" s="22"/>
      <c r="T24" s="22"/>
      <c r="U24" s="22"/>
      <c r="V24" s="24"/>
    </row>
    <row r="25" spans="1:22" s="25" customFormat="1" ht="21.75" customHeight="1">
      <c r="A25" s="40" t="s">
        <v>55</v>
      </c>
      <c r="B25" s="21"/>
      <c r="C25" s="22"/>
      <c r="D25" s="22"/>
      <c r="E25" s="22"/>
      <c r="F25" s="22"/>
      <c r="G25" s="22"/>
      <c r="H25" s="23">
        <v>0</v>
      </c>
      <c r="I25" s="152" t="s">
        <v>150</v>
      </c>
      <c r="J25" s="179"/>
      <c r="K25" s="179"/>
      <c r="L25" s="179"/>
      <c r="M25" s="179"/>
      <c r="N25" s="179"/>
      <c r="O25" s="179"/>
      <c r="P25" s="179"/>
      <c r="Q25" s="179"/>
      <c r="R25" s="179"/>
      <c r="S25" s="179"/>
      <c r="T25" s="179"/>
      <c r="U25" s="180"/>
      <c r="V25" s="24">
        <f>1030-140-130</f>
        <v>760</v>
      </c>
    </row>
    <row r="26" spans="1:22" s="25" customFormat="1" ht="12.75" customHeight="1">
      <c r="A26" s="16" t="s">
        <v>2</v>
      </c>
      <c r="B26" s="152"/>
      <c r="C26" s="179"/>
      <c r="D26" s="179"/>
      <c r="E26" s="179"/>
      <c r="F26" s="179"/>
      <c r="G26" s="180"/>
      <c r="H26" s="23">
        <v>0</v>
      </c>
      <c r="I26" s="326" t="s">
        <v>146</v>
      </c>
      <c r="J26" s="327"/>
      <c r="K26" s="327"/>
      <c r="L26" s="327"/>
      <c r="M26" s="327"/>
      <c r="N26" s="327"/>
      <c r="O26" s="327"/>
      <c r="P26" s="327"/>
      <c r="Q26" s="327"/>
      <c r="R26" s="327"/>
      <c r="S26" s="327"/>
      <c r="T26" s="327"/>
      <c r="U26" s="328"/>
      <c r="V26" s="24">
        <v>110</v>
      </c>
    </row>
    <row r="27" spans="1:22" s="25" customFormat="1" ht="12.75" customHeight="1">
      <c r="A27" s="16" t="s">
        <v>56</v>
      </c>
      <c r="B27" s="21"/>
      <c r="C27" s="29"/>
      <c r="D27" s="22"/>
      <c r="E27" s="22"/>
      <c r="F27" s="22"/>
      <c r="G27" s="22"/>
      <c r="H27" s="23">
        <v>0</v>
      </c>
      <c r="I27" s="152" t="s">
        <v>139</v>
      </c>
      <c r="J27" s="179"/>
      <c r="K27" s="179"/>
      <c r="L27" s="179"/>
      <c r="M27" s="179"/>
      <c r="N27" s="179"/>
      <c r="O27" s="179"/>
      <c r="P27" s="179"/>
      <c r="Q27" s="179"/>
      <c r="R27" s="179"/>
      <c r="S27" s="179"/>
      <c r="T27" s="179"/>
      <c r="U27" s="180"/>
      <c r="V27" s="24">
        <v>170</v>
      </c>
    </row>
    <row r="28" spans="1:22" s="25" customFormat="1" ht="6" customHeight="1">
      <c r="A28" s="310" t="s">
        <v>57</v>
      </c>
      <c r="B28" s="147"/>
      <c r="C28" s="148"/>
      <c r="D28" s="148"/>
      <c r="E28" s="148"/>
      <c r="F28" s="148"/>
      <c r="G28" s="149"/>
      <c r="H28" s="150">
        <v>0</v>
      </c>
      <c r="I28" s="301" t="s">
        <v>122</v>
      </c>
      <c r="J28" s="302"/>
      <c r="K28" s="302"/>
      <c r="L28" s="302"/>
      <c r="M28" s="302"/>
      <c r="N28" s="302"/>
      <c r="O28" s="302"/>
      <c r="P28" s="302"/>
      <c r="Q28" s="302"/>
      <c r="R28" s="302"/>
      <c r="S28" s="302"/>
      <c r="T28" s="302"/>
      <c r="U28" s="303"/>
      <c r="V28" s="150">
        <v>430</v>
      </c>
    </row>
    <row r="29" spans="1:22" s="25" customFormat="1" ht="6" customHeight="1">
      <c r="A29" s="311"/>
      <c r="B29" s="139"/>
      <c r="C29" s="140"/>
      <c r="D29" s="140"/>
      <c r="E29" s="140"/>
      <c r="F29" s="140"/>
      <c r="G29" s="141"/>
      <c r="H29" s="151"/>
      <c r="I29" s="304"/>
      <c r="J29" s="305"/>
      <c r="K29" s="305"/>
      <c r="L29" s="305"/>
      <c r="M29" s="305"/>
      <c r="N29" s="305"/>
      <c r="O29" s="305"/>
      <c r="P29" s="305"/>
      <c r="Q29" s="305"/>
      <c r="R29" s="305"/>
      <c r="S29" s="305"/>
      <c r="T29" s="305"/>
      <c r="U29" s="306"/>
      <c r="V29" s="151"/>
    </row>
    <row r="30" spans="1:22" s="25" customFormat="1" ht="12.75" customHeight="1">
      <c r="A30" s="16" t="s">
        <v>3</v>
      </c>
      <c r="B30" s="21"/>
      <c r="C30" s="22"/>
      <c r="D30" s="22"/>
      <c r="E30" s="22"/>
      <c r="F30" s="22"/>
      <c r="G30" s="22"/>
      <c r="H30" s="23">
        <v>0</v>
      </c>
      <c r="I30" s="152" t="s">
        <v>145</v>
      </c>
      <c r="J30" s="179"/>
      <c r="K30" s="179"/>
      <c r="L30" s="179"/>
      <c r="M30" s="179"/>
      <c r="N30" s="179"/>
      <c r="O30" s="179"/>
      <c r="P30" s="179"/>
      <c r="Q30" s="179"/>
      <c r="R30" s="179"/>
      <c r="S30" s="179"/>
      <c r="T30" s="179"/>
      <c r="U30" s="180"/>
      <c r="V30" s="24">
        <v>70</v>
      </c>
    </row>
    <row r="31" spans="1:22" s="25" customFormat="1" ht="12.75" customHeight="1">
      <c r="A31" s="42" t="s">
        <v>4</v>
      </c>
      <c r="B31" s="21"/>
      <c r="C31" s="22"/>
      <c r="D31" s="22"/>
      <c r="E31" s="22"/>
      <c r="F31" s="22"/>
      <c r="G31" s="22"/>
      <c r="H31" s="23">
        <v>0</v>
      </c>
      <c r="I31" s="21"/>
      <c r="J31" s="22"/>
      <c r="K31" s="22"/>
      <c r="L31" s="22"/>
      <c r="M31" s="22"/>
      <c r="N31" s="22"/>
      <c r="O31" s="22"/>
      <c r="P31" s="22"/>
      <c r="Q31" s="22"/>
      <c r="R31" s="22"/>
      <c r="S31" s="22"/>
      <c r="T31" s="22"/>
      <c r="U31" s="22"/>
      <c r="V31" s="24">
        <v>0</v>
      </c>
    </row>
    <row r="32" spans="1:22" s="25" customFormat="1" ht="22.5" customHeight="1">
      <c r="A32" s="242" t="s">
        <v>59</v>
      </c>
      <c r="B32" s="147" t="s">
        <v>127</v>
      </c>
      <c r="C32" s="148"/>
      <c r="D32" s="148"/>
      <c r="E32" s="148"/>
      <c r="F32" s="148"/>
      <c r="G32" s="149"/>
      <c r="H32" s="150">
        <v>532</v>
      </c>
      <c r="I32" s="147"/>
      <c r="J32" s="148"/>
      <c r="K32" s="148"/>
      <c r="L32" s="148"/>
      <c r="M32" s="148"/>
      <c r="N32" s="148"/>
      <c r="O32" s="148"/>
      <c r="P32" s="148"/>
      <c r="Q32" s="148"/>
      <c r="R32" s="148"/>
      <c r="S32" s="148"/>
      <c r="T32" s="148"/>
      <c r="U32" s="149"/>
      <c r="V32" s="150">
        <v>0</v>
      </c>
    </row>
    <row r="33" spans="1:22" s="25" customFormat="1" ht="12.75">
      <c r="A33" s="243"/>
      <c r="B33" s="139"/>
      <c r="C33" s="140"/>
      <c r="D33" s="140"/>
      <c r="E33" s="140"/>
      <c r="F33" s="140"/>
      <c r="G33" s="141"/>
      <c r="H33" s="151"/>
      <c r="I33" s="139"/>
      <c r="J33" s="140"/>
      <c r="K33" s="140"/>
      <c r="L33" s="140"/>
      <c r="M33" s="140"/>
      <c r="N33" s="140"/>
      <c r="O33" s="140"/>
      <c r="P33" s="140"/>
      <c r="Q33" s="140"/>
      <c r="R33" s="140"/>
      <c r="S33" s="140"/>
      <c r="T33" s="140"/>
      <c r="U33" s="141"/>
      <c r="V33" s="151"/>
    </row>
    <row r="34" spans="1:22" s="25" customFormat="1" ht="23.25" customHeight="1">
      <c r="A34" s="40" t="s">
        <v>5</v>
      </c>
      <c r="B34" s="147" t="s">
        <v>123</v>
      </c>
      <c r="C34" s="148"/>
      <c r="D34" s="148"/>
      <c r="E34" s="148"/>
      <c r="F34" s="148"/>
      <c r="G34" s="149"/>
      <c r="H34" s="23">
        <v>200</v>
      </c>
      <c r="I34" s="21"/>
      <c r="J34" s="22"/>
      <c r="K34" s="22"/>
      <c r="L34" s="22"/>
      <c r="M34" s="22"/>
      <c r="N34" s="22"/>
      <c r="O34" s="22"/>
      <c r="P34" s="22"/>
      <c r="Q34" s="22"/>
      <c r="R34" s="22"/>
      <c r="S34" s="22"/>
      <c r="T34" s="22"/>
      <c r="U34" s="22"/>
      <c r="V34" s="23">
        <v>0</v>
      </c>
    </row>
    <row r="35" spans="1:22" s="25" customFormat="1" ht="12.75" customHeight="1">
      <c r="A35" s="242" t="s">
        <v>46</v>
      </c>
      <c r="B35" s="147" t="s">
        <v>164</v>
      </c>
      <c r="C35" s="148"/>
      <c r="D35" s="148"/>
      <c r="E35" s="148"/>
      <c r="F35" s="148"/>
      <c r="G35" s="149"/>
      <c r="H35" s="150">
        <v>35</v>
      </c>
      <c r="I35" s="147"/>
      <c r="J35" s="148"/>
      <c r="K35" s="148"/>
      <c r="L35" s="148"/>
      <c r="M35" s="148"/>
      <c r="N35" s="148"/>
      <c r="O35" s="148"/>
      <c r="P35" s="148"/>
      <c r="Q35" s="148"/>
      <c r="R35" s="148"/>
      <c r="S35" s="148"/>
      <c r="T35" s="148"/>
      <c r="U35" s="149"/>
      <c r="V35" s="150">
        <v>0</v>
      </c>
    </row>
    <row r="36" spans="1:22" s="25" customFormat="1" ht="21.75" customHeight="1" hidden="1">
      <c r="A36" s="243"/>
      <c r="B36" s="139"/>
      <c r="C36" s="140"/>
      <c r="D36" s="140"/>
      <c r="E36" s="140"/>
      <c r="F36" s="140"/>
      <c r="G36" s="141"/>
      <c r="H36" s="151"/>
      <c r="I36" s="139"/>
      <c r="J36" s="140"/>
      <c r="K36" s="140"/>
      <c r="L36" s="140"/>
      <c r="M36" s="140"/>
      <c r="N36" s="140"/>
      <c r="O36" s="140"/>
      <c r="P36" s="140"/>
      <c r="Q36" s="140"/>
      <c r="R36" s="140"/>
      <c r="S36" s="140"/>
      <c r="T36" s="140"/>
      <c r="U36" s="141"/>
      <c r="V36" s="151"/>
    </row>
    <row r="37" spans="1:22" s="25" customFormat="1" ht="12.75" customHeight="1">
      <c r="A37" s="242" t="s">
        <v>58</v>
      </c>
      <c r="B37" s="147" t="s">
        <v>124</v>
      </c>
      <c r="C37" s="148"/>
      <c r="D37" s="148"/>
      <c r="E37" s="148"/>
      <c r="F37" s="148"/>
      <c r="G37" s="149"/>
      <c r="H37" s="150">
        <v>150</v>
      </c>
      <c r="I37" s="147"/>
      <c r="J37" s="148"/>
      <c r="K37" s="148"/>
      <c r="L37" s="148"/>
      <c r="M37" s="148"/>
      <c r="N37" s="148"/>
      <c r="O37" s="148"/>
      <c r="P37" s="148"/>
      <c r="Q37" s="148"/>
      <c r="R37" s="148"/>
      <c r="S37" s="148"/>
      <c r="T37" s="148"/>
      <c r="U37" s="149"/>
      <c r="V37" s="150">
        <v>0</v>
      </c>
    </row>
    <row r="38" spans="1:22" s="25" customFormat="1" ht="12.75" customHeight="1">
      <c r="A38" s="243"/>
      <c r="B38" s="139"/>
      <c r="C38" s="140"/>
      <c r="D38" s="140"/>
      <c r="E38" s="140"/>
      <c r="F38" s="140"/>
      <c r="G38" s="141"/>
      <c r="H38" s="151"/>
      <c r="I38" s="139"/>
      <c r="J38" s="140"/>
      <c r="K38" s="140"/>
      <c r="L38" s="140"/>
      <c r="M38" s="140"/>
      <c r="N38" s="140"/>
      <c r="O38" s="140"/>
      <c r="P38" s="140"/>
      <c r="Q38" s="140"/>
      <c r="R38" s="140"/>
      <c r="S38" s="140"/>
      <c r="T38" s="140"/>
      <c r="U38" s="141"/>
      <c r="V38" s="151"/>
    </row>
    <row r="39" spans="1:22" s="25" customFormat="1" ht="12.75" customHeight="1">
      <c r="A39" s="16" t="s">
        <v>15</v>
      </c>
      <c r="B39" s="147" t="s">
        <v>126</v>
      </c>
      <c r="C39" s="148"/>
      <c r="D39" s="148"/>
      <c r="E39" s="148"/>
      <c r="F39" s="148"/>
      <c r="G39" s="149"/>
      <c r="H39" s="23">
        <v>50</v>
      </c>
      <c r="I39" s="21"/>
      <c r="J39" s="22"/>
      <c r="K39" s="22"/>
      <c r="L39" s="22"/>
      <c r="M39" s="22"/>
      <c r="N39" s="22"/>
      <c r="O39" s="22"/>
      <c r="P39" s="22"/>
      <c r="Q39" s="22"/>
      <c r="R39" s="22"/>
      <c r="S39" s="22"/>
      <c r="T39" s="22"/>
      <c r="U39" s="22"/>
      <c r="V39" s="24">
        <v>0</v>
      </c>
    </row>
    <row r="40" spans="1:22" s="25" customFormat="1" ht="13.5" thickBot="1">
      <c r="A40" s="45" t="s">
        <v>16</v>
      </c>
      <c r="B40" s="46"/>
      <c r="C40" s="47"/>
      <c r="D40" s="47"/>
      <c r="E40" s="47"/>
      <c r="F40" s="47"/>
      <c r="G40" s="47"/>
      <c r="H40" s="48">
        <v>0</v>
      </c>
      <c r="I40" s="236" t="s">
        <v>165</v>
      </c>
      <c r="J40" s="324"/>
      <c r="K40" s="324"/>
      <c r="L40" s="324"/>
      <c r="M40" s="324"/>
      <c r="N40" s="324"/>
      <c r="O40" s="324"/>
      <c r="P40" s="324"/>
      <c r="Q40" s="324"/>
      <c r="R40" s="324"/>
      <c r="S40" s="324"/>
      <c r="T40" s="324"/>
      <c r="U40" s="325"/>
      <c r="V40" s="49">
        <v>150</v>
      </c>
    </row>
    <row r="41" spans="1:22" ht="13.5" thickBot="1">
      <c r="A41" s="11" t="s">
        <v>34</v>
      </c>
      <c r="B41" s="12"/>
      <c r="C41" s="13"/>
      <c r="D41" s="13"/>
      <c r="E41" s="13"/>
      <c r="F41" s="13"/>
      <c r="G41" s="13"/>
      <c r="H41" s="14">
        <f>SUM(H42:H66)</f>
        <v>6359</v>
      </c>
      <c r="I41" s="12"/>
      <c r="J41" s="13"/>
      <c r="K41" s="13"/>
      <c r="L41" s="13"/>
      <c r="M41" s="13"/>
      <c r="N41" s="13"/>
      <c r="O41" s="13"/>
      <c r="P41" s="13"/>
      <c r="Q41" s="13"/>
      <c r="R41" s="13"/>
      <c r="S41" s="13"/>
      <c r="T41" s="13"/>
      <c r="U41" s="13"/>
      <c r="V41" s="14">
        <f>SUM(I42+V42+V44+V45+V46+V47+V49+V51+V52+V53+V54+V55+V56+V57+V58+V59+V60+V61+V62+V63+V64+V65+V66)</f>
        <v>5956</v>
      </c>
    </row>
    <row r="42" spans="1:22" s="25" customFormat="1" ht="12.75">
      <c r="A42" s="295" t="s">
        <v>72</v>
      </c>
      <c r="B42" s="212" t="s">
        <v>111</v>
      </c>
      <c r="C42" s="143"/>
      <c r="D42" s="143"/>
      <c r="E42" s="143"/>
      <c r="F42" s="143"/>
      <c r="G42" s="144"/>
      <c r="H42" s="300">
        <f>370+45</f>
        <v>415</v>
      </c>
      <c r="I42" s="296"/>
      <c r="J42" s="296"/>
      <c r="K42" s="296"/>
      <c r="L42" s="296"/>
      <c r="M42" s="296"/>
      <c r="N42" s="296"/>
      <c r="O42" s="296"/>
      <c r="P42" s="296"/>
      <c r="Q42" s="296"/>
      <c r="R42" s="296"/>
      <c r="S42" s="296"/>
      <c r="T42" s="296"/>
      <c r="U42" s="297"/>
      <c r="V42" s="282">
        <v>0</v>
      </c>
    </row>
    <row r="43" spans="1:22" s="25" customFormat="1" ht="7.5" customHeight="1">
      <c r="A43" s="243"/>
      <c r="B43" s="139"/>
      <c r="C43" s="140"/>
      <c r="D43" s="140"/>
      <c r="E43" s="140"/>
      <c r="F43" s="140"/>
      <c r="G43" s="141"/>
      <c r="H43" s="294"/>
      <c r="I43" s="298"/>
      <c r="J43" s="298"/>
      <c r="K43" s="298"/>
      <c r="L43" s="298"/>
      <c r="M43" s="298"/>
      <c r="N43" s="298"/>
      <c r="O43" s="298"/>
      <c r="P43" s="298"/>
      <c r="Q43" s="298"/>
      <c r="R43" s="298"/>
      <c r="S43" s="298"/>
      <c r="T43" s="298"/>
      <c r="U43" s="299"/>
      <c r="V43" s="187"/>
    </row>
    <row r="44" spans="1:22" s="25" customFormat="1" ht="22.5" customHeight="1">
      <c r="A44" s="35" t="s">
        <v>73</v>
      </c>
      <c r="B44" s="51" t="s">
        <v>120</v>
      </c>
      <c r="C44" s="52"/>
      <c r="D44" s="52"/>
      <c r="E44" s="52"/>
      <c r="F44" s="52"/>
      <c r="G44" s="52"/>
      <c r="H44" s="53">
        <v>200</v>
      </c>
      <c r="I44" s="51" t="s">
        <v>157</v>
      </c>
      <c r="J44" s="52"/>
      <c r="K44" s="52"/>
      <c r="L44" s="52"/>
      <c r="M44" s="52"/>
      <c r="N44" s="52"/>
      <c r="O44" s="52"/>
      <c r="P44" s="52"/>
      <c r="Q44" s="52"/>
      <c r="R44" s="52"/>
      <c r="S44" s="52"/>
      <c r="T44" s="52"/>
      <c r="U44" s="52"/>
      <c r="V44" s="44">
        <f>800-400</f>
        <v>400</v>
      </c>
    </row>
    <row r="45" spans="1:22" s="25" customFormat="1" ht="12.75">
      <c r="A45" s="16" t="s">
        <v>74</v>
      </c>
      <c r="B45" s="21"/>
      <c r="C45" s="28"/>
      <c r="D45" s="22"/>
      <c r="E45" s="22"/>
      <c r="F45" s="22"/>
      <c r="G45" s="22"/>
      <c r="H45" s="23">
        <v>0</v>
      </c>
      <c r="I45" s="21" t="s">
        <v>112</v>
      </c>
      <c r="J45" s="22"/>
      <c r="K45" s="22"/>
      <c r="L45" s="22"/>
      <c r="M45" s="22"/>
      <c r="N45" s="22"/>
      <c r="O45" s="22"/>
      <c r="P45" s="22"/>
      <c r="Q45" s="22"/>
      <c r="R45" s="22"/>
      <c r="S45" s="22"/>
      <c r="T45" s="22"/>
      <c r="U45" s="22"/>
      <c r="V45" s="24">
        <v>60</v>
      </c>
    </row>
    <row r="46" spans="1:22" s="25" customFormat="1" ht="12.75" customHeight="1">
      <c r="A46" s="42" t="s">
        <v>75</v>
      </c>
      <c r="B46" s="21"/>
      <c r="C46" s="22"/>
      <c r="D46" s="22"/>
      <c r="E46" s="22"/>
      <c r="F46" s="22"/>
      <c r="G46" s="22"/>
      <c r="H46" s="23">
        <v>0</v>
      </c>
      <c r="I46" s="21" t="s">
        <v>113</v>
      </c>
      <c r="J46" s="22"/>
      <c r="K46" s="22"/>
      <c r="L46" s="22"/>
      <c r="M46" s="22"/>
      <c r="N46" s="22"/>
      <c r="O46" s="22"/>
      <c r="P46" s="22"/>
      <c r="Q46" s="22"/>
      <c r="R46" s="22"/>
      <c r="S46" s="22"/>
      <c r="T46" s="22"/>
      <c r="U46" s="22"/>
      <c r="V46" s="43">
        <v>200</v>
      </c>
    </row>
    <row r="47" spans="1:22" s="25" customFormat="1" ht="12.75" customHeight="1">
      <c r="A47" s="312" t="s">
        <v>76</v>
      </c>
      <c r="B47" s="147" t="s">
        <v>114</v>
      </c>
      <c r="C47" s="181"/>
      <c r="D47" s="181"/>
      <c r="E47" s="181"/>
      <c r="F47" s="181"/>
      <c r="G47" s="182"/>
      <c r="H47" s="150">
        <v>484</v>
      </c>
      <c r="I47" s="147" t="s">
        <v>158</v>
      </c>
      <c r="J47" s="181"/>
      <c r="K47" s="181"/>
      <c r="L47" s="181"/>
      <c r="M47" s="181"/>
      <c r="N47" s="181"/>
      <c r="O47" s="181"/>
      <c r="P47" s="181"/>
      <c r="Q47" s="181"/>
      <c r="R47" s="181"/>
      <c r="S47" s="181"/>
      <c r="T47" s="181"/>
      <c r="U47" s="181"/>
      <c r="V47" s="293">
        <f>300+400+90+274+100</f>
        <v>1164</v>
      </c>
    </row>
    <row r="48" spans="1:22" s="25" customFormat="1" ht="33.75" customHeight="1">
      <c r="A48" s="243"/>
      <c r="B48" s="169"/>
      <c r="C48" s="183"/>
      <c r="D48" s="183"/>
      <c r="E48" s="183"/>
      <c r="F48" s="183"/>
      <c r="G48" s="184"/>
      <c r="H48" s="151"/>
      <c r="I48" s="169"/>
      <c r="J48" s="183"/>
      <c r="K48" s="183"/>
      <c r="L48" s="183"/>
      <c r="M48" s="183"/>
      <c r="N48" s="183"/>
      <c r="O48" s="183"/>
      <c r="P48" s="183"/>
      <c r="Q48" s="183"/>
      <c r="R48" s="183"/>
      <c r="S48" s="183"/>
      <c r="T48" s="183"/>
      <c r="U48" s="183"/>
      <c r="V48" s="294"/>
    </row>
    <row r="49" spans="1:22" s="25" customFormat="1" ht="12.75">
      <c r="A49" s="310" t="s">
        <v>77</v>
      </c>
      <c r="B49" s="147" t="s">
        <v>175</v>
      </c>
      <c r="C49" s="148"/>
      <c r="D49" s="148"/>
      <c r="E49" s="148"/>
      <c r="F49" s="148"/>
      <c r="G49" s="149"/>
      <c r="H49" s="315">
        <v>750</v>
      </c>
      <c r="I49" s="285" t="s">
        <v>148</v>
      </c>
      <c r="J49" s="286"/>
      <c r="K49" s="286"/>
      <c r="L49" s="286"/>
      <c r="M49" s="286"/>
      <c r="N49" s="286"/>
      <c r="O49" s="286"/>
      <c r="P49" s="286"/>
      <c r="Q49" s="286"/>
      <c r="R49" s="286"/>
      <c r="S49" s="286"/>
      <c r="T49" s="286"/>
      <c r="U49" s="287"/>
      <c r="V49" s="150">
        <f>147+137</f>
        <v>284</v>
      </c>
    </row>
    <row r="50" spans="1:22" s="25" customFormat="1" ht="42" customHeight="1">
      <c r="A50" s="323"/>
      <c r="B50" s="139"/>
      <c r="C50" s="140"/>
      <c r="D50" s="140"/>
      <c r="E50" s="140"/>
      <c r="F50" s="140"/>
      <c r="G50" s="141"/>
      <c r="H50" s="322"/>
      <c r="I50" s="288"/>
      <c r="J50" s="199"/>
      <c r="K50" s="199"/>
      <c r="L50" s="199"/>
      <c r="M50" s="199"/>
      <c r="N50" s="199"/>
      <c r="O50" s="199"/>
      <c r="P50" s="199"/>
      <c r="Q50" s="199"/>
      <c r="R50" s="199"/>
      <c r="S50" s="199"/>
      <c r="T50" s="199"/>
      <c r="U50" s="200"/>
      <c r="V50" s="187"/>
    </row>
    <row r="51" spans="1:22" s="25" customFormat="1" ht="12.75">
      <c r="A51" s="16" t="s">
        <v>78</v>
      </c>
      <c r="B51" s="21"/>
      <c r="C51" s="22"/>
      <c r="D51" s="22"/>
      <c r="E51" s="22"/>
      <c r="F51" s="22"/>
      <c r="G51" s="22"/>
      <c r="H51" s="23">
        <v>0</v>
      </c>
      <c r="I51" s="21"/>
      <c r="J51" s="22"/>
      <c r="K51" s="22"/>
      <c r="L51" s="22"/>
      <c r="M51" s="22"/>
      <c r="N51" s="22"/>
      <c r="O51" s="22"/>
      <c r="P51" s="22"/>
      <c r="Q51" s="22"/>
      <c r="R51" s="22"/>
      <c r="S51" s="22"/>
      <c r="T51" s="22"/>
      <c r="U51" s="22"/>
      <c r="V51" s="24">
        <v>0</v>
      </c>
    </row>
    <row r="52" spans="1:22" ht="25.5" customHeight="1">
      <c r="A52" s="41" t="s">
        <v>26</v>
      </c>
      <c r="B52" s="169" t="s">
        <v>159</v>
      </c>
      <c r="C52" s="140"/>
      <c r="D52" s="140"/>
      <c r="E52" s="140"/>
      <c r="F52" s="140"/>
      <c r="G52" s="141"/>
      <c r="H52" s="55">
        <f>30+180</f>
        <v>210</v>
      </c>
      <c r="I52" s="51"/>
      <c r="J52" s="56"/>
      <c r="K52" s="56"/>
      <c r="L52" s="56"/>
      <c r="M52" s="56"/>
      <c r="N52" s="56"/>
      <c r="O52" s="56"/>
      <c r="P52" s="56"/>
      <c r="Q52" s="56"/>
      <c r="R52" s="56"/>
      <c r="S52" s="56"/>
      <c r="T52" s="56"/>
      <c r="U52" s="56"/>
      <c r="V52" s="57">
        <v>0</v>
      </c>
    </row>
    <row r="53" spans="1:43" ht="12.75" customHeight="1">
      <c r="A53" s="242" t="s">
        <v>47</v>
      </c>
      <c r="B53" s="316" t="s">
        <v>143</v>
      </c>
      <c r="C53" s="317"/>
      <c r="D53" s="317"/>
      <c r="E53" s="317"/>
      <c r="F53" s="317"/>
      <c r="G53" s="318"/>
      <c r="H53" s="283">
        <v>700</v>
      </c>
      <c r="I53" s="165" t="s">
        <v>160</v>
      </c>
      <c r="J53" s="166"/>
      <c r="K53" s="166"/>
      <c r="L53" s="166"/>
      <c r="M53" s="166"/>
      <c r="N53" s="166"/>
      <c r="O53" s="166"/>
      <c r="P53" s="166"/>
      <c r="Q53" s="166"/>
      <c r="R53" s="166"/>
      <c r="S53" s="166"/>
      <c r="T53" s="166"/>
      <c r="U53" s="166"/>
      <c r="V53" s="283">
        <f>180+250+200</f>
        <v>630</v>
      </c>
      <c r="W53" s="50"/>
      <c r="X53" s="50"/>
      <c r="Y53" s="50"/>
      <c r="Z53" s="50"/>
      <c r="AA53" s="50"/>
      <c r="AB53" s="50"/>
      <c r="AC53" s="50"/>
      <c r="AD53" s="50"/>
      <c r="AE53" s="50"/>
      <c r="AF53" s="50"/>
      <c r="AG53" s="50"/>
      <c r="AH53" s="50"/>
      <c r="AI53" s="50"/>
      <c r="AJ53" s="50"/>
      <c r="AK53" s="50"/>
      <c r="AL53" s="50"/>
      <c r="AM53" s="50"/>
      <c r="AN53" s="50"/>
      <c r="AO53" s="50"/>
      <c r="AP53" s="50"/>
      <c r="AQ53" s="50"/>
    </row>
    <row r="54" spans="1:22" ht="12.75" customHeight="1">
      <c r="A54" s="243"/>
      <c r="B54" s="319"/>
      <c r="C54" s="320"/>
      <c r="D54" s="320"/>
      <c r="E54" s="320"/>
      <c r="F54" s="320"/>
      <c r="G54" s="321"/>
      <c r="H54" s="284"/>
      <c r="I54" s="167"/>
      <c r="J54" s="168"/>
      <c r="K54" s="168"/>
      <c r="L54" s="168"/>
      <c r="M54" s="168"/>
      <c r="N54" s="168"/>
      <c r="O54" s="168"/>
      <c r="P54" s="168"/>
      <c r="Q54" s="168"/>
      <c r="R54" s="168"/>
      <c r="S54" s="168"/>
      <c r="T54" s="168"/>
      <c r="U54" s="168"/>
      <c r="V54" s="284"/>
    </row>
    <row r="55" spans="1:22" s="25" customFormat="1" ht="12.75" customHeight="1">
      <c r="A55" s="242" t="s">
        <v>84</v>
      </c>
      <c r="B55" s="147"/>
      <c r="C55" s="148"/>
      <c r="D55" s="148"/>
      <c r="E55" s="148"/>
      <c r="F55" s="148"/>
      <c r="G55" s="149"/>
      <c r="H55" s="315">
        <v>0</v>
      </c>
      <c r="I55" s="285" t="s">
        <v>115</v>
      </c>
      <c r="J55" s="289"/>
      <c r="K55" s="289"/>
      <c r="L55" s="289"/>
      <c r="M55" s="289"/>
      <c r="N55" s="289"/>
      <c r="O55" s="289"/>
      <c r="P55" s="289"/>
      <c r="Q55" s="289"/>
      <c r="R55" s="289"/>
      <c r="S55" s="289"/>
      <c r="T55" s="289"/>
      <c r="U55" s="290"/>
      <c r="V55" s="150">
        <v>130</v>
      </c>
    </row>
    <row r="56" spans="1:22" s="25" customFormat="1" ht="12.75" customHeight="1">
      <c r="A56" s="243"/>
      <c r="B56" s="139"/>
      <c r="C56" s="140"/>
      <c r="D56" s="140"/>
      <c r="E56" s="140"/>
      <c r="F56" s="140"/>
      <c r="G56" s="141"/>
      <c r="H56" s="294"/>
      <c r="I56" s="198"/>
      <c r="J56" s="291"/>
      <c r="K56" s="291"/>
      <c r="L56" s="291"/>
      <c r="M56" s="291"/>
      <c r="N56" s="291"/>
      <c r="O56" s="291"/>
      <c r="P56" s="291"/>
      <c r="Q56" s="291"/>
      <c r="R56" s="291"/>
      <c r="S56" s="291"/>
      <c r="T56" s="291"/>
      <c r="U56" s="292"/>
      <c r="V56" s="187"/>
    </row>
    <row r="57" spans="1:22" s="25" customFormat="1" ht="46.5" customHeight="1">
      <c r="A57" s="42" t="s">
        <v>35</v>
      </c>
      <c r="B57" s="313" t="s">
        <v>166</v>
      </c>
      <c r="C57" s="314"/>
      <c r="D57" s="314"/>
      <c r="E57" s="314"/>
      <c r="F57" s="314"/>
      <c r="G57" s="314"/>
      <c r="H57" s="117">
        <v>1140</v>
      </c>
      <c r="I57" s="177" t="s">
        <v>161</v>
      </c>
      <c r="J57" s="177"/>
      <c r="K57" s="177"/>
      <c r="L57" s="177"/>
      <c r="M57" s="177"/>
      <c r="N57" s="177"/>
      <c r="O57" s="177"/>
      <c r="P57" s="177"/>
      <c r="Q57" s="177"/>
      <c r="R57" s="177"/>
      <c r="S57" s="177"/>
      <c r="T57" s="177"/>
      <c r="U57" s="178"/>
      <c r="V57" s="24">
        <v>350</v>
      </c>
    </row>
    <row r="58" spans="1:22" s="25" customFormat="1" ht="12.75">
      <c r="A58" s="242" t="s">
        <v>79</v>
      </c>
      <c r="B58" s="147" t="s">
        <v>144</v>
      </c>
      <c r="C58" s="181"/>
      <c r="D58" s="181"/>
      <c r="E58" s="181"/>
      <c r="F58" s="181"/>
      <c r="G58" s="182"/>
      <c r="H58" s="150">
        <f>200+60+30+120+250+400+220+300+280+200+200</f>
        <v>2260</v>
      </c>
      <c r="I58" s="147" t="s">
        <v>142</v>
      </c>
      <c r="J58" s="148"/>
      <c r="K58" s="148"/>
      <c r="L58" s="148"/>
      <c r="M58" s="148"/>
      <c r="N58" s="148"/>
      <c r="O58" s="148"/>
      <c r="P58" s="148"/>
      <c r="Q58" s="148"/>
      <c r="R58" s="148"/>
      <c r="S58" s="148"/>
      <c r="T58" s="148"/>
      <c r="U58" s="149"/>
      <c r="V58" s="150">
        <v>363</v>
      </c>
    </row>
    <row r="59" spans="1:22" s="25" customFormat="1" ht="92.25" customHeight="1">
      <c r="A59" s="243"/>
      <c r="B59" s="169"/>
      <c r="C59" s="183"/>
      <c r="D59" s="183"/>
      <c r="E59" s="183"/>
      <c r="F59" s="183"/>
      <c r="G59" s="184"/>
      <c r="H59" s="151"/>
      <c r="I59" s="139"/>
      <c r="J59" s="140"/>
      <c r="K59" s="140"/>
      <c r="L59" s="140"/>
      <c r="M59" s="140"/>
      <c r="N59" s="140"/>
      <c r="O59" s="140"/>
      <c r="P59" s="140"/>
      <c r="Q59" s="140"/>
      <c r="R59" s="140"/>
      <c r="S59" s="140"/>
      <c r="T59" s="140"/>
      <c r="U59" s="141"/>
      <c r="V59" s="187"/>
    </row>
    <row r="60" spans="1:22" ht="12.75" customHeight="1">
      <c r="A60" s="242" t="s">
        <v>80</v>
      </c>
      <c r="B60" s="262"/>
      <c r="C60" s="263"/>
      <c r="D60" s="263"/>
      <c r="E60" s="263"/>
      <c r="F60" s="263"/>
      <c r="G60" s="264"/>
      <c r="H60" s="185">
        <v>0</v>
      </c>
      <c r="I60" s="147" t="s">
        <v>116</v>
      </c>
      <c r="J60" s="148"/>
      <c r="K60" s="148"/>
      <c r="L60" s="148"/>
      <c r="M60" s="148"/>
      <c r="N60" s="148"/>
      <c r="O60" s="148"/>
      <c r="P60" s="148"/>
      <c r="Q60" s="148"/>
      <c r="R60" s="148"/>
      <c r="S60" s="148"/>
      <c r="T60" s="148"/>
      <c r="U60" s="149"/>
      <c r="V60" s="185">
        <v>620</v>
      </c>
    </row>
    <row r="61" spans="1:22" ht="12" customHeight="1">
      <c r="A61" s="243"/>
      <c r="B61" s="265"/>
      <c r="C61" s="266"/>
      <c r="D61" s="266"/>
      <c r="E61" s="266"/>
      <c r="F61" s="266"/>
      <c r="G61" s="267"/>
      <c r="H61" s="186"/>
      <c r="I61" s="139"/>
      <c r="J61" s="140"/>
      <c r="K61" s="140"/>
      <c r="L61" s="140"/>
      <c r="M61" s="140"/>
      <c r="N61" s="140"/>
      <c r="O61" s="140"/>
      <c r="P61" s="140"/>
      <c r="Q61" s="140"/>
      <c r="R61" s="140"/>
      <c r="S61" s="140"/>
      <c r="T61" s="140"/>
      <c r="U61" s="141"/>
      <c r="V61" s="187"/>
    </row>
    <row r="62" spans="1:22" s="25" customFormat="1" ht="12.75" customHeight="1">
      <c r="A62" s="35" t="s">
        <v>81</v>
      </c>
      <c r="B62" s="198"/>
      <c r="C62" s="199"/>
      <c r="D62" s="199"/>
      <c r="E62" s="199"/>
      <c r="F62" s="199"/>
      <c r="G62" s="200"/>
      <c r="H62" s="53">
        <v>0</v>
      </c>
      <c r="I62" s="51" t="s">
        <v>117</v>
      </c>
      <c r="J62" s="52"/>
      <c r="K62" s="52"/>
      <c r="L62" s="52"/>
      <c r="M62" s="52"/>
      <c r="N62" s="52"/>
      <c r="O62" s="52"/>
      <c r="P62" s="52"/>
      <c r="Q62" s="52"/>
      <c r="R62" s="52"/>
      <c r="S62" s="52"/>
      <c r="T62" s="52"/>
      <c r="U62" s="52"/>
      <c r="V62" s="44">
        <v>835</v>
      </c>
    </row>
    <row r="63" spans="1:22" s="25" customFormat="1" ht="25.5" customHeight="1">
      <c r="A63" s="16" t="s">
        <v>85</v>
      </c>
      <c r="B63" s="152" t="s">
        <v>141</v>
      </c>
      <c r="C63" s="179"/>
      <c r="D63" s="179"/>
      <c r="E63" s="179"/>
      <c r="F63" s="179"/>
      <c r="G63" s="180"/>
      <c r="H63" s="23">
        <v>200</v>
      </c>
      <c r="I63" s="207" t="s">
        <v>162</v>
      </c>
      <c r="J63" s="196"/>
      <c r="K63" s="196"/>
      <c r="L63" s="196"/>
      <c r="M63" s="196"/>
      <c r="N63" s="196"/>
      <c r="O63" s="196"/>
      <c r="P63" s="196"/>
      <c r="Q63" s="196"/>
      <c r="R63" s="196"/>
      <c r="S63" s="196"/>
      <c r="T63" s="196"/>
      <c r="U63" s="197"/>
      <c r="V63" s="24">
        <v>720</v>
      </c>
    </row>
    <row r="64" spans="1:22" s="25" customFormat="1" ht="12.75" customHeight="1">
      <c r="A64" s="242" t="s">
        <v>82</v>
      </c>
      <c r="B64" s="262"/>
      <c r="C64" s="263"/>
      <c r="D64" s="263"/>
      <c r="E64" s="263"/>
      <c r="F64" s="263"/>
      <c r="G64" s="264"/>
      <c r="H64" s="185">
        <v>0</v>
      </c>
      <c r="I64" s="157" t="s">
        <v>163</v>
      </c>
      <c r="J64" s="158"/>
      <c r="K64" s="158"/>
      <c r="L64" s="158"/>
      <c r="M64" s="158"/>
      <c r="N64" s="158"/>
      <c r="O64" s="158"/>
      <c r="P64" s="158"/>
      <c r="Q64" s="158"/>
      <c r="R64" s="158"/>
      <c r="S64" s="158"/>
      <c r="T64" s="158"/>
      <c r="U64" s="159"/>
      <c r="V64" s="163">
        <v>200</v>
      </c>
    </row>
    <row r="65" spans="1:22" s="25" customFormat="1" ht="12.75" customHeight="1">
      <c r="A65" s="243"/>
      <c r="B65" s="265"/>
      <c r="C65" s="266"/>
      <c r="D65" s="266"/>
      <c r="E65" s="266"/>
      <c r="F65" s="266"/>
      <c r="G65" s="267"/>
      <c r="H65" s="186"/>
      <c r="I65" s="160"/>
      <c r="J65" s="161"/>
      <c r="K65" s="161"/>
      <c r="L65" s="161"/>
      <c r="M65" s="161"/>
      <c r="N65" s="161"/>
      <c r="O65" s="161"/>
      <c r="P65" s="161"/>
      <c r="Q65" s="161"/>
      <c r="R65" s="161"/>
      <c r="S65" s="161"/>
      <c r="T65" s="161"/>
      <c r="U65" s="162"/>
      <c r="V65" s="164"/>
    </row>
    <row r="66" spans="1:22" s="25" customFormat="1" ht="12.75" customHeight="1" thickBot="1">
      <c r="A66" s="16" t="s">
        <v>83</v>
      </c>
      <c r="B66" s="21"/>
      <c r="C66" s="22"/>
      <c r="D66" s="22"/>
      <c r="E66" s="22"/>
      <c r="F66" s="22"/>
      <c r="G66" s="22"/>
      <c r="H66" s="23">
        <v>0</v>
      </c>
      <c r="I66" s="21"/>
      <c r="J66" s="22"/>
      <c r="K66" s="22"/>
      <c r="L66" s="22"/>
      <c r="M66" s="22"/>
      <c r="N66" s="22"/>
      <c r="O66" s="22"/>
      <c r="P66" s="22"/>
      <c r="Q66" s="22"/>
      <c r="R66" s="22"/>
      <c r="S66" s="22"/>
      <c r="T66" s="22"/>
      <c r="U66" s="22"/>
      <c r="V66" s="24">
        <v>0</v>
      </c>
    </row>
    <row r="67" spans="1:22" ht="13.5" thickBot="1">
      <c r="A67" s="11" t="s">
        <v>36</v>
      </c>
      <c r="B67" s="12"/>
      <c r="C67" s="13"/>
      <c r="D67" s="13"/>
      <c r="E67" s="13"/>
      <c r="F67" s="13"/>
      <c r="G67" s="13"/>
      <c r="H67" s="14">
        <f>SUM(H68:H87)</f>
        <v>2832</v>
      </c>
      <c r="I67" s="15"/>
      <c r="J67" s="13"/>
      <c r="K67" s="13"/>
      <c r="L67" s="13"/>
      <c r="M67" s="13"/>
      <c r="N67" s="13"/>
      <c r="O67" s="13"/>
      <c r="P67" s="13"/>
      <c r="Q67" s="13"/>
      <c r="R67" s="13"/>
      <c r="S67" s="13"/>
      <c r="T67" s="13"/>
      <c r="U67" s="13"/>
      <c r="V67" s="14">
        <f>SUM(V68:V87)</f>
        <v>10691</v>
      </c>
    </row>
    <row r="68" spans="1:22" s="25" customFormat="1" ht="12.75" customHeight="1">
      <c r="A68" s="295" t="s">
        <v>37</v>
      </c>
      <c r="B68" s="212" t="s">
        <v>100</v>
      </c>
      <c r="C68" s="143"/>
      <c r="D68" s="143"/>
      <c r="E68" s="143"/>
      <c r="F68" s="143"/>
      <c r="G68" s="144"/>
      <c r="H68" s="210">
        <v>100</v>
      </c>
      <c r="I68" s="212" t="s">
        <v>104</v>
      </c>
      <c r="J68" s="143"/>
      <c r="K68" s="143"/>
      <c r="L68" s="143"/>
      <c r="M68" s="143"/>
      <c r="N68" s="143"/>
      <c r="O68" s="143"/>
      <c r="P68" s="143"/>
      <c r="Q68" s="143"/>
      <c r="R68" s="143"/>
      <c r="S68" s="143"/>
      <c r="T68" s="143"/>
      <c r="U68" s="144"/>
      <c r="V68" s="155">
        <v>660</v>
      </c>
    </row>
    <row r="69" spans="1:22" s="25" customFormat="1" ht="19.5" customHeight="1">
      <c r="A69" s="243"/>
      <c r="B69" s="307"/>
      <c r="C69" s="308"/>
      <c r="D69" s="308"/>
      <c r="E69" s="308"/>
      <c r="F69" s="308"/>
      <c r="G69" s="309"/>
      <c r="H69" s="211"/>
      <c r="I69" s="139"/>
      <c r="J69" s="140"/>
      <c r="K69" s="140"/>
      <c r="L69" s="140"/>
      <c r="M69" s="140"/>
      <c r="N69" s="140"/>
      <c r="O69" s="140"/>
      <c r="P69" s="140"/>
      <c r="Q69" s="140"/>
      <c r="R69" s="140"/>
      <c r="S69" s="140"/>
      <c r="T69" s="140"/>
      <c r="U69" s="141"/>
      <c r="V69" s="206"/>
    </row>
    <row r="70" spans="1:22" s="25" customFormat="1" ht="12.75" customHeight="1">
      <c r="A70" s="112" t="s">
        <v>48</v>
      </c>
      <c r="B70" s="152" t="s">
        <v>121</v>
      </c>
      <c r="C70" s="179"/>
      <c r="D70" s="179"/>
      <c r="E70" s="179"/>
      <c r="F70" s="179"/>
      <c r="G70" s="180"/>
      <c r="H70" s="53">
        <v>550</v>
      </c>
      <c r="I70" s="207" t="s">
        <v>101</v>
      </c>
      <c r="J70" s="208"/>
      <c r="K70" s="208"/>
      <c r="L70" s="208"/>
      <c r="M70" s="208"/>
      <c r="N70" s="208"/>
      <c r="O70" s="208"/>
      <c r="P70" s="208"/>
      <c r="Q70" s="208"/>
      <c r="R70" s="208"/>
      <c r="S70" s="208"/>
      <c r="T70" s="208"/>
      <c r="U70" s="209"/>
      <c r="V70" s="44">
        <f>340+250</f>
        <v>590</v>
      </c>
    </row>
    <row r="71" spans="1:22" s="25" customFormat="1" ht="12.75" customHeight="1">
      <c r="A71" s="242" t="s">
        <v>173</v>
      </c>
      <c r="B71" s="147" t="s">
        <v>151</v>
      </c>
      <c r="C71" s="181"/>
      <c r="D71" s="181"/>
      <c r="E71" s="181"/>
      <c r="F71" s="181"/>
      <c r="G71" s="182"/>
      <c r="H71" s="217">
        <f>220+150</f>
        <v>370</v>
      </c>
      <c r="I71" s="165" t="s">
        <v>153</v>
      </c>
      <c r="J71" s="166"/>
      <c r="K71" s="166"/>
      <c r="L71" s="166"/>
      <c r="M71" s="166"/>
      <c r="N71" s="166"/>
      <c r="O71" s="166"/>
      <c r="P71" s="166"/>
      <c r="Q71" s="166"/>
      <c r="R71" s="166"/>
      <c r="S71" s="166"/>
      <c r="T71" s="166"/>
      <c r="U71" s="213"/>
      <c r="V71" s="217">
        <v>380</v>
      </c>
    </row>
    <row r="72" spans="1:22" s="25" customFormat="1" ht="7.5" customHeight="1">
      <c r="A72" s="312"/>
      <c r="B72" s="191"/>
      <c r="C72" s="192"/>
      <c r="D72" s="192"/>
      <c r="E72" s="192"/>
      <c r="F72" s="192"/>
      <c r="G72" s="193"/>
      <c r="H72" s="218"/>
      <c r="I72" s="214"/>
      <c r="J72" s="215"/>
      <c r="K72" s="215"/>
      <c r="L72" s="215"/>
      <c r="M72" s="215"/>
      <c r="N72" s="215"/>
      <c r="O72" s="215"/>
      <c r="P72" s="215"/>
      <c r="Q72" s="215"/>
      <c r="R72" s="215"/>
      <c r="S72" s="215"/>
      <c r="T72" s="215"/>
      <c r="U72" s="216"/>
      <c r="V72" s="218"/>
    </row>
    <row r="73" spans="1:22" s="25" customFormat="1" ht="4.5" customHeight="1">
      <c r="A73" s="243"/>
      <c r="B73" s="169"/>
      <c r="C73" s="183"/>
      <c r="D73" s="183"/>
      <c r="E73" s="183"/>
      <c r="F73" s="183"/>
      <c r="G73" s="184"/>
      <c r="H73" s="219"/>
      <c r="I73" s="167"/>
      <c r="J73" s="168"/>
      <c r="K73" s="168"/>
      <c r="L73" s="168"/>
      <c r="M73" s="168"/>
      <c r="N73" s="168"/>
      <c r="O73" s="168"/>
      <c r="P73" s="168"/>
      <c r="Q73" s="168"/>
      <c r="R73" s="168"/>
      <c r="S73" s="168"/>
      <c r="T73" s="168"/>
      <c r="U73" s="195"/>
      <c r="V73" s="219"/>
    </row>
    <row r="74" spans="1:22" ht="24.75" customHeight="1">
      <c r="A74" s="125" t="s">
        <v>18</v>
      </c>
      <c r="B74" s="169" t="s">
        <v>102</v>
      </c>
      <c r="C74" s="140"/>
      <c r="D74" s="140"/>
      <c r="E74" s="140"/>
      <c r="F74" s="140"/>
      <c r="G74" s="141"/>
      <c r="H74" s="44">
        <f>100+110</f>
        <v>210</v>
      </c>
      <c r="I74" s="194" t="s">
        <v>103</v>
      </c>
      <c r="J74" s="168"/>
      <c r="K74" s="168"/>
      <c r="L74" s="168"/>
      <c r="M74" s="168"/>
      <c r="N74" s="168"/>
      <c r="O74" s="168"/>
      <c r="P74" s="168"/>
      <c r="Q74" s="168"/>
      <c r="R74" s="168"/>
      <c r="S74" s="168"/>
      <c r="T74" s="168"/>
      <c r="U74" s="195"/>
      <c r="V74" s="55">
        <v>300</v>
      </c>
    </row>
    <row r="75" spans="1:22" s="25" customFormat="1" ht="12.75" customHeight="1">
      <c r="A75" s="112" t="s">
        <v>51</v>
      </c>
      <c r="B75" s="198"/>
      <c r="C75" s="199"/>
      <c r="D75" s="199"/>
      <c r="E75" s="199"/>
      <c r="F75" s="199"/>
      <c r="G75" s="200"/>
      <c r="H75" s="53">
        <v>0</v>
      </c>
      <c r="I75" s="188" t="s">
        <v>108</v>
      </c>
      <c r="J75" s="189"/>
      <c r="K75" s="189"/>
      <c r="L75" s="189"/>
      <c r="M75" s="189"/>
      <c r="N75" s="189"/>
      <c r="O75" s="189"/>
      <c r="P75" s="189"/>
      <c r="Q75" s="189"/>
      <c r="R75" s="189"/>
      <c r="S75" s="189"/>
      <c r="T75" s="189"/>
      <c r="U75" s="190"/>
      <c r="V75" s="116">
        <f>100+400</f>
        <v>500</v>
      </c>
    </row>
    <row r="76" spans="1:22" s="25" customFormat="1" ht="12.75" customHeight="1">
      <c r="A76" s="112" t="s">
        <v>174</v>
      </c>
      <c r="B76" s="152"/>
      <c r="C76" s="153"/>
      <c r="D76" s="153"/>
      <c r="E76" s="153"/>
      <c r="F76" s="153"/>
      <c r="G76" s="154"/>
      <c r="H76" s="23">
        <v>0</v>
      </c>
      <c r="I76" s="21"/>
      <c r="J76" s="22"/>
      <c r="K76" s="22"/>
      <c r="L76" s="22"/>
      <c r="M76" s="22"/>
      <c r="N76" s="22"/>
      <c r="O76" s="22"/>
      <c r="P76" s="22"/>
      <c r="Q76" s="22"/>
      <c r="R76" s="22"/>
      <c r="S76" s="22"/>
      <c r="T76" s="22"/>
      <c r="U76" s="22"/>
      <c r="V76" s="24">
        <v>0</v>
      </c>
    </row>
    <row r="77" spans="1:22" s="68" customFormat="1" ht="12.75" customHeight="1">
      <c r="A77" s="65" t="s">
        <v>19</v>
      </c>
      <c r="B77" s="201"/>
      <c r="C77" s="202"/>
      <c r="D77" s="202"/>
      <c r="E77" s="202"/>
      <c r="F77" s="202"/>
      <c r="G77" s="203"/>
      <c r="H77" s="66">
        <v>0</v>
      </c>
      <c r="I77" s="201"/>
      <c r="J77" s="204"/>
      <c r="K77" s="204"/>
      <c r="L77" s="204"/>
      <c r="M77" s="204"/>
      <c r="N77" s="204"/>
      <c r="O77" s="204"/>
      <c r="P77" s="204"/>
      <c r="Q77" s="204"/>
      <c r="R77" s="204"/>
      <c r="S77" s="204"/>
      <c r="T77" s="204"/>
      <c r="U77" s="205"/>
      <c r="V77" s="67">
        <v>0</v>
      </c>
    </row>
    <row r="78" spans="1:22" s="25" customFormat="1" ht="12.75" customHeight="1">
      <c r="A78" s="16" t="s">
        <v>20</v>
      </c>
      <c r="B78" s="21"/>
      <c r="C78" s="22"/>
      <c r="D78" s="22"/>
      <c r="E78" s="22"/>
      <c r="F78" s="22"/>
      <c r="G78" s="22"/>
      <c r="H78" s="23">
        <v>0</v>
      </c>
      <c r="I78" s="21" t="s">
        <v>105</v>
      </c>
      <c r="J78" s="22"/>
      <c r="K78" s="22"/>
      <c r="L78" s="22"/>
      <c r="M78" s="22"/>
      <c r="N78" s="22"/>
      <c r="O78" s="22"/>
      <c r="P78" s="22"/>
      <c r="Q78" s="22"/>
      <c r="R78" s="22"/>
      <c r="S78" s="22"/>
      <c r="T78" s="22"/>
      <c r="U78" s="22"/>
      <c r="V78" s="24">
        <f>480+320</f>
        <v>800</v>
      </c>
    </row>
    <row r="79" spans="1:22" s="25" customFormat="1" ht="49.5" customHeight="1">
      <c r="A79" s="16" t="s">
        <v>171</v>
      </c>
      <c r="B79" s="152" t="s">
        <v>167</v>
      </c>
      <c r="C79" s="153"/>
      <c r="D79" s="153"/>
      <c r="E79" s="153"/>
      <c r="F79" s="153"/>
      <c r="G79" s="154"/>
      <c r="H79" s="23">
        <f>100+150+150+600</f>
        <v>1000</v>
      </c>
      <c r="I79" s="152" t="s">
        <v>140</v>
      </c>
      <c r="J79" s="196"/>
      <c r="K79" s="196"/>
      <c r="L79" s="196"/>
      <c r="M79" s="196"/>
      <c r="N79" s="196"/>
      <c r="O79" s="196"/>
      <c r="P79" s="196"/>
      <c r="Q79" s="196"/>
      <c r="R79" s="196"/>
      <c r="S79" s="196"/>
      <c r="T79" s="196"/>
      <c r="U79" s="197"/>
      <c r="V79" s="24">
        <f>350+250</f>
        <v>600</v>
      </c>
    </row>
    <row r="80" spans="1:22" s="25" customFormat="1" ht="12.75" customHeight="1">
      <c r="A80" s="16" t="s">
        <v>52</v>
      </c>
      <c r="B80" s="152"/>
      <c r="C80" s="179"/>
      <c r="D80" s="179"/>
      <c r="E80" s="179"/>
      <c r="F80" s="179"/>
      <c r="G80" s="180"/>
      <c r="H80" s="23">
        <v>0</v>
      </c>
      <c r="I80" s="17"/>
      <c r="J80" s="22"/>
      <c r="K80" s="22"/>
      <c r="L80" s="22"/>
      <c r="M80" s="22"/>
      <c r="N80" s="22"/>
      <c r="O80" s="22"/>
      <c r="P80" s="22"/>
      <c r="Q80" s="22"/>
      <c r="R80" s="22"/>
      <c r="S80" s="22"/>
      <c r="T80" s="22"/>
      <c r="U80" s="22"/>
      <c r="V80" s="24">
        <v>0</v>
      </c>
    </row>
    <row r="81" spans="1:22" s="25" customFormat="1" ht="34.5" customHeight="1">
      <c r="A81" s="16" t="s">
        <v>21</v>
      </c>
      <c r="B81" s="152" t="s">
        <v>149</v>
      </c>
      <c r="C81" s="153"/>
      <c r="D81" s="153"/>
      <c r="E81" s="153"/>
      <c r="F81" s="153"/>
      <c r="G81" s="154"/>
      <c r="H81" s="23">
        <v>202</v>
      </c>
      <c r="I81" s="21"/>
      <c r="J81" s="22"/>
      <c r="K81" s="22"/>
      <c r="L81" s="22"/>
      <c r="M81" s="22"/>
      <c r="N81" s="22"/>
      <c r="O81" s="22"/>
      <c r="P81" s="22"/>
      <c r="Q81" s="22"/>
      <c r="R81" s="22"/>
      <c r="S81" s="22"/>
      <c r="T81" s="22"/>
      <c r="U81" s="22"/>
      <c r="V81" s="24">
        <v>0</v>
      </c>
    </row>
    <row r="82" spans="1:22" s="25" customFormat="1" ht="25.5" customHeight="1">
      <c r="A82" s="35" t="s">
        <v>38</v>
      </c>
      <c r="B82" s="51"/>
      <c r="C82" s="52"/>
      <c r="D82" s="52"/>
      <c r="E82" s="52"/>
      <c r="F82" s="52"/>
      <c r="G82" s="52"/>
      <c r="H82" s="53">
        <v>0</v>
      </c>
      <c r="I82" s="194" t="s">
        <v>154</v>
      </c>
      <c r="J82" s="220"/>
      <c r="K82" s="220"/>
      <c r="L82" s="220"/>
      <c r="M82" s="220"/>
      <c r="N82" s="220"/>
      <c r="O82" s="220"/>
      <c r="P82" s="220"/>
      <c r="Q82" s="220"/>
      <c r="R82" s="220"/>
      <c r="S82" s="220"/>
      <c r="T82" s="220"/>
      <c r="U82" s="221"/>
      <c r="V82" s="44">
        <f>400+3461+50</f>
        <v>3911</v>
      </c>
    </row>
    <row r="83" spans="1:22" s="25" customFormat="1" ht="12.75" customHeight="1">
      <c r="A83" s="40" t="s">
        <v>22</v>
      </c>
      <c r="B83" s="21"/>
      <c r="C83" s="22"/>
      <c r="D83" s="22"/>
      <c r="E83" s="22"/>
      <c r="F83" s="22"/>
      <c r="G83" s="22"/>
      <c r="H83" s="23">
        <v>0</v>
      </c>
      <c r="I83" s="239" t="s">
        <v>106</v>
      </c>
      <c r="J83" s="240"/>
      <c r="K83" s="240"/>
      <c r="L83" s="240"/>
      <c r="M83" s="240"/>
      <c r="N83" s="240"/>
      <c r="O83" s="240"/>
      <c r="P83" s="240"/>
      <c r="Q83" s="240"/>
      <c r="R83" s="240"/>
      <c r="S83" s="240"/>
      <c r="T83" s="240"/>
      <c r="U83" s="241"/>
      <c r="V83" s="24">
        <f>235+75</f>
        <v>310</v>
      </c>
    </row>
    <row r="84" spans="1:22" s="25" customFormat="1" ht="12.75" customHeight="1">
      <c r="A84" s="242" t="s">
        <v>23</v>
      </c>
      <c r="B84" s="147"/>
      <c r="C84" s="181"/>
      <c r="D84" s="181"/>
      <c r="E84" s="181"/>
      <c r="F84" s="181"/>
      <c r="G84" s="182"/>
      <c r="H84" s="150">
        <v>0</v>
      </c>
      <c r="I84" s="227" t="s">
        <v>136</v>
      </c>
      <c r="J84" s="228"/>
      <c r="K84" s="228"/>
      <c r="L84" s="228"/>
      <c r="M84" s="228"/>
      <c r="N84" s="228"/>
      <c r="O84" s="228"/>
      <c r="P84" s="228"/>
      <c r="Q84" s="228"/>
      <c r="R84" s="228"/>
      <c r="S84" s="228"/>
      <c r="T84" s="228"/>
      <c r="U84" s="229"/>
      <c r="V84" s="150">
        <f>100+200+80+380</f>
        <v>760</v>
      </c>
    </row>
    <row r="85" spans="1:22" s="25" customFormat="1" ht="12.75" customHeight="1">
      <c r="A85" s="243"/>
      <c r="B85" s="169"/>
      <c r="C85" s="183"/>
      <c r="D85" s="183"/>
      <c r="E85" s="183"/>
      <c r="F85" s="183"/>
      <c r="G85" s="184"/>
      <c r="H85" s="151"/>
      <c r="I85" s="230"/>
      <c r="J85" s="231"/>
      <c r="K85" s="231"/>
      <c r="L85" s="231"/>
      <c r="M85" s="231"/>
      <c r="N85" s="231"/>
      <c r="O85" s="231"/>
      <c r="P85" s="231"/>
      <c r="Q85" s="231"/>
      <c r="R85" s="231"/>
      <c r="S85" s="231"/>
      <c r="T85" s="231"/>
      <c r="U85" s="232"/>
      <c r="V85" s="151"/>
    </row>
    <row r="86" spans="1:22" s="25" customFormat="1" ht="25.5" customHeight="1">
      <c r="A86" s="113" t="s">
        <v>53</v>
      </c>
      <c r="B86" s="152" t="s">
        <v>152</v>
      </c>
      <c r="C86" s="153"/>
      <c r="D86" s="153"/>
      <c r="E86" s="153"/>
      <c r="F86" s="153"/>
      <c r="G86" s="154"/>
      <c r="H86" s="23">
        <v>400</v>
      </c>
      <c r="I86" s="152" t="s">
        <v>107</v>
      </c>
      <c r="J86" s="153"/>
      <c r="K86" s="153"/>
      <c r="L86" s="153"/>
      <c r="M86" s="153"/>
      <c r="N86" s="153"/>
      <c r="O86" s="153"/>
      <c r="P86" s="153"/>
      <c r="Q86" s="153"/>
      <c r="R86" s="153"/>
      <c r="S86" s="153"/>
      <c r="T86" s="153"/>
      <c r="U86" s="154"/>
      <c r="V86" s="24">
        <f>900+150+250+315</f>
        <v>1615</v>
      </c>
    </row>
    <row r="87" spans="1:22" s="25" customFormat="1" ht="12.75" customHeight="1" thickBot="1">
      <c r="A87" s="121" t="s">
        <v>54</v>
      </c>
      <c r="B87" s="233"/>
      <c r="C87" s="234"/>
      <c r="D87" s="234"/>
      <c r="E87" s="234"/>
      <c r="F87" s="234"/>
      <c r="G87" s="235"/>
      <c r="H87" s="23">
        <v>0</v>
      </c>
      <c r="I87" s="236" t="s">
        <v>155</v>
      </c>
      <c r="J87" s="237"/>
      <c r="K87" s="237"/>
      <c r="L87" s="237"/>
      <c r="M87" s="237"/>
      <c r="N87" s="237"/>
      <c r="O87" s="237"/>
      <c r="P87" s="237"/>
      <c r="Q87" s="237"/>
      <c r="R87" s="237"/>
      <c r="S87" s="237"/>
      <c r="T87" s="237"/>
      <c r="U87" s="238"/>
      <c r="V87" s="24">
        <f>130+135</f>
        <v>265</v>
      </c>
    </row>
    <row r="88" spans="1:22" s="25" customFormat="1" ht="12.75" customHeight="1" thickBot="1">
      <c r="A88" s="11" t="s">
        <v>24</v>
      </c>
      <c r="B88" s="69"/>
      <c r="C88" s="70"/>
      <c r="D88" s="70"/>
      <c r="E88" s="70"/>
      <c r="F88" s="70"/>
      <c r="G88" s="70"/>
      <c r="H88" s="14">
        <f>SUM(H89)</f>
        <v>0</v>
      </c>
      <c r="I88" s="69"/>
      <c r="J88" s="70"/>
      <c r="K88" s="70"/>
      <c r="L88" s="70"/>
      <c r="M88" s="70"/>
      <c r="N88" s="70"/>
      <c r="O88" s="70"/>
      <c r="P88" s="70"/>
      <c r="Q88" s="70"/>
      <c r="R88" s="70"/>
      <c r="S88" s="70"/>
      <c r="T88" s="70"/>
      <c r="U88" s="71"/>
      <c r="V88" s="14">
        <f>SUM(V89)</f>
        <v>210</v>
      </c>
    </row>
    <row r="89" spans="1:22" s="25" customFormat="1" ht="12.75" customHeight="1" thickBot="1">
      <c r="A89" s="72" t="s">
        <v>88</v>
      </c>
      <c r="B89" s="73"/>
      <c r="C89" s="74"/>
      <c r="D89" s="74"/>
      <c r="E89" s="74"/>
      <c r="F89" s="74"/>
      <c r="G89" s="74"/>
      <c r="H89" s="75">
        <v>0</v>
      </c>
      <c r="I89" s="76" t="s">
        <v>109</v>
      </c>
      <c r="J89" s="74"/>
      <c r="K89" s="74"/>
      <c r="L89" s="74"/>
      <c r="M89" s="74"/>
      <c r="N89" s="74"/>
      <c r="O89" s="74"/>
      <c r="P89" s="74"/>
      <c r="Q89" s="74"/>
      <c r="R89" s="74"/>
      <c r="S89" s="74"/>
      <c r="T89" s="74"/>
      <c r="U89" s="74"/>
      <c r="V89" s="75">
        <v>210</v>
      </c>
    </row>
    <row r="90" spans="1:22" ht="12.75" customHeight="1" thickBot="1">
      <c r="A90" s="77" t="s">
        <v>9</v>
      </c>
      <c r="B90" s="73"/>
      <c r="C90" s="74"/>
      <c r="D90" s="74"/>
      <c r="E90" s="74"/>
      <c r="F90" s="74"/>
      <c r="G90" s="74"/>
      <c r="H90" s="78">
        <f>SUM(H91+H93)</f>
        <v>0</v>
      </c>
      <c r="I90" s="73"/>
      <c r="J90" s="74"/>
      <c r="K90" s="74"/>
      <c r="L90" s="74"/>
      <c r="M90" s="74"/>
      <c r="N90" s="74"/>
      <c r="O90" s="74"/>
      <c r="P90" s="74"/>
      <c r="Q90" s="74"/>
      <c r="R90" s="74"/>
      <c r="S90" s="74"/>
      <c r="T90" s="74"/>
      <c r="U90" s="74"/>
      <c r="V90" s="78">
        <f>SUM(V91)</f>
        <v>9180</v>
      </c>
    </row>
    <row r="91" spans="1:22" ht="12.75" customHeight="1">
      <c r="A91" s="225" t="s">
        <v>39</v>
      </c>
      <c r="B91" s="268"/>
      <c r="C91" s="269"/>
      <c r="D91" s="269"/>
      <c r="E91" s="269"/>
      <c r="F91" s="269"/>
      <c r="G91" s="270"/>
      <c r="H91" s="222">
        <v>0</v>
      </c>
      <c r="I91" s="249" t="s">
        <v>169</v>
      </c>
      <c r="J91" s="250"/>
      <c r="K91" s="250"/>
      <c r="L91" s="250"/>
      <c r="M91" s="250"/>
      <c r="N91" s="250"/>
      <c r="O91" s="250"/>
      <c r="P91" s="250"/>
      <c r="Q91" s="250"/>
      <c r="R91" s="250"/>
      <c r="S91" s="250"/>
      <c r="T91" s="250"/>
      <c r="U91" s="251"/>
      <c r="V91" s="246">
        <v>9180</v>
      </c>
    </row>
    <row r="92" spans="1:22" ht="12.75" customHeight="1" hidden="1">
      <c r="A92" s="248"/>
      <c r="B92" s="274"/>
      <c r="C92" s="275"/>
      <c r="D92" s="275"/>
      <c r="E92" s="275"/>
      <c r="F92" s="275"/>
      <c r="G92" s="276"/>
      <c r="H92" s="223"/>
      <c r="I92" s="252"/>
      <c r="J92" s="253"/>
      <c r="K92" s="253"/>
      <c r="L92" s="253"/>
      <c r="M92" s="253"/>
      <c r="N92" s="253"/>
      <c r="O92" s="253"/>
      <c r="P92" s="253"/>
      <c r="Q92" s="253"/>
      <c r="R92" s="253"/>
      <c r="S92" s="253"/>
      <c r="T92" s="253"/>
      <c r="U92" s="254"/>
      <c r="V92" s="258"/>
    </row>
    <row r="93" spans="1:22" ht="13.5" customHeight="1" thickBot="1">
      <c r="A93" s="226"/>
      <c r="B93" s="271"/>
      <c r="C93" s="272"/>
      <c r="D93" s="272"/>
      <c r="E93" s="272"/>
      <c r="F93" s="272"/>
      <c r="G93" s="273"/>
      <c r="H93" s="224"/>
      <c r="I93" s="255"/>
      <c r="J93" s="256"/>
      <c r="K93" s="256"/>
      <c r="L93" s="256"/>
      <c r="M93" s="256"/>
      <c r="N93" s="256"/>
      <c r="O93" s="256"/>
      <c r="P93" s="256"/>
      <c r="Q93" s="256"/>
      <c r="R93" s="256"/>
      <c r="S93" s="256"/>
      <c r="T93" s="256"/>
      <c r="U93" s="257"/>
      <c r="V93" s="151"/>
    </row>
    <row r="94" spans="1:22" ht="12.75" customHeight="1" thickBot="1">
      <c r="A94" s="11" t="s">
        <v>40</v>
      </c>
      <c r="B94" s="12"/>
      <c r="C94" s="13"/>
      <c r="D94" s="13"/>
      <c r="E94" s="13"/>
      <c r="F94" s="13"/>
      <c r="G94" s="13"/>
      <c r="H94" s="14">
        <f>SUM(H95+H96+H97+H98+H99)</f>
        <v>0</v>
      </c>
      <c r="I94" s="13"/>
      <c r="J94" s="13"/>
      <c r="K94" s="13"/>
      <c r="L94" s="13"/>
      <c r="M94" s="13"/>
      <c r="N94" s="13"/>
      <c r="O94" s="13"/>
      <c r="P94" s="13"/>
      <c r="Q94" s="13"/>
      <c r="R94" s="13"/>
      <c r="S94" s="13"/>
      <c r="T94" s="13"/>
      <c r="U94" s="13"/>
      <c r="V94" s="14">
        <f>SUM(V95+V96+V97+V98+V99)</f>
        <v>0</v>
      </c>
    </row>
    <row r="95" spans="1:22" ht="12.75" customHeight="1">
      <c r="A95" s="80" t="s">
        <v>89</v>
      </c>
      <c r="B95" s="81"/>
      <c r="C95" s="81"/>
      <c r="D95" s="81"/>
      <c r="E95" s="81"/>
      <c r="F95" s="81"/>
      <c r="G95" s="81"/>
      <c r="H95" s="82">
        <v>0</v>
      </c>
      <c r="I95" s="81"/>
      <c r="J95" s="81"/>
      <c r="K95" s="81"/>
      <c r="L95" s="81"/>
      <c r="M95" s="81"/>
      <c r="N95" s="81"/>
      <c r="O95" s="81"/>
      <c r="P95" s="81"/>
      <c r="Q95" s="81"/>
      <c r="R95" s="81"/>
      <c r="S95" s="81"/>
      <c r="T95" s="81"/>
      <c r="U95" s="81"/>
      <c r="V95" s="64">
        <v>0</v>
      </c>
    </row>
    <row r="96" spans="1:22" ht="12.75">
      <c r="A96" s="83" t="s">
        <v>10</v>
      </c>
      <c r="B96" s="84"/>
      <c r="C96" s="85"/>
      <c r="D96" s="85"/>
      <c r="E96" s="85"/>
      <c r="F96" s="85"/>
      <c r="G96" s="85"/>
      <c r="H96" s="20">
        <v>0</v>
      </c>
      <c r="I96" s="86"/>
      <c r="J96" s="87"/>
      <c r="K96" s="87"/>
      <c r="L96" s="87"/>
      <c r="M96" s="87"/>
      <c r="N96" s="87"/>
      <c r="O96" s="87"/>
      <c r="P96" s="87"/>
      <c r="Q96" s="87"/>
      <c r="R96" s="87"/>
      <c r="S96" s="87"/>
      <c r="T96" s="87"/>
      <c r="U96" s="87"/>
      <c r="V96" s="88">
        <v>0</v>
      </c>
    </row>
    <row r="97" spans="1:22" s="63" customFormat="1" ht="12.75" customHeight="1">
      <c r="A97" s="89" t="s">
        <v>11</v>
      </c>
      <c r="B97" s="90"/>
      <c r="C97" s="91"/>
      <c r="D97" s="91"/>
      <c r="E97" s="91"/>
      <c r="F97" s="91"/>
      <c r="G97" s="91"/>
      <c r="H97" s="53">
        <v>0</v>
      </c>
      <c r="I97" s="92"/>
      <c r="J97" s="93"/>
      <c r="K97" s="93"/>
      <c r="L97" s="93"/>
      <c r="M97" s="93"/>
      <c r="N97" s="93"/>
      <c r="O97" s="93"/>
      <c r="P97" s="93"/>
      <c r="Q97" s="93"/>
      <c r="R97" s="93"/>
      <c r="S97" s="93"/>
      <c r="T97" s="93"/>
      <c r="U97" s="93"/>
      <c r="V97" s="44">
        <v>0</v>
      </c>
    </row>
    <row r="98" spans="1:22" ht="12.75">
      <c r="A98" s="94" t="s">
        <v>12</v>
      </c>
      <c r="B98" s="95"/>
      <c r="C98" s="60"/>
      <c r="D98" s="60"/>
      <c r="E98" s="60"/>
      <c r="F98" s="60"/>
      <c r="G98" s="60"/>
      <c r="H98" s="61">
        <v>0</v>
      </c>
      <c r="I98" s="51"/>
      <c r="J98" s="60"/>
      <c r="K98" s="60"/>
      <c r="L98" s="60"/>
      <c r="M98" s="60"/>
      <c r="N98" s="60"/>
      <c r="O98" s="60"/>
      <c r="P98" s="60"/>
      <c r="Q98" s="60"/>
      <c r="R98" s="60"/>
      <c r="S98" s="60"/>
      <c r="T98" s="60"/>
      <c r="U98" s="60"/>
      <c r="V98" s="55">
        <v>0</v>
      </c>
    </row>
    <row r="99" spans="1:22" ht="12.75">
      <c r="A99" s="83" t="s">
        <v>17</v>
      </c>
      <c r="B99" s="36"/>
      <c r="C99" s="18"/>
      <c r="D99" s="18"/>
      <c r="E99" s="18"/>
      <c r="F99" s="18"/>
      <c r="G99" s="18"/>
      <c r="H99" s="19">
        <v>0</v>
      </c>
      <c r="I99" s="22"/>
      <c r="J99" s="18"/>
      <c r="K99" s="18"/>
      <c r="L99" s="18"/>
      <c r="M99" s="18"/>
      <c r="N99" s="18"/>
      <c r="O99" s="18"/>
      <c r="P99" s="18"/>
      <c r="Q99" s="18"/>
      <c r="R99" s="18"/>
      <c r="S99" s="18"/>
      <c r="T99" s="18"/>
      <c r="U99" s="18"/>
      <c r="V99" s="20">
        <v>0</v>
      </c>
    </row>
    <row r="100" spans="1:22" ht="13.5" thickBot="1">
      <c r="A100" s="126" t="s">
        <v>13</v>
      </c>
      <c r="B100" s="127"/>
      <c r="C100" s="128"/>
      <c r="D100" s="128"/>
      <c r="E100" s="128"/>
      <c r="F100" s="128"/>
      <c r="G100" s="128"/>
      <c r="H100" s="129">
        <f>SUM(H101:H101)</f>
        <v>227</v>
      </c>
      <c r="I100" s="127"/>
      <c r="J100" s="128"/>
      <c r="K100" s="128"/>
      <c r="L100" s="128"/>
      <c r="M100" s="128"/>
      <c r="N100" s="128"/>
      <c r="O100" s="128"/>
      <c r="P100" s="128"/>
      <c r="Q100" s="128"/>
      <c r="R100" s="128"/>
      <c r="S100" s="128"/>
      <c r="T100" s="128"/>
      <c r="U100" s="128"/>
      <c r="V100" s="129">
        <f>SUM(V101:V101)</f>
        <v>0</v>
      </c>
    </row>
    <row r="101" spans="1:22" ht="12.75">
      <c r="A101" s="225" t="s">
        <v>86</v>
      </c>
      <c r="B101" s="268" t="s">
        <v>118</v>
      </c>
      <c r="C101" s="269"/>
      <c r="D101" s="269"/>
      <c r="E101" s="269"/>
      <c r="F101" s="269"/>
      <c r="G101" s="270"/>
      <c r="H101" s="246">
        <v>227</v>
      </c>
      <c r="I101" s="142"/>
      <c r="J101" s="143"/>
      <c r="K101" s="143"/>
      <c r="L101" s="143"/>
      <c r="M101" s="143"/>
      <c r="N101" s="143"/>
      <c r="O101" s="143"/>
      <c r="P101" s="143"/>
      <c r="Q101" s="143"/>
      <c r="R101" s="143"/>
      <c r="S101" s="143"/>
      <c r="T101" s="143"/>
      <c r="U101" s="144"/>
      <c r="V101" s="155">
        <v>0</v>
      </c>
    </row>
    <row r="102" spans="1:22" ht="34.5" customHeight="1" thickBot="1">
      <c r="A102" s="226"/>
      <c r="B102" s="271"/>
      <c r="C102" s="272"/>
      <c r="D102" s="272"/>
      <c r="E102" s="272"/>
      <c r="F102" s="272"/>
      <c r="G102" s="273"/>
      <c r="H102" s="247"/>
      <c r="I102" s="145"/>
      <c r="J102" s="146"/>
      <c r="K102" s="146"/>
      <c r="L102" s="146"/>
      <c r="M102" s="146"/>
      <c r="N102" s="146"/>
      <c r="O102" s="146"/>
      <c r="P102" s="146"/>
      <c r="Q102" s="146"/>
      <c r="R102" s="146"/>
      <c r="S102" s="146"/>
      <c r="T102" s="146"/>
      <c r="U102" s="138"/>
      <c r="V102" s="156"/>
    </row>
    <row r="103" spans="1:22" ht="13.5" thickBot="1">
      <c r="A103" s="11" t="s">
        <v>41</v>
      </c>
      <c r="B103" s="12"/>
      <c r="C103" s="13"/>
      <c r="D103" s="13"/>
      <c r="E103" s="13"/>
      <c r="F103" s="13"/>
      <c r="G103" s="13"/>
      <c r="H103" s="14">
        <f>SUM(H104:H106)</f>
        <v>0</v>
      </c>
      <c r="I103" s="12"/>
      <c r="J103" s="13"/>
      <c r="K103" s="13"/>
      <c r="L103" s="13"/>
      <c r="M103" s="13"/>
      <c r="N103" s="13"/>
      <c r="O103" s="13"/>
      <c r="P103" s="13"/>
      <c r="Q103" s="13"/>
      <c r="R103" s="13"/>
      <c r="S103" s="13"/>
      <c r="T103" s="13"/>
      <c r="U103" s="13"/>
      <c r="V103" s="14">
        <f>SUM(V104:V106)</f>
        <v>0</v>
      </c>
    </row>
    <row r="104" spans="1:22" ht="12.75">
      <c r="A104" s="99" t="s">
        <v>7</v>
      </c>
      <c r="B104" s="95"/>
      <c r="C104" s="60"/>
      <c r="D104" s="60"/>
      <c r="E104" s="60"/>
      <c r="F104" s="60"/>
      <c r="G104" s="60"/>
      <c r="H104" s="61">
        <v>0</v>
      </c>
      <c r="I104" s="95"/>
      <c r="J104" s="60"/>
      <c r="K104" s="60"/>
      <c r="L104" s="60"/>
      <c r="M104" s="60"/>
      <c r="N104" s="60"/>
      <c r="O104" s="60"/>
      <c r="P104" s="60"/>
      <c r="Q104" s="60"/>
      <c r="R104" s="60"/>
      <c r="S104" s="60"/>
      <c r="T104" s="60"/>
      <c r="U104" s="60"/>
      <c r="V104" s="55">
        <v>0</v>
      </c>
    </row>
    <row r="105" spans="1:22" s="25" customFormat="1" ht="7.5" customHeight="1">
      <c r="A105" s="244" t="s">
        <v>27</v>
      </c>
      <c r="B105" s="165"/>
      <c r="C105" s="148"/>
      <c r="D105" s="148"/>
      <c r="E105" s="148"/>
      <c r="F105" s="148"/>
      <c r="G105" s="149"/>
      <c r="H105" s="280">
        <v>0</v>
      </c>
      <c r="I105" s="165"/>
      <c r="J105" s="148"/>
      <c r="K105" s="148"/>
      <c r="L105" s="148"/>
      <c r="M105" s="148"/>
      <c r="N105" s="148"/>
      <c r="O105" s="148"/>
      <c r="P105" s="148"/>
      <c r="Q105" s="148"/>
      <c r="R105" s="148"/>
      <c r="S105" s="148"/>
      <c r="T105" s="148"/>
      <c r="U105" s="149"/>
      <c r="V105" s="163">
        <v>0</v>
      </c>
    </row>
    <row r="106" spans="1:22" s="25" customFormat="1" ht="7.5" customHeight="1" thickBot="1">
      <c r="A106" s="245"/>
      <c r="B106" s="145"/>
      <c r="C106" s="146"/>
      <c r="D106" s="146"/>
      <c r="E106" s="146"/>
      <c r="F106" s="146"/>
      <c r="G106" s="138"/>
      <c r="H106" s="281"/>
      <c r="I106" s="145"/>
      <c r="J106" s="146"/>
      <c r="K106" s="146"/>
      <c r="L106" s="146"/>
      <c r="M106" s="146"/>
      <c r="N106" s="146"/>
      <c r="O106" s="146"/>
      <c r="P106" s="146"/>
      <c r="Q106" s="146"/>
      <c r="R106" s="146"/>
      <c r="S106" s="146"/>
      <c r="T106" s="146"/>
      <c r="U106" s="138"/>
      <c r="V106" s="156"/>
    </row>
    <row r="107" spans="1:22" ht="13.5" thickBot="1">
      <c r="A107" s="11" t="s">
        <v>42</v>
      </c>
      <c r="B107" s="12"/>
      <c r="C107" s="13"/>
      <c r="D107" s="13"/>
      <c r="E107" s="13"/>
      <c r="F107" s="13"/>
      <c r="G107" s="13"/>
      <c r="H107" s="14">
        <f>SUM(H108:H108)</f>
        <v>100</v>
      </c>
      <c r="I107" s="12"/>
      <c r="J107" s="13"/>
      <c r="K107" s="13"/>
      <c r="L107" s="13"/>
      <c r="M107" s="13"/>
      <c r="N107" s="13"/>
      <c r="O107" s="13"/>
      <c r="P107" s="13"/>
      <c r="Q107" s="13"/>
      <c r="R107" s="13"/>
      <c r="S107" s="13"/>
      <c r="T107" s="13"/>
      <c r="U107" s="13"/>
      <c r="V107" s="14">
        <f>SUM(V108:V108)</f>
        <v>150</v>
      </c>
    </row>
    <row r="108" spans="1:22" s="25" customFormat="1" ht="13.5" thickBot="1">
      <c r="A108" s="122" t="s">
        <v>70</v>
      </c>
      <c r="B108" s="51" t="s">
        <v>128</v>
      </c>
      <c r="C108" s="52"/>
      <c r="D108" s="52"/>
      <c r="E108" s="52"/>
      <c r="F108" s="52"/>
      <c r="G108" s="52"/>
      <c r="H108" s="53">
        <v>100</v>
      </c>
      <c r="I108" s="51" t="s">
        <v>137</v>
      </c>
      <c r="J108" s="52"/>
      <c r="K108" s="52"/>
      <c r="L108" s="52"/>
      <c r="M108" s="52"/>
      <c r="N108" s="52"/>
      <c r="O108" s="52"/>
      <c r="P108" s="52"/>
      <c r="Q108" s="52"/>
      <c r="R108" s="52"/>
      <c r="S108" s="52"/>
      <c r="T108" s="52"/>
      <c r="U108" s="52"/>
      <c r="V108" s="44">
        <f>45+105</f>
        <v>150</v>
      </c>
    </row>
    <row r="109" spans="1:22" s="25" customFormat="1" ht="13.5" thickBot="1">
      <c r="A109" s="104" t="s">
        <v>43</v>
      </c>
      <c r="B109" s="105"/>
      <c r="C109" s="106"/>
      <c r="D109" s="106"/>
      <c r="E109" s="106"/>
      <c r="F109" s="106"/>
      <c r="G109" s="106"/>
      <c r="H109" s="78">
        <f>SUM(H110)</f>
        <v>0</v>
      </c>
      <c r="I109" s="105"/>
      <c r="J109" s="106"/>
      <c r="K109" s="106"/>
      <c r="L109" s="106"/>
      <c r="M109" s="106"/>
      <c r="N109" s="106"/>
      <c r="O109" s="106"/>
      <c r="P109" s="106"/>
      <c r="Q109" s="106"/>
      <c r="R109" s="106"/>
      <c r="S109" s="106"/>
      <c r="T109" s="106"/>
      <c r="U109" s="106"/>
      <c r="V109" s="78">
        <f>SUM(V110)</f>
        <v>0</v>
      </c>
    </row>
    <row r="110" spans="1:22" s="25" customFormat="1" ht="13.5" thickBot="1">
      <c r="A110" s="96" t="s">
        <v>87</v>
      </c>
      <c r="B110" s="58"/>
      <c r="C110" s="59"/>
      <c r="D110" s="59"/>
      <c r="E110" s="59"/>
      <c r="F110" s="59"/>
      <c r="G110" s="59"/>
      <c r="H110" s="97">
        <v>0</v>
      </c>
      <c r="I110" s="58"/>
      <c r="J110" s="59"/>
      <c r="K110" s="59"/>
      <c r="L110" s="59"/>
      <c r="M110" s="59"/>
      <c r="N110" s="59"/>
      <c r="O110" s="59"/>
      <c r="P110" s="59"/>
      <c r="Q110" s="59"/>
      <c r="R110" s="59"/>
      <c r="S110" s="59"/>
      <c r="T110" s="59"/>
      <c r="U110" s="59"/>
      <c r="V110" s="98">
        <v>0</v>
      </c>
    </row>
    <row r="111" spans="1:22" ht="13.5" thickBot="1">
      <c r="A111" s="104" t="s">
        <v>44</v>
      </c>
      <c r="B111" s="12"/>
      <c r="C111" s="13"/>
      <c r="D111" s="13"/>
      <c r="E111" s="13"/>
      <c r="F111" s="13"/>
      <c r="G111" s="13"/>
      <c r="H111" s="14">
        <f>SUM(H112:H112)</f>
        <v>250</v>
      </c>
      <c r="I111" s="12"/>
      <c r="J111" s="13"/>
      <c r="K111" s="13"/>
      <c r="L111" s="13"/>
      <c r="M111" s="13"/>
      <c r="N111" s="13"/>
      <c r="O111" s="13"/>
      <c r="P111" s="13"/>
      <c r="Q111" s="13"/>
      <c r="R111" s="13"/>
      <c r="S111" s="13"/>
      <c r="T111" s="13"/>
      <c r="U111" s="13"/>
      <c r="V111" s="14">
        <f>SUM(V112:V112)</f>
        <v>0</v>
      </c>
    </row>
    <row r="112" spans="1:22" s="25" customFormat="1" ht="48.75" customHeight="1" thickBot="1">
      <c r="A112" s="123" t="s">
        <v>6</v>
      </c>
      <c r="B112" s="152" t="s">
        <v>129</v>
      </c>
      <c r="C112" s="179"/>
      <c r="D112" s="179"/>
      <c r="E112" s="179"/>
      <c r="F112" s="179"/>
      <c r="G112" s="180"/>
      <c r="H112" s="23">
        <f>30+80+30+70+40</f>
        <v>250</v>
      </c>
      <c r="I112" s="277"/>
      <c r="J112" s="278"/>
      <c r="K112" s="278"/>
      <c r="L112" s="278"/>
      <c r="M112" s="278"/>
      <c r="N112" s="278"/>
      <c r="O112" s="278"/>
      <c r="P112" s="278"/>
      <c r="Q112" s="278"/>
      <c r="R112" s="278"/>
      <c r="S112" s="278"/>
      <c r="T112" s="278"/>
      <c r="U112" s="279"/>
      <c r="V112" s="24">
        <v>0</v>
      </c>
    </row>
    <row r="113" spans="1:22" ht="13.5" thickBot="1">
      <c r="A113" s="104" t="s">
        <v>45</v>
      </c>
      <c r="B113" s="12"/>
      <c r="C113" s="13"/>
      <c r="D113" s="13"/>
      <c r="E113" s="13"/>
      <c r="F113" s="13"/>
      <c r="G113" s="13"/>
      <c r="H113" s="14">
        <f>SUM(H114:H122)</f>
        <v>877</v>
      </c>
      <c r="I113" s="107"/>
      <c r="J113" s="13"/>
      <c r="K113" s="13"/>
      <c r="L113" s="13"/>
      <c r="M113" s="13"/>
      <c r="N113" s="13"/>
      <c r="O113" s="13"/>
      <c r="P113" s="13"/>
      <c r="Q113" s="13"/>
      <c r="R113" s="13"/>
      <c r="S113" s="13"/>
      <c r="T113" s="13"/>
      <c r="U113" s="13"/>
      <c r="V113" s="14">
        <f>SUM(V114:V122)</f>
        <v>590</v>
      </c>
    </row>
    <row r="114" spans="1:22" s="25" customFormat="1" ht="12.75" customHeight="1">
      <c r="A114" s="101" t="s">
        <v>90</v>
      </c>
      <c r="B114" s="259"/>
      <c r="C114" s="260"/>
      <c r="D114" s="260"/>
      <c r="E114" s="260"/>
      <c r="F114" s="260"/>
      <c r="G114" s="261"/>
      <c r="H114" s="53">
        <v>0</v>
      </c>
      <c r="I114" s="51" t="s">
        <v>138</v>
      </c>
      <c r="J114" s="52"/>
      <c r="K114" s="52"/>
      <c r="L114" s="52"/>
      <c r="M114" s="52"/>
      <c r="N114" s="52"/>
      <c r="O114" s="52"/>
      <c r="P114" s="52"/>
      <c r="Q114" s="52"/>
      <c r="R114" s="52"/>
      <c r="S114" s="52"/>
      <c r="T114" s="52"/>
      <c r="U114" s="52"/>
      <c r="V114" s="44">
        <v>300</v>
      </c>
    </row>
    <row r="115" spans="1:22" s="25" customFormat="1" ht="12.75" customHeight="1">
      <c r="A115" s="102" t="s">
        <v>91</v>
      </c>
      <c r="B115" s="21"/>
      <c r="C115" s="22"/>
      <c r="D115" s="22"/>
      <c r="E115" s="22"/>
      <c r="F115" s="22"/>
      <c r="G115" s="22"/>
      <c r="H115" s="23">
        <v>0</v>
      </c>
      <c r="I115" s="21"/>
      <c r="J115" s="22"/>
      <c r="K115" s="22"/>
      <c r="L115" s="22"/>
      <c r="M115" s="22"/>
      <c r="N115" s="22"/>
      <c r="O115" s="22"/>
      <c r="P115" s="22"/>
      <c r="Q115" s="22"/>
      <c r="R115" s="22"/>
      <c r="S115" s="22"/>
      <c r="T115" s="22"/>
      <c r="U115" s="22"/>
      <c r="V115" s="24">
        <v>0</v>
      </c>
    </row>
    <row r="116" spans="1:22" s="25" customFormat="1" ht="12.75" customHeight="1">
      <c r="A116" s="16" t="s">
        <v>92</v>
      </c>
      <c r="B116" s="51"/>
      <c r="C116" s="52"/>
      <c r="D116" s="52"/>
      <c r="E116" s="52"/>
      <c r="F116" s="52"/>
      <c r="G116" s="52"/>
      <c r="H116" s="53">
        <v>0</v>
      </c>
      <c r="I116" s="51"/>
      <c r="J116" s="52"/>
      <c r="K116" s="52"/>
      <c r="L116" s="52"/>
      <c r="M116" s="52"/>
      <c r="N116" s="52"/>
      <c r="O116" s="52"/>
      <c r="P116" s="52"/>
      <c r="Q116" s="52"/>
      <c r="R116" s="52"/>
      <c r="S116" s="52"/>
      <c r="T116" s="52"/>
      <c r="U116" s="52"/>
      <c r="V116" s="44">
        <v>0</v>
      </c>
    </row>
    <row r="117" spans="1:22" s="25" customFormat="1" ht="12.75" customHeight="1">
      <c r="A117" s="101" t="s">
        <v>93</v>
      </c>
      <c r="B117" s="21"/>
      <c r="C117" s="22"/>
      <c r="D117" s="22"/>
      <c r="E117" s="22"/>
      <c r="F117" s="22"/>
      <c r="G117" s="22"/>
      <c r="H117" s="23">
        <v>0</v>
      </c>
      <c r="I117" s="21" t="s">
        <v>110</v>
      </c>
      <c r="J117" s="22"/>
      <c r="K117" s="22"/>
      <c r="L117" s="22"/>
      <c r="M117" s="22"/>
      <c r="N117" s="22"/>
      <c r="O117" s="22"/>
      <c r="P117" s="22"/>
      <c r="Q117" s="22"/>
      <c r="R117" s="22"/>
      <c r="S117" s="22"/>
      <c r="T117" s="22"/>
      <c r="U117" s="22"/>
      <c r="V117" s="24">
        <v>130</v>
      </c>
    </row>
    <row r="118" spans="1:22" s="25" customFormat="1" ht="12.75" customHeight="1">
      <c r="A118" s="40" t="s">
        <v>94</v>
      </c>
      <c r="B118" s="201" t="s">
        <v>130</v>
      </c>
      <c r="C118" s="204"/>
      <c r="D118" s="204"/>
      <c r="E118" s="204"/>
      <c r="F118" s="204"/>
      <c r="G118" s="205"/>
      <c r="H118" s="54">
        <v>302</v>
      </c>
      <c r="I118" s="33" t="s">
        <v>119</v>
      </c>
      <c r="J118" s="103"/>
      <c r="K118" s="103"/>
      <c r="L118" s="103"/>
      <c r="M118" s="103"/>
      <c r="N118" s="103"/>
      <c r="O118" s="103"/>
      <c r="P118" s="103"/>
      <c r="Q118" s="103"/>
      <c r="R118" s="103"/>
      <c r="S118" s="103"/>
      <c r="T118" s="103"/>
      <c r="U118" s="103"/>
      <c r="V118" s="43">
        <v>160</v>
      </c>
    </row>
    <row r="119" spans="1:22" ht="12.75" customHeight="1">
      <c r="A119" s="102" t="s">
        <v>95</v>
      </c>
      <c r="B119" s="152"/>
      <c r="C119" s="153"/>
      <c r="D119" s="153"/>
      <c r="E119" s="153"/>
      <c r="F119" s="153"/>
      <c r="G119" s="154"/>
      <c r="H119" s="19">
        <v>0</v>
      </c>
      <c r="I119" s="36"/>
      <c r="J119" s="18"/>
      <c r="K119" s="18"/>
      <c r="L119" s="18"/>
      <c r="M119" s="18"/>
      <c r="N119" s="18"/>
      <c r="O119" s="18"/>
      <c r="P119" s="18"/>
      <c r="Q119" s="18"/>
      <c r="R119" s="18"/>
      <c r="S119" s="18"/>
      <c r="T119" s="18"/>
      <c r="U119" s="18"/>
      <c r="V119" s="20">
        <v>0</v>
      </c>
    </row>
    <row r="120" spans="1:22" s="25" customFormat="1" ht="12.75" customHeight="1">
      <c r="A120" s="114" t="s">
        <v>96</v>
      </c>
      <c r="B120" s="152" t="s">
        <v>131</v>
      </c>
      <c r="C120" s="153"/>
      <c r="D120" s="153"/>
      <c r="E120" s="153"/>
      <c r="F120" s="153"/>
      <c r="G120" s="154"/>
      <c r="H120" s="23">
        <v>500</v>
      </c>
      <c r="I120" s="21"/>
      <c r="J120" s="22"/>
      <c r="K120" s="22"/>
      <c r="L120" s="22"/>
      <c r="M120" s="22"/>
      <c r="N120" s="22"/>
      <c r="O120" s="22"/>
      <c r="P120" s="22"/>
      <c r="Q120" s="22"/>
      <c r="R120" s="22"/>
      <c r="S120" s="22"/>
      <c r="T120" s="22"/>
      <c r="U120" s="22"/>
      <c r="V120" s="24">
        <v>0</v>
      </c>
    </row>
    <row r="121" spans="1:22" ht="12.75" customHeight="1">
      <c r="A121" s="115" t="s">
        <v>97</v>
      </c>
      <c r="B121" s="103"/>
      <c r="C121" s="31"/>
      <c r="D121" s="31"/>
      <c r="E121" s="31"/>
      <c r="F121" s="31"/>
      <c r="G121" s="31"/>
      <c r="H121" s="32">
        <v>0</v>
      </c>
      <c r="I121" s="33"/>
      <c r="J121" s="31"/>
      <c r="K121" s="31"/>
      <c r="L121" s="31"/>
      <c r="M121" s="31"/>
      <c r="N121" s="31"/>
      <c r="O121" s="31"/>
      <c r="P121" s="31"/>
      <c r="Q121" s="31"/>
      <c r="R121" s="31"/>
      <c r="S121" s="31"/>
      <c r="T121" s="31"/>
      <c r="U121" s="31"/>
      <c r="V121" s="34">
        <v>0</v>
      </c>
    </row>
    <row r="122" spans="1:22" s="25" customFormat="1" ht="12.75" customHeight="1" thickBot="1">
      <c r="A122" s="108" t="s">
        <v>98</v>
      </c>
      <c r="B122" s="46" t="s">
        <v>132</v>
      </c>
      <c r="C122" s="47"/>
      <c r="D122" s="47"/>
      <c r="E122" s="47"/>
      <c r="F122" s="47"/>
      <c r="G122" s="47"/>
      <c r="H122" s="48">
        <v>75</v>
      </c>
      <c r="I122" s="47"/>
      <c r="J122" s="47"/>
      <c r="K122" s="47"/>
      <c r="L122" s="47"/>
      <c r="M122" s="47"/>
      <c r="N122" s="47"/>
      <c r="O122" s="47"/>
      <c r="P122" s="47"/>
      <c r="Q122" s="47"/>
      <c r="R122" s="47"/>
      <c r="S122" s="47"/>
      <c r="T122" s="47"/>
      <c r="U122" s="47"/>
      <c r="V122" s="49">
        <v>0</v>
      </c>
    </row>
    <row r="123" spans="1:22" ht="12" customHeight="1">
      <c r="A123" s="109"/>
      <c r="B123" s="79"/>
      <c r="C123" s="79"/>
      <c r="E123" s="79"/>
      <c r="F123" s="79"/>
      <c r="G123" s="62"/>
      <c r="H123" s="100"/>
      <c r="I123" s="79"/>
      <c r="J123" s="79"/>
      <c r="K123" s="79"/>
      <c r="L123" s="79"/>
      <c r="M123" s="79"/>
      <c r="N123" s="79"/>
      <c r="O123" s="79"/>
      <c r="P123" s="79"/>
      <c r="Q123" s="79"/>
      <c r="R123" s="79"/>
      <c r="S123" s="79"/>
      <c r="T123" s="79"/>
      <c r="U123" s="79"/>
      <c r="V123" s="100"/>
    </row>
  </sheetData>
  <mergeCells count="133">
    <mergeCell ref="I40:U40"/>
    <mergeCell ref="B23:G23"/>
    <mergeCell ref="I23:U23"/>
    <mergeCell ref="B26:G26"/>
    <mergeCell ref="I27:U27"/>
    <mergeCell ref="I32:U33"/>
    <mergeCell ref="I30:U30"/>
    <mergeCell ref="I26:U26"/>
    <mergeCell ref="I25:U25"/>
    <mergeCell ref="H35:H36"/>
    <mergeCell ref="H49:H50"/>
    <mergeCell ref="B39:G39"/>
    <mergeCell ref="A49:A50"/>
    <mergeCell ref="A47:A48"/>
    <mergeCell ref="H47:H48"/>
    <mergeCell ref="H55:H56"/>
    <mergeCell ref="A53:A54"/>
    <mergeCell ref="A55:A56"/>
    <mergeCell ref="B53:G54"/>
    <mergeCell ref="A71:A73"/>
    <mergeCell ref="V53:V54"/>
    <mergeCell ref="A58:A59"/>
    <mergeCell ref="B60:G61"/>
    <mergeCell ref="B55:G56"/>
    <mergeCell ref="H58:H59"/>
    <mergeCell ref="B57:G57"/>
    <mergeCell ref="V55:V56"/>
    <mergeCell ref="A60:A61"/>
    <mergeCell ref="A68:A69"/>
    <mergeCell ref="B68:G69"/>
    <mergeCell ref="A64:A65"/>
    <mergeCell ref="B62:G62"/>
    <mergeCell ref="A28:A29"/>
    <mergeCell ref="B35:G36"/>
    <mergeCell ref="A32:A33"/>
    <mergeCell ref="B37:G38"/>
    <mergeCell ref="B47:G48"/>
    <mergeCell ref="A37:A38"/>
    <mergeCell ref="B49:G50"/>
    <mergeCell ref="A35:A36"/>
    <mergeCell ref="B34:G34"/>
    <mergeCell ref="V28:V29"/>
    <mergeCell ref="B28:G29"/>
    <mergeCell ref="H28:H29"/>
    <mergeCell ref="I28:U29"/>
    <mergeCell ref="H37:H38"/>
    <mergeCell ref="I37:U38"/>
    <mergeCell ref="V37:V38"/>
    <mergeCell ref="B32:G33"/>
    <mergeCell ref="H32:H33"/>
    <mergeCell ref="V47:V48"/>
    <mergeCell ref="I47:U48"/>
    <mergeCell ref="A42:A43"/>
    <mergeCell ref="I42:U43"/>
    <mergeCell ref="H42:H43"/>
    <mergeCell ref="B42:G43"/>
    <mergeCell ref="I112:U112"/>
    <mergeCell ref="H105:H106"/>
    <mergeCell ref="I105:U106"/>
    <mergeCell ref="V42:V43"/>
    <mergeCell ref="V71:V73"/>
    <mergeCell ref="H53:H54"/>
    <mergeCell ref="I49:U50"/>
    <mergeCell ref="V49:V50"/>
    <mergeCell ref="I86:U86"/>
    <mergeCell ref="I55:U56"/>
    <mergeCell ref="B119:G119"/>
    <mergeCell ref="B114:G114"/>
    <mergeCell ref="B64:G65"/>
    <mergeCell ref="B112:G112"/>
    <mergeCell ref="B101:G102"/>
    <mergeCell ref="B105:G106"/>
    <mergeCell ref="B81:G81"/>
    <mergeCell ref="B118:G118"/>
    <mergeCell ref="B91:G93"/>
    <mergeCell ref="B70:G70"/>
    <mergeCell ref="A105:A106"/>
    <mergeCell ref="V84:V85"/>
    <mergeCell ref="B86:G86"/>
    <mergeCell ref="B84:G85"/>
    <mergeCell ref="H84:H85"/>
    <mergeCell ref="V105:V106"/>
    <mergeCell ref="H101:H102"/>
    <mergeCell ref="A91:A93"/>
    <mergeCell ref="I91:U93"/>
    <mergeCell ref="V91:V93"/>
    <mergeCell ref="I82:U82"/>
    <mergeCell ref="H91:H93"/>
    <mergeCell ref="A101:A102"/>
    <mergeCell ref="I84:U85"/>
    <mergeCell ref="B87:G87"/>
    <mergeCell ref="I87:U87"/>
    <mergeCell ref="I83:U83"/>
    <mergeCell ref="A84:A85"/>
    <mergeCell ref="H68:H69"/>
    <mergeCell ref="I68:U69"/>
    <mergeCell ref="I71:U73"/>
    <mergeCell ref="I63:U63"/>
    <mergeCell ref="H71:H73"/>
    <mergeCell ref="V68:V69"/>
    <mergeCell ref="I60:U61"/>
    <mergeCell ref="I70:U70"/>
    <mergeCell ref="V60:V61"/>
    <mergeCell ref="B74:G74"/>
    <mergeCell ref="I75:U75"/>
    <mergeCell ref="B71:G73"/>
    <mergeCell ref="B80:G80"/>
    <mergeCell ref="I74:U74"/>
    <mergeCell ref="I79:U79"/>
    <mergeCell ref="B75:G75"/>
    <mergeCell ref="B76:G76"/>
    <mergeCell ref="B77:G77"/>
    <mergeCell ref="I77:U77"/>
    <mergeCell ref="I4:U5"/>
    <mergeCell ref="B79:G79"/>
    <mergeCell ref="A3:V3"/>
    <mergeCell ref="I57:U57"/>
    <mergeCell ref="I58:U59"/>
    <mergeCell ref="B63:G63"/>
    <mergeCell ref="B58:G59"/>
    <mergeCell ref="H64:H65"/>
    <mergeCell ref="H60:H61"/>
    <mergeCell ref="V58:V59"/>
    <mergeCell ref="B120:G120"/>
    <mergeCell ref="V32:V33"/>
    <mergeCell ref="I35:U36"/>
    <mergeCell ref="V35:V36"/>
    <mergeCell ref="I101:U102"/>
    <mergeCell ref="V101:V102"/>
    <mergeCell ref="I64:U65"/>
    <mergeCell ref="V64:V65"/>
    <mergeCell ref="I53:U54"/>
    <mergeCell ref="B52:G52"/>
  </mergeCells>
  <printOptions horizontalCentered="1" verticalCentered="1"/>
  <pageMargins left="0.2755905511811024" right="0.2755905511811024" top="0.3937007874015748" bottom="0.35433070866141736" header="0.11811023622047245" footer="0.11811023622047245"/>
  <pageSetup firstPageNumber="1" useFirstPageNumber="1" fitToHeight="4" horizontalDpi="600" verticalDpi="600" orientation="landscape" paperSize="9" scale="6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Palan</dc:creator>
  <cp:keywords/>
  <dc:description/>
  <cp:lastModifiedBy>jakoubkova</cp:lastModifiedBy>
  <cp:lastPrinted>2011-03-23T14:07:21Z</cp:lastPrinted>
  <dcterms:created xsi:type="dcterms:W3CDTF">2002-01-30T15:48:46Z</dcterms:created>
  <dcterms:modified xsi:type="dcterms:W3CDTF">2011-03-25T06:55:04Z</dcterms:modified>
  <cp:category/>
  <cp:version/>
  <cp:contentType/>
  <cp:contentStatus/>
</cp:coreProperties>
</file>