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1.část" sheetId="1" r:id="rId1"/>
    <sheet name="2.část" sheetId="2" r:id="rId2"/>
  </sheets>
  <definedNames>
    <definedName name="_xlnm.Print_Titles" localSheetId="0">'1.část'!$7:$7</definedName>
  </definedNames>
  <calcPr fullCalcOnLoad="1"/>
</workbook>
</file>

<file path=xl/sharedStrings.xml><?xml version="1.0" encoding="utf-8"?>
<sst xmlns="http://schemas.openxmlformats.org/spreadsheetml/2006/main" count="450" uniqueCount="254">
  <si>
    <t>NÁZEV</t>
  </si>
  <si>
    <t>ROZMĚR</t>
  </si>
  <si>
    <t>MN.</t>
  </si>
  <si>
    <t>MJ</t>
  </si>
  <si>
    <t>DPH</t>
  </si>
  <si>
    <t>Cena bez DPH/mj</t>
  </si>
  <si>
    <t>Cena bez DPH/ks</t>
  </si>
  <si>
    <t>Cena s DPH/ks</t>
  </si>
  <si>
    <t>Cena s DPH celkem</t>
  </si>
  <si>
    <t>Majetek do 3000 Kč/ks</t>
  </si>
  <si>
    <t>Majetek nad 3000 Kč a do 40000 Kč/ks</t>
  </si>
  <si>
    <t>Majetek nad 40000 Kč/ks</t>
  </si>
  <si>
    <t>Majetek do 3000 Kč celkem</t>
  </si>
  <si>
    <t>Majetek nad 3000 Kč a do 40000 Kč celkem</t>
  </si>
  <si>
    <t>Majetek nad 40000 Kč celkem</t>
  </si>
  <si>
    <t>'121112'</t>
  </si>
  <si>
    <t>EKG přístroj vč. vozíku</t>
  </si>
  <si>
    <t>ks</t>
  </si>
  <si>
    <t>'131144'</t>
  </si>
  <si>
    <t>stůl zákrokový - 3 segmentová plocha</t>
  </si>
  <si>
    <t>600/1900/ 640 - 940 mm</t>
  </si>
  <si>
    <t>'143108'</t>
  </si>
  <si>
    <t>defibrilátor,monitor</t>
  </si>
  <si>
    <t>'144134'</t>
  </si>
  <si>
    <t xml:space="preserve">pumpa infúzní </t>
  </si>
  <si>
    <t>140/240/200mm</t>
  </si>
  <si>
    <t>'144203'</t>
  </si>
  <si>
    <t xml:space="preserve">dávkovač lineární </t>
  </si>
  <si>
    <t>'146124'</t>
  </si>
  <si>
    <t>odsávačka elektrická pojízdná</t>
  </si>
  <si>
    <t>'147230'</t>
  </si>
  <si>
    <t xml:space="preserve">vak resuscitační </t>
  </si>
  <si>
    <t>'147601'</t>
  </si>
  <si>
    <t xml:space="preserve">laryngoskop-standard </t>
  </si>
  <si>
    <t>'161101'</t>
  </si>
  <si>
    <t xml:space="preserve">fonendoskop </t>
  </si>
  <si>
    <t>'162332'</t>
  </si>
  <si>
    <t xml:space="preserve">tonometr rtuťový </t>
  </si>
  <si>
    <t>'222703'</t>
  </si>
  <si>
    <t xml:space="preserve">ionometr s tiskárnou </t>
  </si>
  <si>
    <t>'232124'</t>
  </si>
  <si>
    <t xml:space="preserve">svítidlo vyšetřovací stropní </t>
  </si>
  <si>
    <t>'232216'</t>
  </si>
  <si>
    <t>svítidlo stropní 1-ramenné - zákrokové</t>
  </si>
  <si>
    <t>'282499'</t>
  </si>
  <si>
    <t>police dialyzační</t>
  </si>
  <si>
    <t>d.: 1100 mm</t>
  </si>
  <si>
    <t>'376130'</t>
  </si>
  <si>
    <t>vyplachovač a desinfikátor ložních mís-termická desinf.</t>
  </si>
  <si>
    <t>500/400/1400mm</t>
  </si>
  <si>
    <t>'391132'</t>
  </si>
  <si>
    <t xml:space="preserve">lehátko 2-dílné s pevnou výškou, pojízdné </t>
  </si>
  <si>
    <t>2000/630/600mm</t>
  </si>
  <si>
    <t>'392617'</t>
  </si>
  <si>
    <t>vozík transportní na přepravu pacientů hydraulický</t>
  </si>
  <si>
    <t>1950/660/600-960mm</t>
  </si>
  <si>
    <t>'393464'</t>
  </si>
  <si>
    <t>lehátko 2-dílné, elektr. nastavitelná výška, pojízdné</t>
  </si>
  <si>
    <t>2000/630/580-880mm</t>
  </si>
  <si>
    <t>'395401'</t>
  </si>
  <si>
    <t xml:space="preserve">stolička kruhová pevná </t>
  </si>
  <si>
    <t>'403025'</t>
  </si>
  <si>
    <t>lůžko 4-dílné el. polohovací,pojízdné</t>
  </si>
  <si>
    <t>2100/1020 mm</t>
  </si>
  <si>
    <t>'405115'</t>
  </si>
  <si>
    <t>stolek noční oboustranný s jídelní deskou, pojízdný</t>
  </si>
  <si>
    <t>'405801'</t>
  </si>
  <si>
    <t>stolek k lůžku na jídlo a čtení náklopný pojízdný</t>
  </si>
  <si>
    <t>'411109'</t>
  </si>
  <si>
    <t>vozík servírovací 2-podlažní NR</t>
  </si>
  <si>
    <t>700/500/950mm</t>
  </si>
  <si>
    <t>'412433'</t>
  </si>
  <si>
    <t>vozík vizitový/dokumentační</t>
  </si>
  <si>
    <t>560/600/1030mm</t>
  </si>
  <si>
    <t>'413122'</t>
  </si>
  <si>
    <t xml:space="preserve">vozík nástrojový 2-podlažní </t>
  </si>
  <si>
    <t>700/480/910mm</t>
  </si>
  <si>
    <t>'413124'</t>
  </si>
  <si>
    <t>640/480/800mm</t>
  </si>
  <si>
    <t>'413147'</t>
  </si>
  <si>
    <t>stolek instrumentační - hydraul.stavitelná výška</t>
  </si>
  <si>
    <t>680/480/900-1300mm</t>
  </si>
  <si>
    <t>'413350'</t>
  </si>
  <si>
    <t xml:space="preserve">vozík nemocniční 3-podlažní </t>
  </si>
  <si>
    <t>500/700/1110mm</t>
  </si>
  <si>
    <t>'415202'</t>
  </si>
  <si>
    <t>váha sedací do 200 kg-pojízdné křeslo, cejchuschopná</t>
  </si>
  <si>
    <t>600/930/1070mm</t>
  </si>
  <si>
    <t>'418212'</t>
  </si>
  <si>
    <t>lůžko sprchovací NR,el. zvedání,polstr.vana</t>
  </si>
  <si>
    <t>600/2000/590-980mm</t>
  </si>
  <si>
    <t>'418221'</t>
  </si>
  <si>
    <t>panel sprchový s desinfekcí - NR</t>
  </si>
  <si>
    <t>500/300/400mm</t>
  </si>
  <si>
    <t>'419113'</t>
  </si>
  <si>
    <t>křeslo klozetové pojízdné/výklopné područky</t>
  </si>
  <si>
    <t>'419307'</t>
  </si>
  <si>
    <t xml:space="preserve">schůdky 1-stupňové </t>
  </si>
  <si>
    <t>'419309'</t>
  </si>
  <si>
    <t>schůdky 2-stupňové NR</t>
  </si>
  <si>
    <t>440/400/400mm</t>
  </si>
  <si>
    <t>CELKEM</t>
  </si>
  <si>
    <t>Závěrečné shrnutí:</t>
  </si>
  <si>
    <t>C. bez DPH</t>
  </si>
  <si>
    <t>'395527'</t>
  </si>
  <si>
    <t>trojnožka</t>
  </si>
  <si>
    <t>'411546'</t>
  </si>
  <si>
    <t>vozík na špinavé prádlo/odpad, 2 vaky+víko,nožní ovládání</t>
  </si>
  <si>
    <t>890/510/950mm</t>
  </si>
  <si>
    <t>'411547'</t>
  </si>
  <si>
    <t>vozík na špinavé prádlo/odpad,1 vak+víko, nožní ovládání</t>
  </si>
  <si>
    <t>450/510/940mm</t>
  </si>
  <si>
    <t>'413658'</t>
  </si>
  <si>
    <t>vozík resuscitační-3 zás.,police,držák+přísl.</t>
  </si>
  <si>
    <t>615/595/960mm</t>
  </si>
  <si>
    <t>'420001'</t>
  </si>
  <si>
    <t>stůl pracovní + 2x kontejner</t>
  </si>
  <si>
    <t>3400/800/750 mm</t>
  </si>
  <si>
    <t>'420002'</t>
  </si>
  <si>
    <t>3400/600/750mm</t>
  </si>
  <si>
    <t>'420003'</t>
  </si>
  <si>
    <t xml:space="preserve">roh koncový oblý </t>
  </si>
  <si>
    <t>450/300</t>
  </si>
  <si>
    <t>'420004'</t>
  </si>
  <si>
    <t>linka prac.roh.,umyvadlo,skříňky D+H,prostor pro podst.chlad</t>
  </si>
  <si>
    <t>2000+1300/600/850 mm</t>
  </si>
  <si>
    <t>'42AS01'</t>
  </si>
  <si>
    <t>linka prac. stolová/1kontejner</t>
  </si>
  <si>
    <t xml:space="preserve">1200/600 mm </t>
  </si>
  <si>
    <t>'42AS10'</t>
  </si>
  <si>
    <t>linka prac. stolová/1kontejner+nástavec</t>
  </si>
  <si>
    <t>1200/700 mm</t>
  </si>
  <si>
    <t>'42AS22'</t>
  </si>
  <si>
    <t>linka prac.stolová rohová/1 kontejner</t>
  </si>
  <si>
    <t>800/600 + 1200/600 mm</t>
  </si>
  <si>
    <t>'42BD04'</t>
  </si>
  <si>
    <t>linka prac./skříňky dolní+horní,prostor pro podst.chladničku</t>
  </si>
  <si>
    <t>délka 1200 mm</t>
  </si>
  <si>
    <t>'42BD10'</t>
  </si>
  <si>
    <t>délka 2100 mm</t>
  </si>
  <si>
    <t>'42JD07'</t>
  </si>
  <si>
    <t>linka prac. 1-dřez/skříňky dolní+horní</t>
  </si>
  <si>
    <t>délka 1200 mm/osa 300</t>
  </si>
  <si>
    <t>'42JD08'</t>
  </si>
  <si>
    <t>délka 1200 mm/osa 900</t>
  </si>
  <si>
    <t>'42JD22'</t>
  </si>
  <si>
    <t>délka 1650 mm/osa 300</t>
  </si>
  <si>
    <t>'42OD06'</t>
  </si>
  <si>
    <t>linka prac. dřez s odkap./skříňky dolní+horní</t>
  </si>
  <si>
    <t>délka 1500 mm/osa 250</t>
  </si>
  <si>
    <t>'432227'</t>
  </si>
  <si>
    <t xml:space="preserve">skříň s 12i uzamykatelnými schránkami </t>
  </si>
  <si>
    <t>900/500/1850mm</t>
  </si>
  <si>
    <t>'435101'</t>
  </si>
  <si>
    <t xml:space="preserve">skříň vysoká - lékárna,prosklená,zámek </t>
  </si>
  <si>
    <t>800/580/1850mm</t>
  </si>
  <si>
    <t>'435109'</t>
  </si>
  <si>
    <t>skříň šatní 1dvéřová, uzamykatelná</t>
  </si>
  <si>
    <t>400/580/1850mm</t>
  </si>
  <si>
    <t>'435111'</t>
  </si>
  <si>
    <t xml:space="preserve">lékárna - prosklená,uzamykatelná </t>
  </si>
  <si>
    <t>800/380/1850mm</t>
  </si>
  <si>
    <t>'437113'</t>
  </si>
  <si>
    <t xml:space="preserve">nástavec na skříň policový,dveře </t>
  </si>
  <si>
    <t>800/360/710mm</t>
  </si>
  <si>
    <t>'441106'</t>
  </si>
  <si>
    <t>stůl mycí zakrytý s policí se zadním límcem NR</t>
  </si>
  <si>
    <t>1700/600/850mm</t>
  </si>
  <si>
    <t>'468506'</t>
  </si>
  <si>
    <t xml:space="preserve">stolek konferenční </t>
  </si>
  <si>
    <t>1040/660/520mm</t>
  </si>
  <si>
    <t>'468730'</t>
  </si>
  <si>
    <t xml:space="preserve">závěs na TV - stropní </t>
  </si>
  <si>
    <t>'481255'</t>
  </si>
  <si>
    <t xml:space="preserve">židle pevná  </t>
  </si>
  <si>
    <t>'481540'</t>
  </si>
  <si>
    <t xml:space="preserve">židle pojízdná otočná s područkami/koženka </t>
  </si>
  <si>
    <t>'481703'</t>
  </si>
  <si>
    <t>křeslo s područkami na pružné kovové podnoži /látka</t>
  </si>
  <si>
    <t>'483548'</t>
  </si>
  <si>
    <t xml:space="preserve">trojkřeslo s područkami na pružné kovové podnoži /látka </t>
  </si>
  <si>
    <t>'485141'</t>
  </si>
  <si>
    <t>lavice 2-sedadla volně stojící do čekáren</t>
  </si>
  <si>
    <t>KS</t>
  </si>
  <si>
    <t>'485514'</t>
  </si>
  <si>
    <t>lavice šatnová do volného prostoru</t>
  </si>
  <si>
    <t>1200mm</t>
  </si>
  <si>
    <t>'486203'</t>
  </si>
  <si>
    <t xml:space="preserve">věšák stojanový </t>
  </si>
  <si>
    <t>'486226'</t>
  </si>
  <si>
    <t>věšák nástěnný 2 háčky</t>
  </si>
  <si>
    <t>'486228'</t>
  </si>
  <si>
    <t xml:space="preserve">věšák nástěnný 3 háčky </t>
  </si>
  <si>
    <t>'491129'</t>
  </si>
  <si>
    <t>police nástěnná 1-dílná NR</t>
  </si>
  <si>
    <t>1000/300/40mm</t>
  </si>
  <si>
    <t>'491232'</t>
  </si>
  <si>
    <t xml:space="preserve">regál 6-polic/50kg/pol. kovový </t>
  </si>
  <si>
    <t>1000/400/2000mm</t>
  </si>
  <si>
    <t>'491422'</t>
  </si>
  <si>
    <t xml:space="preserve">regál 5-polic  /250 kg/ kov/dřevotříska bílé lamino </t>
  </si>
  <si>
    <t>900/600/1800mm</t>
  </si>
  <si>
    <t>'492115'</t>
  </si>
  <si>
    <t>nádoba na odpad  - plast</t>
  </si>
  <si>
    <t>'492119'</t>
  </si>
  <si>
    <t xml:space="preserve">nádoba na odpad - 2 dílná </t>
  </si>
  <si>
    <t>'492120'</t>
  </si>
  <si>
    <t xml:space="preserve">sestava na třídění odpadu pojízdná - 2 dílná, 2x 75 l </t>
  </si>
  <si>
    <t>'492211'</t>
  </si>
  <si>
    <t>nádoba na odpad - plast</t>
  </si>
  <si>
    <t>'492502'</t>
  </si>
  <si>
    <t xml:space="preserve">nádoba na odpad - drátěná </t>
  </si>
  <si>
    <t>'493111'</t>
  </si>
  <si>
    <t>vozík plošinový 2 madla s drátěnou výplní,nosnost 400 kg</t>
  </si>
  <si>
    <t>500/1030/950 mm</t>
  </si>
  <si>
    <t>'493302'</t>
  </si>
  <si>
    <t>schůdky skládací hliníkové /3+1/</t>
  </si>
  <si>
    <t>výška 1400mm</t>
  </si>
  <si>
    <t>'495102'</t>
  </si>
  <si>
    <t xml:space="preserve">vozík úklidový </t>
  </si>
  <si>
    <t>'496115'</t>
  </si>
  <si>
    <t xml:space="preserve">dávkovač mýdla - plast  </t>
  </si>
  <si>
    <t>'496126'</t>
  </si>
  <si>
    <t xml:space="preserve">dávkovač mýdla - pákový </t>
  </si>
  <si>
    <t>'496127'</t>
  </si>
  <si>
    <t xml:space="preserve">dávkovač dezinfekce - pákový </t>
  </si>
  <si>
    <t>'496337'</t>
  </si>
  <si>
    <t xml:space="preserve">zásobník papírových ručníků </t>
  </si>
  <si>
    <t>'496510'</t>
  </si>
  <si>
    <t xml:space="preserve">zrcadlo </t>
  </si>
  <si>
    <t>600/400mm</t>
  </si>
  <si>
    <t>'602301'</t>
  </si>
  <si>
    <t xml:space="preserve">trouba mikrovlnná </t>
  </si>
  <si>
    <t>'602404'</t>
  </si>
  <si>
    <t xml:space="preserve">konvice varná </t>
  </si>
  <si>
    <t>'631007'</t>
  </si>
  <si>
    <t>chladnička  271 l  1-dvéřová s mrazákem</t>
  </si>
  <si>
    <t>600/625/1435mm</t>
  </si>
  <si>
    <t>'631017'</t>
  </si>
  <si>
    <t>chladnička  90 l  1-dvéřová,vestavná</t>
  </si>
  <si>
    <t>560/550/575mm</t>
  </si>
  <si>
    <t>'631032'</t>
  </si>
  <si>
    <t>chladnička 130 l  1-dvéřová,podstavná</t>
  </si>
  <si>
    <t>600/550/820mm</t>
  </si>
  <si>
    <t>/ MJ</t>
  </si>
  <si>
    <t>/ Celkem</t>
  </si>
  <si>
    <t>Dlouhodobý hmotný majetek (samostatné movité věci a soubory movitých věcí), drobný dlouhodobý majetek a ostatní majetek</t>
  </si>
  <si>
    <t xml:space="preserve">Dlouhodobý hmotný majetek o celkové pořizovací ceně </t>
  </si>
  <si>
    <t>Drobný dlouhodobý hmotný majetek o celkové pořizovací ceně</t>
  </si>
  <si>
    <t>Ostatní majetek o celkové pořizovací ceně</t>
  </si>
  <si>
    <t>Majetek celkem</t>
  </si>
  <si>
    <t>Počet stran: 2</t>
  </si>
  <si>
    <t>Příloha č. 1 k dodatku č. 16 Zřizovací listiny Nemocnice Nové Město na Moravě, příspěvkové organizace</t>
  </si>
  <si>
    <t>RK-03-2010-20,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</si>
</sst>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0_ ;\-#,##0.00\ "/>
    <numFmt numFmtId="167" formatCode="#,##0.00\ _K_č;[Red]#,##0.00\ _K_č"/>
    <numFmt numFmtId="168" formatCode="#,##0.00\ &quot;Kč&quot;"/>
  </numFmts>
  <fonts count="4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42" fontId="1" fillId="2" borderId="1" xfId="0" applyNumberFormat="1" applyFont="1" applyFill="1" applyBorder="1" applyAlignment="1" applyProtection="1">
      <alignment horizontal="center" vertical="center"/>
      <protection locked="0"/>
    </xf>
    <xf numFmtId="4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 applyProtection="1">
      <alignment/>
      <protection locked="0"/>
    </xf>
    <xf numFmtId="9" fontId="2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166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>
      <alignment/>
    </xf>
    <xf numFmtId="4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2" fontId="2" fillId="0" borderId="1" xfId="0" applyNumberFormat="1" applyFont="1" applyBorder="1" applyAlignment="1" applyProtection="1">
      <alignment/>
      <protection locked="0"/>
    </xf>
    <xf numFmtId="44" fontId="2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2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 applyProtection="1">
      <alignment/>
      <protection locked="0"/>
    </xf>
    <xf numFmtId="167" fontId="1" fillId="0" borderId="1" xfId="0" applyNumberFormat="1" applyFont="1" applyBorder="1" applyAlignment="1" applyProtection="1">
      <alignment/>
      <protection locked="0"/>
    </xf>
    <xf numFmtId="44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workbookViewId="0" topLeftCell="A1">
      <selection activeCell="W2" sqref="W2"/>
    </sheetView>
  </sheetViews>
  <sheetFormatPr defaultColWidth="9.00390625" defaultRowHeight="12.75"/>
  <cols>
    <col min="1" max="1" width="7.25390625" style="1" customWidth="1"/>
    <col min="2" max="2" width="42.125" style="1" customWidth="1"/>
    <col min="3" max="3" width="12.00390625" style="1" hidden="1" customWidth="1"/>
    <col min="4" max="4" width="4.875" style="1" hidden="1" customWidth="1"/>
    <col min="5" max="5" width="4.00390625" style="1" customWidth="1"/>
    <col min="6" max="6" width="6.00390625" style="1" hidden="1" customWidth="1"/>
    <col min="7" max="7" width="15.125" style="27" hidden="1" customWidth="1"/>
    <col min="8" max="8" width="17.875" style="27" hidden="1" customWidth="1"/>
    <col min="9" max="9" width="12.00390625" style="27" hidden="1" customWidth="1"/>
    <col min="10" max="10" width="14.25390625" style="27" hidden="1" customWidth="1"/>
    <col min="11" max="11" width="9.125" style="1" hidden="1" customWidth="1"/>
    <col min="12" max="12" width="0" style="1" hidden="1" customWidth="1"/>
    <col min="13" max="13" width="3.75390625" style="29" customWidth="1"/>
    <col min="14" max="14" width="4.375" style="29" customWidth="1"/>
    <col min="15" max="15" width="14.625" style="1" hidden="1" customWidth="1"/>
    <col min="16" max="16" width="16.125" style="1" hidden="1" customWidth="1"/>
    <col min="17" max="17" width="9.375" style="1" customWidth="1"/>
    <col min="18" max="18" width="10.25390625" style="1" customWidth="1"/>
    <col min="19" max="19" width="10.125" style="1" customWidth="1"/>
    <col min="20" max="20" width="11.875" style="1" customWidth="1"/>
    <col min="21" max="22" width="10.25390625" style="1" customWidth="1"/>
    <col min="23" max="23" width="11.125" style="1" customWidth="1"/>
    <col min="24" max="24" width="10.375" style="1" customWidth="1"/>
    <col min="25" max="25" width="11.875" style="1" customWidth="1"/>
    <col min="26" max="16384" width="9.125" style="1" customWidth="1"/>
  </cols>
  <sheetData>
    <row r="1" ht="15">
      <c r="W1" s="50" t="s">
        <v>253</v>
      </c>
    </row>
    <row r="2" ht="15">
      <c r="W2" s="50" t="s">
        <v>251</v>
      </c>
    </row>
    <row r="3" ht="11.25">
      <c r="A3" s="1" t="s">
        <v>252</v>
      </c>
    </row>
    <row r="5" ht="11.25">
      <c r="A5" s="1" t="s">
        <v>246</v>
      </c>
    </row>
    <row r="7" spans="1:24" ht="45">
      <c r="A7" s="2"/>
      <c r="B7" s="2" t="s">
        <v>0</v>
      </c>
      <c r="C7" s="2" t="s">
        <v>1</v>
      </c>
      <c r="D7" s="2" t="s">
        <v>4</v>
      </c>
      <c r="E7" s="2" t="s">
        <v>2</v>
      </c>
      <c r="F7" s="2" t="s">
        <v>3</v>
      </c>
      <c r="G7" s="3" t="s">
        <v>103</v>
      </c>
      <c r="H7" s="3" t="s">
        <v>103</v>
      </c>
      <c r="I7" s="30"/>
      <c r="J7" s="30"/>
      <c r="K7" s="31"/>
      <c r="L7" s="2" t="s">
        <v>2</v>
      </c>
      <c r="M7" s="2" t="s">
        <v>3</v>
      </c>
      <c r="N7" s="2" t="s">
        <v>4</v>
      </c>
      <c r="O7" s="3" t="s">
        <v>103</v>
      </c>
      <c r="P7" s="3" t="s">
        <v>103</v>
      </c>
      <c r="Q7" s="4" t="s">
        <v>7</v>
      </c>
      <c r="R7" s="4" t="s">
        <v>8</v>
      </c>
      <c r="S7" s="5" t="s">
        <v>9</v>
      </c>
      <c r="T7" s="6" t="s">
        <v>10</v>
      </c>
      <c r="U7" s="6" t="s">
        <v>11</v>
      </c>
      <c r="V7" s="5" t="s">
        <v>12</v>
      </c>
      <c r="W7" s="6" t="s">
        <v>13</v>
      </c>
      <c r="X7" s="6" t="s">
        <v>14</v>
      </c>
    </row>
    <row r="8" spans="1:24" ht="11.25">
      <c r="A8" s="7" t="s">
        <v>59</v>
      </c>
      <c r="B8" s="7" t="s">
        <v>60</v>
      </c>
      <c r="C8" s="8"/>
      <c r="D8" s="7">
        <v>19</v>
      </c>
      <c r="E8" s="7">
        <v>2</v>
      </c>
      <c r="F8" s="7" t="s">
        <v>17</v>
      </c>
      <c r="G8" s="32">
        <v>842</v>
      </c>
      <c r="H8" s="32">
        <f aca="true" t="shared" si="0" ref="H8:H39">E8*G8</f>
        <v>1684</v>
      </c>
      <c r="I8" s="32">
        <v>12490</v>
      </c>
      <c r="J8" s="32">
        <v>12490</v>
      </c>
      <c r="K8" s="8"/>
      <c r="L8" s="7">
        <v>2</v>
      </c>
      <c r="M8" s="7" t="s">
        <v>17</v>
      </c>
      <c r="N8" s="7">
        <v>20</v>
      </c>
      <c r="O8" s="33">
        <v>1241.62</v>
      </c>
      <c r="P8" s="33">
        <f aca="true" t="shared" si="1" ref="P8:P39">L8*O8</f>
        <v>2483.24</v>
      </c>
      <c r="Q8" s="34">
        <f>O8*1.2</f>
        <v>1489.9439999999997</v>
      </c>
      <c r="R8" s="34">
        <f aca="true" t="shared" si="2" ref="R8:R39">Q8*L8</f>
        <v>2979.8879999999995</v>
      </c>
      <c r="S8" s="35">
        <f aca="true" t="shared" si="3" ref="S8:S39">+IF(Q8&lt;3000,Q8,0)</f>
        <v>1489.9439999999997</v>
      </c>
      <c r="T8" s="35">
        <f aca="true" t="shared" si="4" ref="T8:T39">IF(AND(Q8&gt;=3000,Q8&lt;40000),Q8,0)</f>
        <v>0</v>
      </c>
      <c r="U8" s="35">
        <f aca="true" t="shared" si="5" ref="U8:U39">+IF(Q8&gt;40000,Q8,0)</f>
        <v>0</v>
      </c>
      <c r="V8" s="35">
        <f aca="true" t="shared" si="6" ref="V8:V39">PRODUCT(S8,E8)</f>
        <v>2979.8879999999995</v>
      </c>
      <c r="W8" s="35">
        <f aca="true" t="shared" si="7" ref="W8:W39">PRODUCT(T8,E8)</f>
        <v>0</v>
      </c>
      <c r="X8" s="35">
        <f aca="true" t="shared" si="8" ref="X8:X39">PRODUCT(U8,E8)</f>
        <v>0</v>
      </c>
    </row>
    <row r="9" spans="1:24" ht="11.25">
      <c r="A9" s="7" t="s">
        <v>104</v>
      </c>
      <c r="B9" s="7" t="s">
        <v>105</v>
      </c>
      <c r="C9" s="8"/>
      <c r="D9" s="7">
        <v>19</v>
      </c>
      <c r="E9" s="7">
        <v>1</v>
      </c>
      <c r="F9" s="7" t="s">
        <v>17</v>
      </c>
      <c r="G9" s="32">
        <v>11132</v>
      </c>
      <c r="H9" s="32">
        <f t="shared" si="0"/>
        <v>11132</v>
      </c>
      <c r="I9" s="32"/>
      <c r="J9" s="32"/>
      <c r="K9" s="8"/>
      <c r="L9" s="7">
        <v>1</v>
      </c>
      <c r="M9" s="7" t="s">
        <v>17</v>
      </c>
      <c r="N9" s="7">
        <v>20</v>
      </c>
      <c r="O9" s="33">
        <v>13592.63</v>
      </c>
      <c r="P9" s="33">
        <f t="shared" si="1"/>
        <v>13592.63</v>
      </c>
      <c r="Q9" s="34">
        <f>O9*1.2</f>
        <v>16311.155999999999</v>
      </c>
      <c r="R9" s="34">
        <f t="shared" si="2"/>
        <v>16311.155999999999</v>
      </c>
      <c r="S9" s="35">
        <f t="shared" si="3"/>
        <v>0</v>
      </c>
      <c r="T9" s="35">
        <f t="shared" si="4"/>
        <v>16311.155999999999</v>
      </c>
      <c r="U9" s="35">
        <f t="shared" si="5"/>
        <v>0</v>
      </c>
      <c r="V9" s="35">
        <f t="shared" si="6"/>
        <v>0</v>
      </c>
      <c r="W9" s="35">
        <f t="shared" si="7"/>
        <v>16311.155999999999</v>
      </c>
      <c r="X9" s="35">
        <f t="shared" si="8"/>
        <v>0</v>
      </c>
    </row>
    <row r="10" spans="1:24" ht="11.25">
      <c r="A10" s="7" t="s">
        <v>68</v>
      </c>
      <c r="B10" s="7" t="s">
        <v>69</v>
      </c>
      <c r="C10" s="7" t="s">
        <v>70</v>
      </c>
      <c r="D10" s="7">
        <v>19</v>
      </c>
      <c r="E10" s="7">
        <v>1</v>
      </c>
      <c r="F10" s="7" t="s">
        <v>17</v>
      </c>
      <c r="G10" s="32">
        <v>11338.9</v>
      </c>
      <c r="H10" s="32">
        <f t="shared" si="0"/>
        <v>11338.9</v>
      </c>
      <c r="I10" s="32"/>
      <c r="J10" s="32"/>
      <c r="K10" s="8"/>
      <c r="L10" s="7">
        <v>1</v>
      </c>
      <c r="M10" s="7" t="s">
        <v>17</v>
      </c>
      <c r="N10" s="7">
        <v>20</v>
      </c>
      <c r="O10" s="33">
        <v>6148.08</v>
      </c>
      <c r="P10" s="33">
        <f t="shared" si="1"/>
        <v>6148.08</v>
      </c>
      <c r="Q10" s="34">
        <f>O10*1.2</f>
        <v>7377.696</v>
      </c>
      <c r="R10" s="34">
        <f t="shared" si="2"/>
        <v>7377.696</v>
      </c>
      <c r="S10" s="35">
        <f t="shared" si="3"/>
        <v>0</v>
      </c>
      <c r="T10" s="35">
        <f t="shared" si="4"/>
        <v>7377.696</v>
      </c>
      <c r="U10" s="35">
        <f t="shared" si="5"/>
        <v>0</v>
      </c>
      <c r="V10" s="35">
        <f t="shared" si="6"/>
        <v>0</v>
      </c>
      <c r="W10" s="35">
        <f t="shared" si="7"/>
        <v>7377.696</v>
      </c>
      <c r="X10" s="35">
        <f t="shared" si="8"/>
        <v>0</v>
      </c>
    </row>
    <row r="11" spans="1:24" ht="11.25">
      <c r="A11" s="7" t="s">
        <v>106</v>
      </c>
      <c r="B11" s="7" t="s">
        <v>107</v>
      </c>
      <c r="C11" s="7" t="s">
        <v>108</v>
      </c>
      <c r="D11" s="7">
        <v>19</v>
      </c>
      <c r="E11" s="7">
        <v>4</v>
      </c>
      <c r="F11" s="7" t="s">
        <v>17</v>
      </c>
      <c r="G11" s="32">
        <v>7003.7</v>
      </c>
      <c r="H11" s="32">
        <f t="shared" si="0"/>
        <v>28014.8</v>
      </c>
      <c r="I11" s="32">
        <v>37265.1</v>
      </c>
      <c r="J11" s="32">
        <v>37265.1</v>
      </c>
      <c r="K11" s="8"/>
      <c r="L11" s="7">
        <v>4</v>
      </c>
      <c r="M11" s="7" t="s">
        <v>17</v>
      </c>
      <c r="N11" s="7">
        <v>20</v>
      </c>
      <c r="O11" s="33">
        <v>5614.47</v>
      </c>
      <c r="P11" s="33">
        <f t="shared" si="1"/>
        <v>22457.88</v>
      </c>
      <c r="Q11" s="34">
        <f>O11*1.2</f>
        <v>6737.3640000000005</v>
      </c>
      <c r="R11" s="34">
        <f t="shared" si="2"/>
        <v>26949.456000000002</v>
      </c>
      <c r="S11" s="35">
        <f t="shared" si="3"/>
        <v>0</v>
      </c>
      <c r="T11" s="35">
        <f t="shared" si="4"/>
        <v>6737.3640000000005</v>
      </c>
      <c r="U11" s="35">
        <f t="shared" si="5"/>
        <v>0</v>
      </c>
      <c r="V11" s="35">
        <f t="shared" si="6"/>
        <v>0</v>
      </c>
      <c r="W11" s="35">
        <f t="shared" si="7"/>
        <v>26949.456000000002</v>
      </c>
      <c r="X11" s="35">
        <f t="shared" si="8"/>
        <v>0</v>
      </c>
    </row>
    <row r="12" spans="1:24" ht="11.25">
      <c r="A12" s="7" t="s">
        <v>109</v>
      </c>
      <c r="B12" s="7" t="s">
        <v>110</v>
      </c>
      <c r="C12" s="7" t="s">
        <v>111</v>
      </c>
      <c r="D12" s="7">
        <v>19</v>
      </c>
      <c r="E12" s="7">
        <v>8</v>
      </c>
      <c r="F12" s="7" t="s">
        <v>17</v>
      </c>
      <c r="G12" s="32">
        <v>3283.5</v>
      </c>
      <c r="H12" s="32">
        <f t="shared" si="0"/>
        <v>26268</v>
      </c>
      <c r="I12" s="32"/>
      <c r="J12" s="32"/>
      <c r="K12" s="8"/>
      <c r="L12" s="7">
        <v>8</v>
      </c>
      <c r="M12" s="7" t="s">
        <v>17</v>
      </c>
      <c r="N12" s="7">
        <v>20</v>
      </c>
      <c r="O12" s="33">
        <v>2763.6</v>
      </c>
      <c r="P12" s="33">
        <f t="shared" si="1"/>
        <v>22108.8</v>
      </c>
      <c r="Q12" s="34">
        <f>O12*1.2</f>
        <v>3316.3199999999997</v>
      </c>
      <c r="R12" s="34">
        <f t="shared" si="2"/>
        <v>26530.559999999998</v>
      </c>
      <c r="S12" s="35">
        <f t="shared" si="3"/>
        <v>0</v>
      </c>
      <c r="T12" s="35">
        <f t="shared" si="4"/>
        <v>3316.3199999999997</v>
      </c>
      <c r="U12" s="35">
        <f t="shared" si="5"/>
        <v>0</v>
      </c>
      <c r="V12" s="35">
        <f t="shared" si="6"/>
        <v>0</v>
      </c>
      <c r="W12" s="35">
        <f t="shared" si="7"/>
        <v>26530.559999999998</v>
      </c>
      <c r="X12" s="35">
        <f t="shared" si="8"/>
        <v>0</v>
      </c>
    </row>
    <row r="13" spans="1:24" ht="11.25">
      <c r="A13" s="7" t="s">
        <v>74</v>
      </c>
      <c r="B13" s="7" t="s">
        <v>75</v>
      </c>
      <c r="C13" s="7" t="s">
        <v>76</v>
      </c>
      <c r="D13" s="7">
        <v>5</v>
      </c>
      <c r="E13" s="7">
        <v>1</v>
      </c>
      <c r="F13" s="7" t="s">
        <v>17</v>
      </c>
      <c r="G13" s="32">
        <v>8538.2</v>
      </c>
      <c r="H13" s="32">
        <f t="shared" si="0"/>
        <v>8538.2</v>
      </c>
      <c r="I13" s="32"/>
      <c r="J13" s="32"/>
      <c r="K13" s="8"/>
      <c r="L13" s="7">
        <v>1</v>
      </c>
      <c r="M13" s="7" t="s">
        <v>17</v>
      </c>
      <c r="N13" s="7">
        <v>10</v>
      </c>
      <c r="O13" s="33">
        <v>8087.81</v>
      </c>
      <c r="P13" s="33">
        <f t="shared" si="1"/>
        <v>8087.81</v>
      </c>
      <c r="Q13" s="34">
        <f>O13*1.1</f>
        <v>8896.591</v>
      </c>
      <c r="R13" s="34">
        <f t="shared" si="2"/>
        <v>8896.591</v>
      </c>
      <c r="S13" s="35">
        <f t="shared" si="3"/>
        <v>0</v>
      </c>
      <c r="T13" s="35">
        <f t="shared" si="4"/>
        <v>8896.591</v>
      </c>
      <c r="U13" s="35">
        <f t="shared" si="5"/>
        <v>0</v>
      </c>
      <c r="V13" s="35">
        <f t="shared" si="6"/>
        <v>0</v>
      </c>
      <c r="W13" s="35">
        <f t="shared" si="7"/>
        <v>8896.591</v>
      </c>
      <c r="X13" s="35">
        <f t="shared" si="8"/>
        <v>0</v>
      </c>
    </row>
    <row r="14" spans="1:24" ht="11.25">
      <c r="A14" s="7" t="s">
        <v>77</v>
      </c>
      <c r="B14" s="7" t="s">
        <v>75</v>
      </c>
      <c r="C14" s="7" t="s">
        <v>78</v>
      </c>
      <c r="D14" s="7">
        <v>5</v>
      </c>
      <c r="E14" s="7">
        <v>12</v>
      </c>
      <c r="F14" s="7" t="s">
        <v>17</v>
      </c>
      <c r="G14" s="32">
        <v>7399.7</v>
      </c>
      <c r="H14" s="32">
        <f t="shared" si="0"/>
        <v>88796.4</v>
      </c>
      <c r="I14" s="36"/>
      <c r="J14" s="32">
        <v>70456.8</v>
      </c>
      <c r="K14" s="8"/>
      <c r="L14" s="7">
        <v>12</v>
      </c>
      <c r="M14" s="7" t="s">
        <v>17</v>
      </c>
      <c r="N14" s="7">
        <v>10</v>
      </c>
      <c r="O14" s="33">
        <v>7953.54</v>
      </c>
      <c r="P14" s="33">
        <f t="shared" si="1"/>
        <v>95442.48</v>
      </c>
      <c r="Q14" s="34">
        <f>O14*1.1</f>
        <v>8748.894</v>
      </c>
      <c r="R14" s="34">
        <f t="shared" si="2"/>
        <v>104986.728</v>
      </c>
      <c r="S14" s="35">
        <f t="shared" si="3"/>
        <v>0</v>
      </c>
      <c r="T14" s="35">
        <f t="shared" si="4"/>
        <v>8748.894</v>
      </c>
      <c r="U14" s="35">
        <f t="shared" si="5"/>
        <v>0</v>
      </c>
      <c r="V14" s="35">
        <f t="shared" si="6"/>
        <v>0</v>
      </c>
      <c r="W14" s="35">
        <f t="shared" si="7"/>
        <v>104986.728</v>
      </c>
      <c r="X14" s="35">
        <f t="shared" si="8"/>
        <v>0</v>
      </c>
    </row>
    <row r="15" spans="1:24" ht="11.25">
      <c r="A15" s="7" t="s">
        <v>79</v>
      </c>
      <c r="B15" s="7" t="s">
        <v>80</v>
      </c>
      <c r="C15" s="7" t="s">
        <v>81</v>
      </c>
      <c r="D15" s="7">
        <v>5</v>
      </c>
      <c r="E15" s="7">
        <v>1</v>
      </c>
      <c r="F15" s="7" t="s">
        <v>17</v>
      </c>
      <c r="G15" s="32">
        <v>32763.5</v>
      </c>
      <c r="H15" s="32">
        <f t="shared" si="0"/>
        <v>32763.5</v>
      </c>
      <c r="I15" s="32"/>
      <c r="J15" s="32"/>
      <c r="K15" s="8"/>
      <c r="L15" s="7">
        <v>1</v>
      </c>
      <c r="M15" s="7" t="s">
        <v>17</v>
      </c>
      <c r="N15" s="7">
        <v>10</v>
      </c>
      <c r="O15" s="33">
        <v>41941.52</v>
      </c>
      <c r="P15" s="33">
        <f t="shared" si="1"/>
        <v>41941.52</v>
      </c>
      <c r="Q15" s="34">
        <f>O15*1.1</f>
        <v>46135.672</v>
      </c>
      <c r="R15" s="34">
        <f t="shared" si="2"/>
        <v>46135.672</v>
      </c>
      <c r="S15" s="35">
        <f t="shared" si="3"/>
        <v>0</v>
      </c>
      <c r="T15" s="35">
        <f t="shared" si="4"/>
        <v>0</v>
      </c>
      <c r="U15" s="35">
        <f t="shared" si="5"/>
        <v>46135.672</v>
      </c>
      <c r="V15" s="35">
        <f t="shared" si="6"/>
        <v>0</v>
      </c>
      <c r="W15" s="35">
        <f t="shared" si="7"/>
        <v>0</v>
      </c>
      <c r="X15" s="35">
        <f t="shared" si="8"/>
        <v>46135.672</v>
      </c>
    </row>
    <row r="16" spans="1:24" ht="11.25">
      <c r="A16" s="7" t="s">
        <v>82</v>
      </c>
      <c r="B16" s="7" t="s">
        <v>83</v>
      </c>
      <c r="C16" s="7" t="s">
        <v>84</v>
      </c>
      <c r="D16" s="7">
        <v>19</v>
      </c>
      <c r="E16" s="7">
        <v>1</v>
      </c>
      <c r="F16" s="7" t="s">
        <v>17</v>
      </c>
      <c r="G16" s="32">
        <v>6839.8</v>
      </c>
      <c r="H16" s="32">
        <f t="shared" si="0"/>
        <v>6839.8</v>
      </c>
      <c r="I16" s="32">
        <v>8139.4</v>
      </c>
      <c r="J16" s="32">
        <v>8139.4</v>
      </c>
      <c r="K16" s="8"/>
      <c r="L16" s="7">
        <v>1</v>
      </c>
      <c r="M16" s="7" t="s">
        <v>17</v>
      </c>
      <c r="N16" s="7">
        <v>20</v>
      </c>
      <c r="O16" s="33">
        <v>8746.34</v>
      </c>
      <c r="P16" s="33">
        <f t="shared" si="1"/>
        <v>8746.34</v>
      </c>
      <c r="Q16" s="34">
        <f>O16*1.2</f>
        <v>10495.608</v>
      </c>
      <c r="R16" s="34">
        <f t="shared" si="2"/>
        <v>10495.608</v>
      </c>
      <c r="S16" s="35">
        <f t="shared" si="3"/>
        <v>0</v>
      </c>
      <c r="T16" s="35">
        <f t="shared" si="4"/>
        <v>10495.608</v>
      </c>
      <c r="U16" s="35">
        <f t="shared" si="5"/>
        <v>0</v>
      </c>
      <c r="V16" s="35">
        <f t="shared" si="6"/>
        <v>0</v>
      </c>
      <c r="W16" s="35">
        <f t="shared" si="7"/>
        <v>10495.608</v>
      </c>
      <c r="X16" s="35">
        <f t="shared" si="8"/>
        <v>0</v>
      </c>
    </row>
    <row r="17" spans="1:24" ht="11.25">
      <c r="A17" s="7" t="s">
        <v>112</v>
      </c>
      <c r="B17" s="7" t="s">
        <v>113</v>
      </c>
      <c r="C17" s="7" t="s">
        <v>114</v>
      </c>
      <c r="D17" s="7">
        <v>5</v>
      </c>
      <c r="E17" s="7">
        <v>1</v>
      </c>
      <c r="F17" s="7" t="s">
        <v>17</v>
      </c>
      <c r="G17" s="32">
        <v>85564</v>
      </c>
      <c r="H17" s="32">
        <f t="shared" si="0"/>
        <v>85564</v>
      </c>
      <c r="I17" s="32">
        <v>8334.4</v>
      </c>
      <c r="J17" s="32">
        <v>25003.2</v>
      </c>
      <c r="K17" s="8"/>
      <c r="L17" s="7">
        <v>1</v>
      </c>
      <c r="M17" s="7" t="s">
        <v>17</v>
      </c>
      <c r="N17" s="7">
        <v>10</v>
      </c>
      <c r="O17" s="33">
        <v>93928.55</v>
      </c>
      <c r="P17" s="33">
        <f t="shared" si="1"/>
        <v>93928.55</v>
      </c>
      <c r="Q17" s="34">
        <f>O17*1.1</f>
        <v>103321.40500000001</v>
      </c>
      <c r="R17" s="34">
        <f t="shared" si="2"/>
        <v>103321.40500000001</v>
      </c>
      <c r="S17" s="35">
        <f t="shared" si="3"/>
        <v>0</v>
      </c>
      <c r="T17" s="35">
        <f t="shared" si="4"/>
        <v>0</v>
      </c>
      <c r="U17" s="35">
        <f t="shared" si="5"/>
        <v>103321.40500000001</v>
      </c>
      <c r="V17" s="35">
        <f t="shared" si="6"/>
        <v>0</v>
      </c>
      <c r="W17" s="35">
        <f t="shared" si="7"/>
        <v>0</v>
      </c>
      <c r="X17" s="35">
        <f t="shared" si="8"/>
        <v>103321.40500000001</v>
      </c>
    </row>
    <row r="18" spans="1:24" ht="11.25">
      <c r="A18" s="7" t="s">
        <v>115</v>
      </c>
      <c r="B18" s="7" t="s">
        <v>116</v>
      </c>
      <c r="C18" s="7" t="s">
        <v>117</v>
      </c>
      <c r="D18" s="7">
        <v>19</v>
      </c>
      <c r="E18" s="7">
        <v>1</v>
      </c>
      <c r="F18" s="7" t="s">
        <v>17</v>
      </c>
      <c r="G18" s="32">
        <v>39900</v>
      </c>
      <c r="H18" s="32">
        <f t="shared" si="0"/>
        <v>39900</v>
      </c>
      <c r="I18" s="32">
        <v>1249.5</v>
      </c>
      <c r="J18" s="32">
        <v>2499</v>
      </c>
      <c r="K18" s="8"/>
      <c r="L18" s="7">
        <v>1</v>
      </c>
      <c r="M18" s="7" t="s">
        <v>17</v>
      </c>
      <c r="N18" s="7">
        <v>20</v>
      </c>
      <c r="O18" s="33">
        <v>8613.36</v>
      </c>
      <c r="P18" s="33">
        <f t="shared" si="1"/>
        <v>8613.36</v>
      </c>
      <c r="Q18" s="34">
        <f aca="true" t="shared" si="9" ref="Q18:Q49">O18*1.2</f>
        <v>10336.032000000001</v>
      </c>
      <c r="R18" s="34">
        <f t="shared" si="2"/>
        <v>10336.032000000001</v>
      </c>
      <c r="S18" s="35">
        <f t="shared" si="3"/>
        <v>0</v>
      </c>
      <c r="T18" s="35">
        <f t="shared" si="4"/>
        <v>10336.032000000001</v>
      </c>
      <c r="U18" s="35">
        <f t="shared" si="5"/>
        <v>0</v>
      </c>
      <c r="V18" s="35">
        <f t="shared" si="6"/>
        <v>0</v>
      </c>
      <c r="W18" s="35">
        <f t="shared" si="7"/>
        <v>10336.032000000001</v>
      </c>
      <c r="X18" s="35">
        <f t="shared" si="8"/>
        <v>0</v>
      </c>
    </row>
    <row r="19" spans="1:24" ht="11.25">
      <c r="A19" s="7" t="s">
        <v>118</v>
      </c>
      <c r="B19" s="7" t="s">
        <v>116</v>
      </c>
      <c r="C19" s="7" t="s">
        <v>119</v>
      </c>
      <c r="D19" s="7">
        <v>19</v>
      </c>
      <c r="E19" s="7">
        <v>1</v>
      </c>
      <c r="F19" s="7" t="s">
        <v>17</v>
      </c>
      <c r="G19" s="32">
        <v>37900</v>
      </c>
      <c r="H19" s="32">
        <f t="shared" si="0"/>
        <v>37900</v>
      </c>
      <c r="I19" s="32">
        <v>12490</v>
      </c>
      <c r="J19" s="32">
        <v>24980</v>
      </c>
      <c r="K19" s="8"/>
      <c r="L19" s="7">
        <v>1</v>
      </c>
      <c r="M19" s="7" t="s">
        <v>17</v>
      </c>
      <c r="N19" s="7">
        <v>20</v>
      </c>
      <c r="O19" s="33">
        <v>8164.53</v>
      </c>
      <c r="P19" s="33">
        <f t="shared" si="1"/>
        <v>8164.53</v>
      </c>
      <c r="Q19" s="34">
        <f t="shared" si="9"/>
        <v>9797.436</v>
      </c>
      <c r="R19" s="34">
        <f t="shared" si="2"/>
        <v>9797.436</v>
      </c>
      <c r="S19" s="35">
        <f t="shared" si="3"/>
        <v>0</v>
      </c>
      <c r="T19" s="35">
        <f t="shared" si="4"/>
        <v>9797.436</v>
      </c>
      <c r="U19" s="35">
        <f t="shared" si="5"/>
        <v>0</v>
      </c>
      <c r="V19" s="35">
        <f t="shared" si="6"/>
        <v>0</v>
      </c>
      <c r="W19" s="35">
        <f t="shared" si="7"/>
        <v>9797.436</v>
      </c>
      <c r="X19" s="35">
        <f t="shared" si="8"/>
        <v>0</v>
      </c>
    </row>
    <row r="20" spans="1:24" ht="11.25">
      <c r="A20" s="7" t="s">
        <v>120</v>
      </c>
      <c r="B20" s="7" t="s">
        <v>121</v>
      </c>
      <c r="C20" s="7" t="s">
        <v>122</v>
      </c>
      <c r="D20" s="7">
        <v>19</v>
      </c>
      <c r="E20" s="7">
        <v>1</v>
      </c>
      <c r="F20" s="7" t="s">
        <v>17</v>
      </c>
      <c r="G20" s="32">
        <v>2100</v>
      </c>
      <c r="H20" s="32">
        <f t="shared" si="0"/>
        <v>2100</v>
      </c>
      <c r="I20" s="36"/>
      <c r="J20" s="32">
        <v>2322002</v>
      </c>
      <c r="K20" s="8"/>
      <c r="L20" s="7">
        <v>1</v>
      </c>
      <c r="M20" s="7" t="s">
        <v>17</v>
      </c>
      <c r="N20" s="7">
        <v>20</v>
      </c>
      <c r="O20" s="33">
        <v>1641.86</v>
      </c>
      <c r="P20" s="33">
        <f t="shared" si="1"/>
        <v>1641.86</v>
      </c>
      <c r="Q20" s="34">
        <f t="shared" si="9"/>
        <v>1970.2319999999997</v>
      </c>
      <c r="R20" s="34">
        <f t="shared" si="2"/>
        <v>1970.2319999999997</v>
      </c>
      <c r="S20" s="35">
        <f t="shared" si="3"/>
        <v>1970.2319999999997</v>
      </c>
      <c r="T20" s="35">
        <f t="shared" si="4"/>
        <v>0</v>
      </c>
      <c r="U20" s="35">
        <f t="shared" si="5"/>
        <v>0</v>
      </c>
      <c r="V20" s="35">
        <f t="shared" si="6"/>
        <v>1970.2319999999997</v>
      </c>
      <c r="W20" s="35">
        <f t="shared" si="7"/>
        <v>0</v>
      </c>
      <c r="X20" s="35">
        <f t="shared" si="8"/>
        <v>0</v>
      </c>
    </row>
    <row r="21" spans="1:24" ht="11.25">
      <c r="A21" s="7" t="s">
        <v>123</v>
      </c>
      <c r="B21" s="7" t="s">
        <v>124</v>
      </c>
      <c r="C21" s="7" t="s">
        <v>125</v>
      </c>
      <c r="D21" s="7">
        <v>19</v>
      </c>
      <c r="E21" s="7">
        <v>1</v>
      </c>
      <c r="F21" s="7" t="s">
        <v>17</v>
      </c>
      <c r="G21" s="32">
        <v>33000</v>
      </c>
      <c r="H21" s="32">
        <f t="shared" si="0"/>
        <v>33000</v>
      </c>
      <c r="I21" s="32">
        <v>5629.9</v>
      </c>
      <c r="J21" s="32">
        <v>22519.6</v>
      </c>
      <c r="K21" s="8"/>
      <c r="L21" s="7">
        <v>1</v>
      </c>
      <c r="M21" s="7" t="s">
        <v>17</v>
      </c>
      <c r="N21" s="7">
        <v>20</v>
      </c>
      <c r="O21" s="33">
        <v>20950.3</v>
      </c>
      <c r="P21" s="33">
        <f t="shared" si="1"/>
        <v>20950.3</v>
      </c>
      <c r="Q21" s="34">
        <f t="shared" si="9"/>
        <v>25140.359999999997</v>
      </c>
      <c r="R21" s="34">
        <f t="shared" si="2"/>
        <v>25140.359999999997</v>
      </c>
      <c r="S21" s="35">
        <f t="shared" si="3"/>
        <v>0</v>
      </c>
      <c r="T21" s="35">
        <f t="shared" si="4"/>
        <v>25140.359999999997</v>
      </c>
      <c r="U21" s="35">
        <f t="shared" si="5"/>
        <v>0</v>
      </c>
      <c r="V21" s="35">
        <f t="shared" si="6"/>
        <v>0</v>
      </c>
      <c r="W21" s="35">
        <f t="shared" si="7"/>
        <v>25140.359999999997</v>
      </c>
      <c r="X21" s="35">
        <f t="shared" si="8"/>
        <v>0</v>
      </c>
    </row>
    <row r="22" spans="1:24" ht="11.25">
      <c r="A22" s="7" t="s">
        <v>126</v>
      </c>
      <c r="B22" s="7" t="s">
        <v>127</v>
      </c>
      <c r="C22" s="7" t="s">
        <v>128</v>
      </c>
      <c r="D22" s="7">
        <v>19</v>
      </c>
      <c r="E22" s="7">
        <v>1</v>
      </c>
      <c r="F22" s="7" t="s">
        <v>17</v>
      </c>
      <c r="G22" s="32">
        <v>7573</v>
      </c>
      <c r="H22" s="32">
        <f t="shared" si="0"/>
        <v>7573</v>
      </c>
      <c r="I22" s="36"/>
      <c r="J22" s="32">
        <v>22519.6</v>
      </c>
      <c r="K22" s="8"/>
      <c r="L22" s="7">
        <v>1</v>
      </c>
      <c r="M22" s="7" t="s">
        <v>17</v>
      </c>
      <c r="N22" s="7">
        <v>20</v>
      </c>
      <c r="O22" s="33">
        <v>5214.56</v>
      </c>
      <c r="P22" s="33">
        <f t="shared" si="1"/>
        <v>5214.56</v>
      </c>
      <c r="Q22" s="34">
        <f t="shared" si="9"/>
        <v>6257.472000000001</v>
      </c>
      <c r="R22" s="34">
        <f t="shared" si="2"/>
        <v>6257.472000000001</v>
      </c>
      <c r="S22" s="35">
        <f t="shared" si="3"/>
        <v>0</v>
      </c>
      <c r="T22" s="35">
        <f t="shared" si="4"/>
        <v>6257.472000000001</v>
      </c>
      <c r="U22" s="35">
        <f t="shared" si="5"/>
        <v>0</v>
      </c>
      <c r="V22" s="35">
        <f t="shared" si="6"/>
        <v>0</v>
      </c>
      <c r="W22" s="35">
        <f t="shared" si="7"/>
        <v>6257.472000000001</v>
      </c>
      <c r="X22" s="35">
        <f t="shared" si="8"/>
        <v>0</v>
      </c>
    </row>
    <row r="23" spans="1:24" ht="11.25">
      <c r="A23" s="7" t="s">
        <v>129</v>
      </c>
      <c r="B23" s="7" t="s">
        <v>130</v>
      </c>
      <c r="C23" s="7" t="s">
        <v>131</v>
      </c>
      <c r="D23" s="7">
        <v>19</v>
      </c>
      <c r="E23" s="7">
        <v>4</v>
      </c>
      <c r="F23" s="7" t="s">
        <v>17</v>
      </c>
      <c r="G23" s="32">
        <v>10295</v>
      </c>
      <c r="H23" s="32">
        <f t="shared" si="0"/>
        <v>41180</v>
      </c>
      <c r="I23" s="32">
        <v>3910.3</v>
      </c>
      <c r="J23" s="32">
        <v>11730.9</v>
      </c>
      <c r="K23" s="8"/>
      <c r="L23" s="7">
        <v>4</v>
      </c>
      <c r="M23" s="7" t="s">
        <v>17</v>
      </c>
      <c r="N23" s="7">
        <v>20</v>
      </c>
      <c r="O23" s="33">
        <v>6901.17</v>
      </c>
      <c r="P23" s="33">
        <f t="shared" si="1"/>
        <v>27604.68</v>
      </c>
      <c r="Q23" s="34">
        <f t="shared" si="9"/>
        <v>8281.404</v>
      </c>
      <c r="R23" s="34">
        <f t="shared" si="2"/>
        <v>33125.616</v>
      </c>
      <c r="S23" s="35">
        <f t="shared" si="3"/>
        <v>0</v>
      </c>
      <c r="T23" s="35">
        <f t="shared" si="4"/>
        <v>8281.404</v>
      </c>
      <c r="U23" s="35">
        <f t="shared" si="5"/>
        <v>0</v>
      </c>
      <c r="V23" s="35">
        <f t="shared" si="6"/>
        <v>0</v>
      </c>
      <c r="W23" s="35">
        <f t="shared" si="7"/>
        <v>33125.616</v>
      </c>
      <c r="X23" s="35">
        <f t="shared" si="8"/>
        <v>0</v>
      </c>
    </row>
    <row r="24" spans="1:24" ht="11.25">
      <c r="A24" s="7" t="s">
        <v>132</v>
      </c>
      <c r="B24" s="7" t="s">
        <v>133</v>
      </c>
      <c r="C24" s="7" t="s">
        <v>134</v>
      </c>
      <c r="D24" s="7">
        <v>19</v>
      </c>
      <c r="E24" s="7">
        <v>1</v>
      </c>
      <c r="F24" s="7" t="s">
        <v>17</v>
      </c>
      <c r="G24" s="32">
        <v>11143</v>
      </c>
      <c r="H24" s="32">
        <f t="shared" si="0"/>
        <v>11143</v>
      </c>
      <c r="I24" s="32">
        <v>3907.4</v>
      </c>
      <c r="J24" s="32">
        <v>3907.4</v>
      </c>
      <c r="K24" s="8"/>
      <c r="L24" s="7">
        <v>1</v>
      </c>
      <c r="M24" s="7" t="s">
        <v>17</v>
      </c>
      <c r="N24" s="7">
        <v>20</v>
      </c>
      <c r="O24" s="33">
        <v>7626.2</v>
      </c>
      <c r="P24" s="33">
        <f t="shared" si="1"/>
        <v>7626.2</v>
      </c>
      <c r="Q24" s="34">
        <f t="shared" si="9"/>
        <v>9151.439999999999</v>
      </c>
      <c r="R24" s="34">
        <f t="shared" si="2"/>
        <v>9151.439999999999</v>
      </c>
      <c r="S24" s="35">
        <f t="shared" si="3"/>
        <v>0</v>
      </c>
      <c r="T24" s="35">
        <f t="shared" si="4"/>
        <v>9151.439999999999</v>
      </c>
      <c r="U24" s="35">
        <f t="shared" si="5"/>
        <v>0</v>
      </c>
      <c r="V24" s="35">
        <f t="shared" si="6"/>
        <v>0</v>
      </c>
      <c r="W24" s="35">
        <f t="shared" si="7"/>
        <v>9151.439999999999</v>
      </c>
      <c r="X24" s="35">
        <f t="shared" si="8"/>
        <v>0</v>
      </c>
    </row>
    <row r="25" spans="1:24" ht="11.25">
      <c r="A25" s="7" t="s">
        <v>135</v>
      </c>
      <c r="B25" s="7" t="s">
        <v>136</v>
      </c>
      <c r="C25" s="7" t="s">
        <v>137</v>
      </c>
      <c r="D25" s="7">
        <v>19</v>
      </c>
      <c r="E25" s="7">
        <v>1</v>
      </c>
      <c r="F25" s="7" t="s">
        <v>17</v>
      </c>
      <c r="G25" s="32">
        <v>17042</v>
      </c>
      <c r="H25" s="32">
        <f t="shared" si="0"/>
        <v>17042</v>
      </c>
      <c r="I25" s="36"/>
      <c r="J25" s="32">
        <v>25003.2</v>
      </c>
      <c r="K25" s="8"/>
      <c r="L25" s="7">
        <v>1</v>
      </c>
      <c r="M25" s="7" t="s">
        <v>17</v>
      </c>
      <c r="N25" s="7">
        <v>20</v>
      </c>
      <c r="O25" s="33">
        <v>6699.13</v>
      </c>
      <c r="P25" s="33">
        <f t="shared" si="1"/>
        <v>6699.13</v>
      </c>
      <c r="Q25" s="34">
        <f t="shared" si="9"/>
        <v>8038.956</v>
      </c>
      <c r="R25" s="34">
        <f t="shared" si="2"/>
        <v>8038.956</v>
      </c>
      <c r="S25" s="35">
        <f t="shared" si="3"/>
        <v>0</v>
      </c>
      <c r="T25" s="35">
        <f t="shared" si="4"/>
        <v>8038.956</v>
      </c>
      <c r="U25" s="35">
        <f t="shared" si="5"/>
        <v>0</v>
      </c>
      <c r="V25" s="35">
        <f t="shared" si="6"/>
        <v>0</v>
      </c>
      <c r="W25" s="35">
        <f t="shared" si="7"/>
        <v>8038.956</v>
      </c>
      <c r="X25" s="35">
        <f t="shared" si="8"/>
        <v>0</v>
      </c>
    </row>
    <row r="26" spans="1:24" ht="11.25">
      <c r="A26" s="7" t="s">
        <v>138</v>
      </c>
      <c r="B26" s="7" t="s">
        <v>136</v>
      </c>
      <c r="C26" s="7" t="s">
        <v>139</v>
      </c>
      <c r="D26" s="7">
        <v>19</v>
      </c>
      <c r="E26" s="7">
        <v>2</v>
      </c>
      <c r="F26" s="7" t="s">
        <v>17</v>
      </c>
      <c r="G26" s="32">
        <v>29732</v>
      </c>
      <c r="H26" s="32">
        <f t="shared" si="0"/>
        <v>59464</v>
      </c>
      <c r="I26" s="32">
        <v>5629.9</v>
      </c>
      <c r="J26" s="32">
        <v>22519.6</v>
      </c>
      <c r="K26" s="8"/>
      <c r="L26" s="7">
        <v>2</v>
      </c>
      <c r="M26" s="7" t="s">
        <v>17</v>
      </c>
      <c r="N26" s="7">
        <v>20</v>
      </c>
      <c r="O26" s="33">
        <v>13538.93</v>
      </c>
      <c r="P26" s="33">
        <f t="shared" si="1"/>
        <v>27077.86</v>
      </c>
      <c r="Q26" s="34">
        <f t="shared" si="9"/>
        <v>16246.716</v>
      </c>
      <c r="R26" s="34">
        <f t="shared" si="2"/>
        <v>32493.432</v>
      </c>
      <c r="S26" s="35">
        <f t="shared" si="3"/>
        <v>0</v>
      </c>
      <c r="T26" s="35">
        <f t="shared" si="4"/>
        <v>16246.716</v>
      </c>
      <c r="U26" s="35">
        <f t="shared" si="5"/>
        <v>0</v>
      </c>
      <c r="V26" s="35">
        <f t="shared" si="6"/>
        <v>0</v>
      </c>
      <c r="W26" s="35">
        <f t="shared" si="7"/>
        <v>32493.432</v>
      </c>
      <c r="X26" s="35">
        <f t="shared" si="8"/>
        <v>0</v>
      </c>
    </row>
    <row r="27" spans="1:24" ht="11.25">
      <c r="A27" s="7" t="s">
        <v>140</v>
      </c>
      <c r="B27" s="7" t="s">
        <v>141</v>
      </c>
      <c r="C27" s="7" t="s">
        <v>142</v>
      </c>
      <c r="D27" s="7">
        <v>19</v>
      </c>
      <c r="E27" s="7">
        <v>2</v>
      </c>
      <c r="F27" s="7" t="s">
        <v>17</v>
      </c>
      <c r="G27" s="32">
        <v>19291</v>
      </c>
      <c r="H27" s="32">
        <f t="shared" si="0"/>
        <v>38582</v>
      </c>
      <c r="I27" s="32"/>
      <c r="J27" s="32"/>
      <c r="K27" s="8"/>
      <c r="L27" s="7">
        <v>2</v>
      </c>
      <c r="M27" s="7" t="s">
        <v>17</v>
      </c>
      <c r="N27" s="7">
        <v>20</v>
      </c>
      <c r="O27" s="33">
        <v>11944.38</v>
      </c>
      <c r="P27" s="33">
        <f t="shared" si="1"/>
        <v>23888.76</v>
      </c>
      <c r="Q27" s="34">
        <f t="shared" si="9"/>
        <v>14333.256</v>
      </c>
      <c r="R27" s="34">
        <f t="shared" si="2"/>
        <v>28666.512</v>
      </c>
      <c r="S27" s="35">
        <f t="shared" si="3"/>
        <v>0</v>
      </c>
      <c r="T27" s="35">
        <f t="shared" si="4"/>
        <v>14333.256</v>
      </c>
      <c r="U27" s="35">
        <f t="shared" si="5"/>
        <v>0</v>
      </c>
      <c r="V27" s="35">
        <f t="shared" si="6"/>
        <v>0</v>
      </c>
      <c r="W27" s="35">
        <f t="shared" si="7"/>
        <v>28666.512</v>
      </c>
      <c r="X27" s="35">
        <f t="shared" si="8"/>
        <v>0</v>
      </c>
    </row>
    <row r="28" spans="1:24" ht="11.25">
      <c r="A28" s="7" t="s">
        <v>143</v>
      </c>
      <c r="B28" s="7" t="s">
        <v>141</v>
      </c>
      <c r="C28" s="7" t="s">
        <v>144</v>
      </c>
      <c r="D28" s="7">
        <v>19</v>
      </c>
      <c r="E28" s="7">
        <v>3</v>
      </c>
      <c r="F28" s="7" t="s">
        <v>17</v>
      </c>
      <c r="G28" s="32">
        <v>19291</v>
      </c>
      <c r="H28" s="32">
        <f t="shared" si="0"/>
        <v>57873</v>
      </c>
      <c r="I28" s="32">
        <v>1543.4</v>
      </c>
      <c r="J28" s="32">
        <v>1543.4</v>
      </c>
      <c r="K28" s="8"/>
      <c r="L28" s="7">
        <v>3</v>
      </c>
      <c r="M28" s="7" t="s">
        <v>17</v>
      </c>
      <c r="N28" s="7">
        <v>20</v>
      </c>
      <c r="O28" s="33">
        <v>11944.38</v>
      </c>
      <c r="P28" s="33">
        <f t="shared" si="1"/>
        <v>35833.14</v>
      </c>
      <c r="Q28" s="34">
        <f t="shared" si="9"/>
        <v>14333.256</v>
      </c>
      <c r="R28" s="34">
        <f t="shared" si="2"/>
        <v>42999.768</v>
      </c>
      <c r="S28" s="35">
        <f t="shared" si="3"/>
        <v>0</v>
      </c>
      <c r="T28" s="35">
        <f t="shared" si="4"/>
        <v>14333.256</v>
      </c>
      <c r="U28" s="35">
        <f t="shared" si="5"/>
        <v>0</v>
      </c>
      <c r="V28" s="35">
        <f t="shared" si="6"/>
        <v>0</v>
      </c>
      <c r="W28" s="35">
        <f t="shared" si="7"/>
        <v>42999.768</v>
      </c>
      <c r="X28" s="35">
        <f t="shared" si="8"/>
        <v>0</v>
      </c>
    </row>
    <row r="29" spans="1:24" ht="11.25">
      <c r="A29" s="7" t="s">
        <v>145</v>
      </c>
      <c r="B29" s="7" t="s">
        <v>141</v>
      </c>
      <c r="C29" s="7" t="s">
        <v>146</v>
      </c>
      <c r="D29" s="7">
        <v>19</v>
      </c>
      <c r="E29" s="7">
        <v>1</v>
      </c>
      <c r="F29" s="7" t="s">
        <v>17</v>
      </c>
      <c r="G29" s="32">
        <v>25927</v>
      </c>
      <c r="H29" s="32">
        <f t="shared" si="0"/>
        <v>25927</v>
      </c>
      <c r="I29" s="32"/>
      <c r="J29" s="32"/>
      <c r="K29" s="8"/>
      <c r="L29" s="7">
        <v>1</v>
      </c>
      <c r="M29" s="7" t="s">
        <v>17</v>
      </c>
      <c r="N29" s="7">
        <v>20</v>
      </c>
      <c r="O29" s="33">
        <v>15225.54</v>
      </c>
      <c r="P29" s="33">
        <f t="shared" si="1"/>
        <v>15225.54</v>
      </c>
      <c r="Q29" s="34">
        <f t="shared" si="9"/>
        <v>18270.648</v>
      </c>
      <c r="R29" s="34">
        <f t="shared" si="2"/>
        <v>18270.648</v>
      </c>
      <c r="S29" s="35">
        <f t="shared" si="3"/>
        <v>0</v>
      </c>
      <c r="T29" s="35">
        <f t="shared" si="4"/>
        <v>18270.648</v>
      </c>
      <c r="U29" s="35">
        <f t="shared" si="5"/>
        <v>0</v>
      </c>
      <c r="V29" s="35">
        <f t="shared" si="6"/>
        <v>0</v>
      </c>
      <c r="W29" s="35">
        <f t="shared" si="7"/>
        <v>18270.648</v>
      </c>
      <c r="X29" s="35">
        <f t="shared" si="8"/>
        <v>0</v>
      </c>
    </row>
    <row r="30" spans="1:24" ht="11.25">
      <c r="A30" s="7" t="s">
        <v>147</v>
      </c>
      <c r="B30" s="7" t="s">
        <v>148</v>
      </c>
      <c r="C30" s="7" t="s">
        <v>149</v>
      </c>
      <c r="D30" s="7">
        <v>19</v>
      </c>
      <c r="E30" s="7">
        <v>3</v>
      </c>
      <c r="F30" s="7" t="s">
        <v>17</v>
      </c>
      <c r="G30" s="32">
        <v>21726</v>
      </c>
      <c r="H30" s="32">
        <f t="shared" si="0"/>
        <v>65178</v>
      </c>
      <c r="I30" s="32">
        <v>8891.7</v>
      </c>
      <c r="J30" s="32">
        <v>8891.7</v>
      </c>
      <c r="K30" s="8"/>
      <c r="L30" s="7">
        <v>3</v>
      </c>
      <c r="M30" s="7" t="s">
        <v>17</v>
      </c>
      <c r="N30" s="7">
        <v>20</v>
      </c>
      <c r="O30" s="33">
        <v>13472.43</v>
      </c>
      <c r="P30" s="33">
        <f t="shared" si="1"/>
        <v>40417.29</v>
      </c>
      <c r="Q30" s="34">
        <f t="shared" si="9"/>
        <v>16166.916</v>
      </c>
      <c r="R30" s="34">
        <f t="shared" si="2"/>
        <v>48500.748</v>
      </c>
      <c r="S30" s="35">
        <f t="shared" si="3"/>
        <v>0</v>
      </c>
      <c r="T30" s="35">
        <f t="shared" si="4"/>
        <v>16166.916</v>
      </c>
      <c r="U30" s="35">
        <f t="shared" si="5"/>
        <v>0</v>
      </c>
      <c r="V30" s="35">
        <f t="shared" si="6"/>
        <v>0</v>
      </c>
      <c r="W30" s="35">
        <f t="shared" si="7"/>
        <v>48500.748</v>
      </c>
      <c r="X30" s="35">
        <f t="shared" si="8"/>
        <v>0</v>
      </c>
    </row>
    <row r="31" spans="1:24" ht="11.25">
      <c r="A31" s="7" t="s">
        <v>150</v>
      </c>
      <c r="B31" s="7" t="s">
        <v>151</v>
      </c>
      <c r="C31" s="7" t="s">
        <v>152</v>
      </c>
      <c r="D31" s="7">
        <v>19</v>
      </c>
      <c r="E31" s="7">
        <v>1</v>
      </c>
      <c r="F31" s="7" t="s">
        <v>17</v>
      </c>
      <c r="G31" s="32">
        <v>9622</v>
      </c>
      <c r="H31" s="32">
        <f t="shared" si="0"/>
        <v>9622</v>
      </c>
      <c r="I31" s="32"/>
      <c r="J31" s="32"/>
      <c r="K31" s="8"/>
      <c r="L31" s="7">
        <v>1</v>
      </c>
      <c r="M31" s="7" t="s">
        <v>17</v>
      </c>
      <c r="N31" s="7">
        <v>20</v>
      </c>
      <c r="O31" s="33">
        <v>6858.97</v>
      </c>
      <c r="P31" s="33">
        <f t="shared" si="1"/>
        <v>6858.97</v>
      </c>
      <c r="Q31" s="34">
        <f t="shared" si="9"/>
        <v>8230.764</v>
      </c>
      <c r="R31" s="34">
        <f t="shared" si="2"/>
        <v>8230.764</v>
      </c>
      <c r="S31" s="35">
        <f t="shared" si="3"/>
        <v>0</v>
      </c>
      <c r="T31" s="35">
        <f t="shared" si="4"/>
        <v>8230.764</v>
      </c>
      <c r="U31" s="35">
        <f t="shared" si="5"/>
        <v>0</v>
      </c>
      <c r="V31" s="35">
        <f t="shared" si="6"/>
        <v>0</v>
      </c>
      <c r="W31" s="35">
        <f t="shared" si="7"/>
        <v>8230.764</v>
      </c>
      <c r="X31" s="35">
        <f t="shared" si="8"/>
        <v>0</v>
      </c>
    </row>
    <row r="32" spans="1:24" ht="11.25">
      <c r="A32" s="7" t="s">
        <v>153</v>
      </c>
      <c r="B32" s="7" t="s">
        <v>154</v>
      </c>
      <c r="C32" s="7" t="s">
        <v>155</v>
      </c>
      <c r="D32" s="7">
        <v>19</v>
      </c>
      <c r="E32" s="7">
        <v>3</v>
      </c>
      <c r="F32" s="7" t="s">
        <v>17</v>
      </c>
      <c r="G32" s="32">
        <v>7596</v>
      </c>
      <c r="H32" s="32">
        <f t="shared" si="0"/>
        <v>22788</v>
      </c>
      <c r="I32" s="32">
        <v>7769.7</v>
      </c>
      <c r="J32" s="32">
        <v>7769.7</v>
      </c>
      <c r="K32" s="8"/>
      <c r="L32" s="7">
        <v>3</v>
      </c>
      <c r="M32" s="7" t="s">
        <v>17</v>
      </c>
      <c r="N32" s="7">
        <v>20</v>
      </c>
      <c r="O32" s="33">
        <v>9225.86</v>
      </c>
      <c r="P32" s="33">
        <f t="shared" si="1"/>
        <v>27677.58</v>
      </c>
      <c r="Q32" s="34">
        <f t="shared" si="9"/>
        <v>11071.032000000001</v>
      </c>
      <c r="R32" s="34">
        <f t="shared" si="2"/>
        <v>33213.096000000005</v>
      </c>
      <c r="S32" s="35">
        <f t="shared" si="3"/>
        <v>0</v>
      </c>
      <c r="T32" s="35">
        <f t="shared" si="4"/>
        <v>11071.032000000001</v>
      </c>
      <c r="U32" s="35">
        <f t="shared" si="5"/>
        <v>0</v>
      </c>
      <c r="V32" s="35">
        <f t="shared" si="6"/>
        <v>0</v>
      </c>
      <c r="W32" s="35">
        <f t="shared" si="7"/>
        <v>33213.096000000005</v>
      </c>
      <c r="X32" s="35">
        <f t="shared" si="8"/>
        <v>0</v>
      </c>
    </row>
    <row r="33" spans="1:24" ht="11.25">
      <c r="A33" s="7" t="s">
        <v>156</v>
      </c>
      <c r="B33" s="7" t="s">
        <v>157</v>
      </c>
      <c r="C33" s="7" t="s">
        <v>158</v>
      </c>
      <c r="D33" s="7">
        <v>19</v>
      </c>
      <c r="E33" s="7">
        <v>30</v>
      </c>
      <c r="F33" s="7" t="s">
        <v>17</v>
      </c>
      <c r="G33" s="32">
        <v>3944</v>
      </c>
      <c r="H33" s="32">
        <f t="shared" si="0"/>
        <v>118320</v>
      </c>
      <c r="I33" s="32">
        <v>7938.5</v>
      </c>
      <c r="J33" s="32">
        <v>7938.5</v>
      </c>
      <c r="K33" s="8"/>
      <c r="L33" s="7">
        <v>30</v>
      </c>
      <c r="M33" s="7" t="s">
        <v>17</v>
      </c>
      <c r="N33" s="7">
        <v>20</v>
      </c>
      <c r="O33" s="33">
        <v>2738.99</v>
      </c>
      <c r="P33" s="33">
        <f t="shared" si="1"/>
        <v>82169.7</v>
      </c>
      <c r="Q33" s="34">
        <f t="shared" si="9"/>
        <v>3286.7879999999996</v>
      </c>
      <c r="R33" s="34">
        <f t="shared" si="2"/>
        <v>98603.63999999998</v>
      </c>
      <c r="S33" s="35">
        <f t="shared" si="3"/>
        <v>0</v>
      </c>
      <c r="T33" s="35">
        <f t="shared" si="4"/>
        <v>3286.7879999999996</v>
      </c>
      <c r="U33" s="35">
        <f t="shared" si="5"/>
        <v>0</v>
      </c>
      <c r="V33" s="35">
        <f t="shared" si="6"/>
        <v>0</v>
      </c>
      <c r="W33" s="35">
        <f t="shared" si="7"/>
        <v>98603.63999999998</v>
      </c>
      <c r="X33" s="35">
        <f t="shared" si="8"/>
        <v>0</v>
      </c>
    </row>
    <row r="34" spans="1:24" ht="11.25">
      <c r="A34" s="7" t="s">
        <v>159</v>
      </c>
      <c r="B34" s="7" t="s">
        <v>160</v>
      </c>
      <c r="C34" s="7" t="s">
        <v>161</v>
      </c>
      <c r="D34" s="7">
        <v>19</v>
      </c>
      <c r="E34" s="7">
        <v>8</v>
      </c>
      <c r="F34" s="7" t="s">
        <v>17</v>
      </c>
      <c r="G34" s="32">
        <v>6671</v>
      </c>
      <c r="H34" s="32">
        <f t="shared" si="0"/>
        <v>53368</v>
      </c>
      <c r="I34" s="32"/>
      <c r="J34" s="32"/>
      <c r="K34" s="8"/>
      <c r="L34" s="7">
        <v>8</v>
      </c>
      <c r="M34" s="7" t="s">
        <v>17</v>
      </c>
      <c r="N34" s="7">
        <v>20</v>
      </c>
      <c r="O34" s="33">
        <v>4956.26</v>
      </c>
      <c r="P34" s="33">
        <f t="shared" si="1"/>
        <v>39650.08</v>
      </c>
      <c r="Q34" s="34">
        <f t="shared" si="9"/>
        <v>5947.512</v>
      </c>
      <c r="R34" s="34">
        <f t="shared" si="2"/>
        <v>47580.096</v>
      </c>
      <c r="S34" s="35">
        <f t="shared" si="3"/>
        <v>0</v>
      </c>
      <c r="T34" s="35">
        <f t="shared" si="4"/>
        <v>5947.512</v>
      </c>
      <c r="U34" s="35">
        <f t="shared" si="5"/>
        <v>0</v>
      </c>
      <c r="V34" s="35">
        <f t="shared" si="6"/>
        <v>0</v>
      </c>
      <c r="W34" s="35">
        <f t="shared" si="7"/>
        <v>47580.096</v>
      </c>
      <c r="X34" s="35">
        <f t="shared" si="8"/>
        <v>0</v>
      </c>
    </row>
    <row r="35" spans="1:24" ht="11.25">
      <c r="A35" s="7" t="s">
        <v>162</v>
      </c>
      <c r="B35" s="7" t="s">
        <v>163</v>
      </c>
      <c r="C35" s="7" t="s">
        <v>164</v>
      </c>
      <c r="D35" s="7">
        <v>19</v>
      </c>
      <c r="E35" s="7">
        <v>7</v>
      </c>
      <c r="F35" s="7" t="s">
        <v>17</v>
      </c>
      <c r="G35" s="32">
        <v>2600</v>
      </c>
      <c r="H35" s="32">
        <f t="shared" si="0"/>
        <v>18200</v>
      </c>
      <c r="I35" s="32">
        <v>3094</v>
      </c>
      <c r="J35" s="32">
        <v>21658</v>
      </c>
      <c r="K35" s="8"/>
      <c r="L35" s="7">
        <v>7</v>
      </c>
      <c r="M35" s="7" t="s">
        <v>17</v>
      </c>
      <c r="N35" s="7">
        <v>20</v>
      </c>
      <c r="O35" s="33">
        <v>1846.45</v>
      </c>
      <c r="P35" s="33">
        <f t="shared" si="1"/>
        <v>12925.15</v>
      </c>
      <c r="Q35" s="34">
        <f t="shared" si="9"/>
        <v>2215.74</v>
      </c>
      <c r="R35" s="34">
        <f t="shared" si="2"/>
        <v>15510.179999999998</v>
      </c>
      <c r="S35" s="35">
        <f t="shared" si="3"/>
        <v>2215.74</v>
      </c>
      <c r="T35" s="35">
        <f t="shared" si="4"/>
        <v>0</v>
      </c>
      <c r="U35" s="35">
        <f t="shared" si="5"/>
        <v>0</v>
      </c>
      <c r="V35" s="35">
        <f t="shared" si="6"/>
        <v>15510.179999999998</v>
      </c>
      <c r="W35" s="35">
        <f t="shared" si="7"/>
        <v>0</v>
      </c>
      <c r="X35" s="35">
        <f t="shared" si="8"/>
        <v>0</v>
      </c>
    </row>
    <row r="36" spans="1:24" ht="11.25">
      <c r="A36" s="7" t="s">
        <v>165</v>
      </c>
      <c r="B36" s="7" t="s">
        <v>166</v>
      </c>
      <c r="C36" s="7" t="s">
        <v>167</v>
      </c>
      <c r="D36" s="7">
        <v>19</v>
      </c>
      <c r="E36" s="7">
        <v>1</v>
      </c>
      <c r="F36" s="7" t="s">
        <v>17</v>
      </c>
      <c r="G36" s="32">
        <v>31315.2</v>
      </c>
      <c r="H36" s="32">
        <f t="shared" si="0"/>
        <v>31315.2</v>
      </c>
      <c r="I36" s="32">
        <v>1249.5</v>
      </c>
      <c r="J36" s="32">
        <v>1249.5</v>
      </c>
      <c r="K36" s="8"/>
      <c r="L36" s="7">
        <v>1</v>
      </c>
      <c r="M36" s="7" t="s">
        <v>17</v>
      </c>
      <c r="N36" s="7">
        <v>20</v>
      </c>
      <c r="O36" s="33">
        <v>41043.87</v>
      </c>
      <c r="P36" s="33">
        <f t="shared" si="1"/>
        <v>41043.87</v>
      </c>
      <c r="Q36" s="34">
        <f t="shared" si="9"/>
        <v>49252.644</v>
      </c>
      <c r="R36" s="34">
        <f t="shared" si="2"/>
        <v>49252.644</v>
      </c>
      <c r="S36" s="35">
        <f t="shared" si="3"/>
        <v>0</v>
      </c>
      <c r="T36" s="35">
        <f t="shared" si="4"/>
        <v>0</v>
      </c>
      <c r="U36" s="35">
        <f t="shared" si="5"/>
        <v>49252.644</v>
      </c>
      <c r="V36" s="35">
        <f t="shared" si="6"/>
        <v>0</v>
      </c>
      <c r="W36" s="35">
        <f t="shared" si="7"/>
        <v>0</v>
      </c>
      <c r="X36" s="35">
        <f t="shared" si="8"/>
        <v>49252.644</v>
      </c>
    </row>
    <row r="37" spans="1:24" ht="11.25">
      <c r="A37" s="7" t="s">
        <v>168</v>
      </c>
      <c r="B37" s="7" t="s">
        <v>169</v>
      </c>
      <c r="C37" s="7" t="s">
        <v>170</v>
      </c>
      <c r="D37" s="7">
        <v>19</v>
      </c>
      <c r="E37" s="7">
        <v>1</v>
      </c>
      <c r="F37" s="7" t="s">
        <v>17</v>
      </c>
      <c r="G37" s="32">
        <v>4464</v>
      </c>
      <c r="H37" s="32">
        <f t="shared" si="0"/>
        <v>4464</v>
      </c>
      <c r="I37" s="32"/>
      <c r="J37" s="32"/>
      <c r="K37" s="8"/>
      <c r="L37" s="7">
        <v>1</v>
      </c>
      <c r="M37" s="7" t="s">
        <v>17</v>
      </c>
      <c r="N37" s="7">
        <v>20</v>
      </c>
      <c r="O37" s="33">
        <v>1981.99</v>
      </c>
      <c r="P37" s="33">
        <f t="shared" si="1"/>
        <v>1981.99</v>
      </c>
      <c r="Q37" s="34">
        <f t="shared" si="9"/>
        <v>2378.388</v>
      </c>
      <c r="R37" s="34">
        <f t="shared" si="2"/>
        <v>2378.388</v>
      </c>
      <c r="S37" s="35">
        <f t="shared" si="3"/>
        <v>2378.388</v>
      </c>
      <c r="T37" s="35">
        <f t="shared" si="4"/>
        <v>0</v>
      </c>
      <c r="U37" s="35">
        <f t="shared" si="5"/>
        <v>0</v>
      </c>
      <c r="V37" s="35">
        <f t="shared" si="6"/>
        <v>2378.388</v>
      </c>
      <c r="W37" s="35">
        <f t="shared" si="7"/>
        <v>0</v>
      </c>
      <c r="X37" s="35">
        <f t="shared" si="8"/>
        <v>0</v>
      </c>
    </row>
    <row r="38" spans="1:24" ht="11.25">
      <c r="A38" s="7" t="s">
        <v>171</v>
      </c>
      <c r="B38" s="7" t="s">
        <v>172</v>
      </c>
      <c r="C38" s="8"/>
      <c r="D38" s="7">
        <v>19</v>
      </c>
      <c r="E38" s="7">
        <v>6</v>
      </c>
      <c r="F38" s="7" t="s">
        <v>17</v>
      </c>
      <c r="G38" s="32">
        <v>6490</v>
      </c>
      <c r="H38" s="32">
        <f t="shared" si="0"/>
        <v>38940</v>
      </c>
      <c r="I38" s="32">
        <v>1138.8</v>
      </c>
      <c r="J38" s="32">
        <v>1138.8</v>
      </c>
      <c r="K38" s="8"/>
      <c r="L38" s="7">
        <v>6</v>
      </c>
      <c r="M38" s="7" t="s">
        <v>17</v>
      </c>
      <c r="N38" s="7">
        <v>20</v>
      </c>
      <c r="O38" s="33">
        <v>5869.26</v>
      </c>
      <c r="P38" s="33">
        <f t="shared" si="1"/>
        <v>35215.56</v>
      </c>
      <c r="Q38" s="34">
        <f t="shared" si="9"/>
        <v>7043.112</v>
      </c>
      <c r="R38" s="34">
        <f t="shared" si="2"/>
        <v>42258.672</v>
      </c>
      <c r="S38" s="35">
        <f t="shared" si="3"/>
        <v>0</v>
      </c>
      <c r="T38" s="35">
        <f t="shared" si="4"/>
        <v>7043.112</v>
      </c>
      <c r="U38" s="35">
        <f t="shared" si="5"/>
        <v>0</v>
      </c>
      <c r="V38" s="35">
        <f t="shared" si="6"/>
        <v>0</v>
      </c>
      <c r="W38" s="35">
        <f t="shared" si="7"/>
        <v>42258.672</v>
      </c>
      <c r="X38" s="35">
        <f t="shared" si="8"/>
        <v>0</v>
      </c>
    </row>
    <row r="39" spans="1:24" ht="11.25">
      <c r="A39" s="7" t="s">
        <v>173</v>
      </c>
      <c r="B39" s="7" t="s">
        <v>174</v>
      </c>
      <c r="C39" s="8"/>
      <c r="D39" s="7">
        <v>19</v>
      </c>
      <c r="E39" s="7">
        <v>3</v>
      </c>
      <c r="F39" s="7" t="s">
        <v>17</v>
      </c>
      <c r="G39" s="32">
        <v>1427</v>
      </c>
      <c r="H39" s="32">
        <f t="shared" si="0"/>
        <v>4281</v>
      </c>
      <c r="I39" s="32">
        <v>1249.5</v>
      </c>
      <c r="J39" s="32">
        <v>1249.5</v>
      </c>
      <c r="K39" s="8"/>
      <c r="L39" s="7">
        <v>3</v>
      </c>
      <c r="M39" s="7" t="s">
        <v>17</v>
      </c>
      <c r="N39" s="7">
        <v>20</v>
      </c>
      <c r="O39" s="33">
        <v>875.91</v>
      </c>
      <c r="P39" s="33">
        <f t="shared" si="1"/>
        <v>2627.73</v>
      </c>
      <c r="Q39" s="34">
        <f t="shared" si="9"/>
        <v>1051.0919999999999</v>
      </c>
      <c r="R39" s="34">
        <f t="shared" si="2"/>
        <v>3153.276</v>
      </c>
      <c r="S39" s="35">
        <f t="shared" si="3"/>
        <v>1051.0919999999999</v>
      </c>
      <c r="T39" s="35">
        <f t="shared" si="4"/>
        <v>0</v>
      </c>
      <c r="U39" s="35">
        <f t="shared" si="5"/>
        <v>0</v>
      </c>
      <c r="V39" s="35">
        <f t="shared" si="6"/>
        <v>3153.276</v>
      </c>
      <c r="W39" s="35">
        <f t="shared" si="7"/>
        <v>0</v>
      </c>
      <c r="X39" s="35">
        <f t="shared" si="8"/>
        <v>0</v>
      </c>
    </row>
    <row r="40" spans="1:24" ht="11.25">
      <c r="A40" s="7" t="s">
        <v>175</v>
      </c>
      <c r="B40" s="7" t="s">
        <v>176</v>
      </c>
      <c r="C40" s="8"/>
      <c r="D40" s="7">
        <v>19</v>
      </c>
      <c r="E40" s="7">
        <v>11</v>
      </c>
      <c r="F40" s="7" t="s">
        <v>17</v>
      </c>
      <c r="G40" s="32">
        <v>3286</v>
      </c>
      <c r="H40" s="32">
        <f aca="true" t="shared" si="10" ref="H40:H68">E40*G40</f>
        <v>36146</v>
      </c>
      <c r="I40" s="32">
        <v>47481</v>
      </c>
      <c r="J40" s="32">
        <v>47481</v>
      </c>
      <c r="K40" s="8"/>
      <c r="L40" s="7">
        <v>11</v>
      </c>
      <c r="M40" s="7" t="s">
        <v>17</v>
      </c>
      <c r="N40" s="7">
        <v>20</v>
      </c>
      <c r="O40" s="33">
        <v>1943.63</v>
      </c>
      <c r="P40" s="33">
        <f aca="true" t="shared" si="11" ref="P40:P68">L40*O40</f>
        <v>21379.93</v>
      </c>
      <c r="Q40" s="34">
        <f t="shared" si="9"/>
        <v>2332.356</v>
      </c>
      <c r="R40" s="34">
        <f aca="true" t="shared" si="12" ref="R40:R68">Q40*L40</f>
        <v>25655.916</v>
      </c>
      <c r="S40" s="35">
        <f aca="true" t="shared" si="13" ref="S40:S68">+IF(Q40&lt;3000,Q40,0)</f>
        <v>2332.356</v>
      </c>
      <c r="T40" s="35">
        <f aca="true" t="shared" si="14" ref="T40:T68">IF(AND(Q40&gt;=3000,Q40&lt;40000),Q40,0)</f>
        <v>0</v>
      </c>
      <c r="U40" s="35">
        <f aca="true" t="shared" si="15" ref="U40:U68">+IF(Q40&gt;40000,Q40,0)</f>
        <v>0</v>
      </c>
      <c r="V40" s="35">
        <f aca="true" t="shared" si="16" ref="V40:V68">PRODUCT(S40,E40)</f>
        <v>25655.916</v>
      </c>
      <c r="W40" s="35">
        <f aca="true" t="shared" si="17" ref="W40:W68">PRODUCT(T40,E40)</f>
        <v>0</v>
      </c>
      <c r="X40" s="35">
        <f aca="true" t="shared" si="18" ref="X40:X68">PRODUCT(U40,E40)</f>
        <v>0</v>
      </c>
    </row>
    <row r="41" spans="1:24" ht="11.25">
      <c r="A41" s="7" t="s">
        <v>177</v>
      </c>
      <c r="B41" s="7" t="s">
        <v>178</v>
      </c>
      <c r="C41" s="8"/>
      <c r="D41" s="7">
        <v>19</v>
      </c>
      <c r="E41" s="7">
        <v>2</v>
      </c>
      <c r="F41" s="7" t="s">
        <v>17</v>
      </c>
      <c r="G41" s="32">
        <v>2801</v>
      </c>
      <c r="H41" s="32">
        <f t="shared" si="10"/>
        <v>5602</v>
      </c>
      <c r="I41" s="32"/>
      <c r="J41" s="32"/>
      <c r="K41" s="8"/>
      <c r="L41" s="7">
        <v>2</v>
      </c>
      <c r="M41" s="7" t="s">
        <v>17</v>
      </c>
      <c r="N41" s="7">
        <v>20</v>
      </c>
      <c r="O41" s="33">
        <v>4040.71</v>
      </c>
      <c r="P41" s="33">
        <f t="shared" si="11"/>
        <v>8081.42</v>
      </c>
      <c r="Q41" s="34">
        <f t="shared" si="9"/>
        <v>4848.852</v>
      </c>
      <c r="R41" s="34">
        <f t="shared" si="12"/>
        <v>9697.704</v>
      </c>
      <c r="S41" s="35">
        <f t="shared" si="13"/>
        <v>0</v>
      </c>
      <c r="T41" s="35">
        <f t="shared" si="14"/>
        <v>4848.852</v>
      </c>
      <c r="U41" s="35">
        <f t="shared" si="15"/>
        <v>0</v>
      </c>
      <c r="V41" s="35">
        <f t="shared" si="16"/>
        <v>0</v>
      </c>
      <c r="W41" s="35">
        <f t="shared" si="17"/>
        <v>9697.704</v>
      </c>
      <c r="X41" s="35">
        <f t="shared" si="18"/>
        <v>0</v>
      </c>
    </row>
    <row r="42" spans="1:24" ht="11.25">
      <c r="A42" s="7" t="s">
        <v>179</v>
      </c>
      <c r="B42" s="7" t="s">
        <v>180</v>
      </c>
      <c r="C42" s="8"/>
      <c r="D42" s="7">
        <v>19</v>
      </c>
      <c r="E42" s="7">
        <v>1</v>
      </c>
      <c r="F42" s="7" t="s">
        <v>17</v>
      </c>
      <c r="G42" s="32">
        <v>7879</v>
      </c>
      <c r="H42" s="32">
        <f t="shared" si="10"/>
        <v>7879</v>
      </c>
      <c r="I42" s="32"/>
      <c r="J42" s="32"/>
      <c r="K42" s="8"/>
      <c r="L42" s="7">
        <v>1</v>
      </c>
      <c r="M42" s="7" t="s">
        <v>17</v>
      </c>
      <c r="N42" s="7">
        <v>20</v>
      </c>
      <c r="O42" s="33">
        <v>12036.45</v>
      </c>
      <c r="P42" s="33">
        <f t="shared" si="11"/>
        <v>12036.45</v>
      </c>
      <c r="Q42" s="34">
        <f t="shared" si="9"/>
        <v>14443.74</v>
      </c>
      <c r="R42" s="34">
        <f t="shared" si="12"/>
        <v>14443.74</v>
      </c>
      <c r="S42" s="35">
        <f t="shared" si="13"/>
        <v>0</v>
      </c>
      <c r="T42" s="35">
        <f t="shared" si="14"/>
        <v>14443.74</v>
      </c>
      <c r="U42" s="35">
        <f t="shared" si="15"/>
        <v>0</v>
      </c>
      <c r="V42" s="35">
        <f t="shared" si="16"/>
        <v>0</v>
      </c>
      <c r="W42" s="35">
        <f t="shared" si="17"/>
        <v>14443.74</v>
      </c>
      <c r="X42" s="35">
        <f t="shared" si="18"/>
        <v>0</v>
      </c>
    </row>
    <row r="43" spans="1:24" ht="11.25">
      <c r="A43" s="7" t="s">
        <v>181</v>
      </c>
      <c r="B43" s="7" t="s">
        <v>182</v>
      </c>
      <c r="C43" s="8"/>
      <c r="D43" s="7">
        <v>19</v>
      </c>
      <c r="E43" s="7">
        <v>4</v>
      </c>
      <c r="F43" s="7" t="s">
        <v>183</v>
      </c>
      <c r="G43" s="32">
        <v>4552</v>
      </c>
      <c r="H43" s="32">
        <f t="shared" si="10"/>
        <v>18208</v>
      </c>
      <c r="I43" s="32">
        <v>1138.8</v>
      </c>
      <c r="J43" s="32">
        <v>1138.8</v>
      </c>
      <c r="K43" s="8"/>
      <c r="L43" s="7">
        <v>4</v>
      </c>
      <c r="M43" s="7" t="s">
        <v>17</v>
      </c>
      <c r="N43" s="7">
        <v>20</v>
      </c>
      <c r="O43" s="33">
        <v>4512.55</v>
      </c>
      <c r="P43" s="33">
        <f t="shared" si="11"/>
        <v>18050.2</v>
      </c>
      <c r="Q43" s="34">
        <f t="shared" si="9"/>
        <v>5415.06</v>
      </c>
      <c r="R43" s="34">
        <f t="shared" si="12"/>
        <v>21660.24</v>
      </c>
      <c r="S43" s="35">
        <f t="shared" si="13"/>
        <v>0</v>
      </c>
      <c r="T43" s="35">
        <f t="shared" si="14"/>
        <v>5415.06</v>
      </c>
      <c r="U43" s="35">
        <f t="shared" si="15"/>
        <v>0</v>
      </c>
      <c r="V43" s="35">
        <f t="shared" si="16"/>
        <v>0</v>
      </c>
      <c r="W43" s="35">
        <f t="shared" si="17"/>
        <v>21660.24</v>
      </c>
      <c r="X43" s="35">
        <f t="shared" si="18"/>
        <v>0</v>
      </c>
    </row>
    <row r="44" spans="1:24" ht="11.25">
      <c r="A44" s="7" t="s">
        <v>184</v>
      </c>
      <c r="B44" s="7" t="s">
        <v>185</v>
      </c>
      <c r="C44" s="7" t="s">
        <v>186</v>
      </c>
      <c r="D44" s="7">
        <v>19</v>
      </c>
      <c r="E44" s="7">
        <v>5</v>
      </c>
      <c r="F44" s="7" t="s">
        <v>17</v>
      </c>
      <c r="G44" s="32">
        <v>1789</v>
      </c>
      <c r="H44" s="32">
        <f t="shared" si="10"/>
        <v>8945</v>
      </c>
      <c r="I44" s="32">
        <v>1044.8</v>
      </c>
      <c r="J44" s="32">
        <v>1044.8</v>
      </c>
      <c r="K44" s="8"/>
      <c r="L44" s="7">
        <v>5</v>
      </c>
      <c r="M44" s="7" t="s">
        <v>17</v>
      </c>
      <c r="N44" s="7">
        <v>20</v>
      </c>
      <c r="O44" s="33">
        <v>3516.44</v>
      </c>
      <c r="P44" s="33">
        <f t="shared" si="11"/>
        <v>17582.2</v>
      </c>
      <c r="Q44" s="34">
        <f t="shared" si="9"/>
        <v>4219.728</v>
      </c>
      <c r="R44" s="34">
        <f t="shared" si="12"/>
        <v>21098.64</v>
      </c>
      <c r="S44" s="35">
        <f t="shared" si="13"/>
        <v>0</v>
      </c>
      <c r="T44" s="35">
        <f t="shared" si="14"/>
        <v>4219.728</v>
      </c>
      <c r="U44" s="35">
        <f t="shared" si="15"/>
        <v>0</v>
      </c>
      <c r="V44" s="35">
        <f t="shared" si="16"/>
        <v>0</v>
      </c>
      <c r="W44" s="35">
        <f t="shared" si="17"/>
        <v>21098.64</v>
      </c>
      <c r="X44" s="35">
        <f t="shared" si="18"/>
        <v>0</v>
      </c>
    </row>
    <row r="45" spans="1:24" ht="11.25">
      <c r="A45" s="7" t="s">
        <v>187</v>
      </c>
      <c r="B45" s="7" t="s">
        <v>188</v>
      </c>
      <c r="C45" s="8"/>
      <c r="D45" s="7">
        <v>19</v>
      </c>
      <c r="E45" s="7">
        <v>1</v>
      </c>
      <c r="F45" s="7" t="s">
        <v>17</v>
      </c>
      <c r="G45" s="32">
        <v>1976</v>
      </c>
      <c r="H45" s="32">
        <f t="shared" si="10"/>
        <v>1976</v>
      </c>
      <c r="I45" s="32">
        <v>1657.7</v>
      </c>
      <c r="J45" s="32">
        <v>1657.7</v>
      </c>
      <c r="K45" s="8"/>
      <c r="L45" s="7">
        <v>1</v>
      </c>
      <c r="M45" s="7" t="s">
        <v>17</v>
      </c>
      <c r="N45" s="7">
        <v>20</v>
      </c>
      <c r="O45" s="33">
        <v>1726.25</v>
      </c>
      <c r="P45" s="33">
        <f t="shared" si="11"/>
        <v>1726.25</v>
      </c>
      <c r="Q45" s="34">
        <f t="shared" si="9"/>
        <v>2071.5</v>
      </c>
      <c r="R45" s="34">
        <f t="shared" si="12"/>
        <v>2071.5</v>
      </c>
      <c r="S45" s="35">
        <f t="shared" si="13"/>
        <v>2071.5</v>
      </c>
      <c r="T45" s="35">
        <f t="shared" si="14"/>
        <v>0</v>
      </c>
      <c r="U45" s="35">
        <f t="shared" si="15"/>
        <v>0</v>
      </c>
      <c r="V45" s="35">
        <f t="shared" si="16"/>
        <v>2071.5</v>
      </c>
      <c r="W45" s="35">
        <f t="shared" si="17"/>
        <v>0</v>
      </c>
      <c r="X45" s="35">
        <f t="shared" si="18"/>
        <v>0</v>
      </c>
    </row>
    <row r="46" spans="1:24" ht="11.25">
      <c r="A46" s="7" t="s">
        <v>189</v>
      </c>
      <c r="B46" s="7" t="s">
        <v>190</v>
      </c>
      <c r="C46" s="8"/>
      <c r="D46" s="7">
        <v>19</v>
      </c>
      <c r="E46" s="7">
        <v>3</v>
      </c>
      <c r="F46" s="7" t="s">
        <v>17</v>
      </c>
      <c r="G46" s="32">
        <v>957</v>
      </c>
      <c r="H46" s="32">
        <f t="shared" si="10"/>
        <v>2871</v>
      </c>
      <c r="I46" s="36"/>
      <c r="J46" s="32">
        <v>180655.4</v>
      </c>
      <c r="K46" s="8"/>
      <c r="L46" s="7">
        <v>3</v>
      </c>
      <c r="M46" s="7" t="s">
        <v>17</v>
      </c>
      <c r="N46" s="7">
        <v>20</v>
      </c>
      <c r="O46" s="33">
        <v>319.68</v>
      </c>
      <c r="P46" s="33">
        <f t="shared" si="11"/>
        <v>959.04</v>
      </c>
      <c r="Q46" s="34">
        <f t="shared" si="9"/>
        <v>383.616</v>
      </c>
      <c r="R46" s="34">
        <f t="shared" si="12"/>
        <v>1150.848</v>
      </c>
      <c r="S46" s="35">
        <f t="shared" si="13"/>
        <v>383.616</v>
      </c>
      <c r="T46" s="35">
        <f t="shared" si="14"/>
        <v>0</v>
      </c>
      <c r="U46" s="35">
        <f t="shared" si="15"/>
        <v>0</v>
      </c>
      <c r="V46" s="35">
        <f t="shared" si="16"/>
        <v>1150.848</v>
      </c>
      <c r="W46" s="35">
        <f t="shared" si="17"/>
        <v>0</v>
      </c>
      <c r="X46" s="35">
        <f t="shared" si="18"/>
        <v>0</v>
      </c>
    </row>
    <row r="47" spans="1:24" ht="11.25">
      <c r="A47" s="7" t="s">
        <v>191</v>
      </c>
      <c r="B47" s="7" t="s">
        <v>192</v>
      </c>
      <c r="C47" s="8"/>
      <c r="D47" s="7">
        <v>19</v>
      </c>
      <c r="E47" s="7">
        <v>5</v>
      </c>
      <c r="F47" s="7" t="s">
        <v>17</v>
      </c>
      <c r="G47" s="32">
        <v>482</v>
      </c>
      <c r="H47" s="32">
        <f t="shared" si="10"/>
        <v>2410</v>
      </c>
      <c r="I47" s="32"/>
      <c r="J47" s="32"/>
      <c r="K47" s="8"/>
      <c r="L47" s="7">
        <v>5</v>
      </c>
      <c r="M47" s="7" t="s">
        <v>17</v>
      </c>
      <c r="N47" s="7">
        <v>20</v>
      </c>
      <c r="O47" s="33">
        <v>345.25</v>
      </c>
      <c r="P47" s="33">
        <f t="shared" si="11"/>
        <v>1726.25</v>
      </c>
      <c r="Q47" s="34">
        <f t="shared" si="9"/>
        <v>414.3</v>
      </c>
      <c r="R47" s="34">
        <f t="shared" si="12"/>
        <v>2071.5</v>
      </c>
      <c r="S47" s="35">
        <f t="shared" si="13"/>
        <v>414.3</v>
      </c>
      <c r="T47" s="35">
        <f t="shared" si="14"/>
        <v>0</v>
      </c>
      <c r="U47" s="35">
        <f t="shared" si="15"/>
        <v>0</v>
      </c>
      <c r="V47" s="35">
        <f t="shared" si="16"/>
        <v>2071.5</v>
      </c>
      <c r="W47" s="35">
        <f t="shared" si="17"/>
        <v>0</v>
      </c>
      <c r="X47" s="35">
        <f t="shared" si="18"/>
        <v>0</v>
      </c>
    </row>
    <row r="48" spans="1:24" ht="11.25">
      <c r="A48" s="7" t="s">
        <v>193</v>
      </c>
      <c r="B48" s="7" t="s">
        <v>194</v>
      </c>
      <c r="C48" s="7" t="s">
        <v>195</v>
      </c>
      <c r="D48" s="7">
        <v>19</v>
      </c>
      <c r="E48" s="7">
        <v>1</v>
      </c>
      <c r="F48" s="7" t="s">
        <v>17</v>
      </c>
      <c r="G48" s="32">
        <v>4117.1</v>
      </c>
      <c r="H48" s="32">
        <f t="shared" si="10"/>
        <v>4117.1</v>
      </c>
      <c r="I48" s="32">
        <v>1657.7</v>
      </c>
      <c r="J48" s="32">
        <v>1657.7</v>
      </c>
      <c r="K48" s="8"/>
      <c r="L48" s="7">
        <v>1</v>
      </c>
      <c r="M48" s="7" t="s">
        <v>17</v>
      </c>
      <c r="N48" s="7">
        <v>20</v>
      </c>
      <c r="O48" s="33">
        <v>5396.13</v>
      </c>
      <c r="P48" s="33">
        <f t="shared" si="11"/>
        <v>5396.13</v>
      </c>
      <c r="Q48" s="34">
        <f t="shared" si="9"/>
        <v>6475.356</v>
      </c>
      <c r="R48" s="34">
        <f t="shared" si="12"/>
        <v>6475.356</v>
      </c>
      <c r="S48" s="35">
        <f t="shared" si="13"/>
        <v>0</v>
      </c>
      <c r="T48" s="35">
        <f t="shared" si="14"/>
        <v>6475.356</v>
      </c>
      <c r="U48" s="35">
        <f t="shared" si="15"/>
        <v>0</v>
      </c>
      <c r="V48" s="35">
        <f t="shared" si="16"/>
        <v>0</v>
      </c>
      <c r="W48" s="35">
        <f t="shared" si="17"/>
        <v>6475.356</v>
      </c>
      <c r="X48" s="35">
        <f t="shared" si="18"/>
        <v>0</v>
      </c>
    </row>
    <row r="49" spans="1:24" ht="11.25">
      <c r="A49" s="7" t="s">
        <v>196</v>
      </c>
      <c r="B49" s="7" t="s">
        <v>197</v>
      </c>
      <c r="C49" s="7" t="s">
        <v>198</v>
      </c>
      <c r="D49" s="7">
        <v>19</v>
      </c>
      <c r="E49" s="7">
        <v>1</v>
      </c>
      <c r="F49" s="7" t="s">
        <v>17</v>
      </c>
      <c r="G49" s="32">
        <v>3264</v>
      </c>
      <c r="H49" s="32">
        <f t="shared" si="10"/>
        <v>3264</v>
      </c>
      <c r="I49" s="32">
        <v>1138.8</v>
      </c>
      <c r="J49" s="32">
        <v>1138.8</v>
      </c>
      <c r="K49" s="8"/>
      <c r="L49" s="7">
        <v>1</v>
      </c>
      <c r="M49" s="7" t="s">
        <v>17</v>
      </c>
      <c r="N49" s="7">
        <v>20</v>
      </c>
      <c r="O49" s="33">
        <v>4066.28</v>
      </c>
      <c r="P49" s="33">
        <f t="shared" si="11"/>
        <v>4066.28</v>
      </c>
      <c r="Q49" s="34">
        <f t="shared" si="9"/>
        <v>4879.536</v>
      </c>
      <c r="R49" s="34">
        <f t="shared" si="12"/>
        <v>4879.536</v>
      </c>
      <c r="S49" s="35">
        <f t="shared" si="13"/>
        <v>0</v>
      </c>
      <c r="T49" s="35">
        <f t="shared" si="14"/>
        <v>4879.536</v>
      </c>
      <c r="U49" s="35">
        <f t="shared" si="15"/>
        <v>0</v>
      </c>
      <c r="V49" s="35">
        <f t="shared" si="16"/>
        <v>0</v>
      </c>
      <c r="W49" s="35">
        <f t="shared" si="17"/>
        <v>4879.536</v>
      </c>
      <c r="X49" s="35">
        <f t="shared" si="18"/>
        <v>0</v>
      </c>
    </row>
    <row r="50" spans="1:24" ht="11.25">
      <c r="A50" s="7" t="s">
        <v>199</v>
      </c>
      <c r="B50" s="7" t="s">
        <v>200</v>
      </c>
      <c r="C50" s="7" t="s">
        <v>201</v>
      </c>
      <c r="D50" s="7">
        <v>19</v>
      </c>
      <c r="E50" s="7">
        <v>8</v>
      </c>
      <c r="F50" s="7" t="s">
        <v>17</v>
      </c>
      <c r="G50" s="32">
        <v>4731</v>
      </c>
      <c r="H50" s="32">
        <f t="shared" si="10"/>
        <v>37848</v>
      </c>
      <c r="I50" s="32">
        <v>511.7</v>
      </c>
      <c r="J50" s="32">
        <v>511.7</v>
      </c>
      <c r="K50" s="8"/>
      <c r="L50" s="7">
        <v>8</v>
      </c>
      <c r="M50" s="7" t="s">
        <v>17</v>
      </c>
      <c r="N50" s="7">
        <v>20</v>
      </c>
      <c r="O50" s="33">
        <v>3696.74</v>
      </c>
      <c r="P50" s="33">
        <f t="shared" si="11"/>
        <v>29573.92</v>
      </c>
      <c r="Q50" s="34">
        <f aca="true" t="shared" si="19" ref="Q50:Q68">O50*1.2</f>
        <v>4436.088</v>
      </c>
      <c r="R50" s="34">
        <f t="shared" si="12"/>
        <v>35488.704</v>
      </c>
      <c r="S50" s="35">
        <f t="shared" si="13"/>
        <v>0</v>
      </c>
      <c r="T50" s="35">
        <f t="shared" si="14"/>
        <v>4436.088</v>
      </c>
      <c r="U50" s="35">
        <f t="shared" si="15"/>
        <v>0</v>
      </c>
      <c r="V50" s="35">
        <f t="shared" si="16"/>
        <v>0</v>
      </c>
      <c r="W50" s="35">
        <f t="shared" si="17"/>
        <v>35488.704</v>
      </c>
      <c r="X50" s="35">
        <f t="shared" si="18"/>
        <v>0</v>
      </c>
    </row>
    <row r="51" spans="1:24" ht="11.25">
      <c r="A51" s="7" t="s">
        <v>202</v>
      </c>
      <c r="B51" s="7" t="s">
        <v>203</v>
      </c>
      <c r="C51" s="8"/>
      <c r="D51" s="7">
        <v>19</v>
      </c>
      <c r="E51" s="7">
        <v>8</v>
      </c>
      <c r="F51" s="7" t="s">
        <v>17</v>
      </c>
      <c r="G51" s="32">
        <v>295</v>
      </c>
      <c r="H51" s="32">
        <f t="shared" si="10"/>
        <v>2360</v>
      </c>
      <c r="I51" s="36"/>
      <c r="J51" s="32">
        <v>301919.8</v>
      </c>
      <c r="K51" s="8"/>
      <c r="L51" s="7">
        <v>8</v>
      </c>
      <c r="M51" s="7" t="s">
        <v>17</v>
      </c>
      <c r="N51" s="7">
        <v>20</v>
      </c>
      <c r="O51" s="33">
        <v>236.56</v>
      </c>
      <c r="P51" s="33">
        <f t="shared" si="11"/>
        <v>1892.48</v>
      </c>
      <c r="Q51" s="34">
        <f t="shared" si="19"/>
        <v>283.872</v>
      </c>
      <c r="R51" s="34">
        <f t="shared" si="12"/>
        <v>2270.976</v>
      </c>
      <c r="S51" s="35">
        <f t="shared" si="13"/>
        <v>283.872</v>
      </c>
      <c r="T51" s="35">
        <f t="shared" si="14"/>
        <v>0</v>
      </c>
      <c r="U51" s="35">
        <f t="shared" si="15"/>
        <v>0</v>
      </c>
      <c r="V51" s="35">
        <f t="shared" si="16"/>
        <v>2270.976</v>
      </c>
      <c r="W51" s="35">
        <f t="shared" si="17"/>
        <v>0</v>
      </c>
      <c r="X51" s="35">
        <f t="shared" si="18"/>
        <v>0</v>
      </c>
    </row>
    <row r="52" spans="1:24" ht="11.25">
      <c r="A52" s="7" t="s">
        <v>204</v>
      </c>
      <c r="B52" s="7" t="s">
        <v>205</v>
      </c>
      <c r="C52" s="8"/>
      <c r="D52" s="7">
        <v>19</v>
      </c>
      <c r="E52" s="7">
        <v>6</v>
      </c>
      <c r="F52" s="7" t="s">
        <v>17</v>
      </c>
      <c r="G52" s="32">
        <v>878</v>
      </c>
      <c r="H52" s="32">
        <f t="shared" si="10"/>
        <v>5268</v>
      </c>
      <c r="I52" s="32"/>
      <c r="J52" s="32"/>
      <c r="K52" s="8"/>
      <c r="L52" s="7">
        <v>6</v>
      </c>
      <c r="M52" s="7" t="s">
        <v>17</v>
      </c>
      <c r="N52" s="7">
        <v>20</v>
      </c>
      <c r="O52" s="33">
        <v>1088.18</v>
      </c>
      <c r="P52" s="33">
        <f t="shared" si="11"/>
        <v>6529.08</v>
      </c>
      <c r="Q52" s="34">
        <f t="shared" si="19"/>
        <v>1305.816</v>
      </c>
      <c r="R52" s="34">
        <f t="shared" si="12"/>
        <v>7834.896000000001</v>
      </c>
      <c r="S52" s="35">
        <f t="shared" si="13"/>
        <v>1305.816</v>
      </c>
      <c r="T52" s="35">
        <f t="shared" si="14"/>
        <v>0</v>
      </c>
      <c r="U52" s="35">
        <f t="shared" si="15"/>
        <v>0</v>
      </c>
      <c r="V52" s="35">
        <f t="shared" si="16"/>
        <v>7834.896000000001</v>
      </c>
      <c r="W52" s="35">
        <f t="shared" si="17"/>
        <v>0</v>
      </c>
      <c r="X52" s="35">
        <f t="shared" si="18"/>
        <v>0</v>
      </c>
    </row>
    <row r="53" spans="1:24" ht="11.25">
      <c r="A53" s="7" t="s">
        <v>206</v>
      </c>
      <c r="B53" s="7" t="s">
        <v>207</v>
      </c>
      <c r="C53" s="8"/>
      <c r="D53" s="7">
        <v>19</v>
      </c>
      <c r="E53" s="7">
        <v>1</v>
      </c>
      <c r="F53" s="7" t="s">
        <v>17</v>
      </c>
      <c r="G53" s="32">
        <v>10176</v>
      </c>
      <c r="H53" s="32">
        <f t="shared" si="10"/>
        <v>10176</v>
      </c>
      <c r="I53" s="32">
        <v>45101</v>
      </c>
      <c r="J53" s="32">
        <v>45101</v>
      </c>
      <c r="K53" s="8"/>
      <c r="L53" s="7">
        <v>1</v>
      </c>
      <c r="M53" s="7" t="s">
        <v>17</v>
      </c>
      <c r="N53" s="7">
        <v>20</v>
      </c>
      <c r="O53" s="33">
        <v>10057.01</v>
      </c>
      <c r="P53" s="33">
        <f t="shared" si="11"/>
        <v>10057.01</v>
      </c>
      <c r="Q53" s="34">
        <f t="shared" si="19"/>
        <v>12068.412</v>
      </c>
      <c r="R53" s="34">
        <f t="shared" si="12"/>
        <v>12068.412</v>
      </c>
      <c r="S53" s="35">
        <f t="shared" si="13"/>
        <v>0</v>
      </c>
      <c r="T53" s="35">
        <f t="shared" si="14"/>
        <v>12068.412</v>
      </c>
      <c r="U53" s="35">
        <f t="shared" si="15"/>
        <v>0</v>
      </c>
      <c r="V53" s="35">
        <f t="shared" si="16"/>
        <v>0</v>
      </c>
      <c r="W53" s="35">
        <f t="shared" si="17"/>
        <v>12068.412</v>
      </c>
      <c r="X53" s="35">
        <f t="shared" si="18"/>
        <v>0</v>
      </c>
    </row>
    <row r="54" spans="1:24" ht="11.25">
      <c r="A54" s="7" t="s">
        <v>208</v>
      </c>
      <c r="B54" s="7" t="s">
        <v>209</v>
      </c>
      <c r="C54" s="8"/>
      <c r="D54" s="7">
        <v>19</v>
      </c>
      <c r="E54" s="7">
        <v>8</v>
      </c>
      <c r="F54" s="7" t="s">
        <v>17</v>
      </c>
      <c r="G54" s="32">
        <v>430</v>
      </c>
      <c r="H54" s="32">
        <f t="shared" si="10"/>
        <v>3440</v>
      </c>
      <c r="I54" s="32"/>
      <c r="J54" s="32"/>
      <c r="K54" s="8"/>
      <c r="L54" s="7">
        <v>8</v>
      </c>
      <c r="M54" s="7" t="s">
        <v>17</v>
      </c>
      <c r="N54" s="7">
        <v>20</v>
      </c>
      <c r="O54" s="33">
        <v>236.56</v>
      </c>
      <c r="P54" s="33">
        <f t="shared" si="11"/>
        <v>1892.48</v>
      </c>
      <c r="Q54" s="34">
        <f t="shared" si="19"/>
        <v>283.872</v>
      </c>
      <c r="R54" s="34">
        <f t="shared" si="12"/>
        <v>2270.976</v>
      </c>
      <c r="S54" s="35">
        <f t="shared" si="13"/>
        <v>283.872</v>
      </c>
      <c r="T54" s="35">
        <f t="shared" si="14"/>
        <v>0</v>
      </c>
      <c r="U54" s="35">
        <f t="shared" si="15"/>
        <v>0</v>
      </c>
      <c r="V54" s="35">
        <f t="shared" si="16"/>
        <v>2270.976</v>
      </c>
      <c r="W54" s="35">
        <f t="shared" si="17"/>
        <v>0</v>
      </c>
      <c r="X54" s="35">
        <f t="shared" si="18"/>
        <v>0</v>
      </c>
    </row>
    <row r="55" spans="1:24" ht="11.25">
      <c r="A55" s="7" t="s">
        <v>210</v>
      </c>
      <c r="B55" s="7" t="s">
        <v>211</v>
      </c>
      <c r="C55" s="8"/>
      <c r="D55" s="7">
        <v>19</v>
      </c>
      <c r="E55" s="7">
        <v>4</v>
      </c>
      <c r="F55" s="7" t="s">
        <v>17</v>
      </c>
      <c r="G55" s="32">
        <v>299</v>
      </c>
      <c r="H55" s="32">
        <f t="shared" si="10"/>
        <v>1196</v>
      </c>
      <c r="I55" s="32"/>
      <c r="J55" s="32"/>
      <c r="K55" s="8"/>
      <c r="L55" s="7">
        <v>4</v>
      </c>
      <c r="M55" s="7" t="s">
        <v>17</v>
      </c>
      <c r="N55" s="7">
        <v>20</v>
      </c>
      <c r="O55" s="33">
        <v>914.27</v>
      </c>
      <c r="P55" s="33">
        <f t="shared" si="11"/>
        <v>3657.08</v>
      </c>
      <c r="Q55" s="34">
        <f t="shared" si="19"/>
        <v>1097.124</v>
      </c>
      <c r="R55" s="34">
        <f t="shared" si="12"/>
        <v>4388.496</v>
      </c>
      <c r="S55" s="35">
        <f t="shared" si="13"/>
        <v>1097.124</v>
      </c>
      <c r="T55" s="35">
        <f t="shared" si="14"/>
        <v>0</v>
      </c>
      <c r="U55" s="35">
        <f t="shared" si="15"/>
        <v>0</v>
      </c>
      <c r="V55" s="35">
        <f t="shared" si="16"/>
        <v>4388.496</v>
      </c>
      <c r="W55" s="35">
        <f t="shared" si="17"/>
        <v>0</v>
      </c>
      <c r="X55" s="35">
        <f t="shared" si="18"/>
        <v>0</v>
      </c>
    </row>
    <row r="56" spans="1:24" ht="11.25">
      <c r="A56" s="7" t="s">
        <v>212</v>
      </c>
      <c r="B56" s="7" t="s">
        <v>213</v>
      </c>
      <c r="C56" s="7" t="s">
        <v>214</v>
      </c>
      <c r="D56" s="7">
        <v>19</v>
      </c>
      <c r="E56" s="7">
        <v>1</v>
      </c>
      <c r="F56" s="7" t="s">
        <v>17</v>
      </c>
      <c r="G56" s="32">
        <v>7472</v>
      </c>
      <c r="H56" s="32">
        <f t="shared" si="10"/>
        <v>7472</v>
      </c>
      <c r="I56" s="32">
        <v>1543.4</v>
      </c>
      <c r="J56" s="32">
        <v>1543.4</v>
      </c>
      <c r="K56" s="8"/>
      <c r="L56" s="7">
        <v>1</v>
      </c>
      <c r="M56" s="7" t="s">
        <v>17</v>
      </c>
      <c r="N56" s="7">
        <v>20</v>
      </c>
      <c r="O56" s="33">
        <v>11885.56</v>
      </c>
      <c r="P56" s="33">
        <f t="shared" si="11"/>
        <v>11885.56</v>
      </c>
      <c r="Q56" s="34">
        <f t="shared" si="19"/>
        <v>14262.671999999999</v>
      </c>
      <c r="R56" s="34">
        <f t="shared" si="12"/>
        <v>14262.671999999999</v>
      </c>
      <c r="S56" s="35">
        <f t="shared" si="13"/>
        <v>0</v>
      </c>
      <c r="T56" s="35">
        <f t="shared" si="14"/>
        <v>14262.671999999999</v>
      </c>
      <c r="U56" s="35">
        <f t="shared" si="15"/>
        <v>0</v>
      </c>
      <c r="V56" s="35">
        <f t="shared" si="16"/>
        <v>0</v>
      </c>
      <c r="W56" s="35">
        <f t="shared" si="17"/>
        <v>14262.671999999999</v>
      </c>
      <c r="X56" s="35">
        <f t="shared" si="18"/>
        <v>0</v>
      </c>
    </row>
    <row r="57" spans="1:24" ht="11.25">
      <c r="A57" s="7" t="s">
        <v>215</v>
      </c>
      <c r="B57" s="7" t="s">
        <v>216</v>
      </c>
      <c r="C57" s="7" t="s">
        <v>217</v>
      </c>
      <c r="D57" s="7">
        <v>19</v>
      </c>
      <c r="E57" s="7">
        <v>1</v>
      </c>
      <c r="F57" s="7" t="s">
        <v>17</v>
      </c>
      <c r="G57" s="32">
        <v>920</v>
      </c>
      <c r="H57" s="32">
        <f t="shared" si="10"/>
        <v>920</v>
      </c>
      <c r="I57" s="32">
        <v>1094.8</v>
      </c>
      <c r="J57" s="32">
        <v>1094.8</v>
      </c>
      <c r="K57" s="8"/>
      <c r="L57" s="7">
        <v>1</v>
      </c>
      <c r="M57" s="7" t="s">
        <v>17</v>
      </c>
      <c r="N57" s="7">
        <v>20</v>
      </c>
      <c r="O57" s="33">
        <v>1214.77</v>
      </c>
      <c r="P57" s="33">
        <f t="shared" si="11"/>
        <v>1214.77</v>
      </c>
      <c r="Q57" s="34">
        <f t="shared" si="19"/>
        <v>1457.724</v>
      </c>
      <c r="R57" s="34">
        <f t="shared" si="12"/>
        <v>1457.724</v>
      </c>
      <c r="S57" s="35">
        <f t="shared" si="13"/>
        <v>1457.724</v>
      </c>
      <c r="T57" s="35">
        <f t="shared" si="14"/>
        <v>0</v>
      </c>
      <c r="U57" s="35">
        <f t="shared" si="15"/>
        <v>0</v>
      </c>
      <c r="V57" s="35">
        <f t="shared" si="16"/>
        <v>1457.724</v>
      </c>
      <c r="W57" s="35">
        <f t="shared" si="17"/>
        <v>0</v>
      </c>
      <c r="X57" s="35">
        <f t="shared" si="18"/>
        <v>0</v>
      </c>
    </row>
    <row r="58" spans="1:24" ht="11.25">
      <c r="A58" s="7" t="s">
        <v>218</v>
      </c>
      <c r="B58" s="7" t="s">
        <v>219</v>
      </c>
      <c r="C58" s="8"/>
      <c r="D58" s="7">
        <v>19</v>
      </c>
      <c r="E58" s="7">
        <v>1</v>
      </c>
      <c r="F58" s="7" t="s">
        <v>17</v>
      </c>
      <c r="G58" s="32">
        <v>6425.1</v>
      </c>
      <c r="H58" s="32">
        <f t="shared" si="10"/>
        <v>6425.1</v>
      </c>
      <c r="I58" s="32">
        <v>1044.8</v>
      </c>
      <c r="J58" s="32">
        <v>1044.8</v>
      </c>
      <c r="K58" s="8"/>
      <c r="L58" s="7">
        <v>1</v>
      </c>
      <c r="M58" s="7" t="s">
        <v>17</v>
      </c>
      <c r="N58" s="7">
        <v>20</v>
      </c>
      <c r="O58" s="33">
        <v>5302.79</v>
      </c>
      <c r="P58" s="33">
        <f t="shared" si="11"/>
        <v>5302.79</v>
      </c>
      <c r="Q58" s="34">
        <f t="shared" si="19"/>
        <v>6363.348</v>
      </c>
      <c r="R58" s="34">
        <f t="shared" si="12"/>
        <v>6363.348</v>
      </c>
      <c r="S58" s="35">
        <f t="shared" si="13"/>
        <v>0</v>
      </c>
      <c r="T58" s="35">
        <f t="shared" si="14"/>
        <v>6363.348</v>
      </c>
      <c r="U58" s="35">
        <f t="shared" si="15"/>
        <v>0</v>
      </c>
      <c r="V58" s="35">
        <f t="shared" si="16"/>
        <v>0</v>
      </c>
      <c r="W58" s="35">
        <f t="shared" si="17"/>
        <v>6363.348</v>
      </c>
      <c r="X58" s="35">
        <f t="shared" si="18"/>
        <v>0</v>
      </c>
    </row>
    <row r="59" spans="1:24" ht="11.25">
      <c r="A59" s="7" t="s">
        <v>220</v>
      </c>
      <c r="B59" s="7" t="s">
        <v>221</v>
      </c>
      <c r="C59" s="8"/>
      <c r="D59" s="7">
        <v>19</v>
      </c>
      <c r="E59" s="7">
        <v>3</v>
      </c>
      <c r="F59" s="7" t="s">
        <v>17</v>
      </c>
      <c r="G59" s="32">
        <v>450</v>
      </c>
      <c r="H59" s="32">
        <f t="shared" si="10"/>
        <v>1350</v>
      </c>
      <c r="I59" s="32"/>
      <c r="J59" s="32"/>
      <c r="K59" s="8"/>
      <c r="L59" s="7">
        <v>3</v>
      </c>
      <c r="M59" s="7" t="s">
        <v>17</v>
      </c>
      <c r="N59" s="7">
        <v>20</v>
      </c>
      <c r="O59" s="33">
        <v>703.29</v>
      </c>
      <c r="P59" s="33">
        <f t="shared" si="11"/>
        <v>2109.87</v>
      </c>
      <c r="Q59" s="34">
        <f t="shared" si="19"/>
        <v>843.948</v>
      </c>
      <c r="R59" s="34">
        <f t="shared" si="12"/>
        <v>2531.844</v>
      </c>
      <c r="S59" s="35">
        <f t="shared" si="13"/>
        <v>843.948</v>
      </c>
      <c r="T59" s="35">
        <f t="shared" si="14"/>
        <v>0</v>
      </c>
      <c r="U59" s="35">
        <f t="shared" si="15"/>
        <v>0</v>
      </c>
      <c r="V59" s="35">
        <f t="shared" si="16"/>
        <v>2531.844</v>
      </c>
      <c r="W59" s="35">
        <f t="shared" si="17"/>
        <v>0</v>
      </c>
      <c r="X59" s="35">
        <f t="shared" si="18"/>
        <v>0</v>
      </c>
    </row>
    <row r="60" spans="1:24" ht="11.25">
      <c r="A60" s="7" t="s">
        <v>222</v>
      </c>
      <c r="B60" s="7" t="s">
        <v>223</v>
      </c>
      <c r="C60" s="8"/>
      <c r="D60" s="7">
        <v>19</v>
      </c>
      <c r="E60" s="7">
        <v>9</v>
      </c>
      <c r="F60" s="7" t="s">
        <v>17</v>
      </c>
      <c r="G60" s="32">
        <v>1297</v>
      </c>
      <c r="H60" s="32">
        <f t="shared" si="10"/>
        <v>11673</v>
      </c>
      <c r="I60" s="32">
        <v>13247.1</v>
      </c>
      <c r="J60" s="32">
        <v>13247.1</v>
      </c>
      <c r="K60" s="8"/>
      <c r="L60" s="7">
        <v>9</v>
      </c>
      <c r="M60" s="7" t="s">
        <v>17</v>
      </c>
      <c r="N60" s="7">
        <v>20</v>
      </c>
      <c r="O60" s="33">
        <v>1451.33</v>
      </c>
      <c r="P60" s="33">
        <f t="shared" si="11"/>
        <v>13061.97</v>
      </c>
      <c r="Q60" s="34">
        <f t="shared" si="19"/>
        <v>1741.5959999999998</v>
      </c>
      <c r="R60" s="34">
        <f t="shared" si="12"/>
        <v>15674.363999999998</v>
      </c>
      <c r="S60" s="35">
        <f t="shared" si="13"/>
        <v>1741.5959999999998</v>
      </c>
      <c r="T60" s="35">
        <f t="shared" si="14"/>
        <v>0</v>
      </c>
      <c r="U60" s="35">
        <f t="shared" si="15"/>
        <v>0</v>
      </c>
      <c r="V60" s="35">
        <f t="shared" si="16"/>
        <v>15674.363999999998</v>
      </c>
      <c r="W60" s="35">
        <f t="shared" si="17"/>
        <v>0</v>
      </c>
      <c r="X60" s="35">
        <f t="shared" si="18"/>
        <v>0</v>
      </c>
    </row>
    <row r="61" spans="1:24" ht="11.25">
      <c r="A61" s="7" t="s">
        <v>224</v>
      </c>
      <c r="B61" s="7" t="s">
        <v>225</v>
      </c>
      <c r="C61" s="8"/>
      <c r="D61" s="7">
        <v>19</v>
      </c>
      <c r="E61" s="7">
        <v>9</v>
      </c>
      <c r="F61" s="7" t="s">
        <v>17</v>
      </c>
      <c r="G61" s="32">
        <v>1297</v>
      </c>
      <c r="H61" s="32">
        <f t="shared" si="10"/>
        <v>11673</v>
      </c>
      <c r="I61" s="32">
        <v>3907.4</v>
      </c>
      <c r="J61" s="32">
        <v>3907.4</v>
      </c>
      <c r="K61" s="8"/>
      <c r="L61" s="7">
        <v>9</v>
      </c>
      <c r="M61" s="7" t="s">
        <v>17</v>
      </c>
      <c r="N61" s="7">
        <v>20</v>
      </c>
      <c r="O61" s="33">
        <v>1451.33</v>
      </c>
      <c r="P61" s="33">
        <f t="shared" si="11"/>
        <v>13061.97</v>
      </c>
      <c r="Q61" s="34">
        <f t="shared" si="19"/>
        <v>1741.5959999999998</v>
      </c>
      <c r="R61" s="34">
        <f t="shared" si="12"/>
        <v>15674.363999999998</v>
      </c>
      <c r="S61" s="35">
        <f t="shared" si="13"/>
        <v>1741.5959999999998</v>
      </c>
      <c r="T61" s="35">
        <f t="shared" si="14"/>
        <v>0</v>
      </c>
      <c r="U61" s="35">
        <f t="shared" si="15"/>
        <v>0</v>
      </c>
      <c r="V61" s="35">
        <f t="shared" si="16"/>
        <v>15674.363999999998</v>
      </c>
      <c r="W61" s="35">
        <f t="shared" si="17"/>
        <v>0</v>
      </c>
      <c r="X61" s="35">
        <f t="shared" si="18"/>
        <v>0</v>
      </c>
    </row>
    <row r="62" spans="1:24" ht="11.25">
      <c r="A62" s="7" t="s">
        <v>226</v>
      </c>
      <c r="B62" s="7" t="s">
        <v>227</v>
      </c>
      <c r="C62" s="8"/>
      <c r="D62" s="7">
        <v>19</v>
      </c>
      <c r="E62" s="7">
        <v>12</v>
      </c>
      <c r="F62" s="7" t="s">
        <v>17</v>
      </c>
      <c r="G62" s="32">
        <v>1050</v>
      </c>
      <c r="H62" s="32">
        <f t="shared" si="10"/>
        <v>12600</v>
      </c>
      <c r="I62" s="32"/>
      <c r="J62" s="32"/>
      <c r="K62" s="8"/>
      <c r="L62" s="7">
        <v>12</v>
      </c>
      <c r="M62" s="7" t="s">
        <v>17</v>
      </c>
      <c r="N62" s="7">
        <v>20</v>
      </c>
      <c r="O62" s="33">
        <v>548.56</v>
      </c>
      <c r="P62" s="33">
        <f t="shared" si="11"/>
        <v>6582.719999999999</v>
      </c>
      <c r="Q62" s="34">
        <f t="shared" si="19"/>
        <v>658.2719999999999</v>
      </c>
      <c r="R62" s="34">
        <f t="shared" si="12"/>
        <v>7899.263999999999</v>
      </c>
      <c r="S62" s="35">
        <f t="shared" si="13"/>
        <v>658.2719999999999</v>
      </c>
      <c r="T62" s="35">
        <f t="shared" si="14"/>
        <v>0</v>
      </c>
      <c r="U62" s="35">
        <f t="shared" si="15"/>
        <v>0</v>
      </c>
      <c r="V62" s="35">
        <f t="shared" si="16"/>
        <v>7899.263999999999</v>
      </c>
      <c r="W62" s="35">
        <f t="shared" si="17"/>
        <v>0</v>
      </c>
      <c r="X62" s="35">
        <f t="shared" si="18"/>
        <v>0</v>
      </c>
    </row>
    <row r="63" spans="1:24" ht="11.25">
      <c r="A63" s="7" t="s">
        <v>228</v>
      </c>
      <c r="B63" s="7" t="s">
        <v>229</v>
      </c>
      <c r="C63" s="7" t="s">
        <v>230</v>
      </c>
      <c r="D63" s="7">
        <v>19</v>
      </c>
      <c r="E63" s="7">
        <v>6</v>
      </c>
      <c r="F63" s="7" t="s">
        <v>17</v>
      </c>
      <c r="G63" s="32">
        <v>1393</v>
      </c>
      <c r="H63" s="32">
        <f t="shared" si="10"/>
        <v>8358</v>
      </c>
      <c r="I63" s="32"/>
      <c r="J63" s="32"/>
      <c r="K63" s="8"/>
      <c r="L63" s="7">
        <v>6</v>
      </c>
      <c r="M63" s="7" t="s">
        <v>17</v>
      </c>
      <c r="N63" s="7">
        <v>20</v>
      </c>
      <c r="O63" s="33">
        <v>575.42</v>
      </c>
      <c r="P63" s="33">
        <f t="shared" si="11"/>
        <v>3452.5199999999995</v>
      </c>
      <c r="Q63" s="34">
        <f t="shared" si="19"/>
        <v>690.5039999999999</v>
      </c>
      <c r="R63" s="34">
        <f t="shared" si="12"/>
        <v>4143.023999999999</v>
      </c>
      <c r="S63" s="35">
        <f t="shared" si="13"/>
        <v>690.5039999999999</v>
      </c>
      <c r="T63" s="35">
        <f t="shared" si="14"/>
        <v>0</v>
      </c>
      <c r="U63" s="35">
        <f t="shared" si="15"/>
        <v>0</v>
      </c>
      <c r="V63" s="35">
        <f t="shared" si="16"/>
        <v>4143.023999999999</v>
      </c>
      <c r="W63" s="35">
        <f t="shared" si="17"/>
        <v>0</v>
      </c>
      <c r="X63" s="35">
        <f t="shared" si="18"/>
        <v>0</v>
      </c>
    </row>
    <row r="64" spans="1:24" ht="11.25">
      <c r="A64" s="7" t="s">
        <v>231</v>
      </c>
      <c r="B64" s="7" t="s">
        <v>232</v>
      </c>
      <c r="C64" s="8"/>
      <c r="D64" s="7">
        <v>19</v>
      </c>
      <c r="E64" s="7">
        <v>2</v>
      </c>
      <c r="F64" s="7" t="s">
        <v>17</v>
      </c>
      <c r="G64" s="32">
        <v>3025</v>
      </c>
      <c r="H64" s="32">
        <f t="shared" si="10"/>
        <v>6050</v>
      </c>
      <c r="I64" s="32"/>
      <c r="J64" s="32"/>
      <c r="K64" s="8"/>
      <c r="L64" s="7">
        <v>2</v>
      </c>
      <c r="M64" s="7" t="s">
        <v>17</v>
      </c>
      <c r="N64" s="7">
        <v>20</v>
      </c>
      <c r="O64" s="33">
        <v>5140.39</v>
      </c>
      <c r="P64" s="33">
        <f t="shared" si="11"/>
        <v>10280.78</v>
      </c>
      <c r="Q64" s="34">
        <f t="shared" si="19"/>
        <v>6168.468</v>
      </c>
      <c r="R64" s="34">
        <f t="shared" si="12"/>
        <v>12336.936</v>
      </c>
      <c r="S64" s="35">
        <f t="shared" si="13"/>
        <v>0</v>
      </c>
      <c r="T64" s="35">
        <f t="shared" si="14"/>
        <v>6168.468</v>
      </c>
      <c r="U64" s="35">
        <f t="shared" si="15"/>
        <v>0</v>
      </c>
      <c r="V64" s="35">
        <f t="shared" si="16"/>
        <v>0</v>
      </c>
      <c r="W64" s="35">
        <f t="shared" si="17"/>
        <v>12336.936</v>
      </c>
      <c r="X64" s="35">
        <f t="shared" si="18"/>
        <v>0</v>
      </c>
    </row>
    <row r="65" spans="1:24" ht="11.25">
      <c r="A65" s="7" t="s">
        <v>233</v>
      </c>
      <c r="B65" s="7" t="s">
        <v>234</v>
      </c>
      <c r="C65" s="8"/>
      <c r="D65" s="7">
        <v>19</v>
      </c>
      <c r="E65" s="7">
        <v>2</v>
      </c>
      <c r="F65" s="7" t="s">
        <v>17</v>
      </c>
      <c r="G65" s="32">
        <v>755.5</v>
      </c>
      <c r="H65" s="32">
        <f t="shared" si="10"/>
        <v>1511</v>
      </c>
      <c r="I65" s="32"/>
      <c r="J65" s="32"/>
      <c r="K65" s="8"/>
      <c r="L65" s="7">
        <v>2</v>
      </c>
      <c r="M65" s="7" t="s">
        <v>17</v>
      </c>
      <c r="N65" s="7">
        <v>20</v>
      </c>
      <c r="O65" s="33">
        <v>1336.35</v>
      </c>
      <c r="P65" s="33">
        <f t="shared" si="11"/>
        <v>2672.7</v>
      </c>
      <c r="Q65" s="34">
        <f t="shared" si="19"/>
        <v>1603.62</v>
      </c>
      <c r="R65" s="34">
        <f t="shared" si="12"/>
        <v>3207.24</v>
      </c>
      <c r="S65" s="35">
        <f t="shared" si="13"/>
        <v>1603.62</v>
      </c>
      <c r="T65" s="35">
        <f t="shared" si="14"/>
        <v>0</v>
      </c>
      <c r="U65" s="35">
        <f t="shared" si="15"/>
        <v>0</v>
      </c>
      <c r="V65" s="35">
        <f t="shared" si="16"/>
        <v>3207.24</v>
      </c>
      <c r="W65" s="35">
        <f t="shared" si="17"/>
        <v>0</v>
      </c>
      <c r="X65" s="35">
        <f t="shared" si="18"/>
        <v>0</v>
      </c>
    </row>
    <row r="66" spans="1:24" ht="11.25">
      <c r="A66" s="7" t="s">
        <v>235</v>
      </c>
      <c r="B66" s="7" t="s">
        <v>236</v>
      </c>
      <c r="C66" s="7" t="s">
        <v>237</v>
      </c>
      <c r="D66" s="7">
        <v>19</v>
      </c>
      <c r="E66" s="7">
        <v>2</v>
      </c>
      <c r="F66" s="7" t="s">
        <v>17</v>
      </c>
      <c r="G66" s="32">
        <v>10579.8</v>
      </c>
      <c r="H66" s="32">
        <f t="shared" si="10"/>
        <v>21159.6</v>
      </c>
      <c r="I66" s="36"/>
      <c r="J66" s="32"/>
      <c r="K66" s="8"/>
      <c r="L66" s="7">
        <v>2</v>
      </c>
      <c r="M66" s="7" t="s">
        <v>17</v>
      </c>
      <c r="N66" s="7">
        <v>20</v>
      </c>
      <c r="O66" s="33">
        <v>13220.53</v>
      </c>
      <c r="P66" s="33">
        <f t="shared" si="11"/>
        <v>26441.06</v>
      </c>
      <c r="Q66" s="34">
        <f t="shared" si="19"/>
        <v>15864.636</v>
      </c>
      <c r="R66" s="34">
        <f t="shared" si="12"/>
        <v>31729.272</v>
      </c>
      <c r="S66" s="35">
        <f t="shared" si="13"/>
        <v>0</v>
      </c>
      <c r="T66" s="35">
        <f t="shared" si="14"/>
        <v>15864.636</v>
      </c>
      <c r="U66" s="35">
        <f t="shared" si="15"/>
        <v>0</v>
      </c>
      <c r="V66" s="35">
        <f t="shared" si="16"/>
        <v>0</v>
      </c>
      <c r="W66" s="35">
        <f t="shared" si="17"/>
        <v>31729.272</v>
      </c>
      <c r="X66" s="35">
        <f t="shared" si="18"/>
        <v>0</v>
      </c>
    </row>
    <row r="67" spans="1:24" ht="11.25">
      <c r="A67" s="7" t="s">
        <v>238</v>
      </c>
      <c r="B67" s="7" t="s">
        <v>239</v>
      </c>
      <c r="C67" s="7" t="s">
        <v>240</v>
      </c>
      <c r="D67" s="7">
        <v>19</v>
      </c>
      <c r="E67" s="7">
        <v>4</v>
      </c>
      <c r="F67" s="7" t="s">
        <v>17</v>
      </c>
      <c r="G67" s="32">
        <v>6714.3</v>
      </c>
      <c r="H67" s="32">
        <f t="shared" si="10"/>
        <v>26857.2</v>
      </c>
      <c r="I67" s="32">
        <v>7938.5</v>
      </c>
      <c r="J67" s="32">
        <v>7938.5</v>
      </c>
      <c r="K67" s="8"/>
      <c r="L67" s="7">
        <v>4</v>
      </c>
      <c r="M67" s="7" t="s">
        <v>17</v>
      </c>
      <c r="N67" s="7">
        <v>20</v>
      </c>
      <c r="O67" s="33">
        <v>8387.03</v>
      </c>
      <c r="P67" s="33">
        <f t="shared" si="11"/>
        <v>33548.12</v>
      </c>
      <c r="Q67" s="34">
        <f t="shared" si="19"/>
        <v>10064.436</v>
      </c>
      <c r="R67" s="34">
        <f t="shared" si="12"/>
        <v>40257.744</v>
      </c>
      <c r="S67" s="35">
        <f t="shared" si="13"/>
        <v>0</v>
      </c>
      <c r="T67" s="35">
        <f t="shared" si="14"/>
        <v>10064.436</v>
      </c>
      <c r="U67" s="35">
        <f t="shared" si="15"/>
        <v>0</v>
      </c>
      <c r="V67" s="35">
        <f t="shared" si="16"/>
        <v>0</v>
      </c>
      <c r="W67" s="35">
        <f t="shared" si="17"/>
        <v>40257.744</v>
      </c>
      <c r="X67" s="35">
        <f t="shared" si="18"/>
        <v>0</v>
      </c>
    </row>
    <row r="68" spans="1:24" ht="11.25">
      <c r="A68" s="7" t="s">
        <v>241</v>
      </c>
      <c r="B68" s="7" t="s">
        <v>242</v>
      </c>
      <c r="C68" s="7" t="s">
        <v>243</v>
      </c>
      <c r="D68" s="7">
        <v>19</v>
      </c>
      <c r="E68" s="7">
        <v>4</v>
      </c>
      <c r="F68" s="7" t="s">
        <v>17</v>
      </c>
      <c r="G68" s="32">
        <v>10495.8</v>
      </c>
      <c r="H68" s="32">
        <f t="shared" si="10"/>
        <v>41983.2</v>
      </c>
      <c r="I68" s="32">
        <v>34401.7</v>
      </c>
      <c r="J68" s="32">
        <v>34401.7</v>
      </c>
      <c r="K68" s="8"/>
      <c r="L68" s="7">
        <v>4</v>
      </c>
      <c r="M68" s="7" t="s">
        <v>17</v>
      </c>
      <c r="N68" s="7">
        <v>20</v>
      </c>
      <c r="O68" s="33">
        <v>10984.07</v>
      </c>
      <c r="P68" s="33">
        <f t="shared" si="11"/>
        <v>43936.28</v>
      </c>
      <c r="Q68" s="34">
        <f t="shared" si="19"/>
        <v>13180.884</v>
      </c>
      <c r="R68" s="34">
        <f t="shared" si="12"/>
        <v>52723.536</v>
      </c>
      <c r="S68" s="35">
        <f t="shared" si="13"/>
        <v>0</v>
      </c>
      <c r="T68" s="35">
        <f t="shared" si="14"/>
        <v>13180.884</v>
      </c>
      <c r="U68" s="35">
        <f t="shared" si="15"/>
        <v>0</v>
      </c>
      <c r="V68" s="35">
        <f t="shared" si="16"/>
        <v>0</v>
      </c>
      <c r="W68" s="35">
        <f t="shared" si="17"/>
        <v>52723.536</v>
      </c>
      <c r="X68" s="35">
        <f t="shared" si="18"/>
        <v>0</v>
      </c>
    </row>
    <row r="69" spans="1:25" ht="11.25">
      <c r="A69" s="16"/>
      <c r="B69" s="37" t="s">
        <v>101</v>
      </c>
      <c r="C69" s="37"/>
      <c r="D69" s="37"/>
      <c r="E69" s="37"/>
      <c r="F69" s="37"/>
      <c r="G69" s="38"/>
      <c r="H69" s="38"/>
      <c r="I69" s="39" t="s">
        <v>244</v>
      </c>
      <c r="J69" s="39" t="s">
        <v>245</v>
      </c>
      <c r="K69" s="37"/>
      <c r="L69" s="37"/>
      <c r="M69" s="40"/>
      <c r="N69" s="40"/>
      <c r="O69" s="41">
        <f aca="true" t="shared" si="20" ref="O69:X69">SUM(O8:O68)</f>
        <v>513686.6</v>
      </c>
      <c r="P69" s="41">
        <f t="shared" si="20"/>
        <v>1112202.4799999997</v>
      </c>
      <c r="Q69" s="42">
        <f t="shared" si="20"/>
        <v>601232.7779999998</v>
      </c>
      <c r="R69" s="42">
        <f t="shared" si="20"/>
        <v>1310702.9400000004</v>
      </c>
      <c r="S69" s="43">
        <f t="shared" si="20"/>
        <v>26015.112</v>
      </c>
      <c r="T69" s="43">
        <f t="shared" si="20"/>
        <v>376507.945</v>
      </c>
      <c r="U69" s="43">
        <f t="shared" si="20"/>
        <v>198709.72100000002</v>
      </c>
      <c r="V69" s="43">
        <f t="shared" si="20"/>
        <v>124294.896</v>
      </c>
      <c r="W69" s="43">
        <f t="shared" si="20"/>
        <v>987698.323</v>
      </c>
      <c r="X69" s="43">
        <f t="shared" si="20"/>
        <v>198709.72100000002</v>
      </c>
      <c r="Y69" s="25"/>
    </row>
    <row r="70" spans="2:14" ht="11.25">
      <c r="B70" s="21"/>
      <c r="H70" s="27">
        <f>SUM(H8:H69)</f>
        <v>1348838</v>
      </c>
      <c r="I70" s="28">
        <v>22956.3</v>
      </c>
      <c r="J70" s="28">
        <v>22956.3</v>
      </c>
      <c r="M70" s="44"/>
      <c r="N70" s="44"/>
    </row>
    <row r="71" spans="9:14" ht="11.25">
      <c r="I71" s="28">
        <v>11450.2</v>
      </c>
      <c r="J71" s="28">
        <v>11450.2</v>
      </c>
      <c r="M71" s="44"/>
      <c r="N71" s="44"/>
    </row>
    <row r="72" spans="2:14" ht="11.25">
      <c r="B72" s="21"/>
      <c r="H72" s="28"/>
      <c r="I72" s="28">
        <v>1657.7</v>
      </c>
      <c r="J72" s="28">
        <v>1657.7</v>
      </c>
      <c r="M72" s="44"/>
      <c r="N72" s="44"/>
    </row>
    <row r="73" spans="10:14" ht="11.25">
      <c r="J73" s="28">
        <v>95417.8</v>
      </c>
      <c r="M73" s="44"/>
      <c r="N73" s="44"/>
    </row>
    <row r="74" spans="9:14" ht="11.25">
      <c r="I74" s="28">
        <v>13493.3</v>
      </c>
      <c r="J74" s="28">
        <v>13493.3</v>
      </c>
      <c r="M74" s="44"/>
      <c r="N74" s="44"/>
    </row>
    <row r="75" spans="2:14" ht="11.25">
      <c r="B75" s="21"/>
      <c r="H75" s="28"/>
      <c r="I75" s="28">
        <v>30853.1</v>
      </c>
      <c r="J75" s="28">
        <v>30853.1</v>
      </c>
      <c r="M75" s="44"/>
      <c r="N75" s="44"/>
    </row>
    <row r="76" spans="9:14" ht="11.25">
      <c r="I76" s="28">
        <v>1044.8</v>
      </c>
      <c r="J76" s="28">
        <v>1044.8</v>
      </c>
      <c r="M76" s="44"/>
      <c r="N76" s="44"/>
    </row>
    <row r="77" spans="9:14" ht="11.25">
      <c r="I77" s="28">
        <v>535.5</v>
      </c>
      <c r="J77" s="28">
        <v>535.5</v>
      </c>
      <c r="M77" s="44"/>
      <c r="N77" s="44"/>
    </row>
    <row r="78" spans="9:14" ht="11.25">
      <c r="I78" s="28">
        <v>1249.5</v>
      </c>
      <c r="J78" s="28">
        <v>1249.5</v>
      </c>
      <c r="M78" s="44"/>
      <c r="N78" s="44"/>
    </row>
    <row r="79" spans="9:14" ht="11.25">
      <c r="I79" s="28">
        <v>3599.8</v>
      </c>
      <c r="J79" s="28">
        <v>3599.8</v>
      </c>
      <c r="M79" s="44"/>
      <c r="N79" s="44"/>
    </row>
    <row r="80" spans="9:14" ht="11.25">
      <c r="I80" s="28">
        <v>899</v>
      </c>
      <c r="J80" s="28">
        <v>899</v>
      </c>
      <c r="M80" s="44"/>
      <c r="N80" s="44"/>
    </row>
    <row r="81" spans="9:10" ht="11.25">
      <c r="I81" s="28">
        <v>12590</v>
      </c>
      <c r="J81" s="28">
        <v>12590</v>
      </c>
    </row>
    <row r="82" spans="2:10" ht="11.25">
      <c r="B82" s="21"/>
      <c r="H82" s="28"/>
      <c r="I82" s="28">
        <v>37017.3</v>
      </c>
      <c r="J82" s="28">
        <v>37017.3</v>
      </c>
    </row>
    <row r="83" spans="2:10" ht="11.25">
      <c r="B83" s="21"/>
      <c r="H83" s="28"/>
      <c r="I83" s="28">
        <v>1249.5</v>
      </c>
      <c r="J83" s="28">
        <v>1249.5</v>
      </c>
    </row>
    <row r="84" spans="2:10" ht="11.25">
      <c r="B84" s="21"/>
      <c r="H84" s="28"/>
      <c r="I84" s="28">
        <v>2128.9</v>
      </c>
      <c r="J84" s="28">
        <v>10644.5</v>
      </c>
    </row>
    <row r="85" spans="2:10" ht="11.25">
      <c r="B85" s="21"/>
      <c r="H85" s="28"/>
      <c r="I85" s="28">
        <v>1002</v>
      </c>
      <c r="J85" s="28">
        <v>1002</v>
      </c>
    </row>
    <row r="86" spans="2:10" ht="11.25">
      <c r="B86" s="21"/>
      <c r="H86" s="28"/>
      <c r="I86" s="28">
        <v>1002</v>
      </c>
      <c r="J86" s="28">
        <v>1002</v>
      </c>
    </row>
    <row r="87" spans="2:10" ht="11.25">
      <c r="B87" s="21"/>
      <c r="H87" s="28"/>
      <c r="I87" s="28">
        <v>7723.1</v>
      </c>
      <c r="J87" s="28">
        <v>7723.1</v>
      </c>
    </row>
    <row r="88" spans="2:10" ht="11.25">
      <c r="B88" s="21"/>
      <c r="H88" s="28"/>
      <c r="I88" s="28">
        <v>1543.4</v>
      </c>
      <c r="J88" s="28">
        <v>1543.4</v>
      </c>
    </row>
    <row r="89" spans="2:10" ht="11.25">
      <c r="B89" s="21"/>
      <c r="H89" s="28"/>
      <c r="I89" s="28">
        <v>3907.4</v>
      </c>
      <c r="J89" s="28">
        <v>23444.4</v>
      </c>
    </row>
    <row r="90" spans="2:10" ht="11.25">
      <c r="B90" s="21"/>
      <c r="H90" s="28"/>
      <c r="I90" s="28">
        <v>4899.3</v>
      </c>
      <c r="J90" s="28">
        <v>4899.3</v>
      </c>
    </row>
    <row r="91" spans="2:10" ht="11.25">
      <c r="B91" s="21"/>
      <c r="H91" s="28"/>
      <c r="I91" s="28">
        <v>1543.4</v>
      </c>
      <c r="J91" s="28">
        <v>1543.4</v>
      </c>
    </row>
    <row r="92" spans="2:10" ht="11.25">
      <c r="B92" s="21"/>
      <c r="H92" s="28"/>
      <c r="I92" s="28">
        <v>7723.1</v>
      </c>
      <c r="J92" s="28">
        <v>38615.5</v>
      </c>
    </row>
    <row r="93" spans="2:10" ht="11.25">
      <c r="B93" s="21"/>
      <c r="H93" s="28"/>
      <c r="I93" s="28">
        <v>511.7</v>
      </c>
      <c r="J93" s="28">
        <v>1023.4</v>
      </c>
    </row>
    <row r="94" spans="2:10" ht="11.25">
      <c r="B94" s="21"/>
      <c r="H94" s="28"/>
      <c r="I94" s="28">
        <v>9039.2</v>
      </c>
      <c r="J94" s="28">
        <v>27117.6</v>
      </c>
    </row>
    <row r="95" spans="2:10" ht="11.25">
      <c r="B95" s="21"/>
      <c r="H95" s="28"/>
      <c r="I95" s="28">
        <v>3910.3</v>
      </c>
      <c r="J95" s="28">
        <v>7820.6</v>
      </c>
    </row>
    <row r="96" spans="2:10" ht="11.25">
      <c r="B96" s="21"/>
      <c r="H96" s="28"/>
      <c r="I96" s="28">
        <v>13466</v>
      </c>
      <c r="J96" s="28">
        <v>13466</v>
      </c>
    </row>
    <row r="97" spans="2:10" ht="11.25">
      <c r="B97" s="21"/>
      <c r="H97" s="28"/>
      <c r="I97" s="28">
        <v>15225</v>
      </c>
      <c r="J97" s="28">
        <v>15225</v>
      </c>
    </row>
    <row r="98" spans="2:10" ht="11.25">
      <c r="B98" s="21"/>
      <c r="H98" s="28"/>
      <c r="I98" s="28">
        <v>15225</v>
      </c>
      <c r="J98" s="28">
        <v>15225</v>
      </c>
    </row>
    <row r="99" spans="8:10" ht="11.25">
      <c r="H99" s="29"/>
      <c r="I99" s="28">
        <v>8965.1</v>
      </c>
      <c r="J99" s="28">
        <v>8965.1</v>
      </c>
    </row>
    <row r="100" spans="8:10" ht="11.25">
      <c r="H100" s="29"/>
      <c r="I100" s="28">
        <v>4581.9</v>
      </c>
      <c r="J100" s="28">
        <v>4581.9</v>
      </c>
    </row>
    <row r="101" spans="8:10" ht="11.25">
      <c r="H101" s="44"/>
      <c r="I101" s="28">
        <v>12251.1</v>
      </c>
      <c r="J101" s="28">
        <v>12251.1</v>
      </c>
    </row>
    <row r="102" spans="8:10" ht="11.25">
      <c r="H102" s="44"/>
      <c r="I102" s="28">
        <v>13466</v>
      </c>
      <c r="J102" s="28">
        <v>13466</v>
      </c>
    </row>
    <row r="103" spans="8:10" ht="11.25">
      <c r="H103" s="44"/>
      <c r="I103" s="28">
        <v>22956.3</v>
      </c>
      <c r="J103" s="28">
        <v>22956.3</v>
      </c>
    </row>
    <row r="104" spans="8:10" ht="11.25">
      <c r="H104" s="44"/>
      <c r="I104" s="28">
        <v>7938.5</v>
      </c>
      <c r="J104" s="28">
        <v>15877</v>
      </c>
    </row>
    <row r="105" spans="8:10" ht="11.25">
      <c r="H105" s="44"/>
      <c r="I105" s="28">
        <v>1698.1</v>
      </c>
      <c r="J105" s="28">
        <v>1698.1</v>
      </c>
    </row>
    <row r="106" spans="8:10" ht="11.25">
      <c r="H106" s="44"/>
      <c r="I106" s="28"/>
      <c r="J106" s="28"/>
    </row>
    <row r="107" spans="8:10" ht="11.25">
      <c r="H107" s="44"/>
      <c r="I107" s="28"/>
      <c r="J107" s="28"/>
    </row>
    <row r="108" spans="8:10" ht="11.25">
      <c r="H108" s="44"/>
      <c r="I108" s="28"/>
      <c r="J108" s="28"/>
    </row>
    <row r="109" spans="8:10" ht="11.25">
      <c r="H109" s="44"/>
      <c r="J109" s="28"/>
    </row>
    <row r="110" spans="8:10" ht="11.25">
      <c r="H110" s="44"/>
      <c r="J110" s="28"/>
    </row>
    <row r="111" ht="11.25">
      <c r="H111" s="44"/>
    </row>
    <row r="112" ht="11.25">
      <c r="H112" s="44"/>
    </row>
    <row r="113" ht="11.25">
      <c r="H113" s="44"/>
    </row>
    <row r="114" ht="11.25">
      <c r="H114" s="44"/>
    </row>
    <row r="115" ht="11.25">
      <c r="H115" s="44"/>
    </row>
    <row r="116" ht="11.25">
      <c r="H116" s="44"/>
    </row>
    <row r="117" ht="11.25">
      <c r="H117" s="29"/>
    </row>
    <row r="118" ht="11.25">
      <c r="H118" s="29"/>
    </row>
    <row r="119" ht="11.25">
      <c r="H119" s="29"/>
    </row>
    <row r="120" ht="11.25">
      <c r="H120" s="29"/>
    </row>
    <row r="121" ht="11.25">
      <c r="H121" s="29"/>
    </row>
  </sheetData>
  <printOptions/>
  <pageMargins left="0.3" right="0.21" top="0.7" bottom="1" header="0.4921259845" footer="0.4921259845"/>
  <pageSetup horizontalDpi="300" verticalDpi="300" orientation="landscape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28">
      <selection activeCell="A43" sqref="A43:F43"/>
    </sheetView>
  </sheetViews>
  <sheetFormatPr defaultColWidth="9.00390625" defaultRowHeight="12.75"/>
  <cols>
    <col min="1" max="1" width="7.875" style="1" customWidth="1"/>
    <col min="2" max="2" width="39.625" style="1" customWidth="1"/>
    <col min="3" max="3" width="20.25390625" style="1" hidden="1" customWidth="1"/>
    <col min="4" max="4" width="4.00390625" style="1" customWidth="1"/>
    <col min="5" max="5" width="3.00390625" style="1" customWidth="1"/>
    <col min="6" max="6" width="4.625" style="1" customWidth="1"/>
    <col min="7" max="7" width="16.125" style="1" hidden="1" customWidth="1"/>
    <col min="8" max="8" width="16.00390625" style="1" hidden="1" customWidth="1"/>
    <col min="9" max="9" width="12.25390625" style="1" customWidth="1"/>
    <col min="10" max="10" width="12.375" style="1" customWidth="1"/>
    <col min="11" max="11" width="10.125" style="1" customWidth="1"/>
    <col min="12" max="12" width="16.875" style="1" customWidth="1"/>
    <col min="13" max="13" width="14.25390625" style="1" customWidth="1"/>
    <col min="14" max="14" width="12.625" style="1" customWidth="1"/>
    <col min="15" max="15" width="17.62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4:10" ht="11.25">
      <c r="D1" s="49"/>
      <c r="E1" s="49"/>
      <c r="F1" s="49"/>
      <c r="G1" s="49"/>
      <c r="H1" s="49"/>
      <c r="I1" s="49"/>
      <c r="J1" s="49"/>
    </row>
    <row r="2" spans="1:16" ht="34.5" customHeight="1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6" t="s">
        <v>10</v>
      </c>
      <c r="M2" s="6" t="s">
        <v>11</v>
      </c>
      <c r="N2" s="5" t="s">
        <v>12</v>
      </c>
      <c r="O2" s="6" t="s">
        <v>13</v>
      </c>
      <c r="P2" s="6" t="s">
        <v>14</v>
      </c>
    </row>
    <row r="3" spans="1:30" ht="11.25">
      <c r="A3" s="7" t="s">
        <v>15</v>
      </c>
      <c r="B3" s="7" t="s">
        <v>16</v>
      </c>
      <c r="C3" s="8"/>
      <c r="D3" s="9">
        <v>3</v>
      </c>
      <c r="E3" s="8" t="s">
        <v>17</v>
      </c>
      <c r="F3" s="10">
        <v>0.1</v>
      </c>
      <c r="G3" s="11">
        <v>117512.98</v>
      </c>
      <c r="H3" s="11">
        <f aca="true" t="shared" si="0" ref="H3:H36">G3*D3</f>
        <v>352538.94</v>
      </c>
      <c r="I3" s="11">
        <f aca="true" t="shared" si="1" ref="I3:I12">G3*1.1</f>
        <v>129264.278</v>
      </c>
      <c r="J3" s="11">
        <f aca="true" t="shared" si="2" ref="J3:J15">I3*D3</f>
        <v>387792.83400000003</v>
      </c>
      <c r="K3" s="12">
        <f aca="true" t="shared" si="3" ref="K3:K36">IF(I3&lt;3000,I3,0)</f>
        <v>0</v>
      </c>
      <c r="L3" s="12">
        <f aca="true" t="shared" si="4" ref="L3:L36">IF(AND(I3&gt;=3000,I3&lt;40000),I3,0)</f>
        <v>0</v>
      </c>
      <c r="M3" s="12">
        <f aca="true" t="shared" si="5" ref="M3:M36">IF(I3&gt;40000,I3,0)</f>
        <v>129264.278</v>
      </c>
      <c r="N3" s="12">
        <f aca="true" t="shared" si="6" ref="N3:N36">PRODUCT(K3,D3)</f>
        <v>0</v>
      </c>
      <c r="O3" s="12">
        <f aca="true" t="shared" si="7" ref="O3:O35">PRODUCT(L3,D3)</f>
        <v>0</v>
      </c>
      <c r="P3" s="12">
        <f aca="true" t="shared" si="8" ref="P3:P36">PRODUCT(M3,D3)</f>
        <v>387792.83400000003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1.25">
      <c r="A4" s="7" t="s">
        <v>18</v>
      </c>
      <c r="B4" s="7" t="s">
        <v>19</v>
      </c>
      <c r="C4" s="7" t="s">
        <v>20</v>
      </c>
      <c r="D4" s="9">
        <v>1</v>
      </c>
      <c r="E4" s="8" t="s">
        <v>17</v>
      </c>
      <c r="F4" s="10">
        <v>0.1</v>
      </c>
      <c r="G4" s="11">
        <v>93345.46</v>
      </c>
      <c r="H4" s="11">
        <f t="shared" si="0"/>
        <v>93345.46</v>
      </c>
      <c r="I4" s="11">
        <f t="shared" si="1"/>
        <v>102680.00600000001</v>
      </c>
      <c r="J4" s="11">
        <f t="shared" si="2"/>
        <v>102680.00600000001</v>
      </c>
      <c r="K4" s="12">
        <f t="shared" si="3"/>
        <v>0</v>
      </c>
      <c r="L4" s="12">
        <f t="shared" si="4"/>
        <v>0</v>
      </c>
      <c r="M4" s="12">
        <f t="shared" si="5"/>
        <v>102680.00600000001</v>
      </c>
      <c r="N4" s="12">
        <f t="shared" si="6"/>
        <v>0</v>
      </c>
      <c r="O4" s="12">
        <f t="shared" si="7"/>
        <v>0</v>
      </c>
      <c r="P4" s="12">
        <f t="shared" si="8"/>
        <v>102680.00600000001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16" s="13" customFormat="1" ht="11.25">
      <c r="A5" s="14" t="s">
        <v>21</v>
      </c>
      <c r="B5" s="14" t="s">
        <v>22</v>
      </c>
      <c r="C5" s="15"/>
      <c r="D5" s="9">
        <v>1</v>
      </c>
      <c r="E5" s="8" t="s">
        <v>17</v>
      </c>
      <c r="F5" s="10">
        <v>0.1</v>
      </c>
      <c r="G5" s="11">
        <v>212648.62</v>
      </c>
      <c r="H5" s="11">
        <f t="shared" si="0"/>
        <v>212648.62</v>
      </c>
      <c r="I5" s="11">
        <f t="shared" si="1"/>
        <v>233913.48200000002</v>
      </c>
      <c r="J5" s="11">
        <f t="shared" si="2"/>
        <v>233913.48200000002</v>
      </c>
      <c r="K5" s="12">
        <f t="shared" si="3"/>
        <v>0</v>
      </c>
      <c r="L5" s="12">
        <f t="shared" si="4"/>
        <v>0</v>
      </c>
      <c r="M5" s="12">
        <f t="shared" si="5"/>
        <v>233913.48200000002</v>
      </c>
      <c r="N5" s="12">
        <f t="shared" si="6"/>
        <v>0</v>
      </c>
      <c r="O5" s="12">
        <f t="shared" si="7"/>
        <v>0</v>
      </c>
      <c r="P5" s="12">
        <f t="shared" si="8"/>
        <v>233913.48200000002</v>
      </c>
    </row>
    <row r="6" spans="1:30" ht="11.25">
      <c r="A6" s="7" t="s">
        <v>23</v>
      </c>
      <c r="B6" s="7" t="s">
        <v>24</v>
      </c>
      <c r="C6" s="7" t="s">
        <v>25</v>
      </c>
      <c r="D6" s="9">
        <v>10</v>
      </c>
      <c r="E6" s="8" t="s">
        <v>17</v>
      </c>
      <c r="F6" s="10">
        <v>0.1</v>
      </c>
      <c r="G6" s="11">
        <v>45079.46</v>
      </c>
      <c r="H6" s="11">
        <f t="shared" si="0"/>
        <v>450794.6</v>
      </c>
      <c r="I6" s="11">
        <f t="shared" si="1"/>
        <v>49587.406</v>
      </c>
      <c r="J6" s="11">
        <f t="shared" si="2"/>
        <v>495874.06000000006</v>
      </c>
      <c r="K6" s="12">
        <f t="shared" si="3"/>
        <v>0</v>
      </c>
      <c r="L6" s="12">
        <f t="shared" si="4"/>
        <v>0</v>
      </c>
      <c r="M6" s="12">
        <f t="shared" si="5"/>
        <v>49587.406</v>
      </c>
      <c r="N6" s="12">
        <f t="shared" si="6"/>
        <v>0</v>
      </c>
      <c r="O6" s="12">
        <f t="shared" si="7"/>
        <v>0</v>
      </c>
      <c r="P6" s="12">
        <f t="shared" si="8"/>
        <v>495874.06000000006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.25">
      <c r="A7" s="7" t="s">
        <v>26</v>
      </c>
      <c r="B7" s="7" t="s">
        <v>27</v>
      </c>
      <c r="C7" s="8"/>
      <c r="D7" s="9">
        <v>14</v>
      </c>
      <c r="E7" s="8" t="s">
        <v>17</v>
      </c>
      <c r="F7" s="10">
        <v>0.1</v>
      </c>
      <c r="G7" s="11">
        <v>33438.13</v>
      </c>
      <c r="H7" s="11">
        <f t="shared" si="0"/>
        <v>468133.81999999995</v>
      </c>
      <c r="I7" s="11">
        <f t="shared" si="1"/>
        <v>36781.943</v>
      </c>
      <c r="J7" s="11">
        <f t="shared" si="2"/>
        <v>514947.202</v>
      </c>
      <c r="K7" s="12">
        <f t="shared" si="3"/>
        <v>0</v>
      </c>
      <c r="L7" s="12">
        <f t="shared" si="4"/>
        <v>36781.943</v>
      </c>
      <c r="M7" s="12">
        <f t="shared" si="5"/>
        <v>0</v>
      </c>
      <c r="N7" s="12">
        <f t="shared" si="6"/>
        <v>0</v>
      </c>
      <c r="O7" s="12">
        <f t="shared" si="7"/>
        <v>514947.202</v>
      </c>
      <c r="P7" s="12">
        <f t="shared" si="8"/>
        <v>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1.25">
      <c r="A8" s="7" t="s">
        <v>28</v>
      </c>
      <c r="B8" s="7" t="s">
        <v>29</v>
      </c>
      <c r="C8" s="8"/>
      <c r="D8" s="9">
        <v>2</v>
      </c>
      <c r="E8" s="8" t="s">
        <v>17</v>
      </c>
      <c r="F8" s="10">
        <v>0.1</v>
      </c>
      <c r="G8" s="11">
        <v>42340.48</v>
      </c>
      <c r="H8" s="11">
        <f t="shared" si="0"/>
        <v>84680.96</v>
      </c>
      <c r="I8" s="11">
        <f t="shared" si="1"/>
        <v>46574.528000000006</v>
      </c>
      <c r="J8" s="11">
        <f t="shared" si="2"/>
        <v>93149.05600000001</v>
      </c>
      <c r="K8" s="12">
        <f t="shared" si="3"/>
        <v>0</v>
      </c>
      <c r="L8" s="12">
        <f t="shared" si="4"/>
        <v>0</v>
      </c>
      <c r="M8" s="12">
        <f t="shared" si="5"/>
        <v>46574.528000000006</v>
      </c>
      <c r="N8" s="12">
        <f t="shared" si="6"/>
        <v>0</v>
      </c>
      <c r="O8" s="12">
        <f t="shared" si="7"/>
        <v>0</v>
      </c>
      <c r="P8" s="12">
        <f t="shared" si="8"/>
        <v>93149.05600000001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1.25">
      <c r="A9" s="7" t="s">
        <v>30</v>
      </c>
      <c r="B9" s="7" t="s">
        <v>31</v>
      </c>
      <c r="C9" s="8"/>
      <c r="D9" s="9">
        <v>3</v>
      </c>
      <c r="E9" s="8" t="s">
        <v>17</v>
      </c>
      <c r="F9" s="10">
        <v>0.1</v>
      </c>
      <c r="G9" s="11">
        <v>3222.34</v>
      </c>
      <c r="H9" s="11">
        <f t="shared" si="0"/>
        <v>9667.02</v>
      </c>
      <c r="I9" s="11">
        <f t="shared" si="1"/>
        <v>3544.5740000000005</v>
      </c>
      <c r="J9" s="11">
        <f t="shared" si="2"/>
        <v>10633.722000000002</v>
      </c>
      <c r="K9" s="12">
        <f t="shared" si="3"/>
        <v>0</v>
      </c>
      <c r="L9" s="12">
        <f t="shared" si="4"/>
        <v>3544.5740000000005</v>
      </c>
      <c r="M9" s="12">
        <f t="shared" si="5"/>
        <v>0</v>
      </c>
      <c r="N9" s="12">
        <f t="shared" si="6"/>
        <v>0</v>
      </c>
      <c r="O9" s="12">
        <f t="shared" si="7"/>
        <v>10633.722000000002</v>
      </c>
      <c r="P9" s="12">
        <f t="shared" si="8"/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1.25">
      <c r="A10" s="7" t="s">
        <v>32</v>
      </c>
      <c r="B10" s="7" t="s">
        <v>33</v>
      </c>
      <c r="C10" s="8"/>
      <c r="D10" s="9">
        <v>3</v>
      </c>
      <c r="E10" s="8" t="s">
        <v>17</v>
      </c>
      <c r="F10" s="10">
        <v>0.1</v>
      </c>
      <c r="G10" s="11">
        <v>18468.33</v>
      </c>
      <c r="H10" s="11">
        <f t="shared" si="0"/>
        <v>55404.990000000005</v>
      </c>
      <c r="I10" s="11">
        <f t="shared" si="1"/>
        <v>20315.163000000004</v>
      </c>
      <c r="J10" s="11">
        <f t="shared" si="2"/>
        <v>60945.489000000016</v>
      </c>
      <c r="K10" s="12">
        <f t="shared" si="3"/>
        <v>0</v>
      </c>
      <c r="L10" s="12">
        <f t="shared" si="4"/>
        <v>20315.163000000004</v>
      </c>
      <c r="M10" s="12">
        <f t="shared" si="5"/>
        <v>0</v>
      </c>
      <c r="N10" s="12">
        <f t="shared" si="6"/>
        <v>0</v>
      </c>
      <c r="O10" s="12">
        <f t="shared" si="7"/>
        <v>60945.489000000016</v>
      </c>
      <c r="P10" s="12">
        <f t="shared" si="8"/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1.25">
      <c r="A11" s="7" t="s">
        <v>34</v>
      </c>
      <c r="B11" s="7" t="s">
        <v>35</v>
      </c>
      <c r="C11" s="8"/>
      <c r="D11" s="9">
        <v>6</v>
      </c>
      <c r="E11" s="8" t="s">
        <v>17</v>
      </c>
      <c r="F11" s="10">
        <v>0.1</v>
      </c>
      <c r="G11" s="11">
        <v>483.35</v>
      </c>
      <c r="H11" s="11">
        <f t="shared" si="0"/>
        <v>2900.1000000000004</v>
      </c>
      <c r="I11" s="11">
        <f t="shared" si="1"/>
        <v>531.6850000000001</v>
      </c>
      <c r="J11" s="11">
        <f t="shared" si="2"/>
        <v>3190.1100000000006</v>
      </c>
      <c r="K11" s="12">
        <f t="shared" si="3"/>
        <v>531.6850000000001</v>
      </c>
      <c r="L11" s="12">
        <f t="shared" si="4"/>
        <v>0</v>
      </c>
      <c r="M11" s="12">
        <f t="shared" si="5"/>
        <v>0</v>
      </c>
      <c r="N11" s="12">
        <f t="shared" si="6"/>
        <v>3190.1100000000006</v>
      </c>
      <c r="O11" s="12">
        <f t="shared" si="7"/>
        <v>0</v>
      </c>
      <c r="P11" s="12">
        <f t="shared" si="8"/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1.25">
      <c r="A12" s="7" t="s">
        <v>36</v>
      </c>
      <c r="B12" s="7" t="s">
        <v>37</v>
      </c>
      <c r="C12" s="8"/>
      <c r="D12" s="9">
        <v>3</v>
      </c>
      <c r="E12" s="8" t="s">
        <v>17</v>
      </c>
      <c r="F12" s="10">
        <v>0.1</v>
      </c>
      <c r="G12" s="11">
        <v>1438.54</v>
      </c>
      <c r="H12" s="11">
        <f t="shared" si="0"/>
        <v>4315.62</v>
      </c>
      <c r="I12" s="11">
        <f t="shared" si="1"/>
        <v>1582.394</v>
      </c>
      <c r="J12" s="11">
        <f t="shared" si="2"/>
        <v>4747.182</v>
      </c>
      <c r="K12" s="12">
        <f t="shared" si="3"/>
        <v>1582.394</v>
      </c>
      <c r="L12" s="12">
        <f t="shared" si="4"/>
        <v>0</v>
      </c>
      <c r="M12" s="12">
        <f t="shared" si="5"/>
        <v>0</v>
      </c>
      <c r="N12" s="12">
        <f t="shared" si="6"/>
        <v>4747.182</v>
      </c>
      <c r="O12" s="12">
        <f t="shared" si="7"/>
        <v>0</v>
      </c>
      <c r="P12" s="12">
        <f t="shared" si="8"/>
        <v>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1.25">
      <c r="A13" s="7" t="s">
        <v>38</v>
      </c>
      <c r="B13" s="7" t="s">
        <v>39</v>
      </c>
      <c r="C13" s="8"/>
      <c r="D13" s="9">
        <v>1</v>
      </c>
      <c r="E13" s="8" t="s">
        <v>17</v>
      </c>
      <c r="F13" s="10">
        <v>0.2</v>
      </c>
      <c r="G13" s="11">
        <v>63967.21</v>
      </c>
      <c r="H13" s="11">
        <f t="shared" si="0"/>
        <v>63967.21</v>
      </c>
      <c r="I13" s="11">
        <f>G13*1.2</f>
        <v>76760.652</v>
      </c>
      <c r="J13" s="11">
        <f t="shared" si="2"/>
        <v>76760.652</v>
      </c>
      <c r="K13" s="12">
        <f t="shared" si="3"/>
        <v>0</v>
      </c>
      <c r="L13" s="12">
        <f t="shared" si="4"/>
        <v>0</v>
      </c>
      <c r="M13" s="12">
        <f t="shared" si="5"/>
        <v>76760.652</v>
      </c>
      <c r="N13" s="12">
        <f t="shared" si="6"/>
        <v>0</v>
      </c>
      <c r="O13" s="12">
        <f t="shared" si="7"/>
        <v>0</v>
      </c>
      <c r="P13" s="12">
        <f t="shared" si="8"/>
        <v>76760.652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1.25">
      <c r="A14" s="7" t="s">
        <v>40</v>
      </c>
      <c r="B14" s="7" t="s">
        <v>41</v>
      </c>
      <c r="C14" s="8"/>
      <c r="D14" s="9">
        <v>2</v>
      </c>
      <c r="E14" s="8" t="s">
        <v>17</v>
      </c>
      <c r="F14" s="10">
        <v>0.1</v>
      </c>
      <c r="G14" s="11">
        <v>107778.2</v>
      </c>
      <c r="H14" s="11">
        <f t="shared" si="0"/>
        <v>215556.4</v>
      </c>
      <c r="I14" s="11">
        <f>G14*1.1</f>
        <v>118556.02</v>
      </c>
      <c r="J14" s="11">
        <f t="shared" si="2"/>
        <v>237112.04</v>
      </c>
      <c r="K14" s="12">
        <f t="shared" si="3"/>
        <v>0</v>
      </c>
      <c r="L14" s="12">
        <f t="shared" si="4"/>
        <v>0</v>
      </c>
      <c r="M14" s="12">
        <f t="shared" si="5"/>
        <v>118556.02</v>
      </c>
      <c r="N14" s="12">
        <f t="shared" si="6"/>
        <v>0</v>
      </c>
      <c r="O14" s="12">
        <f t="shared" si="7"/>
        <v>0</v>
      </c>
      <c r="P14" s="12">
        <f t="shared" si="8"/>
        <v>237112.04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1.25">
      <c r="A15" s="7" t="s">
        <v>42</v>
      </c>
      <c r="B15" s="7" t="s">
        <v>43</v>
      </c>
      <c r="C15" s="8"/>
      <c r="D15" s="9">
        <v>1</v>
      </c>
      <c r="E15" s="8" t="s">
        <v>17</v>
      </c>
      <c r="F15" s="10">
        <v>0.2</v>
      </c>
      <c r="G15" s="11">
        <v>273356.42</v>
      </c>
      <c r="H15" s="11">
        <f t="shared" si="0"/>
        <v>273356.42</v>
      </c>
      <c r="I15" s="11">
        <f>G15*1.2</f>
        <v>328027.70399999997</v>
      </c>
      <c r="J15" s="11">
        <f t="shared" si="2"/>
        <v>328027.70399999997</v>
      </c>
      <c r="K15" s="12">
        <f t="shared" si="3"/>
        <v>0</v>
      </c>
      <c r="L15" s="12">
        <f t="shared" si="4"/>
        <v>0</v>
      </c>
      <c r="M15" s="12">
        <f t="shared" si="5"/>
        <v>328027.70399999997</v>
      </c>
      <c r="N15" s="12">
        <f t="shared" si="6"/>
        <v>0</v>
      </c>
      <c r="O15" s="12">
        <f t="shared" si="7"/>
        <v>0</v>
      </c>
      <c r="P15" s="12">
        <f t="shared" si="8"/>
        <v>328027.70399999997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1.25">
      <c r="A16" s="7" t="s">
        <v>44</v>
      </c>
      <c r="B16" s="7" t="s">
        <v>45</v>
      </c>
      <c r="C16" s="7" t="s">
        <v>46</v>
      </c>
      <c r="D16" s="9">
        <v>26</v>
      </c>
      <c r="E16" s="8" t="s">
        <v>17</v>
      </c>
      <c r="F16" s="10">
        <v>0.2</v>
      </c>
      <c r="G16" s="11">
        <v>45074.35</v>
      </c>
      <c r="H16" s="11">
        <f t="shared" si="0"/>
        <v>1171933.0999999999</v>
      </c>
      <c r="I16" s="11">
        <f>G16*1.2</f>
        <v>54089.219999999994</v>
      </c>
      <c r="J16" s="11">
        <f>D16*G16*1.2</f>
        <v>1406319.7199999997</v>
      </c>
      <c r="K16" s="12">
        <f t="shared" si="3"/>
        <v>0</v>
      </c>
      <c r="L16" s="12">
        <f t="shared" si="4"/>
        <v>0</v>
      </c>
      <c r="M16" s="12">
        <f t="shared" si="5"/>
        <v>54089.219999999994</v>
      </c>
      <c r="N16" s="12">
        <f t="shared" si="6"/>
        <v>0</v>
      </c>
      <c r="O16" s="12">
        <f t="shared" si="7"/>
        <v>0</v>
      </c>
      <c r="P16" s="12">
        <f t="shared" si="8"/>
        <v>1406319.7199999997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1.25">
      <c r="A17" s="7" t="s">
        <v>47</v>
      </c>
      <c r="B17" s="7" t="s">
        <v>48</v>
      </c>
      <c r="C17" s="7" t="s">
        <v>49</v>
      </c>
      <c r="D17" s="9">
        <v>2</v>
      </c>
      <c r="E17" s="8" t="s">
        <v>17</v>
      </c>
      <c r="F17" s="10">
        <v>0.1</v>
      </c>
      <c r="G17" s="11">
        <v>191709.83</v>
      </c>
      <c r="H17" s="11">
        <f t="shared" si="0"/>
        <v>383419.66</v>
      </c>
      <c r="I17" s="11">
        <f>G17*1.1</f>
        <v>210880.813</v>
      </c>
      <c r="J17" s="11">
        <f aca="true" t="shared" si="9" ref="J17:J35">I17*D17</f>
        <v>421761.626</v>
      </c>
      <c r="K17" s="12">
        <f t="shared" si="3"/>
        <v>0</v>
      </c>
      <c r="L17" s="12">
        <f t="shared" si="4"/>
        <v>0</v>
      </c>
      <c r="M17" s="12">
        <f t="shared" si="5"/>
        <v>210880.813</v>
      </c>
      <c r="N17" s="12">
        <f t="shared" si="6"/>
        <v>0</v>
      </c>
      <c r="O17" s="12">
        <f t="shared" si="7"/>
        <v>0</v>
      </c>
      <c r="P17" s="12">
        <f t="shared" si="8"/>
        <v>421761.626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1.25">
      <c r="A18" s="7" t="s">
        <v>50</v>
      </c>
      <c r="B18" s="7" t="s">
        <v>51</v>
      </c>
      <c r="C18" s="7" t="s">
        <v>52</v>
      </c>
      <c r="D18" s="9">
        <v>4</v>
      </c>
      <c r="E18" s="8" t="s">
        <v>17</v>
      </c>
      <c r="F18" s="10">
        <v>0.1</v>
      </c>
      <c r="G18" s="11">
        <v>6521.39</v>
      </c>
      <c r="H18" s="11">
        <f t="shared" si="0"/>
        <v>26085.56</v>
      </c>
      <c r="I18" s="11">
        <f>G18*1.1</f>
        <v>7173.529000000001</v>
      </c>
      <c r="J18" s="11">
        <f t="shared" si="9"/>
        <v>28694.116000000005</v>
      </c>
      <c r="K18" s="12">
        <f t="shared" si="3"/>
        <v>0</v>
      </c>
      <c r="L18" s="12">
        <f t="shared" si="4"/>
        <v>7173.529000000001</v>
      </c>
      <c r="M18" s="12">
        <f t="shared" si="5"/>
        <v>0</v>
      </c>
      <c r="N18" s="12">
        <f t="shared" si="6"/>
        <v>0</v>
      </c>
      <c r="O18" s="12">
        <f t="shared" si="7"/>
        <v>28694.116000000005</v>
      </c>
      <c r="P18" s="12">
        <f t="shared" si="8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1.25">
      <c r="A19" s="7" t="s">
        <v>53</v>
      </c>
      <c r="B19" s="7" t="s">
        <v>54</v>
      </c>
      <c r="C19" s="7" t="s">
        <v>55</v>
      </c>
      <c r="D19" s="9">
        <v>4</v>
      </c>
      <c r="E19" s="8" t="s">
        <v>17</v>
      </c>
      <c r="F19" s="10">
        <v>0.1</v>
      </c>
      <c r="G19" s="11">
        <v>45010.41</v>
      </c>
      <c r="H19" s="11">
        <f t="shared" si="0"/>
        <v>180041.64</v>
      </c>
      <c r="I19" s="11">
        <f>G19*1.1</f>
        <v>49511.45100000001</v>
      </c>
      <c r="J19" s="11">
        <f t="shared" si="9"/>
        <v>198045.80400000003</v>
      </c>
      <c r="K19" s="12">
        <f t="shared" si="3"/>
        <v>0</v>
      </c>
      <c r="L19" s="12">
        <f t="shared" si="4"/>
        <v>0</v>
      </c>
      <c r="M19" s="12">
        <f t="shared" si="5"/>
        <v>49511.45100000001</v>
      </c>
      <c r="N19" s="12">
        <f t="shared" si="6"/>
        <v>0</v>
      </c>
      <c r="O19" s="12">
        <f t="shared" si="7"/>
        <v>0</v>
      </c>
      <c r="P19" s="12">
        <f t="shared" si="8"/>
        <v>198045.80400000003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1.25">
      <c r="A20" s="7" t="s">
        <v>56</v>
      </c>
      <c r="B20" s="7" t="s">
        <v>57</v>
      </c>
      <c r="C20" s="7" t="s">
        <v>58</v>
      </c>
      <c r="D20" s="9">
        <v>2</v>
      </c>
      <c r="E20" s="8" t="s">
        <v>17</v>
      </c>
      <c r="F20" s="10">
        <v>0.1</v>
      </c>
      <c r="G20" s="11">
        <v>30944.66</v>
      </c>
      <c r="H20" s="11">
        <f t="shared" si="0"/>
        <v>61889.32</v>
      </c>
      <c r="I20" s="11">
        <f>G20*1.1</f>
        <v>34039.126000000004</v>
      </c>
      <c r="J20" s="11">
        <f t="shared" si="9"/>
        <v>68078.25200000001</v>
      </c>
      <c r="K20" s="12">
        <f t="shared" si="3"/>
        <v>0</v>
      </c>
      <c r="L20" s="12">
        <f t="shared" si="4"/>
        <v>34039.126000000004</v>
      </c>
      <c r="M20" s="12">
        <f t="shared" si="5"/>
        <v>0</v>
      </c>
      <c r="N20" s="12">
        <f t="shared" si="6"/>
        <v>0</v>
      </c>
      <c r="O20" s="12">
        <f t="shared" si="7"/>
        <v>68078.25200000001</v>
      </c>
      <c r="P20" s="12">
        <f t="shared" si="8"/>
        <v>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1.25">
      <c r="A21" s="7" t="s">
        <v>59</v>
      </c>
      <c r="B21" s="7" t="s">
        <v>60</v>
      </c>
      <c r="C21" s="8"/>
      <c r="D21" s="9">
        <v>2</v>
      </c>
      <c r="E21" s="8" t="s">
        <v>17</v>
      </c>
      <c r="F21" s="10">
        <v>0.2</v>
      </c>
      <c r="G21" s="11">
        <v>973.09</v>
      </c>
      <c r="H21" s="11">
        <f t="shared" si="0"/>
        <v>1946.18</v>
      </c>
      <c r="I21" s="11">
        <f>G21*1.2</f>
        <v>1167.708</v>
      </c>
      <c r="J21" s="11">
        <f t="shared" si="9"/>
        <v>2335.416</v>
      </c>
      <c r="K21" s="12">
        <f t="shared" si="3"/>
        <v>1167.708</v>
      </c>
      <c r="L21" s="12">
        <f t="shared" si="4"/>
        <v>0</v>
      </c>
      <c r="M21" s="12">
        <f t="shared" si="5"/>
        <v>0</v>
      </c>
      <c r="N21" s="12">
        <f t="shared" si="6"/>
        <v>2335.416</v>
      </c>
      <c r="O21" s="12">
        <f t="shared" si="7"/>
        <v>0</v>
      </c>
      <c r="P21" s="12">
        <f t="shared" si="8"/>
        <v>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1.25">
      <c r="A22" s="7" t="s">
        <v>61</v>
      </c>
      <c r="B22" s="7" t="s">
        <v>62</v>
      </c>
      <c r="C22" s="7" t="s">
        <v>63</v>
      </c>
      <c r="D22" s="9">
        <v>57</v>
      </c>
      <c r="E22" s="8" t="s">
        <v>17</v>
      </c>
      <c r="F22" s="10">
        <v>0.1</v>
      </c>
      <c r="G22" s="11">
        <v>32504.68</v>
      </c>
      <c r="H22" s="11">
        <f t="shared" si="0"/>
        <v>1852766.76</v>
      </c>
      <c r="I22" s="11">
        <f>G22*1.1</f>
        <v>35755.148</v>
      </c>
      <c r="J22" s="11">
        <f t="shared" si="9"/>
        <v>2038043.436</v>
      </c>
      <c r="K22" s="12">
        <f t="shared" si="3"/>
        <v>0</v>
      </c>
      <c r="L22" s="12">
        <f t="shared" si="4"/>
        <v>35755.148</v>
      </c>
      <c r="M22" s="12">
        <f t="shared" si="5"/>
        <v>0</v>
      </c>
      <c r="N22" s="12">
        <f t="shared" si="6"/>
        <v>0</v>
      </c>
      <c r="O22" s="12">
        <f t="shared" si="7"/>
        <v>2038043.436</v>
      </c>
      <c r="P22" s="12">
        <f t="shared" si="8"/>
        <v>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1.25">
      <c r="A23" s="7" t="s">
        <v>64</v>
      </c>
      <c r="B23" s="7" t="s">
        <v>65</v>
      </c>
      <c r="C23" s="8"/>
      <c r="D23" s="9">
        <v>56</v>
      </c>
      <c r="E23" s="8" t="s">
        <v>17</v>
      </c>
      <c r="F23" s="10">
        <v>0.1</v>
      </c>
      <c r="G23" s="11">
        <v>8973.44</v>
      </c>
      <c r="H23" s="11">
        <f t="shared" si="0"/>
        <v>502512.64</v>
      </c>
      <c r="I23" s="11">
        <f>G23*1.1</f>
        <v>9870.784000000001</v>
      </c>
      <c r="J23" s="11">
        <f t="shared" si="9"/>
        <v>552763.9040000001</v>
      </c>
      <c r="K23" s="12">
        <f t="shared" si="3"/>
        <v>0</v>
      </c>
      <c r="L23" s="12">
        <f t="shared" si="4"/>
        <v>9870.784000000001</v>
      </c>
      <c r="M23" s="12">
        <f t="shared" si="5"/>
        <v>0</v>
      </c>
      <c r="N23" s="12">
        <f t="shared" si="6"/>
        <v>0</v>
      </c>
      <c r="O23" s="12">
        <f t="shared" si="7"/>
        <v>552763.9040000001</v>
      </c>
      <c r="P23" s="12">
        <f t="shared" si="8"/>
        <v>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1.25">
      <c r="A24" s="7" t="s">
        <v>66</v>
      </c>
      <c r="B24" s="7" t="s">
        <v>67</v>
      </c>
      <c r="C24" s="8"/>
      <c r="D24" s="9">
        <v>12</v>
      </c>
      <c r="E24" s="8" t="s">
        <v>17</v>
      </c>
      <c r="F24" s="10">
        <v>0.2</v>
      </c>
      <c r="G24" s="11">
        <v>6169.24</v>
      </c>
      <c r="H24" s="11">
        <f t="shared" si="0"/>
        <v>74030.88</v>
      </c>
      <c r="I24" s="11">
        <f>G24*1.2</f>
        <v>7403.088</v>
      </c>
      <c r="J24" s="11">
        <f t="shared" si="9"/>
        <v>88837.056</v>
      </c>
      <c r="K24" s="12">
        <f t="shared" si="3"/>
        <v>0</v>
      </c>
      <c r="L24" s="12">
        <f t="shared" si="4"/>
        <v>7403.088</v>
      </c>
      <c r="M24" s="12">
        <f t="shared" si="5"/>
        <v>0</v>
      </c>
      <c r="N24" s="12">
        <f t="shared" si="6"/>
        <v>0</v>
      </c>
      <c r="O24" s="12">
        <f t="shared" si="7"/>
        <v>88837.056</v>
      </c>
      <c r="P24" s="12">
        <f t="shared" si="8"/>
        <v>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1.25">
      <c r="A25" s="7" t="s">
        <v>68</v>
      </c>
      <c r="B25" s="7" t="s">
        <v>69</v>
      </c>
      <c r="C25" s="7" t="s">
        <v>70</v>
      </c>
      <c r="D25" s="9">
        <v>3</v>
      </c>
      <c r="E25" s="8" t="s">
        <v>17</v>
      </c>
      <c r="F25" s="10">
        <v>0.2</v>
      </c>
      <c r="G25" s="11">
        <v>6148.08</v>
      </c>
      <c r="H25" s="11">
        <f t="shared" si="0"/>
        <v>18444.239999999998</v>
      </c>
      <c r="I25" s="11">
        <f>G25*1.2</f>
        <v>7377.696</v>
      </c>
      <c r="J25" s="11">
        <f t="shared" si="9"/>
        <v>22133.088</v>
      </c>
      <c r="K25" s="12">
        <f t="shared" si="3"/>
        <v>0</v>
      </c>
      <c r="L25" s="12">
        <f t="shared" si="4"/>
        <v>7377.696</v>
      </c>
      <c r="M25" s="12">
        <f t="shared" si="5"/>
        <v>0</v>
      </c>
      <c r="N25" s="12">
        <f t="shared" si="6"/>
        <v>0</v>
      </c>
      <c r="O25" s="12">
        <f t="shared" si="7"/>
        <v>22133.088</v>
      </c>
      <c r="P25" s="12">
        <f t="shared" si="8"/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1.25">
      <c r="A26" s="7" t="s">
        <v>71</v>
      </c>
      <c r="B26" s="7" t="s">
        <v>72</v>
      </c>
      <c r="C26" s="7" t="s">
        <v>73</v>
      </c>
      <c r="D26" s="9">
        <v>2</v>
      </c>
      <c r="E26" s="8" t="s">
        <v>17</v>
      </c>
      <c r="F26" s="10">
        <v>0.2</v>
      </c>
      <c r="G26" s="11">
        <v>16111.68</v>
      </c>
      <c r="H26" s="11">
        <f t="shared" si="0"/>
        <v>32223.36</v>
      </c>
      <c r="I26" s="11">
        <f>G26*1.2</f>
        <v>19334.016</v>
      </c>
      <c r="J26" s="11">
        <f t="shared" si="9"/>
        <v>38668.032</v>
      </c>
      <c r="K26" s="12">
        <f t="shared" si="3"/>
        <v>0</v>
      </c>
      <c r="L26" s="12">
        <f t="shared" si="4"/>
        <v>19334.016</v>
      </c>
      <c r="M26" s="12">
        <f t="shared" si="5"/>
        <v>0</v>
      </c>
      <c r="N26" s="12">
        <f t="shared" si="6"/>
        <v>0</v>
      </c>
      <c r="O26" s="12">
        <f t="shared" si="7"/>
        <v>38668.032</v>
      </c>
      <c r="P26" s="12">
        <f t="shared" si="8"/>
        <v>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1.25">
      <c r="A27" s="7" t="s">
        <v>74</v>
      </c>
      <c r="B27" s="7" t="s">
        <v>75</v>
      </c>
      <c r="C27" s="7" t="s">
        <v>76</v>
      </c>
      <c r="D27" s="9">
        <v>5</v>
      </c>
      <c r="E27" s="8" t="s">
        <v>17</v>
      </c>
      <c r="F27" s="10">
        <v>0.1</v>
      </c>
      <c r="G27" s="11">
        <v>7959.94</v>
      </c>
      <c r="H27" s="11">
        <f t="shared" si="0"/>
        <v>39799.7</v>
      </c>
      <c r="I27" s="11">
        <f>G27*1.1</f>
        <v>8755.934000000001</v>
      </c>
      <c r="J27" s="11">
        <f t="shared" si="9"/>
        <v>43779.670000000006</v>
      </c>
      <c r="K27" s="12">
        <f t="shared" si="3"/>
        <v>0</v>
      </c>
      <c r="L27" s="12">
        <f t="shared" si="4"/>
        <v>8755.934000000001</v>
      </c>
      <c r="M27" s="12">
        <f t="shared" si="5"/>
        <v>0</v>
      </c>
      <c r="N27" s="12">
        <f t="shared" si="6"/>
        <v>0</v>
      </c>
      <c r="O27" s="12">
        <f t="shared" si="7"/>
        <v>43779.670000000006</v>
      </c>
      <c r="P27" s="12">
        <f t="shared" si="8"/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1.25">
      <c r="A28" s="7" t="s">
        <v>77</v>
      </c>
      <c r="B28" s="7" t="s">
        <v>75</v>
      </c>
      <c r="C28" s="7" t="s">
        <v>78</v>
      </c>
      <c r="D28" s="9">
        <v>3</v>
      </c>
      <c r="E28" s="8" t="s">
        <v>17</v>
      </c>
      <c r="F28" s="10">
        <v>0.1</v>
      </c>
      <c r="G28" s="11">
        <v>6979.17</v>
      </c>
      <c r="H28" s="11">
        <f t="shared" si="0"/>
        <v>20937.510000000002</v>
      </c>
      <c r="I28" s="11">
        <f>G28*1.1</f>
        <v>7677.087</v>
      </c>
      <c r="J28" s="11">
        <f t="shared" si="9"/>
        <v>23031.261000000002</v>
      </c>
      <c r="K28" s="12">
        <f t="shared" si="3"/>
        <v>0</v>
      </c>
      <c r="L28" s="12">
        <f t="shared" si="4"/>
        <v>7677.087</v>
      </c>
      <c r="M28" s="12">
        <f t="shared" si="5"/>
        <v>0</v>
      </c>
      <c r="N28" s="12">
        <f t="shared" si="6"/>
        <v>0</v>
      </c>
      <c r="O28" s="12">
        <f t="shared" si="7"/>
        <v>23031.261000000002</v>
      </c>
      <c r="P28" s="12">
        <f t="shared" si="8"/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1.25">
      <c r="A29" s="7" t="s">
        <v>79</v>
      </c>
      <c r="B29" s="7" t="s">
        <v>80</v>
      </c>
      <c r="C29" s="7" t="s">
        <v>81</v>
      </c>
      <c r="D29" s="9">
        <v>1</v>
      </c>
      <c r="E29" s="8" t="s">
        <v>17</v>
      </c>
      <c r="F29" s="10">
        <v>0.1</v>
      </c>
      <c r="G29" s="11">
        <v>41941.52</v>
      </c>
      <c r="H29" s="11">
        <f t="shared" si="0"/>
        <v>41941.52</v>
      </c>
      <c r="I29" s="11">
        <f>G29*1.1</f>
        <v>46135.672</v>
      </c>
      <c r="J29" s="11">
        <f t="shared" si="9"/>
        <v>46135.672</v>
      </c>
      <c r="K29" s="12">
        <f t="shared" si="3"/>
        <v>0</v>
      </c>
      <c r="L29" s="12">
        <f t="shared" si="4"/>
        <v>0</v>
      </c>
      <c r="M29" s="12">
        <f t="shared" si="5"/>
        <v>46135.672</v>
      </c>
      <c r="N29" s="12">
        <f t="shared" si="6"/>
        <v>0</v>
      </c>
      <c r="O29" s="12">
        <f t="shared" si="7"/>
        <v>0</v>
      </c>
      <c r="P29" s="12">
        <f t="shared" si="8"/>
        <v>46135.672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1.25">
      <c r="A30" s="7" t="s">
        <v>82</v>
      </c>
      <c r="B30" s="7" t="s">
        <v>83</v>
      </c>
      <c r="C30" s="7" t="s">
        <v>84</v>
      </c>
      <c r="D30" s="9">
        <v>1</v>
      </c>
      <c r="E30" s="8" t="s">
        <v>17</v>
      </c>
      <c r="F30" s="10">
        <v>0.2</v>
      </c>
      <c r="G30" s="11">
        <v>8746.34</v>
      </c>
      <c r="H30" s="11">
        <f t="shared" si="0"/>
        <v>8746.34</v>
      </c>
      <c r="I30" s="11">
        <f>G30*1.2</f>
        <v>10495.608</v>
      </c>
      <c r="J30" s="11">
        <f t="shared" si="9"/>
        <v>10495.608</v>
      </c>
      <c r="K30" s="12">
        <f t="shared" si="3"/>
        <v>0</v>
      </c>
      <c r="L30" s="12">
        <f t="shared" si="4"/>
        <v>10495.608</v>
      </c>
      <c r="M30" s="12">
        <f t="shared" si="5"/>
        <v>0</v>
      </c>
      <c r="N30" s="12">
        <f t="shared" si="6"/>
        <v>0</v>
      </c>
      <c r="O30" s="12">
        <f t="shared" si="7"/>
        <v>10495.608</v>
      </c>
      <c r="P30" s="12">
        <f t="shared" si="8"/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1.25">
      <c r="A31" s="7" t="s">
        <v>85</v>
      </c>
      <c r="B31" s="7" t="s">
        <v>86</v>
      </c>
      <c r="C31" s="7" t="s">
        <v>87</v>
      </c>
      <c r="D31" s="9">
        <v>2</v>
      </c>
      <c r="E31" s="8" t="s">
        <v>17</v>
      </c>
      <c r="F31" s="10">
        <v>0.2</v>
      </c>
      <c r="G31" s="11">
        <v>23656.04</v>
      </c>
      <c r="H31" s="11">
        <f t="shared" si="0"/>
        <v>47312.08</v>
      </c>
      <c r="I31" s="11">
        <f>G31*1.2</f>
        <v>28387.248</v>
      </c>
      <c r="J31" s="11">
        <f t="shared" si="9"/>
        <v>56774.496</v>
      </c>
      <c r="K31" s="12">
        <f t="shared" si="3"/>
        <v>0</v>
      </c>
      <c r="L31" s="12">
        <f t="shared" si="4"/>
        <v>28387.248</v>
      </c>
      <c r="M31" s="12">
        <f t="shared" si="5"/>
        <v>0</v>
      </c>
      <c r="N31" s="12">
        <f t="shared" si="6"/>
        <v>0</v>
      </c>
      <c r="O31" s="12">
        <f t="shared" si="7"/>
        <v>56774.496</v>
      </c>
      <c r="P31" s="12">
        <f t="shared" si="8"/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1.25">
      <c r="A32" s="7" t="s">
        <v>88</v>
      </c>
      <c r="B32" s="7" t="s">
        <v>89</v>
      </c>
      <c r="C32" s="7" t="s">
        <v>90</v>
      </c>
      <c r="D32" s="9">
        <v>2</v>
      </c>
      <c r="E32" s="8" t="s">
        <v>17</v>
      </c>
      <c r="F32" s="10">
        <v>0.1</v>
      </c>
      <c r="G32" s="11">
        <v>86024.87</v>
      </c>
      <c r="H32" s="11">
        <f t="shared" si="0"/>
        <v>172049.74</v>
      </c>
      <c r="I32" s="11">
        <f>G32*1.1</f>
        <v>94627.357</v>
      </c>
      <c r="J32" s="11">
        <f t="shared" si="9"/>
        <v>189254.714</v>
      </c>
      <c r="K32" s="12">
        <f t="shared" si="3"/>
        <v>0</v>
      </c>
      <c r="L32" s="12">
        <f t="shared" si="4"/>
        <v>0</v>
      </c>
      <c r="M32" s="12">
        <f t="shared" si="5"/>
        <v>94627.357</v>
      </c>
      <c r="N32" s="12">
        <f t="shared" si="6"/>
        <v>0</v>
      </c>
      <c r="O32" s="12">
        <f t="shared" si="7"/>
        <v>0</v>
      </c>
      <c r="P32" s="12">
        <f t="shared" si="8"/>
        <v>189254.714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1.25">
      <c r="A33" s="7" t="s">
        <v>91</v>
      </c>
      <c r="B33" s="7" t="s">
        <v>92</v>
      </c>
      <c r="C33" s="7" t="s">
        <v>93</v>
      </c>
      <c r="D33" s="9">
        <v>2</v>
      </c>
      <c r="E33" s="8" t="s">
        <v>17</v>
      </c>
      <c r="F33" s="10">
        <v>0.1</v>
      </c>
      <c r="G33" s="11">
        <v>31216.15</v>
      </c>
      <c r="H33" s="11">
        <f t="shared" si="0"/>
        <v>62432.3</v>
      </c>
      <c r="I33" s="11">
        <f>G33*1.1</f>
        <v>34337.76500000001</v>
      </c>
      <c r="J33" s="11">
        <f t="shared" si="9"/>
        <v>68675.53000000001</v>
      </c>
      <c r="K33" s="12">
        <f t="shared" si="3"/>
        <v>0</v>
      </c>
      <c r="L33" s="12">
        <f t="shared" si="4"/>
        <v>34337.76500000001</v>
      </c>
      <c r="M33" s="12">
        <f t="shared" si="5"/>
        <v>0</v>
      </c>
      <c r="N33" s="12">
        <f t="shared" si="6"/>
        <v>0</v>
      </c>
      <c r="O33" s="12">
        <f t="shared" si="7"/>
        <v>68675.53000000001</v>
      </c>
      <c r="P33" s="12">
        <f t="shared" si="8"/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1.25">
      <c r="A34" s="7" t="s">
        <v>94</v>
      </c>
      <c r="B34" s="7" t="s">
        <v>95</v>
      </c>
      <c r="C34" s="8"/>
      <c r="D34" s="9">
        <v>2</v>
      </c>
      <c r="E34" s="8" t="s">
        <v>17</v>
      </c>
      <c r="F34" s="10">
        <v>0.1</v>
      </c>
      <c r="G34" s="11">
        <v>4986.95</v>
      </c>
      <c r="H34" s="11">
        <f t="shared" si="0"/>
        <v>9973.9</v>
      </c>
      <c r="I34" s="11">
        <f>G34*1.1</f>
        <v>5485.645</v>
      </c>
      <c r="J34" s="11">
        <f t="shared" si="9"/>
        <v>10971.29</v>
      </c>
      <c r="K34" s="12">
        <f t="shared" si="3"/>
        <v>0</v>
      </c>
      <c r="L34" s="12">
        <f t="shared" si="4"/>
        <v>5485.645</v>
      </c>
      <c r="M34" s="12">
        <f t="shared" si="5"/>
        <v>0</v>
      </c>
      <c r="N34" s="12">
        <f t="shared" si="6"/>
        <v>0</v>
      </c>
      <c r="O34" s="12">
        <f t="shared" si="7"/>
        <v>10971.29</v>
      </c>
      <c r="P34" s="12">
        <f t="shared" si="8"/>
        <v>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1.25">
      <c r="A35" s="7" t="s">
        <v>96</v>
      </c>
      <c r="B35" s="7" t="s">
        <v>97</v>
      </c>
      <c r="C35" s="8"/>
      <c r="D35" s="9">
        <v>2</v>
      </c>
      <c r="E35" s="8" t="s">
        <v>17</v>
      </c>
      <c r="F35" s="10">
        <v>0.2</v>
      </c>
      <c r="G35" s="11">
        <v>3313.12</v>
      </c>
      <c r="H35" s="11">
        <f t="shared" si="0"/>
        <v>6626.24</v>
      </c>
      <c r="I35" s="11">
        <f>G35*1.2</f>
        <v>3975.7439999999997</v>
      </c>
      <c r="J35" s="11">
        <f t="shared" si="9"/>
        <v>7951.487999999999</v>
      </c>
      <c r="K35" s="12">
        <f t="shared" si="3"/>
        <v>0</v>
      </c>
      <c r="L35" s="12">
        <f t="shared" si="4"/>
        <v>3975.7439999999997</v>
      </c>
      <c r="M35" s="12">
        <f t="shared" si="5"/>
        <v>0</v>
      </c>
      <c r="N35" s="12">
        <f t="shared" si="6"/>
        <v>0</v>
      </c>
      <c r="O35" s="12">
        <f t="shared" si="7"/>
        <v>7951.487999999999</v>
      </c>
      <c r="P35" s="12">
        <f t="shared" si="8"/>
        <v>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1.25">
      <c r="A36" s="7" t="s">
        <v>98</v>
      </c>
      <c r="B36" s="7" t="s">
        <v>99</v>
      </c>
      <c r="C36" s="7" t="s">
        <v>100</v>
      </c>
      <c r="D36" s="9">
        <v>4</v>
      </c>
      <c r="E36" s="8" t="s">
        <v>17</v>
      </c>
      <c r="F36" s="10">
        <v>0.1</v>
      </c>
      <c r="G36" s="11">
        <v>5015.08</v>
      </c>
      <c r="H36" s="11">
        <f t="shared" si="0"/>
        <v>20060.32</v>
      </c>
      <c r="I36" s="11">
        <f>G36*1.1</f>
        <v>5516.588000000001</v>
      </c>
      <c r="J36" s="11">
        <v>22066.28</v>
      </c>
      <c r="K36" s="12">
        <f t="shared" si="3"/>
        <v>0</v>
      </c>
      <c r="L36" s="12">
        <f t="shared" si="4"/>
        <v>5516.588000000001</v>
      </c>
      <c r="M36" s="12">
        <f t="shared" si="5"/>
        <v>0</v>
      </c>
      <c r="N36" s="12">
        <f t="shared" si="6"/>
        <v>0</v>
      </c>
      <c r="O36" s="12">
        <v>22066.28</v>
      </c>
      <c r="P36" s="12">
        <f t="shared" si="8"/>
        <v>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1.25">
      <c r="A37" s="16"/>
      <c r="B37" s="17" t="s">
        <v>101</v>
      </c>
      <c r="C37" s="8"/>
      <c r="D37" s="9"/>
      <c r="E37" s="8"/>
      <c r="F37" s="10"/>
      <c r="G37" s="11"/>
      <c r="H37" s="11">
        <f aca="true" t="shared" si="10" ref="H37:P37">SUM(H3:H36)</f>
        <v>7022483.15</v>
      </c>
      <c r="I37" s="18">
        <f t="shared" si="10"/>
        <v>1830117.0620000004</v>
      </c>
      <c r="J37" s="18">
        <f t="shared" si="10"/>
        <v>7894589.998000002</v>
      </c>
      <c r="K37" s="19">
        <f t="shared" si="10"/>
        <v>3281.7870000000003</v>
      </c>
      <c r="L37" s="19">
        <f t="shared" si="10"/>
        <v>286226.68600000005</v>
      </c>
      <c r="M37" s="19">
        <f t="shared" si="10"/>
        <v>1540608.5890000004</v>
      </c>
      <c r="N37" s="19">
        <f t="shared" si="10"/>
        <v>10272.708</v>
      </c>
      <c r="O37" s="19">
        <f t="shared" si="10"/>
        <v>3667489.9199999995</v>
      </c>
      <c r="P37" s="19">
        <f t="shared" si="10"/>
        <v>4216827.37</v>
      </c>
      <c r="Q37" s="20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:16" ht="11.25">
      <c r="B38" s="21"/>
      <c r="D38" s="22"/>
      <c r="F38" s="23"/>
      <c r="G38" s="24"/>
      <c r="H38" s="24"/>
      <c r="I38" s="24"/>
      <c r="J38" s="24"/>
      <c r="M38" s="20"/>
      <c r="N38" s="25"/>
      <c r="O38" s="25"/>
      <c r="P38" s="20"/>
    </row>
    <row r="39" spans="2:16" ht="11.25">
      <c r="B39" s="21"/>
      <c r="D39" s="22"/>
      <c r="F39" s="23"/>
      <c r="G39" s="24"/>
      <c r="H39" s="24"/>
      <c r="I39" s="24"/>
      <c r="J39" s="24"/>
      <c r="N39" s="25"/>
      <c r="O39" s="25"/>
      <c r="P39" s="25"/>
    </row>
    <row r="40" spans="1:10" ht="11.25">
      <c r="A40" s="48" t="s">
        <v>102</v>
      </c>
      <c r="B40" s="48"/>
      <c r="D40" s="22"/>
      <c r="F40" s="23"/>
      <c r="G40" s="24"/>
      <c r="H40" s="24"/>
      <c r="I40" s="24"/>
      <c r="J40" s="24"/>
    </row>
    <row r="41" spans="1:10" ht="11.25">
      <c r="A41" s="47" t="s">
        <v>247</v>
      </c>
      <c r="B41" s="47"/>
      <c r="C41" s="47"/>
      <c r="D41" s="47"/>
      <c r="E41" s="47"/>
      <c r="F41" s="47"/>
      <c r="I41" s="25">
        <v>4415537.091</v>
      </c>
      <c r="J41" s="26"/>
    </row>
    <row r="42" spans="1:9" ht="11.25">
      <c r="A42" s="47" t="s">
        <v>248</v>
      </c>
      <c r="B42" s="47"/>
      <c r="C42" s="47"/>
      <c r="D42" s="47"/>
      <c r="E42" s="47"/>
      <c r="F42" s="47"/>
      <c r="I42" s="25">
        <v>4655188.243</v>
      </c>
    </row>
    <row r="43" spans="1:9" ht="11.25">
      <c r="A43" s="47" t="s">
        <v>249</v>
      </c>
      <c r="B43" s="47"/>
      <c r="C43" s="47"/>
      <c r="D43" s="47"/>
      <c r="E43" s="47"/>
      <c r="F43" s="47"/>
      <c r="I43" s="25">
        <v>134567.61</v>
      </c>
    </row>
    <row r="44" spans="1:9" ht="11.25">
      <c r="A44" s="48" t="s">
        <v>250</v>
      </c>
      <c r="B44" s="48"/>
      <c r="C44" s="48"/>
      <c r="D44" s="48"/>
      <c r="E44" s="48"/>
      <c r="F44" s="48"/>
      <c r="G44" s="45"/>
      <c r="H44" s="45"/>
      <c r="I44" s="46">
        <f>SUM(I41:I43)</f>
        <v>9205292.943999998</v>
      </c>
    </row>
  </sheetData>
  <mergeCells count="6">
    <mergeCell ref="A43:F43"/>
    <mergeCell ref="A44:F44"/>
    <mergeCell ref="D1:J1"/>
    <mergeCell ref="A41:F41"/>
    <mergeCell ref="A42:F42"/>
    <mergeCell ref="A40:B40"/>
  </mergeCells>
  <printOptions/>
  <pageMargins left="0.81" right="0.3937007874015748" top="0.5905511811023623" bottom="0.3937007874015748" header="0.5118110236220472" footer="0.5118110236220472"/>
  <pageSetup horizontalDpi="300" verticalDpi="300" orientation="landscape" paperSize="9" scale="74" r:id="rId1"/>
  <headerFooter alignWithMargins="0">
    <oddFooter>&amp;C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dvorakova.j</dc:creator>
  <cp:keywords/>
  <dc:description/>
  <cp:lastModifiedBy>jakoubkova</cp:lastModifiedBy>
  <cp:lastPrinted>2011-01-14T06:24:15Z</cp:lastPrinted>
  <dcterms:created xsi:type="dcterms:W3CDTF">2011-01-11T13:42:27Z</dcterms:created>
  <dcterms:modified xsi:type="dcterms:W3CDTF">2011-01-14T06:24:18Z</dcterms:modified>
  <cp:category/>
  <cp:version/>
  <cp:contentType/>
  <cp:contentStatus/>
</cp:coreProperties>
</file>