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9170" windowHeight="4740" activeTab="0"/>
  </bookViews>
  <sheets>
    <sheet name="HB" sheetId="1" r:id="rId1"/>
  </sheets>
  <definedNames>
    <definedName name="_xlnm.Print_Area" localSheetId="0">'HB'!$A$1:$J$66</definedName>
  </definedNames>
  <calcPr fullCalcOnLoad="1"/>
</workbook>
</file>

<file path=xl/sharedStrings.xml><?xml version="1.0" encoding="utf-8"?>
<sst xmlns="http://schemas.openxmlformats.org/spreadsheetml/2006/main" count="86" uniqueCount="55">
  <si>
    <t>Stavební investice</t>
  </si>
  <si>
    <t>převedený příděl z minulých let</t>
  </si>
  <si>
    <t>dary + dotace z jiných ÚSC</t>
  </si>
  <si>
    <t>odpisy</t>
  </si>
  <si>
    <t xml:space="preserve">nájemné </t>
  </si>
  <si>
    <t xml:space="preserve">kapitálové výdaje </t>
  </si>
  <si>
    <t>zřizovatel - ostatní ÚZ</t>
  </si>
  <si>
    <t>Celkem dotace</t>
  </si>
  <si>
    <t>CELKEM INVESTICE</t>
  </si>
  <si>
    <t>ÚZ 00051</t>
  </si>
  <si>
    <t>ÚZ 00054</t>
  </si>
  <si>
    <t>Úprava plicní oddělení</t>
  </si>
  <si>
    <t>Úprava plicní oddělení-doplatek</t>
  </si>
  <si>
    <t>Vyhřívání okapů budovy interny</t>
  </si>
  <si>
    <t>Parkoviště před hlavní budovou</t>
  </si>
  <si>
    <t>Odvodnění budovy onkologie</t>
  </si>
  <si>
    <t>Projektová dokumentace-interna</t>
  </si>
  <si>
    <t>Projektová dokumentace-splašková kanalizace</t>
  </si>
  <si>
    <t>CELKEM -Stavební investice</t>
  </si>
  <si>
    <t>Strojní investice (vyjma ICT)</t>
  </si>
  <si>
    <t>Bodypletismograf</t>
  </si>
  <si>
    <t>Fakofragmentátor</t>
  </si>
  <si>
    <t>Nákladní automobil</t>
  </si>
  <si>
    <t>nákladní automobil-doplatek</t>
  </si>
  <si>
    <t>Rozvody med. plynů</t>
  </si>
  <si>
    <t>střešní krytina pavilonu H - onkologie</t>
  </si>
  <si>
    <t>projekt revitalizace zeleně</t>
  </si>
  <si>
    <t>výrobník vody pro INT</t>
  </si>
  <si>
    <t>ohřívač TUV</t>
  </si>
  <si>
    <t>osvětlení areálu</t>
  </si>
  <si>
    <t>projekt "Stará kuchyně"</t>
  </si>
  <si>
    <t>zdroj kysličníku dusného</t>
  </si>
  <si>
    <t>Vyhřívání okapů onkologie</t>
  </si>
  <si>
    <t>Nákup přístrojů od kraje Vysočina</t>
  </si>
  <si>
    <t>CELKEM - strojní investice</t>
  </si>
  <si>
    <t>Investice ICT (hardware + software)</t>
  </si>
  <si>
    <t>ESET management-antivir, antispam</t>
  </si>
  <si>
    <t>SW Amis H-rozšíření</t>
  </si>
  <si>
    <t>diagnostická stanice</t>
  </si>
  <si>
    <t>SW SLP</t>
  </si>
  <si>
    <t>úprava SW pro akreditaci lab.</t>
  </si>
  <si>
    <t>Alvao</t>
  </si>
  <si>
    <t>Disková pole</t>
  </si>
  <si>
    <t>SW plánování směn</t>
  </si>
  <si>
    <t>CELKEM - investice ICT (hardware + software)</t>
  </si>
  <si>
    <t>Chlorovací stanice - PŘEVOD DO ROKU 2011</t>
  </si>
  <si>
    <t>Obnova gamakamery - PŘEVOD DO ROKU 2011</t>
  </si>
  <si>
    <t>Narkotizační přístroje - PŘEVOD DO ROKU 2011</t>
  </si>
  <si>
    <t>Cisco switch - PŘEVOD DO ROKU 2011</t>
  </si>
  <si>
    <t>Počet stran: 1</t>
  </si>
  <si>
    <t>Rozpis investičních akcí Nemocnice Havlíčkův Brod, příspěvkové organizace pro rok 2010</t>
  </si>
  <si>
    <t>dotace eHealth - bezdrátové technologie</t>
  </si>
  <si>
    <t xml:space="preserve">dotace eHealth - SW (licence) </t>
  </si>
  <si>
    <t>SW office - UZ 00166</t>
  </si>
  <si>
    <t>RK-40-2010-65, př. 1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</si>
</sst>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</numFmts>
  <fonts count="30">
    <font>
      <sz val="10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Helv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  <font>
      <b/>
      <sz val="1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3" fontId="13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19" borderId="9" applyNumberFormat="0" applyAlignment="0" applyProtection="0"/>
    <xf numFmtId="0" fontId="20" fillId="19" borderId="10" applyNumberFormat="0" applyAlignment="0" applyProtection="0"/>
    <xf numFmtId="0" fontId="2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10" fontId="0" fillId="0" borderId="0" xfId="0" applyNumberFormat="1" applyFont="1" applyAlignment="1">
      <alignment/>
    </xf>
    <xf numFmtId="210" fontId="0" fillId="0" borderId="0" xfId="0" applyNumberFormat="1" applyAlignment="1">
      <alignment/>
    </xf>
    <xf numFmtId="0" fontId="22" fillId="24" borderId="0" xfId="0" applyFont="1" applyFill="1" applyBorder="1" applyAlignment="1">
      <alignment/>
    </xf>
    <xf numFmtId="0" fontId="25" fillId="24" borderId="0" xfId="0" applyFont="1" applyFill="1" applyBorder="1" applyAlignment="1">
      <alignment vertical="center"/>
    </xf>
    <xf numFmtId="169" fontId="25" fillId="24" borderId="0" xfId="0" applyNumberFormat="1" applyFont="1" applyFill="1" applyBorder="1" applyAlignment="1">
      <alignment vertical="center"/>
    </xf>
    <xf numFmtId="0" fontId="23" fillId="19" borderId="11" xfId="47" applyFont="1" applyFill="1" applyBorder="1" applyAlignment="1">
      <alignment horizontal="center" vertical="center" wrapText="1"/>
      <protection/>
    </xf>
    <xf numFmtId="0" fontId="23" fillId="19" borderId="12" xfId="47" applyFont="1" applyFill="1" applyBorder="1" applyAlignment="1">
      <alignment horizontal="center" vertical="center" wrapText="1"/>
      <protection/>
    </xf>
    <xf numFmtId="4" fontId="13" fillId="0" borderId="0" xfId="47" applyNumberFormat="1" applyFont="1" applyFill="1">
      <alignment/>
      <protection/>
    </xf>
    <xf numFmtId="0" fontId="13" fillId="0" borderId="0" xfId="47" applyFont="1" applyFill="1">
      <alignment/>
      <protection/>
    </xf>
    <xf numFmtId="0" fontId="23" fillId="19" borderId="13" xfId="47" applyFont="1" applyFill="1" applyBorder="1" applyAlignment="1">
      <alignment horizontal="center" vertical="center" wrapText="1"/>
      <protection/>
    </xf>
    <xf numFmtId="0" fontId="23" fillId="19" borderId="14" xfId="47" applyFont="1" applyFill="1" applyBorder="1" applyAlignment="1">
      <alignment horizontal="center" vertical="center" wrapText="1"/>
      <protection/>
    </xf>
    <xf numFmtId="4" fontId="13" fillId="0" borderId="15" xfId="48" applyNumberFormat="1" applyFont="1" applyFill="1" applyBorder="1" applyAlignment="1">
      <alignment horizontal="right" vertical="center" wrapText="1"/>
      <protection/>
    </xf>
    <xf numFmtId="4" fontId="13" fillId="0" borderId="16" xfId="48" applyNumberFormat="1" applyFont="1" applyFill="1" applyBorder="1" applyAlignment="1">
      <alignment horizontal="right" vertical="center" wrapText="1"/>
      <protection/>
    </xf>
    <xf numFmtId="4" fontId="13" fillId="0" borderId="17" xfId="48" applyNumberFormat="1" applyFont="1" applyFill="1" applyBorder="1" applyAlignment="1">
      <alignment vertical="center" wrapText="1"/>
      <protection/>
    </xf>
    <xf numFmtId="4" fontId="13" fillId="0" borderId="18" xfId="48" applyNumberFormat="1" applyFont="1" applyFill="1" applyBorder="1" applyAlignment="1">
      <alignment vertical="center" wrapText="1"/>
      <protection/>
    </xf>
    <xf numFmtId="4" fontId="13" fillId="0" borderId="19" xfId="48" applyNumberFormat="1" applyFont="1" applyFill="1" applyBorder="1" applyAlignment="1">
      <alignment vertical="center" wrapText="1"/>
      <protection/>
    </xf>
    <xf numFmtId="4" fontId="13" fillId="0" borderId="20" xfId="48" applyNumberFormat="1" applyFont="1" applyFill="1" applyBorder="1" applyAlignment="1">
      <alignment vertical="center" wrapText="1"/>
      <protection/>
    </xf>
    <xf numFmtId="4" fontId="23" fillId="0" borderId="21" xfId="48" applyNumberFormat="1" applyFont="1" applyFill="1" applyBorder="1" applyAlignment="1">
      <alignment vertical="center" wrapText="1"/>
      <protection/>
    </xf>
    <xf numFmtId="4" fontId="0" fillId="0" borderId="0" xfId="47" applyNumberFormat="1">
      <alignment/>
      <protection/>
    </xf>
    <xf numFmtId="0" fontId="0" fillId="0" borderId="0" xfId="47">
      <alignment/>
      <protection/>
    </xf>
    <xf numFmtId="4" fontId="13" fillId="0" borderId="21" xfId="48" applyNumberFormat="1" applyFont="1" applyFill="1" applyBorder="1" applyAlignment="1">
      <alignment horizontal="right" vertical="center" wrapText="1"/>
      <protection/>
    </xf>
    <xf numFmtId="4" fontId="26" fillId="0" borderId="0" xfId="47" applyNumberFormat="1" applyFont="1">
      <alignment/>
      <protection/>
    </xf>
    <xf numFmtId="0" fontId="26" fillId="0" borderId="0" xfId="47" applyFont="1">
      <alignment/>
      <protection/>
    </xf>
    <xf numFmtId="3" fontId="13" fillId="0" borderId="22" xfId="48" applyFont="1" applyFill="1" applyBorder="1" applyAlignment="1">
      <alignment vertical="center" wrapText="1"/>
      <protection/>
    </xf>
    <xf numFmtId="3" fontId="13" fillId="0" borderId="23" xfId="48" applyFont="1" applyFill="1" applyBorder="1" applyAlignment="1">
      <alignment vertical="center" wrapText="1"/>
      <protection/>
    </xf>
    <xf numFmtId="4" fontId="23" fillId="19" borderId="24" xfId="48" applyNumberFormat="1" applyFont="1" applyFill="1" applyBorder="1" applyAlignment="1">
      <alignment vertical="center" wrapText="1"/>
      <protection/>
    </xf>
    <xf numFmtId="4" fontId="23" fillId="19" borderId="25" xfId="48" applyNumberFormat="1" applyFont="1" applyFill="1" applyBorder="1" applyAlignment="1">
      <alignment vertical="center" wrapText="1"/>
      <protection/>
    </xf>
    <xf numFmtId="4" fontId="23" fillId="19" borderId="26" xfId="48" applyNumberFormat="1" applyFont="1" applyFill="1" applyBorder="1" applyAlignment="1">
      <alignment vertical="center" wrapText="1"/>
      <protection/>
    </xf>
    <xf numFmtId="4" fontId="23" fillId="19" borderId="27" xfId="48" applyNumberFormat="1" applyFont="1" applyFill="1" applyBorder="1" applyAlignment="1">
      <alignment vertical="center" wrapText="1"/>
      <protection/>
    </xf>
    <xf numFmtId="4" fontId="0" fillId="0" borderId="0" xfId="47" applyNumberFormat="1" applyFill="1" applyBorder="1">
      <alignment/>
      <protection/>
    </xf>
    <xf numFmtId="0" fontId="0" fillId="0" borderId="0" xfId="47" applyFill="1" applyBorder="1">
      <alignment/>
      <protection/>
    </xf>
    <xf numFmtId="0" fontId="0" fillId="0" borderId="0" xfId="47" applyAlignment="1">
      <alignment horizontal="left"/>
      <protection/>
    </xf>
    <xf numFmtId="4" fontId="13" fillId="0" borderId="0" xfId="47" applyNumberFormat="1" applyFont="1" applyAlignment="1">
      <alignment vertical="center" wrapText="1"/>
      <protection/>
    </xf>
    <xf numFmtId="0" fontId="13" fillId="0" borderId="0" xfId="47" applyFont="1" applyAlignment="1">
      <alignment vertical="center" wrapText="1"/>
      <protection/>
    </xf>
    <xf numFmtId="4" fontId="13" fillId="0" borderId="0" xfId="47" applyNumberFormat="1" applyFont="1">
      <alignment/>
      <protection/>
    </xf>
    <xf numFmtId="0" fontId="13" fillId="0" borderId="0" xfId="47" applyFont="1">
      <alignment/>
      <protection/>
    </xf>
    <xf numFmtId="4" fontId="13" fillId="0" borderId="6" xfId="48" applyNumberFormat="1" applyFont="1" applyFill="1" applyBorder="1" applyAlignment="1">
      <alignment vertical="center" wrapText="1"/>
      <protection/>
    </xf>
    <xf numFmtId="4" fontId="23" fillId="19" borderId="28" xfId="48" applyNumberFormat="1" applyFont="1" applyFill="1" applyBorder="1" applyAlignment="1">
      <alignment vertical="center" wrapText="1"/>
      <protection/>
    </xf>
    <xf numFmtId="4" fontId="23" fillId="19" borderId="29" xfId="48" applyNumberFormat="1" applyFont="1" applyFill="1" applyBorder="1" applyAlignment="1">
      <alignment vertical="center" wrapText="1"/>
      <protection/>
    </xf>
    <xf numFmtId="4" fontId="23" fillId="19" borderId="30" xfId="48" applyNumberFormat="1" applyFont="1" applyFill="1" applyBorder="1" applyAlignment="1">
      <alignment vertical="center" wrapText="1"/>
      <protection/>
    </xf>
    <xf numFmtId="4" fontId="23" fillId="19" borderId="31" xfId="48" applyNumberFormat="1" applyFont="1" applyFill="1" applyBorder="1" applyAlignment="1">
      <alignment vertical="center" wrapText="1"/>
      <protection/>
    </xf>
    <xf numFmtId="4" fontId="23" fillId="19" borderId="32" xfId="48" applyNumberFormat="1" applyFont="1" applyFill="1" applyBorder="1" applyAlignment="1">
      <alignment vertical="center" wrapText="1"/>
      <protection/>
    </xf>
    <xf numFmtId="4" fontId="23" fillId="19" borderId="33" xfId="48" applyNumberFormat="1" applyFont="1" applyFill="1" applyBorder="1" applyAlignment="1">
      <alignment vertical="center" wrapText="1"/>
      <protection/>
    </xf>
    <xf numFmtId="3" fontId="23" fillId="0" borderId="0" xfId="47" applyNumberFormat="1" applyFont="1" applyFill="1" applyBorder="1" applyAlignment="1">
      <alignment horizontal="left" vertical="center" wrapText="1"/>
      <protection/>
    </xf>
    <xf numFmtId="4" fontId="23" fillId="0" borderId="0" xfId="48" applyNumberFormat="1" applyFont="1" applyFill="1" applyBorder="1" applyAlignment="1">
      <alignment vertical="center" wrapText="1"/>
      <protection/>
    </xf>
    <xf numFmtId="4" fontId="13" fillId="25" borderId="17" xfId="48" applyNumberFormat="1" applyFont="1" applyFill="1" applyBorder="1" applyAlignment="1">
      <alignment vertical="center" wrapText="1"/>
      <protection/>
    </xf>
    <xf numFmtId="4" fontId="27" fillId="0" borderId="21" xfId="48" applyNumberFormat="1" applyFont="1" applyFill="1" applyBorder="1" applyAlignment="1">
      <alignment horizontal="right" vertical="center" wrapText="1"/>
      <protection/>
    </xf>
    <xf numFmtId="4" fontId="28" fillId="0" borderId="21" xfId="48" applyNumberFormat="1" applyFont="1" applyFill="1" applyBorder="1" applyAlignment="1">
      <alignment vertical="center" wrapText="1"/>
      <protection/>
    </xf>
    <xf numFmtId="4" fontId="27" fillId="25" borderId="21" xfId="48" applyNumberFormat="1" applyFont="1" applyFill="1" applyBorder="1" applyAlignment="1">
      <alignment horizontal="right" vertical="center" wrapText="1"/>
      <protection/>
    </xf>
    <xf numFmtId="4" fontId="13" fillId="25" borderId="16" xfId="48" applyNumberFormat="1" applyFont="1" applyFill="1" applyBorder="1" applyAlignment="1">
      <alignment horizontal="right" vertical="center" wrapText="1"/>
      <protection/>
    </xf>
    <xf numFmtId="4" fontId="13" fillId="25" borderId="18" xfId="48" applyNumberFormat="1" applyFont="1" applyFill="1" applyBorder="1" applyAlignment="1">
      <alignment vertical="center" wrapText="1"/>
      <protection/>
    </xf>
    <xf numFmtId="4" fontId="27" fillId="25" borderId="19" xfId="48" applyNumberFormat="1" applyFont="1" applyFill="1" applyBorder="1" applyAlignment="1">
      <alignment vertical="center" wrapText="1"/>
      <protection/>
    </xf>
    <xf numFmtId="4" fontId="27" fillId="25" borderId="20" xfId="48" applyNumberFormat="1" applyFont="1" applyFill="1" applyBorder="1" applyAlignment="1">
      <alignment vertical="center" wrapText="1"/>
      <protection/>
    </xf>
    <xf numFmtId="4" fontId="28" fillId="25" borderId="21" xfId="48" applyNumberFormat="1" applyFont="1" applyFill="1" applyBorder="1" applyAlignment="1">
      <alignment vertical="center" wrapText="1"/>
      <protection/>
    </xf>
    <xf numFmtId="4" fontId="13" fillId="25" borderId="21" xfId="48" applyNumberFormat="1" applyFont="1" applyFill="1" applyBorder="1" applyAlignment="1">
      <alignment horizontal="right" vertical="center" wrapText="1"/>
      <protection/>
    </xf>
    <xf numFmtId="4" fontId="13" fillId="25" borderId="19" xfId="48" applyNumberFormat="1" applyFont="1" applyFill="1" applyBorder="1" applyAlignment="1">
      <alignment vertical="center" wrapText="1"/>
      <protection/>
    </xf>
    <xf numFmtId="4" fontId="13" fillId="25" borderId="20" xfId="48" applyNumberFormat="1" applyFont="1" applyFill="1" applyBorder="1" applyAlignment="1">
      <alignment vertical="center" wrapText="1"/>
      <protection/>
    </xf>
    <xf numFmtId="4" fontId="23" fillId="25" borderId="21" xfId="48" applyNumberFormat="1" applyFont="1" applyFill="1" applyBorder="1" applyAlignment="1">
      <alignment vertical="center" wrapText="1"/>
      <protection/>
    </xf>
    <xf numFmtId="4" fontId="27" fillId="25" borderId="16" xfId="48" applyNumberFormat="1" applyFont="1" applyFill="1" applyBorder="1" applyAlignment="1">
      <alignment horizontal="right" vertical="center" wrapText="1"/>
      <protection/>
    </xf>
    <xf numFmtId="4" fontId="27" fillId="25" borderId="17" xfId="48" applyNumberFormat="1" applyFont="1" applyFill="1" applyBorder="1" applyAlignment="1">
      <alignment vertical="center" wrapText="1"/>
      <protection/>
    </xf>
    <xf numFmtId="4" fontId="27" fillId="25" borderId="18" xfId="48" applyNumberFormat="1" applyFont="1" applyFill="1" applyBorder="1" applyAlignment="1">
      <alignment vertical="center" wrapText="1"/>
      <protection/>
    </xf>
    <xf numFmtId="4" fontId="27" fillId="25" borderId="15" xfId="48" applyNumberFormat="1" applyFont="1" applyFill="1" applyBorder="1" applyAlignment="1">
      <alignment horizontal="right" vertical="center" wrapText="1"/>
      <protection/>
    </xf>
    <xf numFmtId="4" fontId="13" fillId="25" borderId="6" xfId="48" applyNumberFormat="1" applyFont="1" applyFill="1" applyBorder="1" applyAlignment="1">
      <alignment vertical="center" wrapText="1"/>
      <protection/>
    </xf>
    <xf numFmtId="0" fontId="29" fillId="0" borderId="0" xfId="0" applyFont="1" applyAlignment="1">
      <alignment/>
    </xf>
    <xf numFmtId="3" fontId="23" fillId="19" borderId="34" xfId="47" applyNumberFormat="1" applyFont="1" applyFill="1" applyBorder="1" applyAlignment="1">
      <alignment horizontal="center" vertical="center" wrapText="1"/>
      <protection/>
    </xf>
    <xf numFmtId="0" fontId="23" fillId="19" borderId="35" xfId="47" applyFont="1" applyFill="1" applyBorder="1" applyAlignment="1">
      <alignment horizontal="center" vertical="center" wrapText="1"/>
      <protection/>
    </xf>
    <xf numFmtId="0" fontId="24" fillId="0" borderId="35" xfId="0" applyFont="1" applyBorder="1" applyAlignment="1">
      <alignment horizontal="center" vertical="center" wrapText="1"/>
    </xf>
    <xf numFmtId="0" fontId="23" fillId="19" borderId="36" xfId="47" applyFont="1" applyFill="1" applyBorder="1" applyAlignment="1">
      <alignment horizontal="center" vertical="center" wrapText="1"/>
      <protection/>
    </xf>
    <xf numFmtId="0" fontId="23" fillId="19" borderId="14" xfId="47" applyFont="1" applyFill="1" applyBorder="1" applyAlignment="1">
      <alignment horizontal="center" vertical="center" wrapText="1"/>
      <protection/>
    </xf>
    <xf numFmtId="3" fontId="23" fillId="19" borderId="37" xfId="47" applyNumberFormat="1" applyFont="1" applyFill="1" applyBorder="1" applyAlignment="1">
      <alignment horizontal="center" vertical="center" wrapText="1"/>
      <protection/>
    </xf>
    <xf numFmtId="0" fontId="23" fillId="19" borderId="38" xfId="47" applyFont="1" applyFill="1" applyBorder="1" applyAlignment="1">
      <alignment horizontal="center" vertical="center" wrapText="1"/>
      <protection/>
    </xf>
    <xf numFmtId="3" fontId="13" fillId="0" borderId="22" xfId="48" applyFont="1" applyFill="1" applyBorder="1" applyAlignment="1">
      <alignment horizontal="left" vertical="center" wrapText="1"/>
      <protection/>
    </xf>
    <xf numFmtId="3" fontId="13" fillId="0" borderId="23" xfId="48" applyFont="1" applyFill="1" applyBorder="1" applyAlignment="1">
      <alignment horizontal="left" vertical="center" wrapText="1"/>
      <protection/>
    </xf>
    <xf numFmtId="3" fontId="13" fillId="25" borderId="22" xfId="48" applyFont="1" applyFill="1" applyBorder="1" applyAlignment="1">
      <alignment horizontal="left" vertical="center" wrapText="1"/>
      <protection/>
    </xf>
    <xf numFmtId="3" fontId="13" fillId="25" borderId="23" xfId="48" applyFont="1" applyFill="1" applyBorder="1" applyAlignment="1">
      <alignment horizontal="left" vertical="center" wrapText="1"/>
      <protection/>
    </xf>
    <xf numFmtId="3" fontId="23" fillId="19" borderId="28" xfId="48" applyFont="1" applyFill="1" applyBorder="1" applyAlignment="1">
      <alignment horizontal="left" vertical="center" wrapText="1"/>
      <protection/>
    </xf>
    <xf numFmtId="3" fontId="23" fillId="19" borderId="30" xfId="48" applyFont="1" applyFill="1" applyBorder="1" applyAlignment="1">
      <alignment horizontal="left" vertical="center" wrapText="1"/>
      <protection/>
    </xf>
    <xf numFmtId="3" fontId="13" fillId="0" borderId="39" xfId="48" applyFont="1" applyFill="1" applyBorder="1" applyAlignment="1">
      <alignment horizontal="left" vertical="center" wrapText="1"/>
      <protection/>
    </xf>
    <xf numFmtId="3" fontId="13" fillId="0" borderId="40" xfId="48" applyFont="1" applyFill="1" applyBorder="1" applyAlignment="1">
      <alignment horizontal="left" vertical="center" wrapText="1"/>
      <protection/>
    </xf>
    <xf numFmtId="3" fontId="23" fillId="19" borderId="41" xfId="47" applyNumberFormat="1" applyFont="1" applyFill="1" applyBorder="1" applyAlignment="1">
      <alignment horizontal="left" vertical="center" wrapText="1"/>
      <protection/>
    </xf>
    <xf numFmtId="3" fontId="23" fillId="19" borderId="42" xfId="47" applyNumberFormat="1" applyFont="1" applyFill="1" applyBorder="1" applyAlignment="1">
      <alignment horizontal="left" vertical="center" wrapText="1"/>
      <protection/>
    </xf>
    <xf numFmtId="3" fontId="23" fillId="19" borderId="43" xfId="47" applyNumberFormat="1" applyFont="1" applyFill="1" applyBorder="1" applyAlignment="1">
      <alignment horizontal="left" vertical="center" wrapText="1"/>
      <protection/>
    </xf>
    <xf numFmtId="3" fontId="23" fillId="19" borderId="44" xfId="47" applyNumberFormat="1" applyFont="1" applyFill="1" applyBorder="1" applyAlignment="1">
      <alignment horizontal="left" vertical="center" wrapText="1"/>
      <protection/>
    </xf>
    <xf numFmtId="3" fontId="13" fillId="25" borderId="45" xfId="48" applyFont="1" applyFill="1" applyBorder="1" applyAlignment="1">
      <alignment horizontal="left" vertical="center" wrapText="1"/>
      <protection/>
    </xf>
    <xf numFmtId="3" fontId="13" fillId="25" borderId="46" xfId="48" applyFont="1" applyFill="1" applyBorder="1" applyAlignment="1">
      <alignment horizontal="left" vertical="center" wrapText="1"/>
      <protection/>
    </xf>
    <xf numFmtId="0" fontId="0" fillId="25" borderId="16" xfId="0" applyFill="1" applyBorder="1" applyAlignment="1">
      <alignment horizontal="left" vertical="center" wrapText="1"/>
    </xf>
    <xf numFmtId="0" fontId="0" fillId="25" borderId="47" xfId="0" applyFill="1" applyBorder="1" applyAlignment="1">
      <alignment horizontal="left" vertical="center" wrapText="1"/>
    </xf>
    <xf numFmtId="0" fontId="13" fillId="0" borderId="35" xfId="47" applyFont="1" applyBorder="1" applyAlignment="1">
      <alignment horizontal="center" vertical="center" wrapText="1"/>
      <protection/>
    </xf>
    <xf numFmtId="3" fontId="23" fillId="19" borderId="48" xfId="47" applyNumberFormat="1" applyFont="1" applyFill="1" applyBorder="1" applyAlignment="1">
      <alignment horizontal="left" vertical="center" wrapText="1"/>
      <protection/>
    </xf>
    <xf numFmtId="3" fontId="23" fillId="19" borderId="49" xfId="47" applyNumberFormat="1" applyFont="1" applyFill="1" applyBorder="1" applyAlignment="1">
      <alignment horizontal="left" vertical="center" wrapText="1"/>
      <protection/>
    </xf>
    <xf numFmtId="3" fontId="13" fillId="25" borderId="45" xfId="48" applyFont="1" applyFill="1" applyBorder="1" applyAlignment="1">
      <alignment vertical="center" wrapText="1"/>
      <protection/>
    </xf>
    <xf numFmtId="0" fontId="0" fillId="25" borderId="46" xfId="0" applyFill="1" applyBorder="1" applyAlignment="1">
      <alignment vertical="center" wrapText="1"/>
    </xf>
    <xf numFmtId="0" fontId="0" fillId="25" borderId="16" xfId="0" applyFill="1" applyBorder="1" applyAlignment="1">
      <alignment vertical="center" wrapText="1"/>
    </xf>
    <xf numFmtId="0" fontId="0" fillId="25" borderId="47" xfId="0" applyFill="1" applyBorder="1" applyAlignment="1">
      <alignment vertical="center" wrapText="1"/>
    </xf>
    <xf numFmtId="3" fontId="13" fillId="0" borderId="22" xfId="48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22" xfId="47" applyFont="1" applyFill="1" applyBorder="1" applyAlignment="1">
      <alignment horizontal="left"/>
      <protection/>
    </xf>
    <xf numFmtId="0" fontId="13" fillId="0" borderId="23" xfId="47" applyFont="1" applyFill="1" applyBorder="1" applyAlignment="1">
      <alignment horizontal="left"/>
      <protection/>
    </xf>
    <xf numFmtId="3" fontId="13" fillId="25" borderId="22" xfId="48" applyFont="1" applyFill="1" applyBorder="1" applyAlignment="1">
      <alignment vertical="center" wrapText="1"/>
      <protection/>
    </xf>
    <xf numFmtId="0" fontId="0" fillId="25" borderId="23" xfId="0" applyFill="1" applyBorder="1" applyAlignment="1">
      <alignment vertical="center" wrapText="1"/>
    </xf>
    <xf numFmtId="3" fontId="13" fillId="25" borderId="41" xfId="48" applyFont="1" applyFill="1" applyBorder="1" applyAlignment="1">
      <alignment horizontal="left" vertical="center" wrapText="1"/>
      <protection/>
    </xf>
    <xf numFmtId="3" fontId="13" fillId="25" borderId="42" xfId="48" applyFont="1" applyFill="1" applyBorder="1" applyAlignment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3" fontId="13" fillId="0" borderId="45" xfId="48" applyFont="1" applyFill="1" applyBorder="1" applyAlignment="1">
      <alignment horizontal="left" vertical="center" wrapText="1"/>
      <protection/>
    </xf>
    <xf numFmtId="3" fontId="13" fillId="0" borderId="46" xfId="48" applyFont="1" applyFill="1" applyBorder="1" applyAlignment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P_návrh_28.05_09" xfId="47"/>
    <cellStyle name="nový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tabSelected="1" zoomScalePageLayoutView="0" workbookViewId="0" topLeftCell="A1">
      <selection activeCell="I1" sqref="I1"/>
    </sheetView>
  </sheetViews>
  <sheetFormatPr defaultColWidth="9.00390625" defaultRowHeight="12.75"/>
  <cols>
    <col min="1" max="1" width="18.125" style="2" customWidth="1"/>
    <col min="2" max="2" width="23.375" style="1" customWidth="1"/>
    <col min="3" max="4" width="11.375" style="1" customWidth="1"/>
    <col min="5" max="7" width="11.375" style="2" customWidth="1"/>
    <col min="8" max="8" width="10.625" style="2" customWidth="1"/>
    <col min="9" max="9" width="10.75390625" style="2" customWidth="1"/>
    <col min="10" max="10" width="11.875" style="3" customWidth="1"/>
    <col min="11" max="11" width="10.875" style="2" bestFit="1" customWidth="1"/>
    <col min="12" max="12" width="9.125" style="2" customWidth="1"/>
    <col min="13" max="13" width="9.25390625" style="2" bestFit="1" customWidth="1"/>
    <col min="14" max="14" width="9.125" style="2" customWidth="1"/>
    <col min="18" max="18" width="10.125" style="0" bestFit="1" customWidth="1"/>
  </cols>
  <sheetData>
    <row r="1" spans="1:14" ht="15" customHeight="1">
      <c r="A1" s="6"/>
      <c r="B1" s="7"/>
      <c r="D1"/>
      <c r="E1"/>
      <c r="F1"/>
      <c r="G1"/>
      <c r="H1"/>
      <c r="I1" s="66" t="s">
        <v>54</v>
      </c>
      <c r="J1" s="4"/>
      <c r="K1"/>
      <c r="L1"/>
      <c r="M1"/>
      <c r="N1"/>
    </row>
    <row r="2" ht="15">
      <c r="I2" s="66" t="s">
        <v>49</v>
      </c>
    </row>
    <row r="4" spans="1:14" ht="18.75" customHeight="1" thickBot="1">
      <c r="A4" s="5" t="s">
        <v>50</v>
      </c>
      <c r="B4"/>
      <c r="C4"/>
      <c r="D4"/>
      <c r="E4"/>
      <c r="F4"/>
      <c r="G4"/>
      <c r="H4"/>
      <c r="I4"/>
      <c r="J4" s="4"/>
      <c r="K4"/>
      <c r="L4"/>
      <c r="M4"/>
      <c r="N4"/>
    </row>
    <row r="5" spans="1:11" s="11" customFormat="1" ht="22.5" customHeight="1">
      <c r="A5" s="82" t="s">
        <v>0</v>
      </c>
      <c r="B5" s="83"/>
      <c r="C5" s="67" t="s">
        <v>1</v>
      </c>
      <c r="D5" s="67" t="s">
        <v>2</v>
      </c>
      <c r="E5" s="67" t="s">
        <v>3</v>
      </c>
      <c r="F5" s="8" t="s">
        <v>4</v>
      </c>
      <c r="G5" s="9" t="s">
        <v>5</v>
      </c>
      <c r="H5" s="70" t="s">
        <v>6</v>
      </c>
      <c r="I5" s="72" t="s">
        <v>7</v>
      </c>
      <c r="J5" s="67" t="s">
        <v>8</v>
      </c>
      <c r="K5" s="10"/>
    </row>
    <row r="6" spans="1:11" s="11" customFormat="1" ht="11.25" customHeight="1" thickBot="1">
      <c r="A6" s="84"/>
      <c r="B6" s="85"/>
      <c r="C6" s="68"/>
      <c r="D6" s="90"/>
      <c r="E6" s="69"/>
      <c r="F6" s="12" t="s">
        <v>9</v>
      </c>
      <c r="G6" s="13" t="s">
        <v>10</v>
      </c>
      <c r="H6" s="71"/>
      <c r="I6" s="73"/>
      <c r="J6" s="68"/>
      <c r="K6" s="10"/>
    </row>
    <row r="7" spans="1:11" s="22" customFormat="1" ht="11.25" customHeight="1">
      <c r="A7" s="80" t="s">
        <v>11</v>
      </c>
      <c r="B7" s="81"/>
      <c r="C7" s="14">
        <v>176450</v>
      </c>
      <c r="D7" s="15"/>
      <c r="E7" s="15"/>
      <c r="F7" s="16"/>
      <c r="G7" s="17"/>
      <c r="H7" s="18"/>
      <c r="I7" s="19">
        <f aca="true" t="shared" si="0" ref="I7:I18">SUM(F7:H7)</f>
        <v>0</v>
      </c>
      <c r="J7" s="20">
        <f aca="true" t="shared" si="1" ref="J7:J18">SUM(C7:E7,I7)</f>
        <v>176450</v>
      </c>
      <c r="K7" s="21"/>
    </row>
    <row r="8" spans="1:11" s="22" customFormat="1" ht="11.25" customHeight="1">
      <c r="A8" s="74" t="s">
        <v>12</v>
      </c>
      <c r="B8" s="75"/>
      <c r="C8" s="23">
        <v>44793</v>
      </c>
      <c r="D8" s="15"/>
      <c r="E8" s="15"/>
      <c r="F8" s="16"/>
      <c r="G8" s="17"/>
      <c r="H8" s="18"/>
      <c r="I8" s="19">
        <f t="shared" si="0"/>
        <v>0</v>
      </c>
      <c r="J8" s="20">
        <f t="shared" si="1"/>
        <v>44793</v>
      </c>
      <c r="K8" s="21"/>
    </row>
    <row r="9" spans="1:11" s="22" customFormat="1" ht="11.25" customHeight="1">
      <c r="A9" s="74" t="s">
        <v>13</v>
      </c>
      <c r="B9" s="75"/>
      <c r="C9" s="23">
        <v>308936</v>
      </c>
      <c r="D9" s="15"/>
      <c r="E9" s="15"/>
      <c r="F9" s="16"/>
      <c r="G9" s="17"/>
      <c r="H9" s="18"/>
      <c r="I9" s="19">
        <f t="shared" si="0"/>
        <v>0</v>
      </c>
      <c r="J9" s="20">
        <f t="shared" si="1"/>
        <v>308936</v>
      </c>
      <c r="K9" s="21"/>
    </row>
    <row r="10" spans="1:11" s="22" customFormat="1" ht="11.25" customHeight="1">
      <c r="A10" s="74" t="s">
        <v>14</v>
      </c>
      <c r="B10" s="75"/>
      <c r="C10" s="23">
        <v>69100</v>
      </c>
      <c r="D10" s="15"/>
      <c r="E10" s="15"/>
      <c r="F10" s="16"/>
      <c r="G10" s="17"/>
      <c r="H10" s="18"/>
      <c r="I10" s="19">
        <f t="shared" si="0"/>
        <v>0</v>
      </c>
      <c r="J10" s="20">
        <f t="shared" si="1"/>
        <v>69100</v>
      </c>
      <c r="K10" s="21"/>
    </row>
    <row r="11" spans="1:11" s="22" customFormat="1" ht="11.25" customHeight="1">
      <c r="A11" s="86" t="s">
        <v>15</v>
      </c>
      <c r="B11" s="87"/>
      <c r="C11" s="51">
        <v>65000</v>
      </c>
      <c r="D11" s="52"/>
      <c r="E11" s="52"/>
      <c r="F11" s="48"/>
      <c r="G11" s="53"/>
      <c r="H11" s="58"/>
      <c r="I11" s="59">
        <f t="shared" si="0"/>
        <v>0</v>
      </c>
      <c r="J11" s="56">
        <f t="shared" si="1"/>
        <v>65000</v>
      </c>
      <c r="K11" s="21"/>
    </row>
    <row r="12" spans="1:11" s="22" customFormat="1" ht="11.25" customHeight="1">
      <c r="A12" s="88"/>
      <c r="B12" s="89"/>
      <c r="C12" s="57">
        <v>55849</v>
      </c>
      <c r="D12" s="52"/>
      <c r="E12" s="52"/>
      <c r="F12" s="48"/>
      <c r="G12" s="53"/>
      <c r="H12" s="58"/>
      <c r="I12" s="59">
        <v>0</v>
      </c>
      <c r="J12" s="60">
        <v>55849</v>
      </c>
      <c r="K12" s="21"/>
    </row>
    <row r="13" spans="1:11" s="22" customFormat="1" ht="11.25" customHeight="1">
      <c r="A13" s="86" t="s">
        <v>16</v>
      </c>
      <c r="B13" s="87"/>
      <c r="C13" s="51">
        <v>26068</v>
      </c>
      <c r="D13" s="52"/>
      <c r="E13" s="52"/>
      <c r="F13" s="48"/>
      <c r="G13" s="53"/>
      <c r="H13" s="58"/>
      <c r="I13" s="59">
        <f t="shared" si="0"/>
        <v>0</v>
      </c>
      <c r="J13" s="56">
        <f t="shared" si="1"/>
        <v>26068</v>
      </c>
      <c r="K13" s="21"/>
    </row>
    <row r="14" spans="1:11" s="22" customFormat="1" ht="11.25" customHeight="1">
      <c r="A14" s="88"/>
      <c r="B14" s="89"/>
      <c r="C14" s="57">
        <v>28068</v>
      </c>
      <c r="D14" s="52"/>
      <c r="E14" s="52"/>
      <c r="F14" s="48"/>
      <c r="G14" s="53"/>
      <c r="H14" s="58"/>
      <c r="I14" s="59">
        <v>0</v>
      </c>
      <c r="J14" s="60">
        <v>28068</v>
      </c>
      <c r="K14" s="21"/>
    </row>
    <row r="15" spans="1:11" s="25" customFormat="1" ht="11.25" customHeight="1">
      <c r="A15" s="74" t="s">
        <v>17</v>
      </c>
      <c r="B15" s="75"/>
      <c r="C15" s="23">
        <v>7800</v>
      </c>
      <c r="D15" s="15"/>
      <c r="E15" s="15"/>
      <c r="F15" s="16"/>
      <c r="G15" s="17"/>
      <c r="H15" s="18"/>
      <c r="I15" s="19">
        <f t="shared" si="0"/>
        <v>0</v>
      </c>
      <c r="J15" s="20">
        <f t="shared" si="1"/>
        <v>7800</v>
      </c>
      <c r="K15" s="24"/>
    </row>
    <row r="16" spans="1:11" s="22" customFormat="1" ht="11.25" customHeight="1">
      <c r="A16" s="76" t="s">
        <v>45</v>
      </c>
      <c r="B16" s="77"/>
      <c r="C16" s="57"/>
      <c r="D16" s="52"/>
      <c r="E16" s="52"/>
      <c r="F16" s="48">
        <v>500000</v>
      </c>
      <c r="G16" s="53"/>
      <c r="H16" s="58"/>
      <c r="I16" s="59">
        <f t="shared" si="0"/>
        <v>500000</v>
      </c>
      <c r="J16" s="60">
        <f t="shared" si="1"/>
        <v>500000</v>
      </c>
      <c r="K16" s="21"/>
    </row>
    <row r="17" spans="1:11" s="22" customFormat="1" ht="11.25" customHeight="1">
      <c r="A17" s="26"/>
      <c r="B17" s="27"/>
      <c r="C17" s="23"/>
      <c r="D17" s="15"/>
      <c r="E17" s="15"/>
      <c r="F17" s="16"/>
      <c r="G17" s="17"/>
      <c r="H17" s="18"/>
      <c r="I17" s="19">
        <f t="shared" si="0"/>
        <v>0</v>
      </c>
      <c r="J17" s="20">
        <f t="shared" si="1"/>
        <v>0</v>
      </c>
      <c r="K17" s="21"/>
    </row>
    <row r="18" spans="1:11" s="22" customFormat="1" ht="11.25" customHeight="1">
      <c r="A18" s="26"/>
      <c r="B18" s="27"/>
      <c r="C18" s="23"/>
      <c r="D18" s="15"/>
      <c r="E18" s="15"/>
      <c r="F18" s="16"/>
      <c r="G18" s="17"/>
      <c r="H18" s="18"/>
      <c r="I18" s="19">
        <f t="shared" si="0"/>
        <v>0</v>
      </c>
      <c r="J18" s="20">
        <f t="shared" si="1"/>
        <v>0</v>
      </c>
      <c r="K18" s="21"/>
    </row>
    <row r="19" spans="1:25" s="33" customFormat="1" ht="11.25" customHeight="1" thickBot="1">
      <c r="A19" s="78" t="s">
        <v>18</v>
      </c>
      <c r="B19" s="79"/>
      <c r="C19" s="28">
        <v>690996</v>
      </c>
      <c r="D19" s="28">
        <f aca="true" t="shared" si="2" ref="D19:I19">SUM(D7:D18)</f>
        <v>0</v>
      </c>
      <c r="E19" s="28">
        <f t="shared" si="2"/>
        <v>0</v>
      </c>
      <c r="F19" s="29">
        <f t="shared" si="2"/>
        <v>500000</v>
      </c>
      <c r="G19" s="30">
        <f t="shared" si="2"/>
        <v>0</v>
      </c>
      <c r="H19" s="30">
        <f t="shared" si="2"/>
        <v>0</v>
      </c>
      <c r="I19" s="31">
        <f t="shared" si="2"/>
        <v>500000</v>
      </c>
      <c r="J19" s="28">
        <f>+J7+J8+J9+J10+J12+J14+J15+J16</f>
        <v>1190996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11" s="22" customFormat="1" ht="13.5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21"/>
    </row>
    <row r="21" spans="1:11" s="36" customFormat="1" ht="22.5" customHeight="1">
      <c r="A21" s="82" t="s">
        <v>19</v>
      </c>
      <c r="B21" s="83"/>
      <c r="C21" s="67" t="s">
        <v>1</v>
      </c>
      <c r="D21" s="67" t="s">
        <v>2</v>
      </c>
      <c r="E21" s="67" t="s">
        <v>3</v>
      </c>
      <c r="F21" s="8" t="s">
        <v>4</v>
      </c>
      <c r="G21" s="9" t="s">
        <v>5</v>
      </c>
      <c r="H21" s="70" t="s">
        <v>6</v>
      </c>
      <c r="I21" s="72" t="s">
        <v>7</v>
      </c>
      <c r="J21" s="67" t="s">
        <v>8</v>
      </c>
      <c r="K21" s="35"/>
    </row>
    <row r="22" spans="1:11" s="38" customFormat="1" ht="11.25" customHeight="1" thickBot="1">
      <c r="A22" s="84"/>
      <c r="B22" s="85"/>
      <c r="C22" s="68"/>
      <c r="D22" s="90"/>
      <c r="E22" s="69"/>
      <c r="F22" s="12" t="s">
        <v>9</v>
      </c>
      <c r="G22" s="13" t="s">
        <v>10</v>
      </c>
      <c r="H22" s="71"/>
      <c r="I22" s="73"/>
      <c r="J22" s="68"/>
      <c r="K22" s="37"/>
    </row>
    <row r="23" spans="1:11" s="38" customFormat="1" ht="11.25" customHeight="1">
      <c r="A23" s="103" t="s">
        <v>20</v>
      </c>
      <c r="B23" s="104"/>
      <c r="C23" s="64">
        <v>449843</v>
      </c>
      <c r="D23" s="52"/>
      <c r="E23" s="52"/>
      <c r="F23" s="48"/>
      <c r="G23" s="65"/>
      <c r="H23" s="58"/>
      <c r="I23" s="59">
        <f aca="true" t="shared" si="3" ref="I23:I42">SUM(F23:H23)</f>
        <v>0</v>
      </c>
      <c r="J23" s="56">
        <f>SUM(C23:E23,I23)</f>
        <v>449843</v>
      </c>
      <c r="K23" s="37"/>
    </row>
    <row r="24" spans="1:11" s="38" customFormat="1" ht="11.25" customHeight="1">
      <c r="A24" s="88"/>
      <c r="B24" s="89"/>
      <c r="C24" s="57">
        <v>449843.9</v>
      </c>
      <c r="D24" s="52"/>
      <c r="E24" s="52"/>
      <c r="F24" s="48"/>
      <c r="G24" s="65"/>
      <c r="H24" s="58"/>
      <c r="I24" s="59">
        <v>0</v>
      </c>
      <c r="J24" s="57">
        <v>449843.9</v>
      </c>
      <c r="K24" s="37"/>
    </row>
    <row r="25" spans="1:11" s="38" customFormat="1" ht="11.25" customHeight="1">
      <c r="A25" s="74" t="s">
        <v>21</v>
      </c>
      <c r="B25" s="75"/>
      <c r="C25" s="23">
        <v>2067730</v>
      </c>
      <c r="D25" s="15"/>
      <c r="E25" s="15"/>
      <c r="F25" s="16"/>
      <c r="G25" s="39"/>
      <c r="H25" s="18"/>
      <c r="I25" s="19">
        <f t="shared" si="3"/>
        <v>0</v>
      </c>
      <c r="J25" s="20">
        <f aca="true" t="shared" si="4" ref="J25:J42">SUM(C25:E25,I25)</f>
        <v>2067730</v>
      </c>
      <c r="K25" s="37"/>
    </row>
    <row r="26" spans="1:11" s="38" customFormat="1" ht="11.25" customHeight="1">
      <c r="A26" s="86" t="s">
        <v>46</v>
      </c>
      <c r="B26" s="87"/>
      <c r="C26" s="51">
        <v>5367054.09</v>
      </c>
      <c r="D26" s="61"/>
      <c r="E26" s="61"/>
      <c r="F26" s="62">
        <v>4975000</v>
      </c>
      <c r="G26" s="63"/>
      <c r="H26" s="54"/>
      <c r="I26" s="55">
        <f t="shared" si="3"/>
        <v>4975000</v>
      </c>
      <c r="J26" s="56">
        <f t="shared" si="4"/>
        <v>10342054.09</v>
      </c>
      <c r="K26" s="37"/>
    </row>
    <row r="27" spans="1:11" s="38" customFormat="1" ht="11.25" customHeight="1">
      <c r="A27" s="105"/>
      <c r="B27" s="106"/>
      <c r="C27" s="57">
        <v>5371886.19</v>
      </c>
      <c r="D27" s="52"/>
      <c r="E27" s="52"/>
      <c r="F27" s="48">
        <v>4975000</v>
      </c>
      <c r="G27" s="53"/>
      <c r="H27" s="58"/>
      <c r="I27" s="59">
        <f t="shared" si="3"/>
        <v>4975000</v>
      </c>
      <c r="J27" s="60">
        <f t="shared" si="4"/>
        <v>10346886.190000001</v>
      </c>
      <c r="K27" s="37"/>
    </row>
    <row r="28" spans="1:11" s="38" customFormat="1" ht="11.25" customHeight="1">
      <c r="A28" s="74" t="s">
        <v>22</v>
      </c>
      <c r="B28" s="75"/>
      <c r="C28" s="23">
        <v>300000</v>
      </c>
      <c r="D28" s="15"/>
      <c r="E28" s="15"/>
      <c r="F28" s="16"/>
      <c r="G28" s="17"/>
      <c r="H28" s="18"/>
      <c r="I28" s="19">
        <f t="shared" si="3"/>
        <v>0</v>
      </c>
      <c r="J28" s="20">
        <f t="shared" si="4"/>
        <v>300000</v>
      </c>
      <c r="K28" s="37"/>
    </row>
    <row r="29" spans="1:11" s="38" customFormat="1" ht="11.25" customHeight="1">
      <c r="A29" s="107" t="s">
        <v>23</v>
      </c>
      <c r="B29" s="108"/>
      <c r="C29" s="49">
        <v>418800</v>
      </c>
      <c r="D29" s="15"/>
      <c r="E29" s="15"/>
      <c r="F29" s="16"/>
      <c r="G29" s="17"/>
      <c r="H29" s="18"/>
      <c r="I29" s="19">
        <f t="shared" si="3"/>
        <v>0</v>
      </c>
      <c r="J29" s="50">
        <f t="shared" si="4"/>
        <v>418800</v>
      </c>
      <c r="K29" s="37"/>
    </row>
    <row r="30" spans="1:11" s="38" customFormat="1" ht="11.25" customHeight="1">
      <c r="A30" s="105"/>
      <c r="B30" s="106"/>
      <c r="C30" s="23">
        <v>419600</v>
      </c>
      <c r="D30" s="15"/>
      <c r="E30" s="15"/>
      <c r="F30" s="16"/>
      <c r="G30" s="17"/>
      <c r="H30" s="18"/>
      <c r="I30" s="19"/>
      <c r="J30" s="20">
        <v>419600</v>
      </c>
      <c r="K30" s="37"/>
    </row>
    <row r="31" spans="1:11" s="38" customFormat="1" ht="11.25" customHeight="1">
      <c r="A31" s="74" t="s">
        <v>24</v>
      </c>
      <c r="B31" s="75"/>
      <c r="C31" s="23">
        <v>347940</v>
      </c>
      <c r="D31" s="15"/>
      <c r="E31" s="15"/>
      <c r="F31" s="16"/>
      <c r="G31" s="17"/>
      <c r="H31" s="18"/>
      <c r="I31" s="19">
        <f t="shared" si="3"/>
        <v>0</v>
      </c>
      <c r="J31" s="20">
        <f t="shared" si="4"/>
        <v>347940</v>
      </c>
      <c r="K31" s="37"/>
    </row>
    <row r="32" spans="1:11" s="38" customFormat="1" ht="11.25" customHeight="1">
      <c r="A32" s="74" t="s">
        <v>25</v>
      </c>
      <c r="B32" s="75"/>
      <c r="C32" s="23">
        <v>625381</v>
      </c>
      <c r="D32" s="15"/>
      <c r="E32" s="15"/>
      <c r="F32" s="16"/>
      <c r="G32" s="17"/>
      <c r="H32" s="18"/>
      <c r="I32" s="19">
        <f t="shared" si="3"/>
        <v>0</v>
      </c>
      <c r="J32" s="20">
        <f t="shared" si="4"/>
        <v>625381</v>
      </c>
      <c r="K32" s="37"/>
    </row>
    <row r="33" spans="1:11" s="38" customFormat="1" ht="11.25" customHeight="1">
      <c r="A33" s="74" t="s">
        <v>26</v>
      </c>
      <c r="B33" s="75"/>
      <c r="C33" s="23">
        <v>218000</v>
      </c>
      <c r="D33" s="15"/>
      <c r="E33" s="15"/>
      <c r="F33" s="16"/>
      <c r="G33" s="17"/>
      <c r="H33" s="18"/>
      <c r="I33" s="19">
        <f t="shared" si="3"/>
        <v>0</v>
      </c>
      <c r="J33" s="20">
        <f t="shared" si="4"/>
        <v>218000</v>
      </c>
      <c r="K33" s="37"/>
    </row>
    <row r="34" spans="1:11" s="38" customFormat="1" ht="11.25" customHeight="1">
      <c r="A34" s="74" t="s">
        <v>27</v>
      </c>
      <c r="B34" s="75"/>
      <c r="C34" s="23">
        <v>46960</v>
      </c>
      <c r="D34" s="15"/>
      <c r="E34" s="15"/>
      <c r="F34" s="16"/>
      <c r="G34" s="17"/>
      <c r="H34" s="18"/>
      <c r="I34" s="19">
        <f t="shared" si="3"/>
        <v>0</v>
      </c>
      <c r="J34" s="20">
        <f t="shared" si="4"/>
        <v>46960</v>
      </c>
      <c r="K34" s="37"/>
    </row>
    <row r="35" spans="1:11" s="38" customFormat="1" ht="11.25" customHeight="1">
      <c r="A35" s="74" t="s">
        <v>28</v>
      </c>
      <c r="B35" s="75"/>
      <c r="C35" s="23">
        <v>127800</v>
      </c>
      <c r="D35" s="15"/>
      <c r="E35" s="15"/>
      <c r="F35" s="16"/>
      <c r="G35" s="17"/>
      <c r="H35" s="18"/>
      <c r="I35" s="19">
        <f t="shared" si="3"/>
        <v>0</v>
      </c>
      <c r="J35" s="20">
        <f t="shared" si="4"/>
        <v>127800</v>
      </c>
      <c r="K35" s="37"/>
    </row>
    <row r="36" spans="1:11" s="38" customFormat="1" ht="11.25" customHeight="1">
      <c r="A36" s="74" t="s">
        <v>29</v>
      </c>
      <c r="B36" s="75"/>
      <c r="C36" s="23">
        <v>23649</v>
      </c>
      <c r="D36" s="15"/>
      <c r="E36" s="15"/>
      <c r="F36" s="16"/>
      <c r="G36" s="17"/>
      <c r="H36" s="18"/>
      <c r="I36" s="19">
        <f t="shared" si="3"/>
        <v>0</v>
      </c>
      <c r="J36" s="20">
        <f t="shared" si="4"/>
        <v>23649</v>
      </c>
      <c r="K36" s="37"/>
    </row>
    <row r="37" spans="1:11" s="38" customFormat="1" ht="11.25" customHeight="1">
      <c r="A37" s="74" t="s">
        <v>30</v>
      </c>
      <c r="B37" s="75"/>
      <c r="C37" s="23">
        <v>57660</v>
      </c>
      <c r="D37" s="15"/>
      <c r="E37" s="15"/>
      <c r="F37" s="16"/>
      <c r="G37" s="17"/>
      <c r="H37" s="18"/>
      <c r="I37" s="19">
        <f t="shared" si="3"/>
        <v>0</v>
      </c>
      <c r="J37" s="20">
        <f t="shared" si="4"/>
        <v>57660</v>
      </c>
      <c r="K37" s="37"/>
    </row>
    <row r="38" spans="1:11" s="38" customFormat="1" ht="11.25" customHeight="1">
      <c r="A38" s="74" t="s">
        <v>31</v>
      </c>
      <c r="B38" s="75"/>
      <c r="C38" s="23">
        <v>363420</v>
      </c>
      <c r="D38" s="15"/>
      <c r="E38" s="15"/>
      <c r="F38" s="16"/>
      <c r="G38" s="17"/>
      <c r="H38" s="18"/>
      <c r="I38" s="19">
        <f t="shared" si="3"/>
        <v>0</v>
      </c>
      <c r="J38" s="20">
        <f t="shared" si="4"/>
        <v>363420</v>
      </c>
      <c r="K38" s="37"/>
    </row>
    <row r="39" spans="1:11" s="38" customFormat="1" ht="11.25" customHeight="1">
      <c r="A39" s="99" t="s">
        <v>32</v>
      </c>
      <c r="B39" s="100"/>
      <c r="C39" s="23">
        <v>145363</v>
      </c>
      <c r="D39" s="15"/>
      <c r="E39" s="15"/>
      <c r="F39" s="16"/>
      <c r="G39" s="17"/>
      <c r="H39" s="18"/>
      <c r="I39" s="19">
        <f t="shared" si="3"/>
        <v>0</v>
      </c>
      <c r="J39" s="20">
        <f t="shared" si="4"/>
        <v>145363</v>
      </c>
      <c r="K39" s="37"/>
    </row>
    <row r="40" spans="1:11" s="38" customFormat="1" ht="11.25" customHeight="1">
      <c r="A40" s="76" t="s">
        <v>47</v>
      </c>
      <c r="B40" s="77"/>
      <c r="C40" s="57"/>
      <c r="D40" s="52"/>
      <c r="E40" s="52"/>
      <c r="F40" s="48">
        <v>1500000</v>
      </c>
      <c r="G40" s="53"/>
      <c r="H40" s="58"/>
      <c r="I40" s="59">
        <f t="shared" si="3"/>
        <v>1500000</v>
      </c>
      <c r="J40" s="60">
        <f t="shared" si="4"/>
        <v>1500000</v>
      </c>
      <c r="K40" s="37"/>
    </row>
    <row r="41" spans="1:11" s="38" customFormat="1" ht="11.25" customHeight="1">
      <c r="A41" s="74" t="s">
        <v>33</v>
      </c>
      <c r="B41" s="75"/>
      <c r="C41" s="23"/>
      <c r="D41" s="15">
        <v>84565502</v>
      </c>
      <c r="E41" s="15"/>
      <c r="F41" s="16"/>
      <c r="G41" s="17"/>
      <c r="H41" s="18"/>
      <c r="I41" s="19">
        <f t="shared" si="3"/>
        <v>0</v>
      </c>
      <c r="J41" s="20">
        <f t="shared" si="4"/>
        <v>84565502</v>
      </c>
      <c r="K41" s="37"/>
    </row>
    <row r="42" spans="1:11" s="38" customFormat="1" ht="11.25" customHeight="1">
      <c r="A42" s="26"/>
      <c r="B42" s="27"/>
      <c r="C42" s="23"/>
      <c r="D42" s="15"/>
      <c r="E42" s="15"/>
      <c r="F42" s="16"/>
      <c r="G42" s="17"/>
      <c r="H42" s="18"/>
      <c r="I42" s="19">
        <f t="shared" si="3"/>
        <v>0</v>
      </c>
      <c r="J42" s="20">
        <f t="shared" si="4"/>
        <v>0</v>
      </c>
      <c r="K42" s="37"/>
    </row>
    <row r="43" spans="1:11" s="38" customFormat="1" ht="11.25" customHeight="1" thickBot="1">
      <c r="A43" s="78" t="s">
        <v>34</v>
      </c>
      <c r="B43" s="79"/>
      <c r="C43" s="28">
        <f>+C24+C25+C27+C28+C30+C31+C32+C33+C34+C35+C36+C37+C38+C39</f>
        <v>10565233.09</v>
      </c>
      <c r="D43" s="40">
        <f>SUM(D23:D42)</f>
        <v>84565502</v>
      </c>
      <c r="E43" s="40">
        <f>SUM(E23:E42)</f>
        <v>0</v>
      </c>
      <c r="F43" s="29">
        <f>+F40+F27</f>
        <v>6475000</v>
      </c>
      <c r="G43" s="30">
        <f>SUM(G23:G42)</f>
        <v>0</v>
      </c>
      <c r="H43" s="30">
        <f>SUM(H23:H42)</f>
        <v>0</v>
      </c>
      <c r="I43" s="31">
        <f>+I27+I40</f>
        <v>6475000</v>
      </c>
      <c r="J43" s="28">
        <f>+J24+J25+J27+J28+J30+J31+J32+J33+J34+J35+J36+J37+J38+J39+J40+J41+J42</f>
        <v>101605735.09</v>
      </c>
      <c r="K43" s="37"/>
    </row>
    <row r="44" spans="1:11" s="22" customFormat="1" ht="13.5" thickBo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21"/>
    </row>
    <row r="45" spans="1:11" s="38" customFormat="1" ht="22.5" customHeight="1">
      <c r="A45" s="82" t="s">
        <v>35</v>
      </c>
      <c r="B45" s="83"/>
      <c r="C45" s="67" t="s">
        <v>1</v>
      </c>
      <c r="D45" s="67" t="s">
        <v>2</v>
      </c>
      <c r="E45" s="67" t="s">
        <v>3</v>
      </c>
      <c r="F45" s="8" t="s">
        <v>4</v>
      </c>
      <c r="G45" s="9" t="s">
        <v>5</v>
      </c>
      <c r="H45" s="70" t="s">
        <v>6</v>
      </c>
      <c r="I45" s="72" t="s">
        <v>7</v>
      </c>
      <c r="J45" s="67" t="s">
        <v>8</v>
      </c>
      <c r="K45" s="37"/>
    </row>
    <row r="46" spans="1:11" s="38" customFormat="1" ht="11.25" customHeight="1" thickBot="1">
      <c r="A46" s="84"/>
      <c r="B46" s="85"/>
      <c r="C46" s="68"/>
      <c r="D46" s="90"/>
      <c r="E46" s="69"/>
      <c r="F46" s="12" t="s">
        <v>9</v>
      </c>
      <c r="G46" s="13" t="s">
        <v>10</v>
      </c>
      <c r="H46" s="71"/>
      <c r="I46" s="73"/>
      <c r="J46" s="68"/>
      <c r="K46" s="37"/>
    </row>
    <row r="47" spans="1:11" s="38" customFormat="1" ht="11.25" customHeight="1">
      <c r="A47" s="80" t="s">
        <v>36</v>
      </c>
      <c r="B47" s="81"/>
      <c r="C47" s="14">
        <v>170690</v>
      </c>
      <c r="D47" s="15"/>
      <c r="E47" s="15"/>
      <c r="F47" s="16"/>
      <c r="G47" s="39"/>
      <c r="H47" s="18"/>
      <c r="I47" s="19">
        <f aca="true" t="shared" si="5" ref="I47:I59">SUM(F47:H47)</f>
        <v>0</v>
      </c>
      <c r="J47" s="20">
        <f aca="true" t="shared" si="6" ref="J47:J59">SUM(C47:E47,I47)</f>
        <v>170690</v>
      </c>
      <c r="K47" s="37"/>
    </row>
    <row r="48" spans="1:11" s="38" customFormat="1" ht="11.25" customHeight="1">
      <c r="A48" s="26" t="s">
        <v>37</v>
      </c>
      <c r="B48" s="27"/>
      <c r="C48" s="23">
        <v>86396.28</v>
      </c>
      <c r="D48" s="15"/>
      <c r="E48" s="15"/>
      <c r="F48" s="16"/>
      <c r="G48" s="39"/>
      <c r="H48" s="18"/>
      <c r="I48" s="19">
        <f t="shared" si="5"/>
        <v>0</v>
      </c>
      <c r="J48" s="20">
        <f t="shared" si="6"/>
        <v>86396.28</v>
      </c>
      <c r="K48" s="37"/>
    </row>
    <row r="49" spans="1:11" s="38" customFormat="1" ht="11.25" customHeight="1">
      <c r="A49" s="26" t="s">
        <v>38</v>
      </c>
      <c r="B49" s="27"/>
      <c r="C49" s="23">
        <v>58872</v>
      </c>
      <c r="D49" s="15"/>
      <c r="E49" s="15"/>
      <c r="F49" s="16"/>
      <c r="G49" s="17"/>
      <c r="H49" s="18"/>
      <c r="I49" s="19">
        <f t="shared" si="5"/>
        <v>0</v>
      </c>
      <c r="J49" s="20">
        <f t="shared" si="6"/>
        <v>58872</v>
      </c>
      <c r="K49" s="37"/>
    </row>
    <row r="50" spans="1:11" s="38" customFormat="1" ht="11.25" customHeight="1">
      <c r="A50" s="26" t="s">
        <v>39</v>
      </c>
      <c r="B50" s="27"/>
      <c r="C50" s="23">
        <v>69000</v>
      </c>
      <c r="D50" s="15"/>
      <c r="E50" s="15"/>
      <c r="F50" s="16"/>
      <c r="G50" s="17"/>
      <c r="H50" s="18"/>
      <c r="I50" s="19">
        <f t="shared" si="5"/>
        <v>0</v>
      </c>
      <c r="J50" s="20">
        <f t="shared" si="6"/>
        <v>69000</v>
      </c>
      <c r="K50" s="37"/>
    </row>
    <row r="51" spans="1:11" s="38" customFormat="1" ht="11.25" customHeight="1">
      <c r="A51" s="74" t="s">
        <v>40</v>
      </c>
      <c r="B51" s="75"/>
      <c r="C51" s="23">
        <v>92400</v>
      </c>
      <c r="D51" s="15"/>
      <c r="E51" s="15"/>
      <c r="F51" s="16"/>
      <c r="G51" s="17"/>
      <c r="H51" s="18"/>
      <c r="I51" s="19">
        <f t="shared" si="5"/>
        <v>0</v>
      </c>
      <c r="J51" s="20">
        <f t="shared" si="6"/>
        <v>92400</v>
      </c>
      <c r="K51" s="37"/>
    </row>
    <row r="52" spans="1:11" s="38" customFormat="1" ht="11.25" customHeight="1">
      <c r="A52" s="93" t="s">
        <v>53</v>
      </c>
      <c r="B52" s="94"/>
      <c r="C52" s="51">
        <v>163079.72</v>
      </c>
      <c r="D52" s="52"/>
      <c r="E52" s="52"/>
      <c r="F52" s="48"/>
      <c r="G52" s="53"/>
      <c r="H52" s="54">
        <v>600000</v>
      </c>
      <c r="I52" s="55">
        <f t="shared" si="5"/>
        <v>600000</v>
      </c>
      <c r="J52" s="56">
        <f t="shared" si="6"/>
        <v>763079.72</v>
      </c>
      <c r="K52" s="37"/>
    </row>
    <row r="53" spans="1:11" s="38" customFormat="1" ht="11.25" customHeight="1">
      <c r="A53" s="95"/>
      <c r="B53" s="96"/>
      <c r="C53" s="57">
        <v>164597.72</v>
      </c>
      <c r="D53" s="52"/>
      <c r="E53" s="52"/>
      <c r="F53" s="48"/>
      <c r="G53" s="53"/>
      <c r="H53" s="58">
        <v>598482</v>
      </c>
      <c r="I53" s="59">
        <f t="shared" si="5"/>
        <v>598482</v>
      </c>
      <c r="J53" s="60">
        <f t="shared" si="6"/>
        <v>763079.72</v>
      </c>
      <c r="K53" s="37"/>
    </row>
    <row r="54" spans="1:11" s="38" customFormat="1" ht="11.25" customHeight="1">
      <c r="A54" s="26" t="s">
        <v>41</v>
      </c>
      <c r="B54" s="27"/>
      <c r="C54" s="23">
        <v>61420</v>
      </c>
      <c r="D54" s="15"/>
      <c r="E54" s="15"/>
      <c r="F54" s="16"/>
      <c r="G54" s="17"/>
      <c r="H54" s="18"/>
      <c r="I54" s="19">
        <f t="shared" si="5"/>
        <v>0</v>
      </c>
      <c r="J54" s="20">
        <f t="shared" si="6"/>
        <v>61420</v>
      </c>
      <c r="K54" s="37"/>
    </row>
    <row r="55" spans="1:11" s="38" customFormat="1" ht="11.25" customHeight="1">
      <c r="A55" s="26" t="s">
        <v>42</v>
      </c>
      <c r="B55" s="27"/>
      <c r="C55" s="23">
        <v>856900</v>
      </c>
      <c r="D55" s="15"/>
      <c r="E55" s="15"/>
      <c r="F55" s="16"/>
      <c r="G55" s="17"/>
      <c r="H55" s="18"/>
      <c r="I55" s="19">
        <f t="shared" si="5"/>
        <v>0</v>
      </c>
      <c r="J55" s="20">
        <f t="shared" si="6"/>
        <v>856900</v>
      </c>
      <c r="K55" s="37"/>
    </row>
    <row r="56" spans="1:11" s="38" customFormat="1" ht="11.25" customHeight="1">
      <c r="A56" s="93" t="s">
        <v>43</v>
      </c>
      <c r="B56" s="94"/>
      <c r="C56" s="57"/>
      <c r="D56" s="52"/>
      <c r="E56" s="52"/>
      <c r="F56" s="48"/>
      <c r="G56" s="53"/>
      <c r="H56" s="54">
        <v>387360</v>
      </c>
      <c r="I56" s="55">
        <f t="shared" si="5"/>
        <v>387360</v>
      </c>
      <c r="J56" s="56">
        <f t="shared" si="6"/>
        <v>387360</v>
      </c>
      <c r="K56" s="37"/>
    </row>
    <row r="57" spans="1:11" s="38" customFormat="1" ht="11.25" customHeight="1">
      <c r="A57" s="95"/>
      <c r="B57" s="96"/>
      <c r="C57" s="57"/>
      <c r="D57" s="52"/>
      <c r="E57" s="52"/>
      <c r="F57" s="48"/>
      <c r="G57" s="53"/>
      <c r="H57" s="58">
        <v>386074</v>
      </c>
      <c r="I57" s="59">
        <f t="shared" si="5"/>
        <v>386074</v>
      </c>
      <c r="J57" s="60">
        <f t="shared" si="6"/>
        <v>386074</v>
      </c>
      <c r="K57" s="37"/>
    </row>
    <row r="58" spans="1:11" s="38" customFormat="1" ht="11.25" customHeight="1">
      <c r="A58" s="101" t="s">
        <v>48</v>
      </c>
      <c r="B58" s="102"/>
      <c r="C58" s="57"/>
      <c r="D58" s="52"/>
      <c r="E58" s="52"/>
      <c r="F58" s="48">
        <v>1500000</v>
      </c>
      <c r="G58" s="53"/>
      <c r="H58" s="58"/>
      <c r="I58" s="59">
        <f t="shared" si="5"/>
        <v>1500000</v>
      </c>
      <c r="J58" s="60">
        <f t="shared" si="6"/>
        <v>1500000</v>
      </c>
      <c r="K58" s="37"/>
    </row>
    <row r="59" spans="1:11" s="38" customFormat="1" ht="11.25" customHeight="1">
      <c r="A59" s="97" t="s">
        <v>51</v>
      </c>
      <c r="B59" s="98"/>
      <c r="C59" s="23"/>
      <c r="D59" s="15"/>
      <c r="E59" s="15"/>
      <c r="F59" s="16"/>
      <c r="G59" s="17"/>
      <c r="H59" s="18">
        <v>387360</v>
      </c>
      <c r="I59" s="19">
        <f t="shared" si="5"/>
        <v>387360</v>
      </c>
      <c r="J59" s="20">
        <f t="shared" si="6"/>
        <v>387360</v>
      </c>
      <c r="K59" s="37"/>
    </row>
    <row r="60" spans="1:11" s="38" customFormat="1" ht="11.25" customHeight="1">
      <c r="A60" s="97" t="s">
        <v>52</v>
      </c>
      <c r="B60" s="98"/>
      <c r="C60" s="23"/>
      <c r="D60" s="15"/>
      <c r="E60" s="15"/>
      <c r="F60" s="16"/>
      <c r="G60" s="17"/>
      <c r="H60" s="18">
        <v>348700</v>
      </c>
      <c r="I60" s="19">
        <v>348700</v>
      </c>
      <c r="J60" s="20">
        <f>SUM(C60:E60,I60)</f>
        <v>348700</v>
      </c>
      <c r="K60" s="37"/>
    </row>
    <row r="61" spans="1:11" s="38" customFormat="1" ht="11.25" customHeight="1" thickBot="1">
      <c r="A61" s="78" t="s">
        <v>44</v>
      </c>
      <c r="B61" s="79"/>
      <c r="C61" s="28">
        <f>+C47+C48+C49+C50+C51+C53+C54+C55</f>
        <v>1560276</v>
      </c>
      <c r="D61" s="28">
        <f>SUM(D47:D59)</f>
        <v>0</v>
      </c>
      <c r="E61" s="28">
        <f>SUM(E47:E59)</f>
        <v>0</v>
      </c>
      <c r="F61" s="40">
        <f>SUM(F47:F59)</f>
        <v>1500000</v>
      </c>
      <c r="G61" s="41">
        <f>SUM(G47:G59)</f>
        <v>0</v>
      </c>
      <c r="H61" s="30">
        <f>+H53+H57+H59+H60</f>
        <v>1720616</v>
      </c>
      <c r="I61" s="42">
        <f>+I53+I57+I58+I59+I60</f>
        <v>3220616</v>
      </c>
      <c r="J61" s="28">
        <f>+J47+J48+J49+J50+J51+J53+J54+J55+J57+J58+J59+J60</f>
        <v>4780892</v>
      </c>
      <c r="K61" s="37"/>
    </row>
    <row r="62" spans="1:11" s="22" customFormat="1" ht="13.5" thickBo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21"/>
    </row>
    <row r="63" spans="1:11" s="38" customFormat="1" ht="22.5" customHeight="1">
      <c r="A63" s="82" t="s">
        <v>8</v>
      </c>
      <c r="B63" s="83"/>
      <c r="C63" s="67" t="s">
        <v>1</v>
      </c>
      <c r="D63" s="67" t="s">
        <v>2</v>
      </c>
      <c r="E63" s="67" t="s">
        <v>3</v>
      </c>
      <c r="F63" s="8" t="s">
        <v>4</v>
      </c>
      <c r="G63" s="9" t="s">
        <v>5</v>
      </c>
      <c r="H63" s="70" t="s">
        <v>6</v>
      </c>
      <c r="I63" s="72" t="s">
        <v>7</v>
      </c>
      <c r="J63" s="67" t="s">
        <v>8</v>
      </c>
      <c r="K63" s="37"/>
    </row>
    <row r="64" spans="1:11" s="38" customFormat="1" ht="11.25" customHeight="1" thickBot="1">
      <c r="A64" s="91"/>
      <c r="B64" s="92"/>
      <c r="C64" s="68"/>
      <c r="D64" s="90"/>
      <c r="E64" s="69"/>
      <c r="F64" s="12" t="s">
        <v>9</v>
      </c>
      <c r="G64" s="13" t="s">
        <v>10</v>
      </c>
      <c r="H64" s="71"/>
      <c r="I64" s="73"/>
      <c r="J64" s="68"/>
      <c r="K64" s="37"/>
    </row>
    <row r="65" spans="1:11" s="38" customFormat="1" ht="16.5" customHeight="1" thickBot="1">
      <c r="A65" s="84"/>
      <c r="B65" s="85"/>
      <c r="C65" s="28">
        <f aca="true" t="shared" si="7" ref="C65:I65">SUM(C61,C43,C19)</f>
        <v>12816505.09</v>
      </c>
      <c r="D65" s="28">
        <f t="shared" si="7"/>
        <v>84565502</v>
      </c>
      <c r="E65" s="28">
        <f t="shared" si="7"/>
        <v>0</v>
      </c>
      <c r="F65" s="40">
        <f t="shared" si="7"/>
        <v>8475000</v>
      </c>
      <c r="G65" s="43">
        <f t="shared" si="7"/>
        <v>0</v>
      </c>
      <c r="H65" s="44">
        <f t="shared" si="7"/>
        <v>1720616</v>
      </c>
      <c r="I65" s="45">
        <f t="shared" si="7"/>
        <v>10195616</v>
      </c>
      <c r="J65" s="28">
        <f>SUM(J61,J43,J19)</f>
        <v>107577623.09</v>
      </c>
      <c r="K65" s="37"/>
    </row>
    <row r="66" spans="1:11" s="38" customFormat="1" ht="11.25" customHeight="1">
      <c r="A66" s="46"/>
      <c r="B66" s="46"/>
      <c r="C66" s="47"/>
      <c r="D66" s="47"/>
      <c r="E66" s="47"/>
      <c r="F66" s="47"/>
      <c r="G66" s="47"/>
      <c r="H66" s="47"/>
      <c r="I66" s="47"/>
      <c r="J66" s="47"/>
      <c r="K66" s="37"/>
    </row>
  </sheetData>
  <sheetProtection/>
  <mergeCells count="62">
    <mergeCell ref="A23:B24"/>
    <mergeCell ref="A26:B27"/>
    <mergeCell ref="A29:B30"/>
    <mergeCell ref="C63:C64"/>
    <mergeCell ref="D63:D64"/>
    <mergeCell ref="A31:B31"/>
    <mergeCell ref="A47:B47"/>
    <mergeCell ref="A39:B39"/>
    <mergeCell ref="A38:B38"/>
    <mergeCell ref="A37:B37"/>
    <mergeCell ref="A36:B36"/>
    <mergeCell ref="A58:B58"/>
    <mergeCell ref="A52:B53"/>
    <mergeCell ref="A45:B46"/>
    <mergeCell ref="A63:B65"/>
    <mergeCell ref="A61:B61"/>
    <mergeCell ref="A51:B51"/>
    <mergeCell ref="A56:B57"/>
    <mergeCell ref="A59:B59"/>
    <mergeCell ref="A60:B60"/>
    <mergeCell ref="C45:C46"/>
    <mergeCell ref="D45:D46"/>
    <mergeCell ref="C5:C6"/>
    <mergeCell ref="D5:D6"/>
    <mergeCell ref="D21:D22"/>
    <mergeCell ref="C21:C22"/>
    <mergeCell ref="A10:B10"/>
    <mergeCell ref="A9:B9"/>
    <mergeCell ref="E5:E6"/>
    <mergeCell ref="H5:H6"/>
    <mergeCell ref="A11:B12"/>
    <mergeCell ref="A13:B14"/>
    <mergeCell ref="A16:B16"/>
    <mergeCell ref="A19:B19"/>
    <mergeCell ref="A15:B15"/>
    <mergeCell ref="A8:B8"/>
    <mergeCell ref="I5:I6"/>
    <mergeCell ref="J5:J6"/>
    <mergeCell ref="I21:I22"/>
    <mergeCell ref="J21:J22"/>
    <mergeCell ref="E21:E22"/>
    <mergeCell ref="H21:H22"/>
    <mergeCell ref="A7:B7"/>
    <mergeCell ref="A21:B22"/>
    <mergeCell ref="A5:B6"/>
    <mergeCell ref="A25:B25"/>
    <mergeCell ref="A40:B40"/>
    <mergeCell ref="A41:B41"/>
    <mergeCell ref="A43:B43"/>
    <mergeCell ref="A35:B35"/>
    <mergeCell ref="A34:B34"/>
    <mergeCell ref="A33:B33"/>
    <mergeCell ref="A32:B32"/>
    <mergeCell ref="A28:B28"/>
    <mergeCell ref="J63:J64"/>
    <mergeCell ref="E63:E64"/>
    <mergeCell ref="E45:E46"/>
    <mergeCell ref="H63:H64"/>
    <mergeCell ref="I63:I64"/>
    <mergeCell ref="J45:J46"/>
    <mergeCell ref="I45:I46"/>
    <mergeCell ref="H45:H46"/>
  </mergeCells>
  <printOptions horizontalCentered="1"/>
  <pageMargins left="0.17" right="0.17" top="0.48" bottom="0.35" header="0.17" footer="0.17"/>
  <pageSetup horizontalDpi="600" verticalDpi="600" orientation="portrait" paperSize="9" scale="69" r:id="rId1"/>
  <headerFooter alignWithMargins="0"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pospichalova</cp:lastModifiedBy>
  <cp:lastPrinted>2010-12-11T18:40:38Z</cp:lastPrinted>
  <dcterms:created xsi:type="dcterms:W3CDTF">2010-11-15T07:19:29Z</dcterms:created>
  <dcterms:modified xsi:type="dcterms:W3CDTF">2010-12-17T08:07:16Z</dcterms:modified>
  <cp:category/>
  <cp:version/>
  <cp:contentType/>
  <cp:contentStatus/>
</cp:coreProperties>
</file>