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9110" windowHeight="8955" activeTab="0"/>
  </bookViews>
  <sheets>
    <sheet name="1. Rozpočet" sheetId="1" r:id="rId1"/>
    <sheet name="rekapitulace mezd" sheetId="2" r:id="rId2"/>
  </sheets>
  <definedNames>
    <definedName name="_xlnm.Print_Titles" localSheetId="0">'1. Rozpočet'!$1:$4</definedName>
    <definedName name="_xlnm.Print_Area" localSheetId="0">'1. Rozpočet'!$A$1:$J$70</definedName>
    <definedName name="_xlnm.Print_Area" localSheetId="1">'rekapitulace mezd'!$A$1:$L$50</definedName>
  </definedNames>
  <calcPr fullCalcOnLoad="1"/>
</workbook>
</file>

<file path=xl/comments1.xml><?xml version="1.0" encoding="utf-8"?>
<comments xmlns="http://schemas.openxmlformats.org/spreadsheetml/2006/main">
  <authors>
    <author>Ligrova</author>
  </authors>
  <commentList>
    <comment ref="J44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37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kontrolní součet výdajů
</t>
        </r>
      </text>
    </comment>
    <comment ref="J35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11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</commentList>
</comments>
</file>

<file path=xl/comments2.xml><?xml version="1.0" encoding="utf-8"?>
<comments xmlns="http://schemas.openxmlformats.org/spreadsheetml/2006/main">
  <authors>
    <author>hrstkova</author>
    <author>Eva</author>
    <author>Hrstkova</author>
  </authors>
  <commentList>
    <comment ref="B10" authorId="0">
      <text>
        <r>
          <rPr>
            <b/>
            <sz val="8"/>
            <rFont val="Tahoma"/>
            <family val="0"/>
          </rPr>
          <t>hrstkova:</t>
        </r>
        <r>
          <rPr>
            <sz val="8"/>
            <rFont val="Tahoma"/>
            <family val="0"/>
          </rPr>
          <t xml:space="preserve">
tj. základní mzda,plat,příplatky a doplatky ke mzdě nebo platu, odměny za pracovní pohotovost a jiné složky mzdy nebo platu, které byly  daném období zaměstnancům zúčtovány k výplatě. Jedná se o hrubé mzdy, tj. před snížením o pojistné na všeobecné zdravotní pojištění a sociální zabezpečení, álohové splátky daně z příjmů FO a další zákonné nebo se zaměstnancem dohodnuté srážky a zákonným odvodům na sociální a zdravotní pojištění.</t>
        </r>
      </text>
    </comment>
    <comment ref="C11" authorId="1">
      <text>
        <r>
          <rPr>
            <b/>
            <sz val="8"/>
            <rFont val="Tahoma"/>
            <family val="0"/>
          </rPr>
          <t>Eva:</t>
        </r>
        <r>
          <rPr>
            <sz val="8"/>
            <rFont val="Tahoma"/>
            <family val="0"/>
          </rPr>
          <t xml:space="preserve">
prémie,odměny vyplácené zaměstnavatelem zaměstnanci a doložené zdůvodnění výplaty těchto odměn</t>
        </r>
      </text>
    </comment>
    <comment ref="D11" authorId="1">
      <text>
        <r>
          <rPr>
            <b/>
            <sz val="8"/>
            <rFont val="Tahoma"/>
            <family val="0"/>
          </rPr>
          <t>Eva:</t>
        </r>
        <r>
          <rPr>
            <sz val="8"/>
            <rFont val="Tahoma"/>
            <family val="0"/>
          </rPr>
          <t xml:space="preserve">
dokládáno timesheetem
počet hodin odpracovaných u zaměstnavatele včetně přesčasů (tj. bez počtu hodin dovolené, nemoci a jiných osobních překážek v práci)
</t>
        </r>
      </text>
    </comment>
    <comment ref="G10" authorId="1">
      <text>
        <r>
          <rPr>
            <b/>
            <sz val="8"/>
            <rFont val="Tahoma"/>
            <family val="0"/>
          </rPr>
          <t>Eva:</t>
        </r>
        <r>
          <rPr>
            <sz val="8"/>
            <rFont val="Tahoma"/>
            <family val="0"/>
          </rPr>
          <t xml:space="preserve">
(12% z vyměřovacího základu)
V případě DPP je 0, v ostatních případech kopírujte vzorce!</t>
        </r>
      </text>
    </comment>
    <comment ref="E11" authorId="1">
      <text>
        <r>
          <rPr>
            <b/>
            <sz val="8"/>
            <rFont val="Tahoma"/>
            <family val="0"/>
          </rPr>
          <t>Eva:</t>
        </r>
        <r>
          <rPr>
            <sz val="8"/>
            <rFont val="Tahoma"/>
            <family val="0"/>
          </rPr>
          <t xml:space="preserve">
dokládáno timesheetem
</t>
        </r>
      </text>
    </comment>
    <comment ref="J10" authorId="1">
      <text>
        <r>
          <rPr>
            <b/>
            <sz val="8"/>
            <rFont val="Tahoma"/>
            <family val="0"/>
          </rPr>
          <t>Eva:</t>
        </r>
        <r>
          <rPr>
            <sz val="8"/>
            <rFont val="Tahoma"/>
            <family val="0"/>
          </rPr>
          <t xml:space="preserve">
Pro kontrolu obvyklé výše mezd. Tento údaj je je kontrolní.
</t>
        </r>
      </text>
    </comment>
    <comment ref="F10" authorId="2">
      <text>
        <r>
          <rPr>
            <b/>
            <sz val="8"/>
            <rFont val="Tahoma"/>
            <family val="0"/>
          </rPr>
          <t>Hrstkova:</t>
        </r>
        <r>
          <rPr>
            <sz val="8"/>
            <rFont val="Tahoma"/>
            <family val="0"/>
          </rPr>
          <t xml:space="preserve">
V případě DPP místo vzorce vepište 0! V ostatních případech kopírujte vzorce!</t>
        </r>
      </text>
    </comment>
  </commentList>
</comments>
</file>

<file path=xl/sharedStrings.xml><?xml version="1.0" encoding="utf-8"?>
<sst xmlns="http://schemas.openxmlformats.org/spreadsheetml/2006/main" count="170" uniqueCount="128">
  <si>
    <t>Jednotka</t>
  </si>
  <si>
    <t>Počet jednotek</t>
  </si>
  <si>
    <t>Poznámka žadatele</t>
  </si>
  <si>
    <t>REKAPITULACE MZDOVÝCH NÁKLADŮ</t>
  </si>
  <si>
    <t>Za období (měsíc):</t>
  </si>
  <si>
    <t>Odvody soc. a zdrav. poj. - zaměstnavatel (Kč) (35% z (2) hrubé mzdy)
(v Kč)</t>
  </si>
  <si>
    <t>Záloha na daň z příjmu 
(Kč)</t>
  </si>
  <si>
    <t>Způsobilá hrubá mzda (Kč) včetně odvodů   [(2)+(6)]*[(5)/(4)] 
(v Kč)</t>
  </si>
  <si>
    <t>Průměrná hodinová mzda (2)/(4)
(v Kč/hod)</t>
  </si>
  <si>
    <t>z toho na projektu</t>
  </si>
  <si>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</si>
  <si>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</si>
  <si>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</si>
  <si>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</si>
  <si>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</si>
  <si>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</si>
  <si>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</si>
  <si>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doklad o úhradě mzdových nákladů (bankovní výpis nebo čestné prohlášení) nebo četné prohlášení jednotlivých zaměstnanců o obdržení mzdy (např. na timesheetu)</t>
  </si>
  <si>
    <t>timesheety (pracovní výkazy) v případech, kdy v pracovní smlouvě není uvedena pracovní náplň ze 100% určená na projekt</t>
  </si>
  <si>
    <t xml:space="preserve">Rozpočet musí zahrnovat veškeré způsobilé výdaje Projektu, a nikoliv pouze příspěvek poskytovatele grantu. </t>
  </si>
  <si>
    <t>Osobní výdaje je vhodné plánovat tak, jak budou vyúčtovávány - viz tabulka na listu rekapitulace mezd.</t>
  </si>
  <si>
    <t>Poznámky k vyplňování rozpočtu:</t>
  </si>
  <si>
    <t>Náklady položky
(v EUR)</t>
  </si>
  <si>
    <t>Náklady kapitoly
(v EUR)</t>
  </si>
  <si>
    <t>Druh výdajů</t>
  </si>
  <si>
    <t>Pokud je součástí výdajů nákup použitého zařízení, je třeba jej zařadit do odpovídající položky a tuto skutečnost uvést v poznámce.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</si>
  <si>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</si>
  <si>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</si>
  <si>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Tuto tabulku můžete použít pro kalkulaci mzdových nákladů, tabulka se k žádosti nepřikládá !  </t>
  </si>
  <si>
    <t xml:space="preserve"> </t>
  </si>
  <si>
    <t>Nájem</t>
  </si>
  <si>
    <t>Materiál</t>
  </si>
  <si>
    <t>Zboží</t>
  </si>
  <si>
    <t>Číslo projektu:</t>
  </si>
  <si>
    <t>Název projektu:</t>
  </si>
  <si>
    <t>ROZPOČET části projektu realizované českým partnerem</t>
  </si>
  <si>
    <t xml:space="preserve"> 1.   PLÁNOVANÉ PERSONÁLNÍ VÝDAJE</t>
  </si>
  <si>
    <t>1.1  Hrubá mzda a platy včetně odvodů zaměstnavatele</t>
  </si>
  <si>
    <t>1.2  Cestovné</t>
  </si>
  <si>
    <t>1.3  Dobrovolná neplacená práce</t>
  </si>
  <si>
    <t xml:space="preserve">2.1  Nákup materiálu,zboží a jiného neinvestičního zařízení </t>
  </si>
  <si>
    <t>2.4  Odpisy nemovitostí a vybavení</t>
  </si>
  <si>
    <t xml:space="preserve"> Celkové způsobilé výdaje pro spolufinancování</t>
  </si>
  <si>
    <t>Náklady 
(v EUR)</t>
  </si>
  <si>
    <t>Položka v rozpočtu/ druh výdaje</t>
  </si>
  <si>
    <t xml:space="preserve"> Součástí výše uvedeného rozpočtu jsou tyto výdaje na PUBLICITU:</t>
  </si>
  <si>
    <t xml:space="preserve"> Součástí výše uvedeného rozpočtu jsou tyto výdaje na PŘÍPRAVU</t>
  </si>
  <si>
    <t>v položce rozpočtu</t>
  </si>
  <si>
    <t xml:space="preserve"> 2.   PLÁNOVANÉ VĚCNÉ A EXTERNÍ VÝDAJE</t>
  </si>
  <si>
    <t>1.1.1</t>
  </si>
  <si>
    <t>1.2.1</t>
  </si>
  <si>
    <t>1.2.2</t>
  </si>
  <si>
    <t>1.3.1</t>
  </si>
  <si>
    <t>2.1.1</t>
  </si>
  <si>
    <t>2.1.2</t>
  </si>
  <si>
    <t>2.2.1</t>
  </si>
  <si>
    <t>2.2.2</t>
  </si>
  <si>
    <t>2.3.1</t>
  </si>
  <si>
    <t>2.4.1</t>
  </si>
  <si>
    <t>2.2  Externí služby</t>
  </si>
  <si>
    <t>Překlady a tlumočení</t>
  </si>
  <si>
    <t>2.2.5</t>
  </si>
  <si>
    <t>2.2.6</t>
  </si>
  <si>
    <t xml:space="preserve"> 3.   INVESTICE</t>
  </si>
  <si>
    <t>3.1  Nákup investic</t>
  </si>
  <si>
    <t>3.2  Stavební výdaje</t>
  </si>
  <si>
    <t>3.4 Pozemky</t>
  </si>
  <si>
    <t xml:space="preserve"> 4.   CELKOVÉ ZPŮSOBILÉ VÝDAJE</t>
  </si>
  <si>
    <t xml:space="preserve"> 5.  Příjmy</t>
  </si>
  <si>
    <t xml:space="preserve">III Do šedě podbarvených buněk nevkládejte žádné údaje !!! </t>
  </si>
  <si>
    <t>Název příjemce:</t>
  </si>
  <si>
    <t>Jméno zaměstnance</t>
  </si>
  <si>
    <t>Zúčtovaná hrubá mzda k výplatě celkem 
(v Kč)</t>
  </si>
  <si>
    <t>Počet hodin odpracovaných v daném období</t>
  </si>
  <si>
    <t>Odvody soc. a zdrav. poj. - zaměstnanec 
(Kč) (12,5% z hrubé mzdy)</t>
  </si>
  <si>
    <t>Způsobilá hrubá mzda (Kč) včetně odvodů (SUPERHRUBÁ MZDA)   [(2)+(6)]*[(5)/(4)] 
(v Kč)</t>
  </si>
  <si>
    <t>Poznámka (důvody úprav, krácení CRR)</t>
  </si>
  <si>
    <t>Zúčtovaná hrubá mzda k výplatě celkem</t>
  </si>
  <si>
    <t>Z toho prémie, odměny</t>
  </si>
  <si>
    <t>v daném období (měsíci)</t>
  </si>
  <si>
    <t>ing. Novák</t>
  </si>
  <si>
    <t>Mezisoučet za leden</t>
  </si>
  <si>
    <t>x</t>
  </si>
  <si>
    <t>Mezisoučet za únor</t>
  </si>
  <si>
    <t>DPP</t>
  </si>
  <si>
    <t>Projektový partner:</t>
  </si>
  <si>
    <t>CRR ČR:</t>
  </si>
  <si>
    <t xml:space="preserve">výplatní a zúčtovací listiny, mzdové listy, mzdové rekapitulace či jiné vhodné formy doložení zúčtovaných mzdových nákladů </t>
  </si>
  <si>
    <t xml:space="preserve">pracovní smlouvy dokládající existenci pracovně-právního vztahu a souvislost s projektem (včetně dohod o pracích konaných mimo pracovní poměr) 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</si>
  <si>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</t>
    </r>
    <r>
      <rPr>
        <b/>
        <u val="single"/>
        <sz val="10"/>
        <color indexed="10"/>
        <rFont val="Arial"/>
        <family val="2"/>
      </rPr>
      <t xml:space="preserve">Vyplňujte jen nepodbarvená pole!!!! </t>
    </r>
  </si>
  <si>
    <t xml:space="preserve">Veškeré výdaje investiční povahy je třeba uvést do kapitoly č.3. Určení investice se řídí zákončem č. 563/1991 Sb. o účetnictví, ve znění pozdějších předpisů, </t>
  </si>
  <si>
    <t>a jeho prováděcích předpisů dle typu účetní jednotky (tj. vyhlášky č. 504/2002 Sb. Nebo vyhlášky č. 505/2002 Sb. ve znění pozdějších předpisů).</t>
  </si>
  <si>
    <t>3.1.1</t>
  </si>
  <si>
    <t>3.2.1</t>
  </si>
  <si>
    <t>Inženýrská činnost</t>
  </si>
  <si>
    <r>
      <t xml:space="preserve">Samostatné </t>
    </r>
    <r>
      <rPr>
        <sz val="10"/>
        <rFont val="Arial"/>
        <family val="2"/>
      </rPr>
      <t>stroje a zařízení</t>
    </r>
  </si>
  <si>
    <t>Jednotková cena</t>
  </si>
  <si>
    <t>Schválil (statutární zástupce či jím pověřený jiný subjekt)</t>
  </si>
  <si>
    <t>Datum</t>
  </si>
  <si>
    <t>Podpis</t>
  </si>
  <si>
    <t>Razítko</t>
  </si>
  <si>
    <t>Název a číslo partnera:</t>
  </si>
  <si>
    <t>Kulturní krajiny a identity podél rakousko-českých hranic – 60 let EU</t>
  </si>
  <si>
    <t>kraj Vysočina</t>
  </si>
  <si>
    <t>Přepravné - pronájem autobusu</t>
  </si>
  <si>
    <t>Publicita projektu</t>
  </si>
  <si>
    <t>2.2.7</t>
  </si>
  <si>
    <t>2.2.8</t>
  </si>
  <si>
    <t>Občerstvení při pracovních setkáních - voda, káva, drobné občerstvení, oběd (příp. večeře)</t>
  </si>
  <si>
    <t>2.2.9</t>
  </si>
  <si>
    <t>2.2.10</t>
  </si>
  <si>
    <t>projekt</t>
  </si>
  <si>
    <t>Členové projektového týmu</t>
  </si>
  <si>
    <t>Ladislav Seidl, Kateřina Holíková</t>
  </si>
  <si>
    <t>setkání</t>
  </si>
  <si>
    <t>Občerstvení projektového týmu</t>
  </si>
  <si>
    <t>Odborní lektoři</t>
  </si>
  <si>
    <t>ročník Mladé univerzity</t>
  </si>
  <si>
    <t>Přeprava účastníků z Raabsu na Vysočinu</t>
  </si>
  <si>
    <t>Doprovodný program (Olympiády mládeže)</t>
  </si>
  <si>
    <t>Doprovodný program</t>
  </si>
  <si>
    <t>Tematické workshopy</t>
  </si>
  <si>
    <t>tlumočení včetně techniky</t>
  </si>
  <si>
    <t xml:space="preserve"> Mzdy výchovných pracovníků</t>
  </si>
  <si>
    <t>Výchovní pracovníci</t>
  </si>
  <si>
    <t>5 osob</t>
  </si>
  <si>
    <t>5 osob DPP á 200 EUR za 6 dnů</t>
  </si>
  <si>
    <t>Catering pro účastíky Mladé univerzity na Vysočině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</si>
</sst>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0.000"/>
    <numFmt numFmtId="189" formatCode="0.00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"/>
    <numFmt numFmtId="209" formatCode="0.0000000000"/>
    <numFmt numFmtId="210" formatCode="[$-405]d\.\ mmmm\ yyyy"/>
    <numFmt numFmtId="211" formatCode="d/m/yy;@"/>
    <numFmt numFmtId="212" formatCode="\(#\)"/>
    <numFmt numFmtId="213" formatCode="_-* #,##0.000\ _D_M_-;\-* #,##0.000\ _D_M_-;_-* &quot;-&quot;??\ _D_M_-;_-@_-"/>
    <numFmt numFmtId="214" formatCode="_-* #,##0.0\ _D_M_-;\-* #,##0.0\ _D_M_-;_-* &quot;-&quot;??\ _D_M_-;_-@_-"/>
    <numFmt numFmtId="215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2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i/>
      <sz val="9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2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21">
      <alignment/>
      <protection/>
    </xf>
    <xf numFmtId="0" fontId="0" fillId="0" borderId="0" xfId="21" applyBorder="1" applyAlignment="1">
      <alignment/>
      <protection/>
    </xf>
    <xf numFmtId="0" fontId="0" fillId="0" borderId="0" xfId="21" applyFill="1" applyBorder="1" applyAlignment="1">
      <alignment horizontal="left"/>
      <protection/>
    </xf>
    <xf numFmtId="0" fontId="0" fillId="0" borderId="0" xfId="21" applyBorder="1" applyAlignment="1">
      <alignment horizontal="left"/>
      <protection/>
    </xf>
    <xf numFmtId="0" fontId="0" fillId="2" borderId="1" xfId="21" applyFont="1" applyFill="1" applyBorder="1" applyAlignment="1">
      <alignment horizontal="center" vertical="center" wrapText="1"/>
      <protection/>
    </xf>
    <xf numFmtId="212" fontId="0" fillId="2" borderId="2" xfId="21" applyNumberFormat="1" applyFill="1" applyBorder="1" applyAlignment="1">
      <alignment horizontal="center"/>
      <protection/>
    </xf>
    <xf numFmtId="212" fontId="0" fillId="2" borderId="3" xfId="21" applyNumberFormat="1" applyFill="1" applyBorder="1" applyAlignment="1">
      <alignment horizontal="center"/>
      <protection/>
    </xf>
    <xf numFmtId="212" fontId="0" fillId="2" borderId="4" xfId="21" applyNumberFormat="1" applyFill="1" applyBorder="1" applyAlignment="1">
      <alignment horizontal="center"/>
      <protection/>
    </xf>
    <xf numFmtId="4" fontId="0" fillId="0" borderId="5" xfId="21" applyNumberFormat="1" applyFill="1" applyBorder="1" applyAlignment="1">
      <alignment/>
      <protection/>
    </xf>
    <xf numFmtId="4" fontId="0" fillId="0" borderId="6" xfId="21" applyNumberFormat="1" applyFill="1" applyBorder="1" applyAlignment="1">
      <alignment/>
      <protection/>
    </xf>
    <xf numFmtId="0" fontId="0" fillId="0" borderId="7" xfId="21" applyFill="1" applyBorder="1" applyAlignment="1">
      <alignment/>
      <protection/>
    </xf>
    <xf numFmtId="4" fontId="0" fillId="0" borderId="1" xfId="21" applyNumberFormat="1" applyFill="1" applyBorder="1" applyAlignment="1">
      <alignment/>
      <protection/>
    </xf>
    <xf numFmtId="4" fontId="0" fillId="0" borderId="8" xfId="21" applyNumberFormat="1" applyFill="1" applyBorder="1" applyAlignment="1">
      <alignment/>
      <protection/>
    </xf>
    <xf numFmtId="0" fontId="0" fillId="0" borderId="0" xfId="21" applyBorder="1">
      <alignment/>
      <protection/>
    </xf>
    <xf numFmtId="4" fontId="7" fillId="0" borderId="0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 applyProtection="1">
      <alignment horizontal="center" vertical="center"/>
      <protection hidden="1"/>
    </xf>
    <xf numFmtId="0" fontId="1" fillId="2" borderId="9" xfId="21" applyFont="1" applyFill="1" applyBorder="1" applyAlignment="1">
      <alignment horizontal="left"/>
      <protection/>
    </xf>
    <xf numFmtId="0" fontId="1" fillId="2" borderId="8" xfId="21" applyFont="1" applyFill="1" applyBorder="1" applyAlignment="1">
      <alignment horizontal="left"/>
      <protection/>
    </xf>
    <xf numFmtId="49" fontId="7" fillId="0" borderId="0" xfId="21" applyNumberFormat="1" applyFont="1" applyAlignment="1" applyProtection="1">
      <alignment horizontal="center"/>
      <protection hidden="1"/>
    </xf>
    <xf numFmtId="0" fontId="0" fillId="0" borderId="0" xfId="21" applyBorder="1" applyAlignment="1">
      <alignment wrapText="1"/>
      <protection/>
    </xf>
    <xf numFmtId="49" fontId="7" fillId="0" borderId="0" xfId="21" applyNumberFormat="1" applyFont="1" applyBorder="1" applyAlignment="1" applyProtection="1">
      <alignment horizontal="center"/>
      <protection hidden="1"/>
    </xf>
    <xf numFmtId="0" fontId="1" fillId="2" borderId="10" xfId="21" applyFont="1" applyFill="1" applyBorder="1">
      <alignment/>
      <protection/>
    </xf>
    <xf numFmtId="0" fontId="1" fillId="2" borderId="8" xfId="21" applyFont="1" applyFill="1" applyBorder="1">
      <alignment/>
      <protection/>
    </xf>
    <xf numFmtId="0" fontId="7" fillId="0" borderId="0" xfId="21" applyFont="1" applyBorder="1" applyAlignment="1" applyProtection="1">
      <alignment horizontal="center" vertical="center"/>
      <protection hidden="1"/>
    </xf>
    <xf numFmtId="49" fontId="7" fillId="0" borderId="0" xfId="21" applyNumberFormat="1" applyFont="1" applyBorder="1" applyAlignment="1" applyProtection="1">
      <alignment horizontal="center" vertical="center"/>
      <protection hidden="1"/>
    </xf>
    <xf numFmtId="0" fontId="0" fillId="2" borderId="7" xfId="21" applyFill="1" applyBorder="1" applyAlignment="1">
      <alignment/>
      <protection/>
    </xf>
    <xf numFmtId="0" fontId="0" fillId="0" borderId="0" xfId="21" applyFont="1" applyBorder="1" applyProtection="1">
      <alignment/>
      <protection hidden="1"/>
    </xf>
    <xf numFmtId="4" fontId="0" fillId="0" borderId="0" xfId="21" applyNumberFormat="1" applyFont="1" applyBorder="1" applyProtection="1">
      <alignment/>
      <protection hidden="1"/>
    </xf>
    <xf numFmtId="49" fontId="0" fillId="0" borderId="0" xfId="21" applyNumberFormat="1" applyFont="1" applyAlignment="1" applyProtection="1">
      <alignment horizontal="center"/>
      <protection hidden="1"/>
    </xf>
    <xf numFmtId="0" fontId="0" fillId="0" borderId="0" xfId="21" applyFont="1" applyBorder="1" applyAlignment="1" applyProtection="1">
      <alignment/>
      <protection hidden="1"/>
    </xf>
    <xf numFmtId="0" fontId="1" fillId="0" borderId="0" xfId="21" applyFont="1" applyBorder="1" applyAlignment="1">
      <alignment/>
      <protection/>
    </xf>
    <xf numFmtId="0" fontId="0" fillId="0" borderId="0" xfId="21" applyBorder="1" applyAlignment="1" applyProtection="1">
      <alignment/>
      <protection hidden="1"/>
    </xf>
    <xf numFmtId="49" fontId="0" fillId="0" borderId="0" xfId="21" applyNumberFormat="1" applyAlignment="1" applyProtection="1">
      <alignment horizontal="center"/>
      <protection hidden="1"/>
    </xf>
    <xf numFmtId="0" fontId="0" fillId="0" borderId="0" xfId="21" applyBorder="1" applyAlignment="1" applyProtection="1">
      <alignment wrapText="1"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3" fontId="3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49" fontId="1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2" xfId="0" applyNumberFormat="1" applyFont="1" applyFill="1" applyBorder="1" applyAlignment="1">
      <alignment horizontal="right" indent="1"/>
    </xf>
    <xf numFmtId="0" fontId="0" fillId="0" borderId="13" xfId="0" applyFont="1" applyBorder="1" applyAlignment="1">
      <alignment wrapText="1"/>
    </xf>
    <xf numFmtId="49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indent="1"/>
    </xf>
    <xf numFmtId="49" fontId="0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16" fillId="0" borderId="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12" xfId="0" applyNumberFormat="1" applyFont="1" applyFill="1" applyBorder="1" applyAlignment="1">
      <alignment horizontal="right" indent="1"/>
    </xf>
    <xf numFmtId="0" fontId="0" fillId="0" borderId="17" xfId="0" applyFont="1" applyBorder="1" applyAlignment="1">
      <alignment wrapText="1"/>
    </xf>
    <xf numFmtId="49" fontId="0" fillId="0" borderId="7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4" xfId="0" applyNumberFormat="1" applyFont="1" applyFill="1" applyBorder="1" applyAlignment="1">
      <alignment horizontal="right" indent="1"/>
    </xf>
    <xf numFmtId="0" fontId="0" fillId="0" borderId="13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 indent="1"/>
    </xf>
    <xf numFmtId="49" fontId="0" fillId="0" borderId="2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0" fillId="0" borderId="18" xfId="0" applyFont="1" applyBorder="1" applyAlignment="1">
      <alignment wrapText="1"/>
    </xf>
    <xf numFmtId="0" fontId="1" fillId="3" borderId="0" xfId="0" applyFont="1" applyFill="1" applyBorder="1" applyAlignment="1">
      <alignment vertical="center" wrapText="1"/>
    </xf>
    <xf numFmtId="0" fontId="0" fillId="0" borderId="22" xfId="0" applyFont="1" applyBorder="1" applyAlignment="1">
      <alignment wrapText="1"/>
    </xf>
    <xf numFmtId="3" fontId="0" fillId="0" borderId="12" xfId="0" applyNumberFormat="1" applyFont="1" applyFill="1" applyBorder="1" applyAlignment="1">
      <alignment horizontal="right" indent="1"/>
    </xf>
    <xf numFmtId="3" fontId="1" fillId="0" borderId="23" xfId="0" applyNumberFormat="1" applyFont="1" applyFill="1" applyBorder="1" applyAlignment="1">
      <alignment horizontal="right" indent="1"/>
    </xf>
    <xf numFmtId="0" fontId="0" fillId="0" borderId="24" xfId="21" applyBorder="1" applyAlignment="1">
      <alignment wrapText="1"/>
      <protection/>
    </xf>
    <xf numFmtId="0" fontId="0" fillId="0" borderId="25" xfId="21" applyBorder="1" applyAlignment="1">
      <alignment wrapText="1"/>
      <protection/>
    </xf>
    <xf numFmtId="0" fontId="0" fillId="0" borderId="26" xfId="21" applyBorder="1" applyAlignment="1">
      <alignment wrapText="1"/>
      <protection/>
    </xf>
    <xf numFmtId="0" fontId="0" fillId="0" borderId="27" xfId="21" applyBorder="1" applyAlignment="1">
      <alignment wrapText="1"/>
      <protection/>
    </xf>
    <xf numFmtId="14" fontId="0" fillId="0" borderId="28" xfId="21" applyNumberFormat="1" applyBorder="1" applyAlignment="1">
      <alignment wrapText="1"/>
      <protection/>
    </xf>
    <xf numFmtId="0" fontId="0" fillId="0" borderId="29" xfId="21" applyBorder="1" applyAlignment="1">
      <alignment wrapText="1"/>
      <protection/>
    </xf>
    <xf numFmtId="0" fontId="0" fillId="0" borderId="14" xfId="21" applyBorder="1" applyAlignment="1">
      <alignment horizontal="center" wrapText="1"/>
      <protection/>
    </xf>
    <xf numFmtId="0" fontId="0" fillId="0" borderId="30" xfId="21" applyBorder="1" applyAlignment="1">
      <alignment horizontal="center" wrapText="1"/>
      <protection/>
    </xf>
    <xf numFmtId="0" fontId="0" fillId="0" borderId="31" xfId="21" applyBorder="1" applyAlignment="1">
      <alignment horizontal="center" wrapText="1"/>
      <protection/>
    </xf>
    <xf numFmtId="0" fontId="0" fillId="0" borderId="32" xfId="21" applyBorder="1" applyAlignment="1">
      <alignment horizontal="center" wrapText="1"/>
      <protection/>
    </xf>
    <xf numFmtId="0" fontId="0" fillId="0" borderId="33" xfId="21" applyBorder="1" applyAlignment="1">
      <alignment wrapText="1"/>
      <protection/>
    </xf>
    <xf numFmtId="0" fontId="0" fillId="0" borderId="6" xfId="21" applyBorder="1" applyAlignment="1">
      <alignment wrapText="1"/>
      <protection/>
    </xf>
    <xf numFmtId="0" fontId="0" fillId="0" borderId="15" xfId="21" applyBorder="1" applyAlignment="1">
      <alignment wrapText="1"/>
      <protection/>
    </xf>
    <xf numFmtId="0" fontId="0" fillId="0" borderId="12" xfId="21" applyBorder="1" applyAlignment="1">
      <alignment horizontal="center" wrapText="1"/>
      <protection/>
    </xf>
    <xf numFmtId="0" fontId="0" fillId="0" borderId="17" xfId="21" applyBorder="1" applyAlignment="1">
      <alignment horizontal="center" wrapText="1"/>
      <protection/>
    </xf>
    <xf numFmtId="49" fontId="0" fillId="0" borderId="26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0" fontId="0" fillId="4" borderId="34" xfId="0" applyNumberFormat="1" applyFont="1" applyFill="1" applyBorder="1" applyAlignment="1">
      <alignment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/>
    </xf>
    <xf numFmtId="3" fontId="0" fillId="4" borderId="38" xfId="0" applyNumberFormat="1" applyFont="1" applyFill="1" applyBorder="1" applyAlignment="1">
      <alignment horizontal="right" indent="1"/>
    </xf>
    <xf numFmtId="3" fontId="1" fillId="4" borderId="39" xfId="0" applyNumberFormat="1" applyFont="1" applyFill="1" applyBorder="1" applyAlignment="1">
      <alignment horizontal="right" indent="1"/>
    </xf>
    <xf numFmtId="0" fontId="0" fillId="4" borderId="40" xfId="0" applyFont="1" applyFill="1" applyBorder="1" applyAlignment="1">
      <alignment wrapText="1"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3" fontId="0" fillId="4" borderId="12" xfId="0" applyNumberFormat="1" applyFont="1" applyFill="1" applyBorder="1" applyAlignment="1">
      <alignment horizontal="right" indent="1"/>
    </xf>
    <xf numFmtId="0" fontId="0" fillId="4" borderId="17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3" fontId="0" fillId="4" borderId="9" xfId="0" applyNumberFormat="1" applyFont="1" applyFill="1" applyBorder="1" applyAlignment="1">
      <alignment horizontal="right" indent="1"/>
    </xf>
    <xf numFmtId="3" fontId="0" fillId="4" borderId="39" xfId="0" applyNumberFormat="1" applyFont="1" applyFill="1" applyBorder="1" applyAlignment="1">
      <alignment horizontal="right" indent="1"/>
    </xf>
    <xf numFmtId="0" fontId="0" fillId="4" borderId="13" xfId="0" applyFont="1" applyFill="1" applyBorder="1" applyAlignment="1">
      <alignment wrapText="1"/>
    </xf>
    <xf numFmtId="0" fontId="0" fillId="4" borderId="9" xfId="0" applyFont="1" applyFill="1" applyBorder="1" applyAlignment="1">
      <alignment horizontal="center"/>
    </xf>
    <xf numFmtId="3" fontId="18" fillId="4" borderId="39" xfId="0" applyNumberFormat="1" applyFont="1" applyFill="1" applyBorder="1" applyAlignment="1">
      <alignment horizontal="right" indent="1"/>
    </xf>
    <xf numFmtId="0" fontId="0" fillId="4" borderId="37" xfId="0" applyFont="1" applyFill="1" applyBorder="1" applyAlignment="1">
      <alignment wrapText="1"/>
    </xf>
    <xf numFmtId="0" fontId="0" fillId="4" borderId="11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indent="1"/>
    </xf>
    <xf numFmtId="3" fontId="0" fillId="4" borderId="41" xfId="0" applyNumberFormat="1" applyFont="1" applyFill="1" applyBorder="1" applyAlignment="1">
      <alignment horizontal="right" indent="1"/>
    </xf>
    <xf numFmtId="3" fontId="1" fillId="0" borderId="42" xfId="0" applyNumberFormat="1" applyFont="1" applyFill="1" applyBorder="1" applyAlignment="1">
      <alignment horizontal="right" indent="1"/>
    </xf>
    <xf numFmtId="3" fontId="0" fillId="4" borderId="1" xfId="0" applyNumberFormat="1" applyFont="1" applyFill="1" applyBorder="1" applyAlignment="1">
      <alignment horizontal="right" indent="1"/>
    </xf>
    <xf numFmtId="3" fontId="0" fillId="4" borderId="5" xfId="0" applyNumberFormat="1" applyFont="1" applyFill="1" applyBorder="1" applyAlignment="1">
      <alignment horizontal="right" indent="1"/>
    </xf>
    <xf numFmtId="3" fontId="0" fillId="4" borderId="5" xfId="0" applyNumberFormat="1" applyFont="1" applyFill="1" applyBorder="1" applyAlignment="1">
      <alignment horizontal="right" indent="1"/>
    </xf>
    <xf numFmtId="3" fontId="0" fillId="4" borderId="41" xfId="0" applyNumberFormat="1" applyFont="1" applyFill="1" applyBorder="1" applyAlignment="1">
      <alignment horizontal="right" indent="1"/>
    </xf>
    <xf numFmtId="3" fontId="15" fillId="4" borderId="39" xfId="0" applyNumberFormat="1" applyFont="1" applyFill="1" applyBorder="1" applyAlignment="1">
      <alignment horizontal="right" indent="1"/>
    </xf>
    <xf numFmtId="0" fontId="0" fillId="4" borderId="39" xfId="0" applyFont="1" applyFill="1" applyBorder="1" applyAlignment="1">
      <alignment wrapText="1"/>
    </xf>
    <xf numFmtId="0" fontId="11" fillId="4" borderId="39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inden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4" borderId="43" xfId="0" applyNumberFormat="1" applyFont="1" applyFill="1" applyBorder="1" applyAlignment="1">
      <alignment horizontal="right" indent="1"/>
    </xf>
    <xf numFmtId="49" fontId="0" fillId="0" borderId="4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4" borderId="46" xfId="0" applyFill="1" applyBorder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212" fontId="0" fillId="5" borderId="4" xfId="21" applyNumberFormat="1" applyFill="1" applyBorder="1" applyAlignment="1">
      <alignment horizontal="center"/>
      <protection/>
    </xf>
    <xf numFmtId="0" fontId="0" fillId="0" borderId="15" xfId="21" applyFont="1" applyFill="1" applyBorder="1" applyAlignment="1">
      <alignment/>
      <protection/>
    </xf>
    <xf numFmtId="214" fontId="0" fillId="0" borderId="5" xfId="17" applyNumberFormat="1" applyFill="1" applyBorder="1" applyAlignment="1">
      <alignment/>
    </xf>
    <xf numFmtId="3" fontId="0" fillId="2" borderId="5" xfId="21" applyNumberFormat="1" applyFill="1" applyBorder="1" applyAlignment="1">
      <alignment/>
      <protection/>
    </xf>
    <xf numFmtId="3" fontId="0" fillId="0" borderId="16" xfId="21" applyNumberFormat="1" applyFill="1" applyBorder="1" applyAlignment="1">
      <alignment/>
      <protection/>
    </xf>
    <xf numFmtId="4" fontId="0" fillId="2" borderId="6" xfId="21" applyNumberFormat="1" applyFill="1" applyBorder="1" applyAlignment="1">
      <alignment/>
      <protection/>
    </xf>
    <xf numFmtId="4" fontId="0" fillId="2" borderId="48" xfId="21" applyNumberFormat="1" applyFill="1" applyBorder="1">
      <alignment/>
      <protection/>
    </xf>
    <xf numFmtId="4" fontId="0" fillId="6" borderId="48" xfId="21" applyNumberFormat="1" applyFill="1" applyBorder="1">
      <alignment/>
      <protection/>
    </xf>
    <xf numFmtId="4" fontId="0" fillId="0" borderId="48" xfId="21" applyNumberFormat="1" applyFill="1" applyBorder="1">
      <alignment/>
      <protection/>
    </xf>
    <xf numFmtId="3" fontId="0" fillId="2" borderId="1" xfId="21" applyNumberFormat="1" applyFill="1" applyBorder="1" applyAlignment="1">
      <alignment/>
      <protection/>
    </xf>
    <xf numFmtId="3" fontId="0" fillId="0" borderId="11" xfId="21" applyNumberFormat="1" applyFill="1" applyBorder="1" applyAlignment="1">
      <alignment/>
      <protection/>
    </xf>
    <xf numFmtId="4" fontId="0" fillId="2" borderId="47" xfId="21" applyNumberFormat="1" applyFill="1" applyBorder="1">
      <alignment/>
      <protection/>
    </xf>
    <xf numFmtId="4" fontId="0" fillId="6" borderId="47" xfId="21" applyNumberFormat="1" applyFill="1" applyBorder="1">
      <alignment/>
      <protection/>
    </xf>
    <xf numFmtId="4" fontId="0" fillId="0" borderId="47" xfId="21" applyNumberFormat="1" applyFill="1" applyBorder="1">
      <alignment/>
      <protection/>
    </xf>
    <xf numFmtId="4" fontId="0" fillId="0" borderId="1" xfId="21" applyNumberFormat="1" applyFont="1" applyFill="1" applyBorder="1" applyAlignment="1">
      <alignment/>
      <protection/>
    </xf>
    <xf numFmtId="0" fontId="0" fillId="2" borderId="49" xfId="21" applyFont="1" applyFill="1" applyBorder="1" applyAlignment="1">
      <alignment/>
      <protection/>
    </xf>
    <xf numFmtId="4" fontId="0" fillId="2" borderId="36" xfId="21" applyNumberFormat="1" applyFill="1" applyBorder="1" applyAlignment="1">
      <alignment/>
      <protection/>
    </xf>
    <xf numFmtId="4" fontId="0" fillId="2" borderId="37" xfId="21" applyNumberFormat="1" applyFont="1" applyFill="1" applyBorder="1" applyAlignment="1">
      <alignment horizontal="center"/>
      <protection/>
    </xf>
    <xf numFmtId="4" fontId="0" fillId="6" borderId="37" xfId="21" applyNumberFormat="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/>
      <protection/>
    </xf>
    <xf numFmtId="3" fontId="0" fillId="2" borderId="5" xfId="21" applyNumberFormat="1" applyFont="1" applyFill="1" applyBorder="1" applyAlignment="1">
      <alignment/>
      <protection/>
    </xf>
    <xf numFmtId="3" fontId="0" fillId="2" borderId="1" xfId="21" applyNumberFormat="1" applyFont="1" applyFill="1" applyBorder="1" applyAlignment="1">
      <alignment/>
      <protection/>
    </xf>
    <xf numFmtId="0" fontId="0" fillId="0" borderId="28" xfId="21" applyFill="1" applyBorder="1" applyAlignment="1">
      <alignment/>
      <protection/>
    </xf>
    <xf numFmtId="4" fontId="0" fillId="0" borderId="41" xfId="21" applyNumberFormat="1" applyFill="1" applyBorder="1" applyAlignment="1">
      <alignment/>
      <protection/>
    </xf>
    <xf numFmtId="4" fontId="0" fillId="0" borderId="25" xfId="21" applyNumberFormat="1" applyFill="1" applyBorder="1" applyAlignment="1">
      <alignment/>
      <protection/>
    </xf>
    <xf numFmtId="3" fontId="0" fillId="2" borderId="41" xfId="21" applyNumberFormat="1" applyFill="1" applyBorder="1" applyAlignment="1">
      <alignment/>
      <protection/>
    </xf>
    <xf numFmtId="3" fontId="0" fillId="0" borderId="50" xfId="21" applyNumberFormat="1" applyFill="1" applyBorder="1" applyAlignment="1">
      <alignment/>
      <protection/>
    </xf>
    <xf numFmtId="4" fontId="0" fillId="2" borderId="0" xfId="21" applyNumberFormat="1" applyFill="1" applyBorder="1" applyAlignment="1">
      <alignment/>
      <protection/>
    </xf>
    <xf numFmtId="4" fontId="0" fillId="2" borderId="51" xfId="21" applyNumberFormat="1" applyFill="1" applyBorder="1">
      <alignment/>
      <protection/>
    </xf>
    <xf numFmtId="4" fontId="0" fillId="6" borderId="51" xfId="21" applyNumberFormat="1" applyFill="1" applyBorder="1">
      <alignment/>
      <protection/>
    </xf>
    <xf numFmtId="4" fontId="0" fillId="0" borderId="51" xfId="21" applyNumberFormat="1" applyFill="1" applyBorder="1">
      <alignment/>
      <protection/>
    </xf>
    <xf numFmtId="0" fontId="0" fillId="2" borderId="49" xfId="21" applyFill="1" applyBorder="1" applyAlignment="1">
      <alignment/>
      <protection/>
    </xf>
    <xf numFmtId="0" fontId="0" fillId="0" borderId="0" xfId="21" applyFont="1">
      <alignment/>
      <protection/>
    </xf>
    <xf numFmtId="0" fontId="0" fillId="2" borderId="10" xfId="21" applyFill="1" applyBorder="1" applyAlignment="1">
      <alignment/>
      <protection/>
    </xf>
    <xf numFmtId="0" fontId="0" fillId="2" borderId="8" xfId="21" applyFill="1" applyBorder="1" applyAlignment="1">
      <alignment/>
      <protection/>
    </xf>
    <xf numFmtId="0" fontId="0" fillId="2" borderId="15" xfId="21" applyFill="1" applyBorder="1" applyAlignment="1">
      <alignment/>
      <protection/>
    </xf>
    <xf numFmtId="0" fontId="0" fillId="2" borderId="12" xfId="21" applyFill="1" applyBorder="1" applyAlignment="1">
      <alignment/>
      <protection/>
    </xf>
    <xf numFmtId="0" fontId="0" fillId="2" borderId="17" xfId="21" applyFill="1" applyBorder="1" applyAlignment="1">
      <alignment/>
      <protection/>
    </xf>
    <xf numFmtId="0" fontId="0" fillId="0" borderId="0" xfId="0" applyFont="1" applyAlignment="1">
      <alignment horizontal="left"/>
    </xf>
    <xf numFmtId="3" fontId="1" fillId="4" borderId="39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0" fontId="19" fillId="7" borderId="40" xfId="0" applyNumberFormat="1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/>
    </xf>
    <xf numFmtId="0" fontId="0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0" fillId="4" borderId="41" xfId="0" applyNumberFormat="1" applyFont="1" applyFill="1" applyBorder="1" applyAlignment="1">
      <alignment/>
    </xf>
    <xf numFmtId="0" fontId="0" fillId="4" borderId="41" xfId="0" applyFont="1" applyFill="1" applyBorder="1" applyAlignment="1">
      <alignment wrapText="1"/>
    </xf>
    <xf numFmtId="0" fontId="1" fillId="4" borderId="4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41" xfId="0" applyFont="1" applyFill="1" applyBorder="1" applyAlignment="1">
      <alignment wrapText="1"/>
    </xf>
    <xf numFmtId="0" fontId="15" fillId="4" borderId="46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/>
    </xf>
    <xf numFmtId="0" fontId="0" fillId="4" borderId="52" xfId="0" applyFont="1" applyFill="1" applyBorder="1" applyAlignment="1">
      <alignment horizontal="center"/>
    </xf>
    <xf numFmtId="0" fontId="15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5" fillId="4" borderId="53" xfId="0" applyFont="1" applyFill="1" applyBorder="1" applyAlignment="1" applyProtection="1">
      <alignment horizontal="left" vertical="center" wrapText="1"/>
      <protection locked="0"/>
    </xf>
    <xf numFmtId="0" fontId="0" fillId="4" borderId="54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1" fillId="4" borderId="53" xfId="0" applyFont="1" applyFill="1" applyBorder="1" applyAlignment="1">
      <alignment vertical="center" wrapText="1"/>
    </xf>
    <xf numFmtId="0" fontId="0" fillId="4" borderId="5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1" fillId="4" borderId="53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wrapText="1"/>
    </xf>
    <xf numFmtId="0" fontId="0" fillId="4" borderId="40" xfId="0" applyFont="1" applyFill="1" applyBorder="1" applyAlignment="1">
      <alignment horizontal="center" wrapText="1"/>
    </xf>
    <xf numFmtId="0" fontId="15" fillId="4" borderId="54" xfId="0" applyFont="1" applyFill="1" applyBorder="1" applyAlignment="1" applyProtection="1">
      <alignment horizontal="left" vertical="center" wrapText="1"/>
      <protection locked="0"/>
    </xf>
    <xf numFmtId="0" fontId="15" fillId="4" borderId="40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21" fillId="4" borderId="53" xfId="0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40" xfId="0" applyBorder="1" applyAlignment="1">
      <alignment/>
    </xf>
    <xf numFmtId="0" fontId="21" fillId="4" borderId="54" xfId="0" applyFont="1" applyFill="1" applyBorder="1" applyAlignment="1">
      <alignment horizontal="left" vertical="center" wrapText="1"/>
    </xf>
    <xf numFmtId="0" fontId="21" fillId="4" borderId="4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/>
    </xf>
    <xf numFmtId="49" fontId="1" fillId="4" borderId="8" xfId="0" applyNumberFormat="1" applyFont="1" applyFill="1" applyBorder="1" applyAlignment="1">
      <alignment/>
    </xf>
    <xf numFmtId="49" fontId="1" fillId="4" borderId="11" xfId="0" applyNumberFormat="1" applyFont="1" applyFill="1" applyBorder="1" applyAlignment="1">
      <alignment/>
    </xf>
    <xf numFmtId="49" fontId="1" fillId="4" borderId="55" xfId="0" applyNumberFormat="1" applyFont="1" applyFill="1" applyBorder="1" applyAlignment="1" applyProtection="1">
      <alignment/>
      <protection locked="0"/>
    </xf>
    <xf numFmtId="0" fontId="1" fillId="4" borderId="56" xfId="0" applyFont="1" applyFill="1" applyBorder="1" applyAlignment="1">
      <alignment/>
    </xf>
    <xf numFmtId="0" fontId="1" fillId="4" borderId="5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20" fillId="4" borderId="53" xfId="0" applyFont="1" applyFill="1" applyBorder="1" applyAlignment="1">
      <alignment horizontal="left" vertical="center" wrapText="1"/>
    </xf>
    <xf numFmtId="0" fontId="20" fillId="4" borderId="54" xfId="0" applyFont="1" applyFill="1" applyBorder="1" applyAlignment="1">
      <alignment horizontal="left" vertical="center" wrapText="1"/>
    </xf>
    <xf numFmtId="0" fontId="20" fillId="4" borderId="40" xfId="0" applyFont="1" applyFill="1" applyBorder="1" applyAlignment="1">
      <alignment horizontal="left" vertical="center" wrapText="1"/>
    </xf>
    <xf numFmtId="49" fontId="1" fillId="4" borderId="33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2" borderId="9" xfId="21" applyFill="1" applyBorder="1" applyAlignment="1">
      <alignment horizontal="center"/>
      <protection/>
    </xf>
    <xf numFmtId="0" fontId="0" fillId="2" borderId="13" xfId="2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2" borderId="9" xfId="21" applyFont="1" applyFill="1" applyBorder="1" applyAlignment="1">
      <alignment/>
      <protection/>
    </xf>
    <xf numFmtId="0" fontId="0" fillId="2" borderId="11" xfId="21" applyFill="1" applyBorder="1" applyAlignment="1">
      <alignment/>
      <protection/>
    </xf>
    <xf numFmtId="0" fontId="0" fillId="0" borderId="58" xfId="21" applyFill="1" applyBorder="1" applyAlignment="1">
      <alignment horizontal="center"/>
      <protection/>
    </xf>
    <xf numFmtId="0" fontId="0" fillId="0" borderId="56" xfId="21" applyFill="1" applyBorder="1" applyAlignment="1">
      <alignment horizontal="center"/>
      <protection/>
    </xf>
    <xf numFmtId="0" fontId="0" fillId="0" borderId="59" xfId="21" applyFill="1" applyBorder="1" applyAlignment="1">
      <alignment horizontal="center"/>
      <protection/>
    </xf>
    <xf numFmtId="0" fontId="0" fillId="0" borderId="9" xfId="21" applyFill="1" applyBorder="1" applyAlignment="1">
      <alignment horizontal="center"/>
      <protection/>
    </xf>
    <xf numFmtId="0" fontId="0" fillId="0" borderId="8" xfId="21" applyFill="1" applyBorder="1" applyAlignment="1">
      <alignment horizontal="center"/>
      <protection/>
    </xf>
    <xf numFmtId="0" fontId="0" fillId="0" borderId="13" xfId="21" applyFill="1" applyBorder="1" applyAlignment="1">
      <alignment horizontal="center"/>
      <protection/>
    </xf>
    <xf numFmtId="0" fontId="0" fillId="0" borderId="0" xfId="21" applyFont="1" applyBorder="1" applyAlignment="1">
      <alignment horizontal="left" wrapText="1"/>
      <protection/>
    </xf>
    <xf numFmtId="0" fontId="0" fillId="0" borderId="0" xfId="21" applyBorder="1" applyAlignment="1">
      <alignment horizontal="left" wrapText="1"/>
      <protection/>
    </xf>
    <xf numFmtId="0" fontId="0" fillId="0" borderId="60" xfId="21" applyFill="1" applyBorder="1" applyAlignment="1">
      <alignment horizontal="center"/>
      <protection/>
    </xf>
    <xf numFmtId="0" fontId="0" fillId="0" borderId="61" xfId="21" applyFill="1" applyBorder="1" applyAlignment="1">
      <alignment horizontal="center"/>
      <protection/>
    </xf>
    <xf numFmtId="0" fontId="0" fillId="0" borderId="62" xfId="2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left"/>
      <protection/>
    </xf>
    <xf numFmtId="0" fontId="0" fillId="2" borderId="63" xfId="21" applyFont="1" applyFill="1" applyBorder="1" applyAlignment="1">
      <alignment horizontal="center" vertical="center" wrapText="1"/>
      <protection/>
    </xf>
    <xf numFmtId="0" fontId="0" fillId="2" borderId="1" xfId="21" applyFont="1" applyFill="1" applyBorder="1" applyAlignment="1">
      <alignment horizontal="center" vertical="center" wrapText="1"/>
      <protection/>
    </xf>
    <xf numFmtId="0" fontId="3" fillId="0" borderId="34" xfId="21" applyFont="1" applyBorder="1" applyAlignment="1">
      <alignment horizontal="left" vertical="justify" wrapText="1"/>
      <protection/>
    </xf>
    <xf numFmtId="0" fontId="3" fillId="0" borderId="46" xfId="21" applyFont="1" applyBorder="1" applyAlignment="1">
      <alignment horizontal="left" vertical="justify" wrapText="1"/>
      <protection/>
    </xf>
    <xf numFmtId="0" fontId="3" fillId="0" borderId="52" xfId="21" applyFont="1" applyBorder="1" applyAlignment="1">
      <alignment horizontal="left" vertical="justify" wrapText="1"/>
      <protection/>
    </xf>
    <xf numFmtId="0" fontId="3" fillId="0" borderId="26" xfId="21" applyFont="1" applyBorder="1" applyAlignment="1">
      <alignment horizontal="left" vertical="justify" wrapText="1"/>
      <protection/>
    </xf>
    <xf numFmtId="0" fontId="3" fillId="0" borderId="27" xfId="21" applyFont="1" applyBorder="1" applyAlignment="1">
      <alignment horizontal="left" vertical="justify" wrapText="1"/>
      <protection/>
    </xf>
    <xf numFmtId="0" fontId="3" fillId="0" borderId="32" xfId="21" applyFont="1" applyBorder="1" applyAlignment="1">
      <alignment horizontal="left" vertical="justify" wrapText="1"/>
      <protection/>
    </xf>
    <xf numFmtId="0" fontId="0" fillId="5" borderId="64" xfId="21" applyFont="1" applyFill="1" applyBorder="1" applyAlignment="1">
      <alignment horizontal="center" vertical="center" wrapText="1"/>
      <protection/>
    </xf>
    <xf numFmtId="0" fontId="0" fillId="5" borderId="42" xfId="21" applyFont="1" applyFill="1" applyBorder="1" applyAlignment="1">
      <alignment horizontal="center" vertical="center" wrapText="1"/>
      <protection/>
    </xf>
    <xf numFmtId="0" fontId="0" fillId="2" borderId="65" xfId="21" applyFont="1" applyFill="1" applyBorder="1" applyAlignment="1">
      <alignment horizontal="center" vertical="center" wrapText="1"/>
      <protection/>
    </xf>
    <xf numFmtId="0" fontId="0" fillId="2" borderId="7" xfId="21" applyFont="1" applyFill="1" applyBorder="1" applyAlignment="1">
      <alignment horizontal="center" vertical="center" wrapText="1"/>
      <protection/>
    </xf>
    <xf numFmtId="0" fontId="0" fillId="2" borderId="66" xfId="21" applyFont="1" applyFill="1" applyBorder="1" applyAlignment="1">
      <alignment horizontal="center" vertical="center" wrapText="1"/>
      <protection/>
    </xf>
    <xf numFmtId="0" fontId="0" fillId="2" borderId="47" xfId="2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čárky_Rekapitulace mezd Cíl3" xfId="17"/>
    <cellStyle name="Hyperlink" xfId="18"/>
    <cellStyle name="Currency" xfId="19"/>
    <cellStyle name="Currency [0]" xfId="20"/>
    <cellStyle name="normální_rekapitulace_final_mzd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75" zoomScaleSheetLayoutView="75" workbookViewId="0" topLeftCell="A1">
      <selection activeCell="I78" sqref="I78"/>
    </sheetView>
  </sheetViews>
  <sheetFormatPr defaultColWidth="9.140625" defaultRowHeight="12.75"/>
  <cols>
    <col min="1" max="1" width="8.140625" style="59" customWidth="1"/>
    <col min="2" max="2" width="0.2890625" style="43" hidden="1" customWidth="1"/>
    <col min="3" max="3" width="2.57421875" style="43" hidden="1" customWidth="1"/>
    <col min="4" max="4" width="52.00390625" style="1" customWidth="1"/>
    <col min="5" max="5" width="20.421875" style="38" customWidth="1"/>
    <col min="6" max="6" width="10.00390625" style="38" customWidth="1"/>
    <col min="7" max="7" width="12.28125" style="38" customWidth="1"/>
    <col min="8" max="8" width="16.28125" style="38" customWidth="1"/>
    <col min="9" max="9" width="16.7109375" style="38" customWidth="1"/>
    <col min="10" max="10" width="66.00390625" style="38" customWidth="1"/>
    <col min="11" max="16384" width="9.140625" style="38" customWidth="1"/>
  </cols>
  <sheetData>
    <row r="1" spans="1:10" ht="24.75" customHeight="1" thickBot="1">
      <c r="A1" s="131"/>
      <c r="B1" s="263" t="s">
        <v>35</v>
      </c>
      <c r="C1" s="263"/>
      <c r="D1" s="263"/>
      <c r="E1" s="263"/>
      <c r="F1" s="263"/>
      <c r="G1" s="263"/>
      <c r="H1" s="263"/>
      <c r="I1" s="264"/>
      <c r="J1" s="265"/>
    </row>
    <row r="2" spans="1:10" ht="16.5" customHeight="1" thickBot="1">
      <c r="A2" s="269" t="s">
        <v>34</v>
      </c>
      <c r="B2" s="270"/>
      <c r="C2" s="270"/>
      <c r="D2" s="271"/>
      <c r="E2" s="266" t="s">
        <v>102</v>
      </c>
      <c r="F2" s="267"/>
      <c r="G2" s="267"/>
      <c r="H2" s="267"/>
      <c r="I2" s="267"/>
      <c r="J2" s="268"/>
    </row>
    <row r="3" spans="1:10" ht="16.5" customHeight="1" thickBot="1">
      <c r="A3" s="269" t="s">
        <v>101</v>
      </c>
      <c r="B3" s="278"/>
      <c r="C3" s="278"/>
      <c r="D3" s="279"/>
      <c r="E3" s="280" t="s">
        <v>103</v>
      </c>
      <c r="F3" s="281"/>
      <c r="G3" s="281"/>
      <c r="H3" s="281"/>
      <c r="I3" s="281"/>
      <c r="J3" s="282"/>
    </row>
    <row r="4" spans="1:10" s="42" customFormat="1" ht="32.25" customHeight="1" thickBot="1">
      <c r="A4" s="275" t="s">
        <v>24</v>
      </c>
      <c r="B4" s="276"/>
      <c r="C4" s="276"/>
      <c r="D4" s="277"/>
      <c r="E4" s="132" t="s">
        <v>0</v>
      </c>
      <c r="F4" s="133" t="s">
        <v>1</v>
      </c>
      <c r="G4" s="133" t="s">
        <v>96</v>
      </c>
      <c r="H4" s="133" t="s">
        <v>22</v>
      </c>
      <c r="I4" s="133" t="s">
        <v>23</v>
      </c>
      <c r="J4" s="134" t="s">
        <v>2</v>
      </c>
    </row>
    <row r="5" spans="1:10" ht="20.25" customHeight="1" thickBot="1">
      <c r="A5" s="272" t="s">
        <v>36</v>
      </c>
      <c r="B5" s="273"/>
      <c r="C5" s="273"/>
      <c r="D5" s="274"/>
      <c r="E5" s="135"/>
      <c r="F5" s="135"/>
      <c r="G5" s="135"/>
      <c r="H5" s="136"/>
      <c r="I5" s="164">
        <f>I6+I8+I11</f>
        <v>9750</v>
      </c>
      <c r="J5" s="138"/>
    </row>
    <row r="6" spans="1:10" ht="16.5" customHeight="1" thickBot="1">
      <c r="A6" s="291" t="s">
        <v>37</v>
      </c>
      <c r="B6" s="292"/>
      <c r="C6" s="292"/>
      <c r="D6" s="293"/>
      <c r="E6" s="139"/>
      <c r="F6" s="140"/>
      <c r="G6" s="140"/>
      <c r="H6" s="141" t="s">
        <v>29</v>
      </c>
      <c r="I6" s="146">
        <f>SUM(H7:H7)</f>
        <v>3000</v>
      </c>
      <c r="J6" s="142"/>
    </row>
    <row r="7" spans="1:10" ht="13.5" thickBot="1">
      <c r="A7" s="152" t="s">
        <v>49</v>
      </c>
      <c r="B7" s="60"/>
      <c r="C7" s="60"/>
      <c r="D7" s="61" t="s">
        <v>123</v>
      </c>
      <c r="E7" s="83" t="s">
        <v>117</v>
      </c>
      <c r="F7" s="258">
        <v>3</v>
      </c>
      <c r="G7" s="240">
        <v>1000</v>
      </c>
      <c r="H7" s="64">
        <f>F7*G7</f>
        <v>3000</v>
      </c>
      <c r="I7" s="161"/>
      <c r="J7" s="65" t="s">
        <v>126</v>
      </c>
    </row>
    <row r="8" spans="1:10" ht="13.5" thickBot="1">
      <c r="A8" s="299" t="s">
        <v>38</v>
      </c>
      <c r="B8" s="300"/>
      <c r="C8" s="300"/>
      <c r="D8" s="301"/>
      <c r="E8" s="143"/>
      <c r="F8" s="144"/>
      <c r="G8" s="144"/>
      <c r="H8" s="145" t="s">
        <v>29</v>
      </c>
      <c r="I8" s="146">
        <f>SUM(H9:H10)</f>
        <v>6750</v>
      </c>
      <c r="J8" s="147"/>
    </row>
    <row r="9" spans="1:10" ht="12.75">
      <c r="A9" s="152" t="s">
        <v>50</v>
      </c>
      <c r="B9" s="69"/>
      <c r="C9" s="69"/>
      <c r="D9" s="70" t="s">
        <v>112</v>
      </c>
      <c r="E9" s="71" t="s">
        <v>111</v>
      </c>
      <c r="F9" s="72">
        <v>1</v>
      </c>
      <c r="G9" s="240">
        <v>600</v>
      </c>
      <c r="H9" s="64">
        <f>F9*G9</f>
        <v>600</v>
      </c>
      <c r="I9" s="161"/>
      <c r="J9" s="65" t="s">
        <v>113</v>
      </c>
    </row>
    <row r="10" spans="1:10" ht="13.5" thickBot="1">
      <c r="A10" s="152" t="s">
        <v>51</v>
      </c>
      <c r="B10" s="66"/>
      <c r="C10" s="69"/>
      <c r="D10" s="73" t="s">
        <v>124</v>
      </c>
      <c r="E10" s="83" t="s">
        <v>117</v>
      </c>
      <c r="F10" s="72">
        <v>3</v>
      </c>
      <c r="G10" s="74">
        <v>2050</v>
      </c>
      <c r="H10" s="67">
        <f>F10*G10</f>
        <v>6150</v>
      </c>
      <c r="I10" s="158"/>
      <c r="J10" s="65" t="s">
        <v>125</v>
      </c>
    </row>
    <row r="11" spans="1:10" ht="15.75" thickBot="1">
      <c r="A11" s="299" t="s">
        <v>39</v>
      </c>
      <c r="B11" s="300"/>
      <c r="C11" s="300"/>
      <c r="D11" s="301"/>
      <c r="E11" s="148"/>
      <c r="F11" s="144"/>
      <c r="G11" s="144"/>
      <c r="H11" s="145" t="s">
        <v>29</v>
      </c>
      <c r="I11" s="146">
        <f>SUM(H12:H12)</f>
        <v>0</v>
      </c>
      <c r="J11" s="243">
        <f>I11/I37</f>
        <v>0</v>
      </c>
    </row>
    <row r="12" spans="1:10" ht="13.5" thickBot="1">
      <c r="A12" s="152" t="s">
        <v>52</v>
      </c>
      <c r="B12" s="130"/>
      <c r="C12" s="130"/>
      <c r="D12" s="70"/>
      <c r="E12" s="83"/>
      <c r="F12" s="72"/>
      <c r="G12" s="240"/>
      <c r="H12" s="64">
        <f>F12*G12</f>
        <v>0</v>
      </c>
      <c r="I12" s="161"/>
      <c r="J12" s="65"/>
    </row>
    <row r="13" spans="1:10" ht="18.75" customHeight="1" thickBot="1">
      <c r="A13" s="272" t="s">
        <v>48</v>
      </c>
      <c r="B13" s="273"/>
      <c r="C13" s="273"/>
      <c r="D13" s="274"/>
      <c r="E13" s="135"/>
      <c r="F13" s="135"/>
      <c r="G13" s="135"/>
      <c r="H13" s="136"/>
      <c r="I13" s="137">
        <f>I14+I17+I26+I28</f>
        <v>54120</v>
      </c>
      <c r="J13" s="138"/>
    </row>
    <row r="14" spans="1:10" ht="21" customHeight="1" thickBot="1">
      <c r="A14" s="299" t="s">
        <v>40</v>
      </c>
      <c r="B14" s="302"/>
      <c r="C14" s="302"/>
      <c r="D14" s="303"/>
      <c r="E14" s="139"/>
      <c r="F14" s="140"/>
      <c r="G14" s="140"/>
      <c r="H14" s="141" t="s">
        <v>29</v>
      </c>
      <c r="I14" s="146">
        <f>SUM(H15:H16)</f>
        <v>0</v>
      </c>
      <c r="J14" s="142"/>
    </row>
    <row r="15" spans="1:10" ht="12.75">
      <c r="A15" s="152" t="s">
        <v>53</v>
      </c>
      <c r="B15" s="69"/>
      <c r="C15" s="69"/>
      <c r="D15" s="75" t="s">
        <v>31</v>
      </c>
      <c r="E15" s="76"/>
      <c r="F15" s="77"/>
      <c r="G15" s="241"/>
      <c r="H15" s="78">
        <f>F15*G15</f>
        <v>0</v>
      </c>
      <c r="I15" s="162"/>
      <c r="J15" s="79"/>
    </row>
    <row r="16" spans="1:10" ht="13.5" thickBot="1">
      <c r="A16" s="153" t="s">
        <v>54</v>
      </c>
      <c r="B16" s="81"/>
      <c r="C16" s="81"/>
      <c r="D16" s="82" t="s">
        <v>32</v>
      </c>
      <c r="E16" s="83"/>
      <c r="F16" s="84"/>
      <c r="G16" s="88"/>
      <c r="H16" s="85">
        <f>F16*G16</f>
        <v>0</v>
      </c>
      <c r="I16" s="160"/>
      <c r="J16" s="86"/>
    </row>
    <row r="17" spans="1:10" ht="13.5" thickBot="1">
      <c r="A17" s="288" t="s">
        <v>59</v>
      </c>
      <c r="B17" s="294"/>
      <c r="C17" s="294"/>
      <c r="D17" s="295"/>
      <c r="E17" s="151"/>
      <c r="F17" s="144"/>
      <c r="G17" s="144"/>
      <c r="H17" s="145" t="s">
        <v>29</v>
      </c>
      <c r="I17" s="146">
        <f>SUM(H18:H25)</f>
        <v>54120</v>
      </c>
      <c r="J17" s="147"/>
    </row>
    <row r="18" spans="1:10" ht="12.75">
      <c r="A18" s="152" t="s">
        <v>55</v>
      </c>
      <c r="B18" s="68"/>
      <c r="C18" s="69"/>
      <c r="D18" s="75" t="s">
        <v>116</v>
      </c>
      <c r="E18" s="83" t="s">
        <v>117</v>
      </c>
      <c r="F18" s="84">
        <v>3</v>
      </c>
      <c r="G18" s="261">
        <v>390</v>
      </c>
      <c r="H18" s="78">
        <f aca="true" t="shared" si="0" ref="H18:H23">F18*G18</f>
        <v>1170</v>
      </c>
      <c r="I18" s="162"/>
      <c r="J18" s="86"/>
    </row>
    <row r="19" spans="1:10" ht="12.75">
      <c r="A19" s="153" t="s">
        <v>56</v>
      </c>
      <c r="B19" s="80"/>
      <c r="C19" s="81"/>
      <c r="D19" s="82" t="s">
        <v>60</v>
      </c>
      <c r="E19" s="83" t="s">
        <v>117</v>
      </c>
      <c r="F19" s="84">
        <v>3</v>
      </c>
      <c r="G19" s="241">
        <v>8950</v>
      </c>
      <c r="H19" s="78">
        <f t="shared" si="0"/>
        <v>26850</v>
      </c>
      <c r="I19" s="160"/>
      <c r="J19" s="86" t="s">
        <v>122</v>
      </c>
    </row>
    <row r="20" spans="1:10" ht="12.75">
      <c r="A20" s="153" t="s">
        <v>61</v>
      </c>
      <c r="B20" s="80"/>
      <c r="C20" s="81"/>
      <c r="D20" s="82" t="s">
        <v>127</v>
      </c>
      <c r="E20" s="83" t="s">
        <v>117</v>
      </c>
      <c r="F20" s="84">
        <v>3</v>
      </c>
      <c r="G20" s="88">
        <v>2500</v>
      </c>
      <c r="H20" s="85">
        <f t="shared" si="0"/>
        <v>7500</v>
      </c>
      <c r="I20" s="160"/>
      <c r="J20" s="86"/>
    </row>
    <row r="21" spans="1:10" ht="25.5">
      <c r="A21" s="153" t="s">
        <v>62</v>
      </c>
      <c r="B21" s="80"/>
      <c r="C21" s="81"/>
      <c r="D21" s="82" t="s">
        <v>115</v>
      </c>
      <c r="E21" s="83" t="s">
        <v>114</v>
      </c>
      <c r="F21" s="84">
        <v>6</v>
      </c>
      <c r="G21" s="88">
        <v>100</v>
      </c>
      <c r="H21" s="85">
        <f t="shared" si="0"/>
        <v>600</v>
      </c>
      <c r="I21" s="160"/>
      <c r="J21" s="86" t="s">
        <v>108</v>
      </c>
    </row>
    <row r="22" spans="1:10" ht="12.75">
      <c r="A22" s="152" t="s">
        <v>106</v>
      </c>
      <c r="B22" s="80"/>
      <c r="C22" s="81"/>
      <c r="D22" s="82" t="s">
        <v>104</v>
      </c>
      <c r="E22" s="83" t="s">
        <v>117</v>
      </c>
      <c r="F22" s="84">
        <v>3</v>
      </c>
      <c r="G22" s="88">
        <v>1800</v>
      </c>
      <c r="H22" s="85">
        <f t="shared" si="0"/>
        <v>5400</v>
      </c>
      <c r="I22" s="160"/>
      <c r="J22" s="86" t="s">
        <v>118</v>
      </c>
    </row>
    <row r="23" spans="1:10" ht="12.75">
      <c r="A23" s="152" t="s">
        <v>107</v>
      </c>
      <c r="B23" s="259"/>
      <c r="C23" s="259"/>
      <c r="D23" s="260" t="s">
        <v>105</v>
      </c>
      <c r="E23" s="83" t="s">
        <v>117</v>
      </c>
      <c r="F23" s="87">
        <v>3</v>
      </c>
      <c r="G23" s="88">
        <v>400</v>
      </c>
      <c r="H23" s="85">
        <f t="shared" si="0"/>
        <v>1200</v>
      </c>
      <c r="I23" s="160"/>
      <c r="J23" s="86"/>
    </row>
    <row r="24" spans="1:10" ht="12.75">
      <c r="A24" s="152" t="s">
        <v>109</v>
      </c>
      <c r="B24" s="259"/>
      <c r="C24" s="259"/>
      <c r="D24" s="260" t="s">
        <v>120</v>
      </c>
      <c r="E24" s="83" t="s">
        <v>117</v>
      </c>
      <c r="F24" s="87">
        <v>3</v>
      </c>
      <c r="G24" s="88">
        <v>2500</v>
      </c>
      <c r="H24" s="85">
        <f>F24*G24</f>
        <v>7500</v>
      </c>
      <c r="I24" s="163"/>
      <c r="J24" s="86" t="s">
        <v>119</v>
      </c>
    </row>
    <row r="25" spans="1:10" ht="13.5" thickBot="1">
      <c r="A25" s="152" t="s">
        <v>110</v>
      </c>
      <c r="B25" s="259"/>
      <c r="C25" s="259"/>
      <c r="D25" s="260" t="s">
        <v>120</v>
      </c>
      <c r="E25" s="83" t="s">
        <v>117</v>
      </c>
      <c r="F25" s="87">
        <v>3</v>
      </c>
      <c r="G25" s="88">
        <v>1300</v>
      </c>
      <c r="H25" s="85">
        <f>F25*G25</f>
        <v>3900</v>
      </c>
      <c r="I25" s="160"/>
      <c r="J25" s="262" t="s">
        <v>121</v>
      </c>
    </row>
    <row r="26" spans="1:10" ht="13.5" thickBot="1">
      <c r="A26" s="288"/>
      <c r="B26" s="289"/>
      <c r="C26" s="289"/>
      <c r="D26" s="290"/>
      <c r="E26" s="151"/>
      <c r="F26" s="144"/>
      <c r="G26" s="144"/>
      <c r="H26" s="145"/>
      <c r="I26" s="146">
        <f>SUM(H27:H27)</f>
        <v>0</v>
      </c>
      <c r="J26" s="147"/>
    </row>
    <row r="27" spans="1:10" ht="13.5" thickBot="1">
      <c r="A27" s="152" t="s">
        <v>57</v>
      </c>
      <c r="B27" s="69"/>
      <c r="C27" s="69"/>
      <c r="D27" s="75" t="s">
        <v>30</v>
      </c>
      <c r="E27" s="76"/>
      <c r="F27" s="77"/>
      <c r="G27" s="241"/>
      <c r="H27" s="78">
        <f>F27*G27</f>
        <v>0</v>
      </c>
      <c r="I27" s="162"/>
      <c r="J27" s="86"/>
    </row>
    <row r="28" spans="1:10" ht="13.5" thickBot="1">
      <c r="A28" s="288" t="s">
        <v>41</v>
      </c>
      <c r="B28" s="294"/>
      <c r="C28" s="294"/>
      <c r="D28" s="295"/>
      <c r="E28" s="143"/>
      <c r="F28" s="144"/>
      <c r="G28" s="144"/>
      <c r="H28" s="145" t="s">
        <v>29</v>
      </c>
      <c r="I28" s="146">
        <f>SUM(H29:H29)</f>
        <v>0</v>
      </c>
      <c r="J28" s="147"/>
    </row>
    <row r="29" spans="1:10" ht="13.5" thickBot="1">
      <c r="A29" s="152" t="s">
        <v>58</v>
      </c>
      <c r="B29" s="89"/>
      <c r="C29" s="90"/>
      <c r="D29" s="70"/>
      <c r="E29" s="91"/>
      <c r="F29" s="92"/>
      <c r="G29" s="242"/>
      <c r="H29" s="64">
        <f>F29*G29</f>
        <v>0</v>
      </c>
      <c r="I29" s="161"/>
      <c r="J29" s="65"/>
    </row>
    <row r="30" spans="1:10" ht="18.75" customHeight="1" thickBot="1">
      <c r="A30" s="272" t="s">
        <v>63</v>
      </c>
      <c r="B30" s="273"/>
      <c r="C30" s="273"/>
      <c r="D30" s="274"/>
      <c r="E30" s="135"/>
      <c r="F30" s="135"/>
      <c r="G30" s="135"/>
      <c r="H30" s="136"/>
      <c r="I30" s="137">
        <f>I31+I33+I35</f>
        <v>0</v>
      </c>
      <c r="J30" s="138"/>
    </row>
    <row r="31" spans="1:10" ht="18" customHeight="1" thickBot="1">
      <c r="A31" s="288" t="s">
        <v>64</v>
      </c>
      <c r="B31" s="294"/>
      <c r="C31" s="294"/>
      <c r="D31" s="295"/>
      <c r="E31" s="143"/>
      <c r="F31" s="144"/>
      <c r="G31" s="144"/>
      <c r="H31" s="145" t="s">
        <v>29</v>
      </c>
      <c r="I31" s="146">
        <f>SUM(H32:H32)</f>
        <v>0</v>
      </c>
      <c r="J31" s="147"/>
    </row>
    <row r="32" spans="1:10" ht="13.5" thickBot="1">
      <c r="A32" s="152" t="s">
        <v>92</v>
      </c>
      <c r="B32" s="68"/>
      <c r="C32" s="69"/>
      <c r="D32" s="239" t="s">
        <v>95</v>
      </c>
      <c r="E32" s="62"/>
      <c r="F32" s="63"/>
      <c r="G32" s="240"/>
      <c r="H32" s="64">
        <f>F32*G32</f>
        <v>0</v>
      </c>
      <c r="I32" s="161"/>
      <c r="J32" s="65"/>
    </row>
    <row r="33" spans="1:10" ht="13.5" thickBot="1">
      <c r="A33" s="288" t="s">
        <v>65</v>
      </c>
      <c r="B33" s="294"/>
      <c r="C33" s="294"/>
      <c r="D33" s="295"/>
      <c r="E33" s="143"/>
      <c r="F33" s="144"/>
      <c r="G33" s="144"/>
      <c r="H33" s="145" t="s">
        <v>29</v>
      </c>
      <c r="I33" s="146">
        <f>SUM(H34:H34)</f>
        <v>0</v>
      </c>
      <c r="J33" s="147"/>
    </row>
    <row r="34" spans="1:10" ht="13.5" thickBot="1">
      <c r="A34" s="152" t="s">
        <v>93</v>
      </c>
      <c r="B34" s="68"/>
      <c r="C34" s="69"/>
      <c r="D34" s="238" t="s">
        <v>94</v>
      </c>
      <c r="E34" s="62"/>
      <c r="F34" s="63"/>
      <c r="G34" s="240"/>
      <c r="H34" s="64">
        <f>F34*G34</f>
        <v>0</v>
      </c>
      <c r="I34" s="161"/>
      <c r="J34" s="65"/>
    </row>
    <row r="35" spans="1:10" ht="19.5" customHeight="1" thickBot="1">
      <c r="A35" s="288" t="s">
        <v>66</v>
      </c>
      <c r="B35" s="294"/>
      <c r="C35" s="294"/>
      <c r="D35" s="295"/>
      <c r="E35" s="143"/>
      <c r="F35" s="144"/>
      <c r="G35" s="144"/>
      <c r="H35" s="145" t="s">
        <v>29</v>
      </c>
      <c r="I35" s="146">
        <f>SUM(H36:H36)</f>
        <v>0</v>
      </c>
      <c r="J35" s="243">
        <f>I35/I37</f>
        <v>0</v>
      </c>
    </row>
    <row r="36" spans="1:10" ht="13.5" thickBot="1">
      <c r="A36" s="152"/>
      <c r="B36" s="68"/>
      <c r="C36" s="69"/>
      <c r="D36" s="61"/>
      <c r="E36" s="62"/>
      <c r="F36" s="63"/>
      <c r="G36" s="240"/>
      <c r="H36" s="64">
        <f>F36*G36</f>
        <v>0</v>
      </c>
      <c r="I36" s="161"/>
      <c r="J36" s="65"/>
    </row>
    <row r="37" spans="1:10" ht="21.75" customHeight="1" thickBot="1">
      <c r="A37" s="272" t="s">
        <v>67</v>
      </c>
      <c r="B37" s="273"/>
      <c r="C37" s="273"/>
      <c r="D37" s="274"/>
      <c r="E37" s="135"/>
      <c r="F37" s="135"/>
      <c r="G37" s="135"/>
      <c r="H37" s="136">
        <f>SUM(H6:H36)</f>
        <v>63870</v>
      </c>
      <c r="I37" s="137">
        <f>I30+I13+I5</f>
        <v>63870</v>
      </c>
      <c r="J37" s="138">
        <f>SUM(H5:H36)</f>
        <v>63870</v>
      </c>
    </row>
    <row r="38" spans="1:10" ht="20.25" customHeight="1" thickBot="1">
      <c r="A38" s="272" t="s">
        <v>68</v>
      </c>
      <c r="B38" s="273"/>
      <c r="C38" s="273"/>
      <c r="D38" s="274"/>
      <c r="E38" s="135"/>
      <c r="F38" s="135"/>
      <c r="G38" s="135"/>
      <c r="H38" s="136"/>
      <c r="I38" s="137"/>
      <c r="J38" s="138"/>
    </row>
    <row r="39" spans="1:10" ht="12.75">
      <c r="A39" s="156"/>
      <c r="B39" s="95"/>
      <c r="C39" s="95"/>
      <c r="D39" s="96"/>
      <c r="E39" s="93"/>
      <c r="F39" s="93"/>
      <c r="G39" s="93"/>
      <c r="H39" s="112">
        <v>0</v>
      </c>
      <c r="I39" s="159" t="s">
        <v>29</v>
      </c>
      <c r="J39" s="97"/>
    </row>
    <row r="40" spans="1:10" ht="13.5" thickBot="1">
      <c r="A40" s="155"/>
      <c r="B40" s="60"/>
      <c r="C40" s="60"/>
      <c r="D40" s="98"/>
      <c r="E40" s="99"/>
      <c r="F40" s="100"/>
      <c r="G40" s="100"/>
      <c r="H40" s="101"/>
      <c r="I40" s="113"/>
      <c r="J40" s="97"/>
    </row>
    <row r="41" spans="1:10" ht="25.5" customHeight="1" thickBot="1">
      <c r="A41" s="296" t="s">
        <v>42</v>
      </c>
      <c r="B41" s="297"/>
      <c r="C41" s="297"/>
      <c r="D41" s="297"/>
      <c r="E41" s="297"/>
      <c r="F41" s="297"/>
      <c r="G41" s="297"/>
      <c r="H41" s="298"/>
      <c r="I41" s="149">
        <f>I37-I38</f>
        <v>63870</v>
      </c>
      <c r="J41" s="150"/>
    </row>
    <row r="42" spans="1:10" ht="48" customHeight="1" thickBot="1">
      <c r="A42" s="102"/>
      <c r="B42" s="103"/>
      <c r="C42" s="103"/>
      <c r="D42" s="104"/>
      <c r="E42" s="105"/>
      <c r="F42" s="106"/>
      <c r="G42" s="106"/>
      <c r="H42" s="107"/>
      <c r="I42" s="108"/>
      <c r="J42" s="109"/>
    </row>
    <row r="43" spans="1:10" ht="48" customHeight="1" thickBot="1">
      <c r="A43" s="166" t="s">
        <v>47</v>
      </c>
      <c r="B43" s="194"/>
      <c r="C43" s="194"/>
      <c r="D43" s="244" t="s">
        <v>44</v>
      </c>
      <c r="E43" s="132" t="s">
        <v>0</v>
      </c>
      <c r="F43" s="133" t="s">
        <v>1</v>
      </c>
      <c r="G43" s="133" t="s">
        <v>96</v>
      </c>
      <c r="H43" s="133" t="s">
        <v>22</v>
      </c>
      <c r="I43" s="170" t="s">
        <v>43</v>
      </c>
      <c r="J43" s="169" t="s">
        <v>2</v>
      </c>
    </row>
    <row r="44" spans="1:10" ht="30.75" customHeight="1" thickBot="1">
      <c r="A44" s="283" t="s">
        <v>46</v>
      </c>
      <c r="B44" s="284"/>
      <c r="C44" s="284"/>
      <c r="D44" s="284"/>
      <c r="E44" s="284"/>
      <c r="F44" s="284"/>
      <c r="G44" s="284"/>
      <c r="H44" s="285"/>
      <c r="I44" s="235">
        <f>SUM(H45:H46)</f>
        <v>0</v>
      </c>
      <c r="J44" s="243">
        <f>I44/I37</f>
        <v>0</v>
      </c>
    </row>
    <row r="45" spans="1:10" ht="13.5" customHeight="1">
      <c r="A45" s="179"/>
      <c r="B45" s="110"/>
      <c r="C45" s="110"/>
      <c r="D45" s="175"/>
      <c r="E45" s="176"/>
      <c r="F45" s="177"/>
      <c r="G45" s="177"/>
      <c r="H45" s="101">
        <f>F45*G45</f>
        <v>0</v>
      </c>
      <c r="I45" s="178"/>
      <c r="J45" s="94"/>
    </row>
    <row r="46" spans="1:10" ht="13.5" customHeight="1" thickBot="1">
      <c r="A46" s="180"/>
      <c r="B46" s="181"/>
      <c r="C46" s="181"/>
      <c r="D46" s="61"/>
      <c r="E46" s="182"/>
      <c r="F46" s="63"/>
      <c r="G46" s="63"/>
      <c r="H46" s="183">
        <f>F46*G46</f>
        <v>0</v>
      </c>
      <c r="I46" s="157"/>
      <c r="J46" s="61"/>
    </row>
    <row r="47" spans="1:10" ht="29.25" customHeight="1" thickBot="1">
      <c r="A47" s="283" t="s">
        <v>45</v>
      </c>
      <c r="B47" s="286"/>
      <c r="C47" s="286"/>
      <c r="D47" s="286"/>
      <c r="E47" s="286"/>
      <c r="F47" s="286"/>
      <c r="G47" s="286"/>
      <c r="H47" s="287"/>
      <c r="I47" s="170">
        <f>SUM(H48:H50)</f>
        <v>1200</v>
      </c>
      <c r="J47" s="165"/>
    </row>
    <row r="48" spans="1:10" ht="16.5" customHeight="1">
      <c r="A48" s="152" t="s">
        <v>107</v>
      </c>
      <c r="B48" s="259"/>
      <c r="C48" s="259"/>
      <c r="D48" s="260" t="s">
        <v>105</v>
      </c>
      <c r="E48" s="83" t="s">
        <v>117</v>
      </c>
      <c r="F48" s="87">
        <v>3</v>
      </c>
      <c r="G48" s="88">
        <v>400</v>
      </c>
      <c r="H48" s="85">
        <f>F48*G48</f>
        <v>1200</v>
      </c>
      <c r="I48" s="185"/>
      <c r="J48" s="186"/>
    </row>
    <row r="49" spans="1:10" ht="16.5" customHeight="1">
      <c r="A49" s="152"/>
      <c r="B49" s="61"/>
      <c r="C49" s="61"/>
      <c r="D49" s="192"/>
      <c r="E49" s="192"/>
      <c r="F49" s="192"/>
      <c r="G49" s="192"/>
      <c r="H49" s="193">
        <f>F49*G49</f>
        <v>0</v>
      </c>
      <c r="I49" s="168"/>
      <c r="J49" s="195"/>
    </row>
    <row r="50" spans="1:10" ht="16.5" customHeight="1" thickBot="1">
      <c r="A50" s="129"/>
      <c r="B50" s="111"/>
      <c r="C50" s="111"/>
      <c r="D50" s="187"/>
      <c r="E50" s="188"/>
      <c r="F50" s="189"/>
      <c r="G50" s="189"/>
      <c r="H50" s="189">
        <f>F50*G50</f>
        <v>0</v>
      </c>
      <c r="I50" s="190"/>
      <c r="J50" s="191"/>
    </row>
    <row r="51" spans="1:10" ht="16.5" customHeight="1">
      <c r="A51" s="236"/>
      <c r="B51" s="237"/>
      <c r="C51" s="237"/>
      <c r="D51" s="184"/>
      <c r="E51" s="184"/>
      <c r="F51" s="184"/>
      <c r="G51" s="184"/>
      <c r="H51" s="184"/>
      <c r="I51" s="184"/>
      <c r="J51" s="184"/>
    </row>
    <row r="52" spans="1:10" ht="16.5" customHeight="1">
      <c r="A52" s="255" t="s">
        <v>97</v>
      </c>
      <c r="B52" s="256"/>
      <c r="C52" s="256"/>
      <c r="D52" s="257"/>
      <c r="E52" s="257" t="s">
        <v>98</v>
      </c>
      <c r="F52" s="257" t="s">
        <v>99</v>
      </c>
      <c r="G52" s="257" t="s">
        <v>100</v>
      </c>
      <c r="H52" s="184"/>
      <c r="I52" s="184"/>
      <c r="J52" s="184"/>
    </row>
    <row r="53" spans="1:10" ht="16.5" customHeight="1">
      <c r="A53" s="246" t="s">
        <v>12</v>
      </c>
      <c r="B53" s="247"/>
      <c r="C53" s="247"/>
      <c r="D53" s="248"/>
      <c r="E53" s="245"/>
      <c r="F53" s="245"/>
      <c r="G53" s="249"/>
      <c r="H53" s="184"/>
      <c r="I53" s="184"/>
      <c r="J53" s="184"/>
    </row>
    <row r="54" spans="1:10" ht="16.5" customHeight="1">
      <c r="A54" s="250"/>
      <c r="B54" s="251"/>
      <c r="C54" s="251"/>
      <c r="D54" s="252"/>
      <c r="E54" s="254"/>
      <c r="F54" s="254"/>
      <c r="G54" s="253"/>
      <c r="H54" s="184"/>
      <c r="I54" s="184"/>
      <c r="J54" s="184"/>
    </row>
    <row r="55" spans="1:10" ht="16.5" customHeight="1">
      <c r="A55" s="171"/>
      <c r="B55" s="172"/>
      <c r="C55" s="172"/>
      <c r="D55" s="172"/>
      <c r="E55" s="173"/>
      <c r="F55" s="154"/>
      <c r="G55" s="154"/>
      <c r="H55" s="167"/>
      <c r="I55" s="167"/>
      <c r="J55" s="174"/>
    </row>
    <row r="56" spans="1:9" s="39" customFormat="1" ht="12.75">
      <c r="A56" s="47" t="s">
        <v>21</v>
      </c>
      <c r="B56" s="2"/>
      <c r="C56" s="44"/>
      <c r="D56" s="2"/>
      <c r="E56" s="3"/>
      <c r="F56" s="48" t="s">
        <v>29</v>
      </c>
      <c r="G56" s="48"/>
      <c r="H56" s="56" t="s">
        <v>29</v>
      </c>
      <c r="I56" s="57"/>
    </row>
    <row r="57" spans="1:9" s="39" customFormat="1" ht="12.75">
      <c r="A57" s="58" t="s">
        <v>69</v>
      </c>
      <c r="B57" s="49"/>
      <c r="C57" s="44"/>
      <c r="D57" s="2"/>
      <c r="E57" s="3"/>
      <c r="F57" s="48"/>
      <c r="G57" s="48"/>
      <c r="H57" s="56"/>
      <c r="I57" s="57"/>
    </row>
    <row r="58" spans="1:7" s="39" customFormat="1" ht="12.75">
      <c r="A58" s="41" t="s">
        <v>26</v>
      </c>
      <c r="B58" s="45"/>
      <c r="C58" s="47"/>
      <c r="D58" s="2"/>
      <c r="E58" s="3"/>
      <c r="F58" s="40"/>
      <c r="G58" s="40"/>
    </row>
    <row r="59" spans="1:7" s="52" customFormat="1" ht="12.75" customHeight="1">
      <c r="A59" s="45" t="s">
        <v>27</v>
      </c>
      <c r="B59" s="46"/>
      <c r="C59" s="58"/>
      <c r="D59" s="49"/>
      <c r="E59" s="50"/>
      <c r="F59" s="51"/>
      <c r="G59" s="51"/>
    </row>
    <row r="60" spans="1:9" s="39" customFormat="1" ht="12.75" customHeight="1">
      <c r="A60" s="53"/>
      <c r="B60" s="54"/>
      <c r="C60" s="41"/>
      <c r="D60" s="45"/>
      <c r="E60" s="45"/>
      <c r="F60" s="45"/>
      <c r="G60" s="45"/>
      <c r="H60" s="45"/>
      <c r="I60" s="45"/>
    </row>
    <row r="61" spans="1:10" ht="12.75">
      <c r="A61" s="41" t="s">
        <v>19</v>
      </c>
      <c r="B61" s="46"/>
      <c r="C61" s="45"/>
      <c r="D61" s="46"/>
      <c r="E61" s="46"/>
      <c r="F61" s="46"/>
      <c r="G61" s="46"/>
      <c r="H61" s="46"/>
      <c r="I61" s="46"/>
      <c r="J61" s="46"/>
    </row>
    <row r="62" spans="1:10" ht="12.75">
      <c r="A62" s="53"/>
      <c r="B62" s="54"/>
      <c r="C62" s="41"/>
      <c r="D62" s="46"/>
      <c r="E62" s="46"/>
      <c r="F62" s="46"/>
      <c r="G62" s="46"/>
      <c r="H62" s="46"/>
      <c r="I62" s="46"/>
      <c r="J62" s="46"/>
    </row>
    <row r="63" spans="1:10" ht="12.75">
      <c r="A63" s="41" t="s">
        <v>90</v>
      </c>
      <c r="B63" s="46"/>
      <c r="C63" s="41"/>
      <c r="D63" s="46"/>
      <c r="E63" s="46"/>
      <c r="F63" s="46"/>
      <c r="G63" s="46"/>
      <c r="H63" s="46"/>
      <c r="I63" s="46"/>
      <c r="J63" s="46"/>
    </row>
    <row r="64" spans="1:10" s="55" customFormat="1" ht="12.75">
      <c r="A64" s="234" t="s">
        <v>91</v>
      </c>
      <c r="B64" s="54"/>
      <c r="C64" s="53"/>
      <c r="D64" s="54"/>
      <c r="E64" s="54"/>
      <c r="F64" s="54"/>
      <c r="G64" s="54"/>
      <c r="H64" s="54"/>
      <c r="I64" s="54"/>
      <c r="J64" s="54"/>
    </row>
    <row r="65" spans="1:10" s="55" customFormat="1" ht="12.75">
      <c r="A65" s="234"/>
      <c r="B65" s="54"/>
      <c r="C65" s="53"/>
      <c r="D65" s="54"/>
      <c r="E65" s="54"/>
      <c r="F65" s="54"/>
      <c r="G65" s="54"/>
      <c r="H65" s="54"/>
      <c r="I65" s="54"/>
      <c r="J65" s="54"/>
    </row>
    <row r="66" spans="1:10" ht="12.75">
      <c r="A66" s="41" t="s">
        <v>20</v>
      </c>
      <c r="B66" s="46"/>
      <c r="C66" s="41"/>
      <c r="D66" s="46"/>
      <c r="E66" s="46"/>
      <c r="F66" s="46"/>
      <c r="G66" s="46"/>
      <c r="H66" s="46"/>
      <c r="I66" s="46"/>
      <c r="J66" s="46"/>
    </row>
    <row r="67" spans="1:10" s="55" customFormat="1" ht="12.75">
      <c r="A67" s="45" t="s">
        <v>28</v>
      </c>
      <c r="B67" s="46"/>
      <c r="C67" s="53"/>
      <c r="D67" s="54"/>
      <c r="E67" s="54"/>
      <c r="F67" s="54"/>
      <c r="G67" s="54"/>
      <c r="H67" s="54"/>
      <c r="I67" s="54"/>
      <c r="J67" s="54"/>
    </row>
    <row r="68" spans="1:10" ht="12.75">
      <c r="A68" s="45"/>
      <c r="B68" s="46"/>
      <c r="C68" s="41"/>
      <c r="D68" s="46"/>
      <c r="E68" s="46"/>
      <c r="F68" s="46"/>
      <c r="G68" s="46"/>
      <c r="H68" s="46"/>
      <c r="I68" s="46"/>
      <c r="J68" s="46"/>
    </row>
    <row r="69" spans="1:10" ht="12.75">
      <c r="A69" s="43" t="s">
        <v>25</v>
      </c>
      <c r="B69" s="1"/>
      <c r="C69" s="45"/>
      <c r="D69" s="46"/>
      <c r="E69" s="46"/>
      <c r="F69" s="46"/>
      <c r="G69" s="46"/>
      <c r="H69" s="46"/>
      <c r="I69" s="46"/>
      <c r="J69" s="46"/>
    </row>
    <row r="70" spans="1:10" ht="12.75">
      <c r="A70" s="43"/>
      <c r="B70" s="45"/>
      <c r="C70" s="45"/>
      <c r="D70" s="46"/>
      <c r="E70" s="46"/>
      <c r="F70" s="46"/>
      <c r="G70" s="46"/>
      <c r="H70" s="46"/>
      <c r="I70" s="46"/>
      <c r="J70" s="46"/>
    </row>
    <row r="71" spans="1:2" ht="12.75">
      <c r="A71" s="43"/>
      <c r="B71" s="43" t="s">
        <v>25</v>
      </c>
    </row>
  </sheetData>
  <mergeCells count="24">
    <mergeCell ref="A38:D38"/>
    <mergeCell ref="A41:H41"/>
    <mergeCell ref="A28:D28"/>
    <mergeCell ref="A8:D8"/>
    <mergeCell ref="A11:D11"/>
    <mergeCell ref="A13:D13"/>
    <mergeCell ref="A14:D14"/>
    <mergeCell ref="A44:H44"/>
    <mergeCell ref="A47:H47"/>
    <mergeCell ref="A26:D26"/>
    <mergeCell ref="A6:D6"/>
    <mergeCell ref="A17:D17"/>
    <mergeCell ref="A37:D37"/>
    <mergeCell ref="A30:D30"/>
    <mergeCell ref="A31:D31"/>
    <mergeCell ref="A33:D33"/>
    <mergeCell ref="A35:D35"/>
    <mergeCell ref="B1:J1"/>
    <mergeCell ref="E2:J2"/>
    <mergeCell ref="A2:D2"/>
    <mergeCell ref="A5:D5"/>
    <mergeCell ref="A4:D4"/>
    <mergeCell ref="A3:D3"/>
    <mergeCell ref="E3:J3"/>
  </mergeCells>
  <printOptions horizontalCentered="1"/>
  <pageMargins left="0.41" right="0.4" top="0.64" bottom="0.49" header="0.3937007874015748" footer="0.1968503937007874"/>
  <pageSetup horizontalDpi="600" verticalDpi="600" orientation="landscape" paperSize="9" scale="64" r:id="rId3"/>
  <headerFooter alignWithMargins="0">
    <oddHeader>&amp;RRK-34-2010-46, př. 1
počet stran: 3</oddHeader>
    <oddFooter>&amp;CStránka &amp;P z &amp;N</oddFooter>
  </headerFooter>
  <rowBreaks count="1" manualBreakCount="1">
    <brk id="3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5" zoomScaleSheetLayoutView="75" workbookViewId="0" topLeftCell="A1">
      <selection activeCell="C4" sqref="C4:J4"/>
    </sheetView>
  </sheetViews>
  <sheetFormatPr defaultColWidth="9.140625" defaultRowHeight="12.75"/>
  <cols>
    <col min="1" max="1" width="19.28125" style="4" customWidth="1"/>
    <col min="2" max="3" width="12.140625" style="4" customWidth="1"/>
    <col min="4" max="5" width="12.28125" style="4" customWidth="1"/>
    <col min="6" max="6" width="13.7109375" style="4" customWidth="1"/>
    <col min="7" max="7" width="14.00390625" style="4" customWidth="1"/>
    <col min="8" max="8" width="11.8515625" style="4" customWidth="1"/>
    <col min="9" max="9" width="16.7109375" style="4" customWidth="1"/>
    <col min="10" max="10" width="10.7109375" style="4" customWidth="1"/>
    <col min="11" max="12" width="16.00390625" style="4" customWidth="1"/>
    <col min="13" max="16384" width="9.140625" style="4" customWidth="1"/>
  </cols>
  <sheetData>
    <row r="1" spans="1:10" ht="15.75">
      <c r="A1" s="307" t="s">
        <v>3</v>
      </c>
      <c r="B1" s="307"/>
      <c r="C1" s="307"/>
      <c r="D1" s="307"/>
      <c r="E1" s="307"/>
      <c r="F1" s="307"/>
      <c r="G1" s="307"/>
      <c r="H1" s="307"/>
      <c r="I1" s="307"/>
      <c r="J1" s="307"/>
    </row>
    <row r="2" ht="13.5" thickBot="1"/>
    <row r="3" spans="1:17" ht="12.75">
      <c r="A3" s="308" t="s">
        <v>33</v>
      </c>
      <c r="B3" s="309"/>
      <c r="C3" s="310"/>
      <c r="D3" s="311"/>
      <c r="E3" s="311"/>
      <c r="F3" s="311"/>
      <c r="G3" s="311"/>
      <c r="H3" s="311"/>
      <c r="I3" s="311"/>
      <c r="J3" s="312"/>
      <c r="M3" s="5"/>
      <c r="N3" s="5"/>
      <c r="O3" s="5"/>
      <c r="P3" s="5"/>
      <c r="Q3" s="5"/>
    </row>
    <row r="4" spans="1:17" ht="12.75">
      <c r="A4" s="308" t="s">
        <v>70</v>
      </c>
      <c r="B4" s="309"/>
      <c r="C4" s="313"/>
      <c r="D4" s="314"/>
      <c r="E4" s="314"/>
      <c r="F4" s="314"/>
      <c r="G4" s="314"/>
      <c r="H4" s="314"/>
      <c r="I4" s="314"/>
      <c r="J4" s="315"/>
      <c r="M4" s="5"/>
      <c r="N4" s="5"/>
      <c r="O4" s="5"/>
      <c r="P4" s="5"/>
      <c r="Q4" s="5"/>
    </row>
    <row r="5" spans="1:17" ht="12.75">
      <c r="A5" s="308" t="s">
        <v>34</v>
      </c>
      <c r="B5" s="309"/>
      <c r="C5" s="313"/>
      <c r="D5" s="314"/>
      <c r="E5" s="314"/>
      <c r="F5" s="314"/>
      <c r="G5" s="314"/>
      <c r="H5" s="314"/>
      <c r="I5" s="314"/>
      <c r="J5" s="315"/>
      <c r="M5" s="5"/>
      <c r="N5" s="5"/>
      <c r="O5" s="5"/>
      <c r="P5" s="5"/>
      <c r="Q5" s="5"/>
    </row>
    <row r="6" spans="1:17" ht="13.5" thickBot="1">
      <c r="A6" s="308" t="s">
        <v>4</v>
      </c>
      <c r="B6" s="309"/>
      <c r="C6" s="318"/>
      <c r="D6" s="319"/>
      <c r="E6" s="319"/>
      <c r="F6" s="319"/>
      <c r="G6" s="319"/>
      <c r="H6" s="319"/>
      <c r="I6" s="319"/>
      <c r="J6" s="320"/>
      <c r="M6" s="5"/>
      <c r="N6" s="5"/>
      <c r="O6" s="5"/>
      <c r="P6" s="5"/>
      <c r="Q6" s="5"/>
    </row>
    <row r="7" spans="1:17" ht="13.5" thickBot="1">
      <c r="A7" s="6"/>
      <c r="B7" s="6"/>
      <c r="C7" s="6"/>
      <c r="D7" s="6"/>
      <c r="E7" s="6"/>
      <c r="M7" s="7"/>
      <c r="N7" s="5"/>
      <c r="O7" s="5"/>
      <c r="P7" s="5"/>
      <c r="Q7" s="5"/>
    </row>
    <row r="8" spans="1:10" ht="13.5" customHeight="1">
      <c r="A8" s="324" t="s">
        <v>89</v>
      </c>
      <c r="B8" s="325"/>
      <c r="C8" s="325"/>
      <c r="D8" s="325"/>
      <c r="E8" s="325"/>
      <c r="F8" s="325"/>
      <c r="G8" s="325"/>
      <c r="H8" s="325"/>
      <c r="I8" s="325"/>
      <c r="J8" s="326"/>
    </row>
    <row r="9" spans="1:10" ht="13.5" thickBot="1">
      <c r="A9" s="327"/>
      <c r="B9" s="328"/>
      <c r="C9" s="328"/>
      <c r="D9" s="328"/>
      <c r="E9" s="328"/>
      <c r="F9" s="328"/>
      <c r="G9" s="328"/>
      <c r="H9" s="328"/>
      <c r="I9" s="328"/>
      <c r="J9" s="329"/>
    </row>
    <row r="10" spans="1:12" ht="56.25" customHeight="1">
      <c r="A10" s="332" t="s">
        <v>71</v>
      </c>
      <c r="B10" s="322" t="s">
        <v>72</v>
      </c>
      <c r="C10" s="322"/>
      <c r="D10" s="322" t="s">
        <v>73</v>
      </c>
      <c r="E10" s="322"/>
      <c r="F10" s="322" t="s">
        <v>5</v>
      </c>
      <c r="G10" s="322" t="s">
        <v>74</v>
      </c>
      <c r="H10" s="322" t="s">
        <v>6</v>
      </c>
      <c r="I10" s="322" t="s">
        <v>75</v>
      </c>
      <c r="J10" s="334" t="s">
        <v>8</v>
      </c>
      <c r="K10" s="330" t="s">
        <v>76</v>
      </c>
      <c r="L10" s="330" t="s">
        <v>7</v>
      </c>
    </row>
    <row r="11" spans="1:12" ht="51">
      <c r="A11" s="333"/>
      <c r="B11" s="8" t="s">
        <v>77</v>
      </c>
      <c r="C11" s="8" t="s">
        <v>78</v>
      </c>
      <c r="D11" s="8" t="s">
        <v>79</v>
      </c>
      <c r="E11" s="8" t="s">
        <v>9</v>
      </c>
      <c r="F11" s="323"/>
      <c r="G11" s="323"/>
      <c r="H11" s="323"/>
      <c r="I11" s="323"/>
      <c r="J11" s="335"/>
      <c r="K11" s="331"/>
      <c r="L11" s="331"/>
    </row>
    <row r="12" spans="1:12" ht="13.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1">
        <v>10</v>
      </c>
      <c r="K12" s="196"/>
      <c r="L12" s="196">
        <v>9</v>
      </c>
    </row>
    <row r="13" spans="1:12" ht="12.75">
      <c r="A13" s="197" t="s">
        <v>80</v>
      </c>
      <c r="B13" s="12">
        <v>25000</v>
      </c>
      <c r="C13" s="13">
        <v>5000</v>
      </c>
      <c r="D13" s="198">
        <v>184</v>
      </c>
      <c r="E13" s="198">
        <v>184</v>
      </c>
      <c r="F13" s="199">
        <f aca="true" t="shared" si="0" ref="F13:F18">(ROUNDUP((0.26*$B13),0)+ROUNDUP((0.09*$B13),0))</f>
        <v>8750</v>
      </c>
      <c r="G13" s="199">
        <f aca="true" t="shared" si="1" ref="G13:G18">(ROUNDUP((0.125*$B13),0))</f>
        <v>3125</v>
      </c>
      <c r="H13" s="200">
        <v>4000</v>
      </c>
      <c r="I13" s="201">
        <f aca="true" t="shared" si="2" ref="I13:I18">($B13+$F13)*($E13/$D13)</f>
        <v>33750</v>
      </c>
      <c r="J13" s="202">
        <f aca="true" t="shared" si="3" ref="J13:J18">$B13/$D13</f>
        <v>135.8695652173913</v>
      </c>
      <c r="K13" s="203"/>
      <c r="L13" s="204"/>
    </row>
    <row r="14" spans="1:12" ht="12.75">
      <c r="A14" s="14"/>
      <c r="B14" s="12">
        <v>33060</v>
      </c>
      <c r="C14" s="13">
        <v>5000</v>
      </c>
      <c r="D14" s="198">
        <v>184</v>
      </c>
      <c r="E14" s="198">
        <v>1</v>
      </c>
      <c r="F14" s="199">
        <f t="shared" si="0"/>
        <v>11572</v>
      </c>
      <c r="G14" s="205">
        <f t="shared" si="1"/>
        <v>4133</v>
      </c>
      <c r="H14" s="206">
        <v>2</v>
      </c>
      <c r="I14" s="201">
        <f t="shared" si="2"/>
        <v>242.56521739130434</v>
      </c>
      <c r="J14" s="207">
        <f t="shared" si="3"/>
        <v>179.67391304347825</v>
      </c>
      <c r="K14" s="208"/>
      <c r="L14" s="209"/>
    </row>
    <row r="15" spans="1:12" ht="12.75">
      <c r="A15" s="14"/>
      <c r="B15" s="15">
        <v>20000</v>
      </c>
      <c r="C15" s="16">
        <v>0</v>
      </c>
      <c r="D15" s="210">
        <v>165</v>
      </c>
      <c r="E15" s="15">
        <v>100</v>
      </c>
      <c r="F15" s="199">
        <f t="shared" si="0"/>
        <v>7000</v>
      </c>
      <c r="G15" s="205">
        <f t="shared" si="1"/>
        <v>2500</v>
      </c>
      <c r="H15" s="206">
        <v>3000</v>
      </c>
      <c r="I15" s="201">
        <f t="shared" si="2"/>
        <v>16363.636363636364</v>
      </c>
      <c r="J15" s="207">
        <f t="shared" si="3"/>
        <v>121.21212121212122</v>
      </c>
      <c r="K15" s="208"/>
      <c r="L15" s="209"/>
    </row>
    <row r="16" spans="1:12" ht="12.75">
      <c r="A16" s="14"/>
      <c r="B16" s="15"/>
      <c r="C16" s="16"/>
      <c r="D16" s="210">
        <v>1</v>
      </c>
      <c r="E16" s="15"/>
      <c r="F16" s="199">
        <f t="shared" si="0"/>
        <v>0</v>
      </c>
      <c r="G16" s="205">
        <f t="shared" si="1"/>
        <v>0</v>
      </c>
      <c r="H16" s="206"/>
      <c r="I16" s="201">
        <f t="shared" si="2"/>
        <v>0</v>
      </c>
      <c r="J16" s="207">
        <f t="shared" si="3"/>
        <v>0</v>
      </c>
      <c r="K16" s="208"/>
      <c r="L16" s="209"/>
    </row>
    <row r="17" spans="1:12" ht="12.75">
      <c r="A17" s="14"/>
      <c r="B17" s="15"/>
      <c r="C17" s="16"/>
      <c r="D17" s="210">
        <v>1</v>
      </c>
      <c r="E17" s="15"/>
      <c r="F17" s="199">
        <f t="shared" si="0"/>
        <v>0</v>
      </c>
      <c r="G17" s="205">
        <f t="shared" si="1"/>
        <v>0</v>
      </c>
      <c r="H17" s="206"/>
      <c r="I17" s="201">
        <f t="shared" si="2"/>
        <v>0</v>
      </c>
      <c r="J17" s="207">
        <f t="shared" si="3"/>
        <v>0</v>
      </c>
      <c r="K17" s="208"/>
      <c r="L17" s="209"/>
    </row>
    <row r="18" spans="1:12" ht="13.5" thickBot="1">
      <c r="A18" s="14"/>
      <c r="B18" s="15"/>
      <c r="C18" s="16"/>
      <c r="D18" s="210">
        <v>1</v>
      </c>
      <c r="E18" s="15"/>
      <c r="F18" s="199">
        <f t="shared" si="0"/>
        <v>0</v>
      </c>
      <c r="G18" s="205">
        <f t="shared" si="1"/>
        <v>0</v>
      </c>
      <c r="H18" s="206"/>
      <c r="I18" s="201">
        <f t="shared" si="2"/>
        <v>0</v>
      </c>
      <c r="J18" s="207">
        <f t="shared" si="3"/>
        <v>0</v>
      </c>
      <c r="K18" s="208"/>
      <c r="L18" s="209"/>
    </row>
    <row r="19" spans="1:12" ht="13.5" thickBot="1">
      <c r="A19" s="211" t="s">
        <v>81</v>
      </c>
      <c r="B19" s="212">
        <f aca="true" t="shared" si="4" ref="B19:I19">SUM(B13:B18)</f>
        <v>78060</v>
      </c>
      <c r="C19" s="212">
        <f t="shared" si="4"/>
        <v>10000</v>
      </c>
      <c r="D19" s="212">
        <f t="shared" si="4"/>
        <v>536</v>
      </c>
      <c r="E19" s="212">
        <f t="shared" si="4"/>
        <v>285</v>
      </c>
      <c r="F19" s="212">
        <f t="shared" si="4"/>
        <v>27322</v>
      </c>
      <c r="G19" s="212">
        <f t="shared" si="4"/>
        <v>9758</v>
      </c>
      <c r="H19" s="212">
        <f t="shared" si="4"/>
        <v>7002</v>
      </c>
      <c r="I19" s="212">
        <f t="shared" si="4"/>
        <v>50356.201581027664</v>
      </c>
      <c r="J19" s="213" t="s">
        <v>82</v>
      </c>
      <c r="K19" s="214"/>
      <c r="L19" s="213">
        <f>SUM(L13:L18)</f>
        <v>0</v>
      </c>
    </row>
    <row r="20" spans="1:12" ht="12.75">
      <c r="A20" s="14"/>
      <c r="B20" s="15"/>
      <c r="C20" s="16"/>
      <c r="D20" s="210">
        <v>1</v>
      </c>
      <c r="E20" s="15"/>
      <c r="F20" s="199">
        <f aca="true" t="shared" si="5" ref="F20:F25">(ROUNDUP((0.26*$B20),0)+ROUNDUP((0.09*$B20),0))</f>
        <v>0</v>
      </c>
      <c r="G20" s="205">
        <f aca="true" t="shared" si="6" ref="G20:G25">(ROUNDUP((0.125*$B20),0))</f>
        <v>0</v>
      </c>
      <c r="H20" s="206"/>
      <c r="I20" s="201">
        <f aca="true" t="shared" si="7" ref="I20:I25">($B20+$F20)*($E20/$D20)</f>
        <v>0</v>
      </c>
      <c r="J20" s="207">
        <f aca="true" t="shared" si="8" ref="J20:J25">$B20/$D20</f>
        <v>0</v>
      </c>
      <c r="K20" s="208"/>
      <c r="L20" s="209"/>
    </row>
    <row r="21" spans="1:12" ht="12.75">
      <c r="A21" s="14"/>
      <c r="B21" s="15"/>
      <c r="C21" s="16"/>
      <c r="D21" s="210">
        <v>1</v>
      </c>
      <c r="E21" s="15"/>
      <c r="F21" s="199">
        <f t="shared" si="5"/>
        <v>0</v>
      </c>
      <c r="G21" s="205">
        <f t="shared" si="6"/>
        <v>0</v>
      </c>
      <c r="H21" s="206"/>
      <c r="I21" s="201">
        <f t="shared" si="7"/>
        <v>0</v>
      </c>
      <c r="J21" s="207">
        <f t="shared" si="8"/>
        <v>0</v>
      </c>
      <c r="K21" s="208"/>
      <c r="L21" s="209"/>
    </row>
    <row r="22" spans="1:12" ht="12.75">
      <c r="A22" s="14"/>
      <c r="B22" s="15">
        <v>10000</v>
      </c>
      <c r="C22" s="16"/>
      <c r="D22" s="210">
        <v>1</v>
      </c>
      <c r="E22" s="15"/>
      <c r="F22" s="199">
        <f t="shared" si="5"/>
        <v>3500</v>
      </c>
      <c r="G22" s="205">
        <f t="shared" si="6"/>
        <v>1250</v>
      </c>
      <c r="H22" s="206"/>
      <c r="I22" s="201">
        <f t="shared" si="7"/>
        <v>0</v>
      </c>
      <c r="J22" s="207">
        <f t="shared" si="8"/>
        <v>10000</v>
      </c>
      <c r="K22" s="208"/>
      <c r="L22" s="209"/>
    </row>
    <row r="23" spans="1:12" ht="12.75">
      <c r="A23" s="14"/>
      <c r="B23" s="15"/>
      <c r="C23" s="16"/>
      <c r="D23" s="210">
        <v>1</v>
      </c>
      <c r="E23" s="15"/>
      <c r="F23" s="199">
        <f t="shared" si="5"/>
        <v>0</v>
      </c>
      <c r="G23" s="205">
        <f t="shared" si="6"/>
        <v>0</v>
      </c>
      <c r="H23" s="206"/>
      <c r="I23" s="201">
        <f t="shared" si="7"/>
        <v>0</v>
      </c>
      <c r="J23" s="207">
        <f t="shared" si="8"/>
        <v>0</v>
      </c>
      <c r="K23" s="208"/>
      <c r="L23" s="209"/>
    </row>
    <row r="24" spans="1:12" ht="12.75">
      <c r="A24" s="14"/>
      <c r="B24" s="15"/>
      <c r="C24" s="16"/>
      <c r="D24" s="210">
        <v>1</v>
      </c>
      <c r="E24" s="15"/>
      <c r="F24" s="199">
        <f t="shared" si="5"/>
        <v>0</v>
      </c>
      <c r="G24" s="205">
        <f t="shared" si="6"/>
        <v>0</v>
      </c>
      <c r="H24" s="206"/>
      <c r="I24" s="201">
        <f t="shared" si="7"/>
        <v>0</v>
      </c>
      <c r="J24" s="207">
        <f t="shared" si="8"/>
        <v>0</v>
      </c>
      <c r="K24" s="208"/>
      <c r="L24" s="209"/>
    </row>
    <row r="25" spans="1:12" ht="13.5" thickBot="1">
      <c r="A25" s="14"/>
      <c r="B25" s="15"/>
      <c r="C25" s="16"/>
      <c r="D25" s="210">
        <v>1</v>
      </c>
      <c r="E25" s="15"/>
      <c r="F25" s="199">
        <f t="shared" si="5"/>
        <v>0</v>
      </c>
      <c r="G25" s="205">
        <f t="shared" si="6"/>
        <v>0</v>
      </c>
      <c r="H25" s="206"/>
      <c r="I25" s="201">
        <f t="shared" si="7"/>
        <v>0</v>
      </c>
      <c r="J25" s="207">
        <f t="shared" si="8"/>
        <v>0</v>
      </c>
      <c r="K25" s="208"/>
      <c r="L25" s="209"/>
    </row>
    <row r="26" spans="1:12" ht="13.5" thickBot="1">
      <c r="A26" s="211" t="s">
        <v>83</v>
      </c>
      <c r="B26" s="212">
        <f aca="true" t="shared" si="9" ref="B26:I26">SUM(B20:B25)</f>
        <v>10000</v>
      </c>
      <c r="C26" s="212">
        <f t="shared" si="9"/>
        <v>0</v>
      </c>
      <c r="D26" s="212">
        <f t="shared" si="9"/>
        <v>6</v>
      </c>
      <c r="E26" s="212">
        <f t="shared" si="9"/>
        <v>0</v>
      </c>
      <c r="F26" s="212">
        <f t="shared" si="9"/>
        <v>3500</v>
      </c>
      <c r="G26" s="212">
        <f t="shared" si="9"/>
        <v>1250</v>
      </c>
      <c r="H26" s="212">
        <f t="shared" si="9"/>
        <v>0</v>
      </c>
      <c r="I26" s="212">
        <f t="shared" si="9"/>
        <v>0</v>
      </c>
      <c r="J26" s="213" t="s">
        <v>82</v>
      </c>
      <c r="K26" s="214"/>
      <c r="L26" s="213">
        <f>SUM(L20:L25)</f>
        <v>0</v>
      </c>
    </row>
    <row r="27" spans="1:12" ht="12.75">
      <c r="A27" s="14"/>
      <c r="B27" s="15"/>
      <c r="C27" s="16"/>
      <c r="D27" s="210">
        <v>1</v>
      </c>
      <c r="E27" s="15"/>
      <c r="F27" s="199">
        <f>(ROUNDUP((0.26*$B27),0)+ROUNDUP((0.09*$B27),0))</f>
        <v>0</v>
      </c>
      <c r="G27" s="205">
        <f>(ROUNDUP((0.125*$B27),0))</f>
        <v>0</v>
      </c>
      <c r="H27" s="206"/>
      <c r="I27" s="201">
        <f aca="true" t="shared" si="10" ref="I27:I32">($B27+$F27)*($E27/$D27)</f>
        <v>0</v>
      </c>
      <c r="J27" s="207">
        <f aca="true" t="shared" si="11" ref="J27:J32">$B27/$D27</f>
        <v>0</v>
      </c>
      <c r="K27" s="208"/>
      <c r="L27" s="209"/>
    </row>
    <row r="28" spans="1:12" ht="12.75">
      <c r="A28" s="14"/>
      <c r="B28" s="15"/>
      <c r="C28" s="16"/>
      <c r="D28" s="210">
        <v>1</v>
      </c>
      <c r="E28" s="15"/>
      <c r="F28" s="199">
        <f>(ROUNDUP((0.26*$B28),0)+ROUNDUP((0.09*$B28),0))</f>
        <v>0</v>
      </c>
      <c r="G28" s="205">
        <f>(ROUNDUP((0.125*$B28),0))</f>
        <v>0</v>
      </c>
      <c r="H28" s="206"/>
      <c r="I28" s="201">
        <f t="shared" si="10"/>
        <v>0</v>
      </c>
      <c r="J28" s="207">
        <f t="shared" si="11"/>
        <v>0</v>
      </c>
      <c r="K28" s="208"/>
      <c r="L28" s="209"/>
    </row>
    <row r="29" spans="1:12" ht="12.75">
      <c r="A29" s="14"/>
      <c r="B29" s="15"/>
      <c r="C29" s="16"/>
      <c r="D29" s="210">
        <v>1</v>
      </c>
      <c r="E29" s="15"/>
      <c r="F29" s="199">
        <f>(ROUNDUP((0.26*$B29),0)+ROUNDUP((0.09*$B29),0))</f>
        <v>0</v>
      </c>
      <c r="G29" s="205">
        <f>(ROUNDUP((0.125*$B29),0))</f>
        <v>0</v>
      </c>
      <c r="H29" s="206"/>
      <c r="I29" s="201">
        <f t="shared" si="10"/>
        <v>0</v>
      </c>
      <c r="J29" s="207">
        <f t="shared" si="11"/>
        <v>0</v>
      </c>
      <c r="K29" s="208"/>
      <c r="L29" s="209"/>
    </row>
    <row r="30" spans="1:12" ht="12.75">
      <c r="A30" s="215" t="s">
        <v>84</v>
      </c>
      <c r="B30" s="15">
        <v>5000</v>
      </c>
      <c r="C30" s="16"/>
      <c r="D30" s="210">
        <v>50</v>
      </c>
      <c r="E30" s="15">
        <v>50</v>
      </c>
      <c r="F30" s="216">
        <v>0</v>
      </c>
      <c r="G30" s="217">
        <v>0</v>
      </c>
      <c r="H30" s="206">
        <v>750</v>
      </c>
      <c r="I30" s="201">
        <f t="shared" si="10"/>
        <v>5000</v>
      </c>
      <c r="J30" s="207">
        <f t="shared" si="11"/>
        <v>100</v>
      </c>
      <c r="K30" s="208"/>
      <c r="L30" s="209"/>
    </row>
    <row r="31" spans="1:12" ht="12.75">
      <c r="A31" s="14"/>
      <c r="B31" s="15"/>
      <c r="C31" s="16"/>
      <c r="D31" s="210">
        <v>1</v>
      </c>
      <c r="E31" s="15"/>
      <c r="F31" s="199">
        <f>(ROUNDUP((0.26*$B31),0)+ROUNDUP((0.09*$B31),0))</f>
        <v>0</v>
      </c>
      <c r="G31" s="205">
        <f>(ROUNDUP((0.125*$B31),0))</f>
        <v>0</v>
      </c>
      <c r="H31" s="206"/>
      <c r="I31" s="201">
        <f t="shared" si="10"/>
        <v>0</v>
      </c>
      <c r="J31" s="207">
        <f t="shared" si="11"/>
        <v>0</v>
      </c>
      <c r="K31" s="208"/>
      <c r="L31" s="209"/>
    </row>
    <row r="32" spans="1:12" ht="13.5" thickBot="1">
      <c r="A32" s="218"/>
      <c r="B32" s="219"/>
      <c r="C32" s="220"/>
      <c r="D32" s="219">
        <v>1</v>
      </c>
      <c r="E32" s="219"/>
      <c r="F32" s="221">
        <f>(ROUNDUP((0.26*$B32),0)+ROUNDUP((0.09*$B32),0))</f>
        <v>0</v>
      </c>
      <c r="G32" s="221">
        <f>(ROUNDUP((0.125*$B32),0))</f>
        <v>0</v>
      </c>
      <c r="H32" s="222"/>
      <c r="I32" s="223">
        <f t="shared" si="10"/>
        <v>0</v>
      </c>
      <c r="J32" s="224">
        <f t="shared" si="11"/>
        <v>0</v>
      </c>
      <c r="K32" s="225"/>
      <c r="L32" s="226"/>
    </row>
    <row r="33" spans="1:12" ht="13.5" thickBot="1">
      <c r="A33" s="227" t="s">
        <v>10</v>
      </c>
      <c r="B33" s="212">
        <f aca="true" t="shared" si="12" ref="B33:I33">B26+B19</f>
        <v>88060</v>
      </c>
      <c r="C33" s="212">
        <f t="shared" si="12"/>
        <v>10000</v>
      </c>
      <c r="D33" s="212">
        <f t="shared" si="12"/>
        <v>542</v>
      </c>
      <c r="E33" s="212">
        <f t="shared" si="12"/>
        <v>285</v>
      </c>
      <c r="F33" s="212">
        <f t="shared" si="12"/>
        <v>30822</v>
      </c>
      <c r="G33" s="212">
        <f t="shared" si="12"/>
        <v>11008</v>
      </c>
      <c r="H33" s="212">
        <f t="shared" si="12"/>
        <v>7002</v>
      </c>
      <c r="I33" s="212">
        <f t="shared" si="12"/>
        <v>50356.201581027664</v>
      </c>
      <c r="J33" s="213" t="s">
        <v>82</v>
      </c>
      <c r="K33" s="214"/>
      <c r="L33" s="213">
        <f>L26+L19</f>
        <v>0</v>
      </c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22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6" ht="12.75">
      <c r="A36" s="321"/>
      <c r="B36" s="321"/>
      <c r="C36" s="321"/>
      <c r="D36" s="321"/>
      <c r="E36" s="321"/>
      <c r="F36" s="321"/>
      <c r="G36" s="321"/>
      <c r="H36" s="5"/>
      <c r="I36" s="5"/>
      <c r="J36" s="5"/>
      <c r="K36" s="17"/>
      <c r="L36" s="17"/>
      <c r="O36" s="18"/>
      <c r="P36" s="19"/>
    </row>
    <row r="37" spans="1:16" ht="12.75">
      <c r="A37" s="20" t="s">
        <v>11</v>
      </c>
      <c r="B37" s="21"/>
      <c r="C37" s="21"/>
      <c r="D37" s="21"/>
      <c r="E37" s="21"/>
      <c r="F37" s="21"/>
      <c r="G37" s="306" t="s">
        <v>85</v>
      </c>
      <c r="H37" s="306"/>
      <c r="I37" s="306"/>
      <c r="J37" s="306" t="s">
        <v>86</v>
      </c>
      <c r="K37" s="306"/>
      <c r="L37" s="306"/>
      <c r="O37" s="18"/>
      <c r="P37" s="19"/>
    </row>
    <row r="38" spans="1:16" ht="12.75">
      <c r="A38" s="229" t="s">
        <v>12</v>
      </c>
      <c r="B38" s="230"/>
      <c r="C38" s="230"/>
      <c r="D38" s="230"/>
      <c r="E38" s="230"/>
      <c r="F38" s="230"/>
      <c r="G38" s="231" t="s">
        <v>13</v>
      </c>
      <c r="H38" s="304" t="s">
        <v>14</v>
      </c>
      <c r="I38" s="305"/>
      <c r="J38" s="231" t="s">
        <v>13</v>
      </c>
      <c r="K38" s="232" t="s">
        <v>14</v>
      </c>
      <c r="L38" s="233"/>
      <c r="M38" s="5"/>
      <c r="N38" s="5"/>
      <c r="O38" s="5"/>
      <c r="P38" s="22"/>
    </row>
    <row r="39" spans="1:16" ht="12.75" customHeight="1">
      <c r="A39" s="114"/>
      <c r="B39" s="115"/>
      <c r="C39" s="115"/>
      <c r="D39" s="115"/>
      <c r="E39" s="115"/>
      <c r="F39" s="115"/>
      <c r="G39" s="118"/>
      <c r="H39" s="120"/>
      <c r="I39" s="121"/>
      <c r="J39" s="118"/>
      <c r="K39" s="120"/>
      <c r="L39" s="121"/>
      <c r="M39" s="23"/>
      <c r="N39" s="23"/>
      <c r="O39" s="23"/>
      <c r="P39" s="24"/>
    </row>
    <row r="40" spans="1:16" ht="12.75">
      <c r="A40" s="124"/>
      <c r="B40" s="125"/>
      <c r="C40" s="125"/>
      <c r="D40" s="125"/>
      <c r="E40" s="125"/>
      <c r="F40" s="125"/>
      <c r="G40" s="126"/>
      <c r="H40" s="127"/>
      <c r="I40" s="128"/>
      <c r="J40" s="126"/>
      <c r="K40" s="127"/>
      <c r="L40" s="128"/>
      <c r="M40" s="23"/>
      <c r="N40" s="23"/>
      <c r="O40" s="23"/>
      <c r="P40" s="24"/>
    </row>
    <row r="41" spans="1:16" ht="12.75">
      <c r="A41" s="25" t="s">
        <v>15</v>
      </c>
      <c r="B41" s="26"/>
      <c r="C41" s="26"/>
      <c r="D41" s="26"/>
      <c r="E41" s="26"/>
      <c r="F41" s="26"/>
      <c r="G41" s="306" t="s">
        <v>85</v>
      </c>
      <c r="H41" s="306"/>
      <c r="I41" s="306"/>
      <c r="J41" s="306" t="s">
        <v>86</v>
      </c>
      <c r="K41" s="306"/>
      <c r="L41" s="306"/>
      <c r="O41" s="27"/>
      <c r="P41" s="28"/>
    </row>
    <row r="42" spans="1:16" ht="12.75">
      <c r="A42" s="229" t="s">
        <v>12</v>
      </c>
      <c r="B42" s="230"/>
      <c r="C42" s="230"/>
      <c r="D42" s="230"/>
      <c r="E42" s="230"/>
      <c r="F42" s="230"/>
      <c r="G42" s="29" t="s">
        <v>13</v>
      </c>
      <c r="H42" s="304" t="s">
        <v>14</v>
      </c>
      <c r="I42" s="305"/>
      <c r="J42" s="29" t="s">
        <v>13</v>
      </c>
      <c r="K42" s="304" t="s">
        <v>14</v>
      </c>
      <c r="L42" s="305"/>
      <c r="M42" s="30"/>
      <c r="N42" s="31"/>
      <c r="O42" s="31"/>
      <c r="P42" s="32"/>
    </row>
    <row r="43" spans="1:16" ht="12.75">
      <c r="A43" s="114"/>
      <c r="B43" s="115"/>
      <c r="C43" s="115"/>
      <c r="D43" s="115"/>
      <c r="E43" s="115"/>
      <c r="F43" s="115"/>
      <c r="G43" s="118"/>
      <c r="H43" s="120"/>
      <c r="I43" s="121"/>
      <c r="J43" s="118"/>
      <c r="K43" s="120"/>
      <c r="L43" s="121"/>
      <c r="M43" s="33"/>
      <c r="N43" s="33"/>
      <c r="O43" s="33"/>
      <c r="P43" s="32"/>
    </row>
    <row r="44" spans="1:16" ht="13.5" thickBot="1">
      <c r="A44" s="116"/>
      <c r="B44" s="117"/>
      <c r="C44" s="117"/>
      <c r="D44" s="117"/>
      <c r="E44" s="117"/>
      <c r="F44" s="117"/>
      <c r="G44" s="119"/>
      <c r="H44" s="122"/>
      <c r="I44" s="123"/>
      <c r="J44" s="119"/>
      <c r="K44" s="122"/>
      <c r="L44" s="123"/>
      <c r="M44" s="33"/>
      <c r="N44" s="33"/>
      <c r="O44" s="33"/>
      <c r="P44" s="32"/>
    </row>
    <row r="45" spans="1:1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33"/>
      <c r="N45" s="33"/>
      <c r="O45" s="33"/>
      <c r="P45" s="32"/>
    </row>
    <row r="46" spans="1:16" ht="12.75">
      <c r="A46" s="34" t="s">
        <v>16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5"/>
      <c r="N46" s="35"/>
      <c r="O46" s="35"/>
      <c r="P46" s="36"/>
    </row>
    <row r="47" spans="1:16" ht="12.75" customHeight="1">
      <c r="A47" s="316" t="s">
        <v>17</v>
      </c>
      <c r="B47" s="317"/>
      <c r="C47" s="317"/>
      <c r="D47" s="317"/>
      <c r="E47" s="317"/>
      <c r="F47" s="317"/>
      <c r="G47" s="317"/>
      <c r="H47" s="317"/>
      <c r="I47" s="317"/>
      <c r="J47" s="317"/>
      <c r="K47" s="23"/>
      <c r="L47" s="23"/>
      <c r="M47" s="37"/>
      <c r="N47" s="37"/>
      <c r="O47" s="37"/>
      <c r="P47" s="36"/>
    </row>
    <row r="48" ht="12.75">
      <c r="A48" s="4" t="s">
        <v>18</v>
      </c>
    </row>
    <row r="49" ht="12.75">
      <c r="A49" s="228" t="s">
        <v>87</v>
      </c>
    </row>
    <row r="50" ht="12.75">
      <c r="A50" s="228" t="s">
        <v>88</v>
      </c>
    </row>
  </sheetData>
  <mergeCells count="29">
    <mergeCell ref="L10:L11"/>
    <mergeCell ref="K10:K11"/>
    <mergeCell ref="A10:A11"/>
    <mergeCell ref="B10:C10"/>
    <mergeCell ref="D10:E10"/>
    <mergeCell ref="F10:F11"/>
    <mergeCell ref="J10:J11"/>
    <mergeCell ref="A47:J47"/>
    <mergeCell ref="C6:J6"/>
    <mergeCell ref="A36:G36"/>
    <mergeCell ref="I10:I11"/>
    <mergeCell ref="G10:G11"/>
    <mergeCell ref="H10:H11"/>
    <mergeCell ref="A8:J9"/>
    <mergeCell ref="A6:B6"/>
    <mergeCell ref="G37:I37"/>
    <mergeCell ref="J37:L37"/>
    <mergeCell ref="A1:J1"/>
    <mergeCell ref="A4:B4"/>
    <mergeCell ref="A3:B3"/>
    <mergeCell ref="A5:B5"/>
    <mergeCell ref="C3:J3"/>
    <mergeCell ref="C4:J4"/>
    <mergeCell ref="C5:J5"/>
    <mergeCell ref="H38:I38"/>
    <mergeCell ref="K42:L42"/>
    <mergeCell ref="H42:I42"/>
    <mergeCell ref="G41:I41"/>
    <mergeCell ref="J41:L41"/>
  </mergeCells>
  <dataValidations count="4">
    <dataValidation allowBlank="1" showInputMessage="1" showErrorMessage="1" prompt="Kontrola součtových vzorců" sqref="J33 J26"/>
    <dataValidation allowBlank="1" showInputMessage="1" showErrorMessage="1" prompt="Proveď kontrolu součtových vzorců!!" sqref="B26:I26 B33:I33"/>
    <dataValidation allowBlank="1" showInputMessage="1" showErrorMessage="1" prompt="Proveďte kontrolu zkopírování vzorců do nových řádků!!!" sqref="I20:J25 I13:J18 I27:J32"/>
    <dataValidation allowBlank="1" showInputMessage="1" showErrorMessage="1" prompt="Proveďte kontrolu zkopírování vzorců do nových řádků!!! U DPP vkládejte nulu!!! " sqref="F13:G18 F20:G25 F27:G32"/>
  </dataValidations>
  <printOptions horizontalCentered="1"/>
  <pageMargins left="0.63" right="0.65" top="0.8" bottom="0.984251968503937" header="0.5118110236220472" footer="0.5118110236220472"/>
  <pageSetup cellComments="asDisplayed" horizontalDpi="600" verticalDpi="600" orientation="landscape" paperSize="9" scale="64" r:id="rId3"/>
  <headerFooter alignWithMargins="0">
    <oddHeader>&amp;C&amp;"Arial,Tučné"&amp;12
</oddHeader>
    <oddFooter>&amp;L&amp;D&amp;R&amp;P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pospichalova</cp:lastModifiedBy>
  <cp:lastPrinted>2010-10-21T10:47:17Z</cp:lastPrinted>
  <dcterms:created xsi:type="dcterms:W3CDTF">2000-04-10T10:46:44Z</dcterms:created>
  <dcterms:modified xsi:type="dcterms:W3CDTF">2010-10-21T10:47:50Z</dcterms:modified>
  <cp:category/>
  <cp:version/>
  <cp:contentType/>
  <cp:contentStatus/>
</cp:coreProperties>
</file>