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35" windowHeight="9210" activeTab="0"/>
  </bookViews>
  <sheets>
    <sheet name="List1" sheetId="1" r:id="rId1"/>
    <sheet name="Fondy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<sst xmlns="http://schemas.openxmlformats.org/spreadsheetml/2006/main" count="283" uniqueCount="221">
  <si>
    <t>I. Návrh finančního plánu na rok 2010</t>
  </si>
  <si>
    <t>Ukazatel</t>
  </si>
  <si>
    <t>Skutečnost - rok 2009</t>
  </si>
  <si>
    <t>Plán - rok 2010</t>
  </si>
  <si>
    <t>Změna</t>
  </si>
  <si>
    <t>Hlavní</t>
  </si>
  <si>
    <t xml:space="preserve">Doplňková </t>
  </si>
  <si>
    <t>Celkem</t>
  </si>
  <si>
    <t>+ / -</t>
  </si>
  <si>
    <t>%</t>
  </si>
  <si>
    <t>činnost</t>
  </si>
  <si>
    <t>Výnosy z prodeje vlastních výrobků (úč. 601)</t>
  </si>
  <si>
    <t>Výnosy z prodeje služeb celkem (úč. 602)</t>
  </si>
  <si>
    <t xml:space="preserve">   z toho </t>
  </si>
  <si>
    <t>výnosy za zdr. péči hrazené z veř. zdr. pojištění</t>
  </si>
  <si>
    <t>výnosy za zdr. péči nehrazené z veř. zdr. pojištění</t>
  </si>
  <si>
    <t>výnosy - sociální služby</t>
  </si>
  <si>
    <t>výnosy - ostatní</t>
  </si>
  <si>
    <t>Výnosy z pronájmu (úč. 603)</t>
  </si>
  <si>
    <t>Výnosy z prodaného zboží celkem (úč. 604)</t>
  </si>
  <si>
    <t>z toho</t>
  </si>
  <si>
    <t>výnosy z prodeje léků</t>
  </si>
  <si>
    <t>výnosy z prodeje SZM</t>
  </si>
  <si>
    <t>Jiné výnosy z vlastních výkonů (úč. 609)</t>
  </si>
  <si>
    <t>Změna stavu zásob (sesk. úč. 61)</t>
  </si>
  <si>
    <t>Aktivace (sesk. úč. 62)</t>
  </si>
  <si>
    <t>Ostatní výnosy (sesk. úč. 64)</t>
  </si>
  <si>
    <t>čerpání fondů</t>
  </si>
  <si>
    <t>Finanční výnosy (sesk. úč. 66)</t>
  </si>
  <si>
    <t>Výnosy z nároků na prostředky st. rozpočtu, rozpočtů ÚSS a SF</t>
  </si>
  <si>
    <t>Výnosy z nároků na prostředky st. rozpočtu</t>
  </si>
  <si>
    <t>Výnosy z nároků na prostředky ÚSS</t>
  </si>
  <si>
    <t>Výnosy celkem</t>
  </si>
  <si>
    <t>Spotřeba materiálu (úč. 501)</t>
  </si>
  <si>
    <t>Spotřeba léčiv celkem</t>
  </si>
  <si>
    <t>radiofarmaka</t>
  </si>
  <si>
    <t>medicinální plyny</t>
  </si>
  <si>
    <t>cytostatika a imunomodulátory</t>
  </si>
  <si>
    <t>kontrastní látky</t>
  </si>
  <si>
    <t>Spotřeba SZM celkem</t>
  </si>
  <si>
    <t xml:space="preserve">RTG materiál, filmy, chemikálie </t>
  </si>
  <si>
    <t>laboratorní materiál</t>
  </si>
  <si>
    <t>implantáty</t>
  </si>
  <si>
    <t>obvazový materiál</t>
  </si>
  <si>
    <t>rukavice</t>
  </si>
  <si>
    <t>šicí materiál</t>
  </si>
  <si>
    <t>dialyzátory</t>
  </si>
  <si>
    <t>Spotřeba PHM</t>
  </si>
  <si>
    <t>Spotřeba všeobecného materiálu</t>
  </si>
  <si>
    <t>kancelářské potřeby</t>
  </si>
  <si>
    <t>technické plyny</t>
  </si>
  <si>
    <t>materiál na údržbu</t>
  </si>
  <si>
    <t>náhradní díly</t>
  </si>
  <si>
    <t>DDHM</t>
  </si>
  <si>
    <t>zdravotnické nástroje a přístroje</t>
  </si>
  <si>
    <t>nábytek</t>
  </si>
  <si>
    <t>výpočetní technika</t>
  </si>
  <si>
    <t>Spotřeba prádla o OOPP</t>
  </si>
  <si>
    <t>prádlo pro pacienty</t>
  </si>
  <si>
    <t>OOPP</t>
  </si>
  <si>
    <t>Spotřeba knih, učebnic, pomůcek pro výuku, hraček</t>
  </si>
  <si>
    <t>Spotřeba energie (úč. 502)</t>
  </si>
  <si>
    <t>Elektrická energie</t>
  </si>
  <si>
    <t>Voda</t>
  </si>
  <si>
    <t>Teplo</t>
  </si>
  <si>
    <t>Plyn</t>
  </si>
  <si>
    <t>Spotřeba ostatních neskladovatelných dodávek (úč. 503)</t>
  </si>
  <si>
    <t>Prodané zboží (úč. 504)</t>
  </si>
  <si>
    <t>Služby (sesk. úč. 51)</t>
  </si>
  <si>
    <t>Opravy a udržování (úč. 511)</t>
  </si>
  <si>
    <t>stavební údržba</t>
  </si>
  <si>
    <t>opravy a udržování zdr. techniky</t>
  </si>
  <si>
    <t>opravy a udržování ostatní</t>
  </si>
  <si>
    <t>Ostatní služby celkem (úč. 518)</t>
  </si>
  <si>
    <t>praní a opravy prádla</t>
  </si>
  <si>
    <t>stravování</t>
  </si>
  <si>
    <t>úklid</t>
  </si>
  <si>
    <t>svoz a likvidace odpadu</t>
  </si>
  <si>
    <t>náklady na vzdělávání</t>
  </si>
  <si>
    <t>Osobní náklady (sesk. úč. 52)</t>
  </si>
  <si>
    <t xml:space="preserve"> Mzdové náklady (úč. 521)</t>
  </si>
  <si>
    <t>platy zaměstnanců</t>
  </si>
  <si>
    <t>ostatní osobní náklady</t>
  </si>
  <si>
    <t>Náklady z dávek sociálního zabezpečení (úč. 523)</t>
  </si>
  <si>
    <t>Sociální pojištění (úč. 524 - 528)</t>
  </si>
  <si>
    <t>Daně a poplatky (sesk. úč. 53)</t>
  </si>
  <si>
    <t>Ostatní náklady (sesk. úč. 54)</t>
  </si>
  <si>
    <t>Manka a škody</t>
  </si>
  <si>
    <t>Tvorba fondů</t>
  </si>
  <si>
    <t>Odpisy, rezervy a opravné položky (sesk. úč. 55)</t>
  </si>
  <si>
    <t>Odpisy dlouhodobého majetku (úč. 551)</t>
  </si>
  <si>
    <t>odpisy dlouhodobého nehm. maj.</t>
  </si>
  <si>
    <t>odpisy dlouhodobého hm. maj.</t>
  </si>
  <si>
    <t>Finanční náklady (sesk. úč. 56)</t>
  </si>
  <si>
    <t>Daň z příjmů (sesk. úč. 59)</t>
  </si>
  <si>
    <t>Náklady celkem</t>
  </si>
  <si>
    <t>Výsledek hospodaření</t>
  </si>
  <si>
    <t>Peněžní fondy</t>
  </si>
  <si>
    <t>Organizace:</t>
  </si>
  <si>
    <t>(v tis. Kč)</t>
  </si>
  <si>
    <t xml:space="preserve">Skutečnost </t>
  </si>
  <si>
    <t xml:space="preserve">Návrh </t>
  </si>
  <si>
    <t>Počateční stav k 1.1.</t>
  </si>
  <si>
    <t>Tvorba celkem</t>
  </si>
  <si>
    <t>Příděl ze zlepšeného ročního hospodář. výsledku</t>
  </si>
  <si>
    <t>Dary</t>
  </si>
  <si>
    <t>Čerpání celkem</t>
  </si>
  <si>
    <t>k dalšímu rozvoji činnosti</t>
  </si>
  <si>
    <t>k úhradě své ztráty za předchozí léta</t>
  </si>
  <si>
    <t>převod do investičního fondu /IF/</t>
  </si>
  <si>
    <t>odvod do rozpočtu zřizovatele</t>
  </si>
  <si>
    <t>Zůstatek k 31.12.</t>
  </si>
  <si>
    <t>z toho:</t>
  </si>
  <si>
    <t>A.</t>
  </si>
  <si>
    <t>odpisy z dlouhodobého majetku</t>
  </si>
  <si>
    <t>B.</t>
  </si>
  <si>
    <t>C.</t>
  </si>
  <si>
    <t>D.</t>
  </si>
  <si>
    <t>E.</t>
  </si>
  <si>
    <t>F.</t>
  </si>
  <si>
    <t>jiná dotace (např. jiný USC, stát)</t>
  </si>
  <si>
    <t>G.</t>
  </si>
  <si>
    <t>dary</t>
  </si>
  <si>
    <t>vlastní investiční výdaje na pořízení movitých věcí (odpisy)</t>
  </si>
  <si>
    <t>dary + dotace z jiných ÚSS na pořízení movitých věcí</t>
  </si>
  <si>
    <t>převedený příděl z minulých let na pořízení movitých věcí</t>
  </si>
  <si>
    <t>H.</t>
  </si>
  <si>
    <t>vlastní investiční výdaje na pořízení nemovitých věcí (odpisy)</t>
  </si>
  <si>
    <t>CH.</t>
  </si>
  <si>
    <t>I.</t>
  </si>
  <si>
    <t>J.</t>
  </si>
  <si>
    <t>K.</t>
  </si>
  <si>
    <t>L.</t>
  </si>
  <si>
    <t>dary + dotace z jiných ÚSS na pořízení nemovitých věcí</t>
  </si>
  <si>
    <t>M.</t>
  </si>
  <si>
    <t>převedený příděl z minulých let na pořízení nemovitých věcí</t>
  </si>
  <si>
    <t>N.</t>
  </si>
  <si>
    <t>vlastní investiční výdaje na TZ nemovitého majetku (odpisy)</t>
  </si>
  <si>
    <t>O.</t>
  </si>
  <si>
    <t>opravy a údržba nemovitého majetku</t>
  </si>
  <si>
    <t>z toho: stavby</t>
  </si>
  <si>
    <t>Neinvestiční výdaje poskytnuté z ISPROFIN a nevykazané v IF</t>
  </si>
  <si>
    <t>V. Doplňkové údaje</t>
  </si>
  <si>
    <t>Evid. počet zaměstnanců přepočtený k poslednímu dni</t>
  </si>
  <si>
    <r>
      <t xml:space="preserve">I. Fond rezervní </t>
    </r>
    <r>
      <rPr>
        <sz val="8"/>
        <rFont val="Arial CE"/>
        <family val="0"/>
      </rPr>
      <t>(</t>
    </r>
    <r>
      <rPr>
        <sz val="8"/>
        <rFont val="Arial CE"/>
        <family val="2"/>
      </rPr>
      <t>úč. 914)</t>
    </r>
  </si>
  <si>
    <r>
      <t xml:space="preserve">II. Fond investiční </t>
    </r>
    <r>
      <rPr>
        <sz val="8"/>
        <rFont val="Arial CE"/>
        <family val="0"/>
      </rPr>
      <t>(</t>
    </r>
    <r>
      <rPr>
        <sz val="8"/>
        <rFont val="Arial CE"/>
        <family val="2"/>
      </rPr>
      <t>dále jen IF - úč. 916)</t>
    </r>
  </si>
  <si>
    <r>
      <t xml:space="preserve">investiční dotace od zřizovatele s </t>
    </r>
    <r>
      <rPr>
        <sz val="8"/>
        <color indexed="10"/>
        <rFont val="Arial CE"/>
        <family val="2"/>
      </rPr>
      <t>ÚZ 00051</t>
    </r>
  </si>
  <si>
    <r>
      <t xml:space="preserve">investiční dotace od zřizovatele s </t>
    </r>
    <r>
      <rPr>
        <sz val="8"/>
        <color indexed="10"/>
        <rFont val="Arial CE"/>
        <family val="2"/>
      </rPr>
      <t>ÚZ 00052</t>
    </r>
  </si>
  <si>
    <r>
      <t xml:space="preserve">investiční dotace od zřizovatele s </t>
    </r>
    <r>
      <rPr>
        <sz val="8"/>
        <color indexed="10"/>
        <rFont val="Arial CE"/>
        <family val="2"/>
      </rPr>
      <t>ÚZ 00054</t>
    </r>
  </si>
  <si>
    <r>
      <t xml:space="preserve">investiční dotace od zřizovatele s </t>
    </r>
    <r>
      <rPr>
        <sz val="8"/>
        <color indexed="10"/>
        <rFont val="Arial CE"/>
        <family val="2"/>
      </rPr>
      <t>ÚZ 00055</t>
    </r>
  </si>
  <si>
    <r>
      <t xml:space="preserve">investiční výdaje na pořízení movitých věcí s </t>
    </r>
    <r>
      <rPr>
        <sz val="8"/>
        <color indexed="10"/>
        <rFont val="Arial CE"/>
        <family val="2"/>
      </rPr>
      <t>ÚZ 00051</t>
    </r>
  </si>
  <si>
    <r>
      <t xml:space="preserve">investiční výdaje na pořízení movitých věcí s </t>
    </r>
    <r>
      <rPr>
        <sz val="8"/>
        <color indexed="10"/>
        <rFont val="Arial CE"/>
        <family val="2"/>
      </rPr>
      <t>ÚZ 00052</t>
    </r>
  </si>
  <si>
    <r>
      <t xml:space="preserve">investiční dotace na pořízení movitých věcí s </t>
    </r>
    <r>
      <rPr>
        <sz val="8"/>
        <color indexed="10"/>
        <rFont val="Arial CE"/>
        <family val="2"/>
      </rPr>
      <t>ÚZ 00054</t>
    </r>
  </si>
  <si>
    <r>
      <t xml:space="preserve">investiční dotace na pořízení movitých věcí s </t>
    </r>
    <r>
      <rPr>
        <sz val="8"/>
        <color indexed="10"/>
        <rFont val="Arial CE"/>
        <family val="2"/>
      </rPr>
      <t>ÚZ 00055</t>
    </r>
  </si>
  <si>
    <r>
      <t xml:space="preserve">investiční výdaje na pořízení nemovitých věcí s </t>
    </r>
    <r>
      <rPr>
        <sz val="8"/>
        <color indexed="10"/>
        <rFont val="Arial CE"/>
        <family val="2"/>
      </rPr>
      <t>ÚZ 00051</t>
    </r>
  </si>
  <si>
    <r>
      <t xml:space="preserve">investiční výdaje na pořízení nemovitých věcí s </t>
    </r>
    <r>
      <rPr>
        <sz val="8"/>
        <color indexed="10"/>
        <rFont val="Arial CE"/>
        <family val="2"/>
      </rPr>
      <t>ÚZ 00052</t>
    </r>
  </si>
  <si>
    <r>
      <t xml:space="preserve">investiční dotace na pořízení nemovitých věcí s </t>
    </r>
    <r>
      <rPr>
        <sz val="8"/>
        <color indexed="10"/>
        <rFont val="Arial CE"/>
        <family val="2"/>
      </rPr>
      <t>ÚZ 00054</t>
    </r>
  </si>
  <si>
    <r>
      <t xml:space="preserve">investiční dotace na pořízení nemovitých věcí s </t>
    </r>
    <r>
      <rPr>
        <sz val="8"/>
        <color indexed="10"/>
        <rFont val="Arial CE"/>
        <family val="2"/>
      </rPr>
      <t>ÚZ 00055</t>
    </r>
  </si>
  <si>
    <r>
      <t>Ostatní investiční výdaje nevykázané v IF (</t>
    </r>
    <r>
      <rPr>
        <sz val="8"/>
        <rFont val="Arial CE"/>
        <family val="2"/>
      </rPr>
      <t>např. z ISPROFIN)</t>
    </r>
  </si>
  <si>
    <r>
      <t xml:space="preserve">III. Fond odměn </t>
    </r>
    <r>
      <rPr>
        <sz val="11"/>
        <rFont val="Arial CE"/>
        <family val="2"/>
      </rPr>
      <t>(</t>
    </r>
    <r>
      <rPr>
        <sz val="8"/>
        <rFont val="Arial CE"/>
        <family val="2"/>
      </rPr>
      <t>úč. 911)</t>
    </r>
  </si>
  <si>
    <r>
      <t xml:space="preserve">IV. Fond kulturních a sociálních potřeb </t>
    </r>
    <r>
      <rPr>
        <sz val="8"/>
        <rFont val="Arial CE"/>
        <family val="2"/>
      </rPr>
      <t>(úč. 912)</t>
    </r>
  </si>
  <si>
    <t>Zdravotnická záchranná služba kraje Vysočina, p. o.</t>
  </si>
  <si>
    <t>Stavební investice</t>
  </si>
  <si>
    <t>dary + dotace z jiných ÚSS</t>
  </si>
  <si>
    <t>odpisy</t>
  </si>
  <si>
    <t xml:space="preserve">kapitálové výdaje </t>
  </si>
  <si>
    <t>Celkem dotace</t>
  </si>
  <si>
    <t>CELKEM INVESTICE</t>
  </si>
  <si>
    <t>UZ 00054</t>
  </si>
  <si>
    <t>opravy</t>
  </si>
  <si>
    <t>CELKEM -Stavební investice</t>
  </si>
  <si>
    <t>Strojní investice</t>
  </si>
  <si>
    <t>sanitní vůz 7 ks</t>
  </si>
  <si>
    <t>radiový server</t>
  </si>
  <si>
    <t>tabletový systém 2 ks</t>
  </si>
  <si>
    <t>ÚPS</t>
  </si>
  <si>
    <t>úpravy heliportu</t>
  </si>
  <si>
    <t>zahradní traktor</t>
  </si>
  <si>
    <t>plánovač směn</t>
  </si>
  <si>
    <t>havarijní stavy</t>
  </si>
  <si>
    <t>Celkem strojní investice</t>
  </si>
  <si>
    <t>II. Návrh investičního plánu</t>
  </si>
  <si>
    <t>Opravy a udržování stavební - hlavní činnost</t>
  </si>
  <si>
    <t>Náklady (Kč) - r. 2009</t>
  </si>
  <si>
    <t>Předpokládané náklady (Kč) - r. 2010</t>
  </si>
  <si>
    <t>výměna garážových vrat 2 x RLP</t>
  </si>
  <si>
    <t>výměna garážových vrat - myčka</t>
  </si>
  <si>
    <t>oprava střešní lepenky</t>
  </si>
  <si>
    <t>výměna oken I. etapa</t>
  </si>
  <si>
    <t>hangár LZS - oprava</t>
  </si>
  <si>
    <t>opravy a údržba budov</t>
  </si>
  <si>
    <t>CELKEM opravy a udržování stavební - hlavní činnost</t>
  </si>
  <si>
    <t>Opravy a udržování zdravotnické techniky - hlavní činnost</t>
  </si>
  <si>
    <t>opravy a údržba zdravotnických přístrojů</t>
  </si>
  <si>
    <t>CELKEM opravy a udržování zdravotnické techniky - hlavní činnost</t>
  </si>
  <si>
    <t>Opravy a udržování ostatní - hlavní činnost</t>
  </si>
  <si>
    <t>opravy a údržba vozidel</t>
  </si>
  <si>
    <t>opravy a údržba komunikační a výplčetní techniky</t>
  </si>
  <si>
    <t>opravy a údržba ostatního majetku</t>
  </si>
  <si>
    <t>CELKEM opravy a udržování ostatní - hlavní činnost</t>
  </si>
  <si>
    <t>III. Návrh plánu oprav</t>
  </si>
  <si>
    <t>Odpisová skupina</t>
  </si>
  <si>
    <t>Pořizovací cena majetku</t>
  </si>
  <si>
    <t>Roční odpisová sazba</t>
  </si>
  <si>
    <t>Oprávky k 1.1.2010</t>
  </si>
  <si>
    <t>Účetní odpisy na rok 2010</t>
  </si>
  <si>
    <t>Zůstatková cena k 31.12.2010</t>
  </si>
  <si>
    <t>x</t>
  </si>
  <si>
    <t>IV. Odpisový plán</t>
  </si>
  <si>
    <t>Počet stran: 3</t>
  </si>
  <si>
    <t>Zdravotnická záchranná služba kraje Vysočina, příspěvková organizace</t>
  </si>
  <si>
    <t>Celkem investice</t>
  </si>
  <si>
    <t>V. Závazné ukazatele</t>
  </si>
  <si>
    <t>závazné ukazatele  v tis. Kč</t>
  </si>
  <si>
    <t>Limit prostředků na platy</t>
  </si>
  <si>
    <t xml:space="preserve">Příspěvek na provoz </t>
  </si>
  <si>
    <t>Dotace na investice</t>
  </si>
  <si>
    <t>na rok 2010</t>
  </si>
  <si>
    <t>ventilátor transportní 5 ks</t>
  </si>
  <si>
    <t>defibrilátor 5 ks</t>
  </si>
  <si>
    <t>RK-10-2010-55, př. 1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</si>
</sst>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&quot;Kč&quot;"/>
    <numFmt numFmtId="188" formatCode="#00000"/>
    <numFmt numFmtId="189" formatCode="#,##0.000000"/>
    <numFmt numFmtId="190" formatCode="#,##0.00000"/>
    <numFmt numFmtId="191" formatCode="#,##0.000"/>
    <numFmt numFmtId="192" formatCode="#,##0.0\ &quot;Kč&quot;"/>
    <numFmt numFmtId="193" formatCode="#,##0.00\ &quot;Kč&quot;"/>
    <numFmt numFmtId="194" formatCode="_-* #,##0.0\ &quot;Kč&quot;_-;\-* #,##0.0\ &quot;Kč&quot;_-;_-* &quot;-&quot;\ &quot;Kč&quot;_-;_-@_-"/>
    <numFmt numFmtId="195" formatCode="_-* #,##0.00\ &quot;Kč&quot;_-;\-* #,##0.00\ &quot;Kč&quot;_-;_-* &quot;-&quot;\ &quot;Kč&quot;_-;_-@_-"/>
    <numFmt numFmtId="196" formatCode="#,##0.00_ ;\-#,##0.00\ "/>
    <numFmt numFmtId="197" formatCode="#,##0.0000"/>
    <numFmt numFmtId="198" formatCode="#,##0.0000000"/>
    <numFmt numFmtId="199" formatCode="_-* #,##0.000\ &quot;Kč&quot;_-;\-* #,##0.000\ &quot;Kč&quot;_-;_-* &quot;-&quot;\ &quot;Kč&quot;_-;_-@_-"/>
    <numFmt numFmtId="200" formatCode="#,##0.00000000"/>
    <numFmt numFmtId="201" formatCode="#,##0.000000000"/>
    <numFmt numFmtId="202" formatCode="_-* #,##0.0000\ &quot;Kč&quot;_-;\-* #,##0.0000\ &quot;Kč&quot;_-;_-* &quot;-&quot;\ &quot;Kč&quot;_-;_-@_-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;[Red]#,##0.00"/>
    <numFmt numFmtId="208" formatCode="yyyy"/>
    <numFmt numFmtId="209" formatCode="000##"/>
  </numFmts>
  <fonts count="20">
    <font>
      <sz val="10"/>
      <name val="Arial"/>
      <family val="0"/>
    </font>
    <font>
      <b/>
      <sz val="12"/>
      <name val="Arial CE"/>
      <family val="2"/>
    </font>
    <font>
      <sz val="10"/>
      <name val="Arial CE"/>
      <family val="0"/>
    </font>
    <font>
      <b/>
      <sz val="11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color indexed="10"/>
      <name val="Arial"/>
      <family val="2"/>
    </font>
    <font>
      <b/>
      <sz val="8"/>
      <name val="Arial CE"/>
      <family val="0"/>
    </font>
    <font>
      <b/>
      <sz val="8"/>
      <name val="Helv"/>
      <family val="0"/>
    </font>
    <font>
      <sz val="8"/>
      <name val="Helv"/>
      <family val="0"/>
    </font>
    <font>
      <b/>
      <sz val="8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7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21" applyFont="1" applyAlignment="1" applyProtection="1">
      <alignment horizontal="left"/>
      <protection locked="0"/>
    </xf>
    <xf numFmtId="0" fontId="3" fillId="0" borderId="0" xfId="21" applyFont="1" applyAlignment="1" applyProtection="1">
      <alignment horizontal="centerContinuous"/>
      <protection locked="0"/>
    </xf>
    <xf numFmtId="0" fontId="3" fillId="0" borderId="0" xfId="21" applyFont="1" applyAlignment="1" applyProtection="1">
      <alignment/>
      <protection locked="0"/>
    </xf>
    <xf numFmtId="10" fontId="3" fillId="0" borderId="0" xfId="21" applyNumberFormat="1" applyFont="1" applyAlignment="1" applyProtection="1">
      <alignment/>
      <protection locked="0"/>
    </xf>
    <xf numFmtId="0" fontId="7" fillId="2" borderId="2" xfId="20" applyFont="1" applyFill="1" applyBorder="1" applyAlignment="1" applyProtection="1">
      <alignment horizontal="center"/>
      <protection locked="0"/>
    </xf>
    <xf numFmtId="0" fontId="7" fillId="2" borderId="3" xfId="20" applyFont="1" applyFill="1" applyBorder="1" applyAlignment="1" applyProtection="1">
      <alignment horizontal="center"/>
      <protection locked="0"/>
    </xf>
    <xf numFmtId="0" fontId="7" fillId="2" borderId="4" xfId="20" applyFont="1" applyFill="1" applyBorder="1" applyAlignment="1" applyProtection="1">
      <alignment horizontal="center"/>
      <protection locked="0"/>
    </xf>
    <xf numFmtId="0" fontId="7" fillId="2" borderId="5" xfId="20" applyFont="1" applyFill="1" applyBorder="1" applyAlignment="1" applyProtection="1">
      <alignment horizontal="center"/>
      <protection locked="0"/>
    </xf>
    <xf numFmtId="0" fontId="7" fillId="2" borderId="6" xfId="20" applyFont="1" applyFill="1" applyBorder="1" applyAlignment="1" applyProtection="1">
      <alignment horizontal="center"/>
      <protection locked="0"/>
    </xf>
    <xf numFmtId="0" fontId="7" fillId="2" borderId="7" xfId="20" applyFont="1" applyFill="1" applyBorder="1" applyAlignment="1" applyProtection="1">
      <alignment horizontal="center"/>
      <protection locked="0"/>
    </xf>
    <xf numFmtId="0" fontId="7" fillId="2" borderId="8" xfId="20" applyFont="1" applyFill="1" applyBorder="1" applyAlignment="1" applyProtection="1">
      <alignment horizontal="center"/>
      <protection locked="0"/>
    </xf>
    <xf numFmtId="0" fontId="7" fillId="2" borderId="9" xfId="20" applyFont="1" applyFill="1" applyBorder="1" applyAlignment="1" applyProtection="1">
      <alignment horizontal="center"/>
      <protection locked="0"/>
    </xf>
    <xf numFmtId="4" fontId="7" fillId="0" borderId="10" xfId="20" applyNumberFormat="1" applyFont="1" applyFill="1" applyBorder="1" applyAlignment="1" applyProtection="1">
      <alignment horizontal="right"/>
      <protection locked="0"/>
    </xf>
    <xf numFmtId="4" fontId="7" fillId="0" borderId="11" xfId="20" applyNumberFormat="1" applyFont="1" applyFill="1" applyBorder="1" applyAlignment="1" applyProtection="1">
      <alignment horizontal="right"/>
      <protection locked="0"/>
    </xf>
    <xf numFmtId="4" fontId="7" fillId="0" borderId="12" xfId="20" applyNumberFormat="1" applyFont="1" applyFill="1" applyBorder="1" applyAlignment="1" applyProtection="1">
      <alignment horizontal="right"/>
      <protection locked="0"/>
    </xf>
    <xf numFmtId="3" fontId="7" fillId="0" borderId="10" xfId="20" applyNumberFormat="1" applyFont="1" applyFill="1" applyBorder="1" applyAlignment="1" applyProtection="1">
      <alignment horizontal="right"/>
      <protection locked="0"/>
    </xf>
    <xf numFmtId="3" fontId="7" fillId="0" borderId="11" xfId="20" applyNumberFormat="1" applyFont="1" applyFill="1" applyBorder="1" applyAlignment="1" applyProtection="1">
      <alignment horizontal="right"/>
      <protection locked="0"/>
    </xf>
    <xf numFmtId="3" fontId="7" fillId="0" borderId="12" xfId="2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10" fontId="4" fillId="0" borderId="12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4" fillId="0" borderId="1" xfId="0" applyNumberFormat="1" applyFont="1" applyBorder="1" applyAlignment="1" applyProtection="1">
      <alignment/>
      <protection locked="0"/>
    </xf>
    <xf numFmtId="4" fontId="7" fillId="0" borderId="14" xfId="2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3" fontId="7" fillId="0" borderId="14" xfId="2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10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/>
      <protection locked="0"/>
    </xf>
    <xf numFmtId="4" fontId="4" fillId="0" borderId="15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right"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3" xfId="0" applyNumberFormat="1" applyFont="1" applyBorder="1" applyAlignment="1" applyProtection="1">
      <alignment/>
      <protection locked="0"/>
    </xf>
    <xf numFmtId="4" fontId="7" fillId="0" borderId="5" xfId="20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3" xfId="0" applyNumberFormat="1" applyFont="1" applyBorder="1" applyAlignment="1" applyProtection="1">
      <alignment/>
      <protection locked="0"/>
    </xf>
    <xf numFmtId="3" fontId="7" fillId="0" borderId="5" xfId="20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Fill="1" applyBorder="1" applyAlignment="1" applyProtection="1">
      <alignment horizontal="right" vertical="center"/>
      <protection locked="0"/>
    </xf>
    <xf numFmtId="4" fontId="4" fillId="2" borderId="17" xfId="0" applyNumberFormat="1" applyFont="1" applyFill="1" applyBorder="1" applyAlignment="1" applyProtection="1">
      <alignment/>
      <protection locked="0"/>
    </xf>
    <xf numFmtId="4" fontId="4" fillId="2" borderId="18" xfId="0" applyNumberFormat="1" applyFont="1" applyFill="1" applyBorder="1" applyAlignment="1" applyProtection="1">
      <alignment/>
      <protection locked="0"/>
    </xf>
    <xf numFmtId="4" fontId="4" fillId="2" borderId="19" xfId="0" applyNumberFormat="1" applyFont="1" applyFill="1" applyBorder="1" applyAlignment="1" applyProtection="1">
      <alignment/>
      <protection locked="0"/>
    </xf>
    <xf numFmtId="3" fontId="4" fillId="2" borderId="17" xfId="0" applyNumberFormat="1" applyFont="1" applyFill="1" applyBorder="1" applyAlignment="1" applyProtection="1">
      <alignment/>
      <protection locked="0"/>
    </xf>
    <xf numFmtId="3" fontId="4" fillId="2" borderId="18" xfId="0" applyNumberFormat="1" applyFont="1" applyFill="1" applyBorder="1" applyAlignment="1" applyProtection="1">
      <alignment/>
      <protection locked="0"/>
    </xf>
    <xf numFmtId="3" fontId="4" fillId="2" borderId="19" xfId="0" applyNumberFormat="1" applyFont="1" applyFill="1" applyBorder="1" applyAlignment="1" applyProtection="1">
      <alignment/>
      <protection locked="0"/>
    </xf>
    <xf numFmtId="3" fontId="4" fillId="2" borderId="17" xfId="0" applyNumberFormat="1" applyFont="1" applyFill="1" applyBorder="1" applyAlignment="1" applyProtection="1">
      <alignment horizontal="right" vertical="center"/>
      <protection locked="0"/>
    </xf>
    <xf numFmtId="10" fontId="4" fillId="2" borderId="19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10" fontId="4" fillId="0" borderId="12" xfId="0" applyNumberFormat="1" applyFont="1" applyBorder="1" applyAlignment="1" applyProtection="1">
      <alignment horizontal="right"/>
      <protection locked="0"/>
    </xf>
    <xf numFmtId="4" fontId="4" fillId="0" borderId="20" xfId="0" applyNumberFormat="1" applyFont="1" applyBorder="1" applyAlignment="1" applyProtection="1">
      <alignment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10" fontId="4" fillId="0" borderId="20" xfId="0" applyNumberFormat="1" applyFont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/>
    </xf>
    <xf numFmtId="4" fontId="4" fillId="0" borderId="1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/>
      <protection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1" xfId="0" applyNumberFormat="1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4" fontId="4" fillId="0" borderId="9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/>
      <protection locked="0"/>
    </xf>
    <xf numFmtId="3" fontId="4" fillId="0" borderId="22" xfId="0" applyNumberFormat="1" applyFont="1" applyBorder="1" applyAlignment="1" applyProtection="1">
      <alignment/>
      <protection locked="0"/>
    </xf>
    <xf numFmtId="10" fontId="4" fillId="0" borderId="9" xfId="0" applyNumberFormat="1" applyFont="1" applyBorder="1" applyAlignment="1" applyProtection="1">
      <alignment horizontal="right"/>
      <protection locked="0"/>
    </xf>
    <xf numFmtId="164" fontId="4" fillId="2" borderId="17" xfId="0" applyNumberFormat="1" applyFont="1" applyFill="1" applyBorder="1" applyAlignment="1" applyProtection="1">
      <alignment/>
      <protection locked="0"/>
    </xf>
    <xf numFmtId="10" fontId="4" fillId="2" borderId="19" xfId="0" applyNumberFormat="1" applyFont="1" applyFill="1" applyBorder="1" applyAlignment="1" applyProtection="1">
      <alignment horizontal="right"/>
      <protection locked="0"/>
    </xf>
    <xf numFmtId="165" fontId="4" fillId="2" borderId="23" xfId="0" applyNumberFormat="1" applyFont="1" applyFill="1" applyBorder="1" applyAlignment="1" applyProtection="1">
      <alignment/>
      <protection locked="0"/>
    </xf>
    <xf numFmtId="165" fontId="4" fillId="2" borderId="24" xfId="0" applyNumberFormat="1" applyFont="1" applyFill="1" applyBorder="1" applyAlignment="1" applyProtection="1">
      <alignment/>
      <protection locked="0"/>
    </xf>
    <xf numFmtId="165" fontId="4" fillId="2" borderId="25" xfId="0" applyNumberFormat="1" applyFont="1" applyFill="1" applyBorder="1" applyAlignment="1" applyProtection="1">
      <alignment/>
      <protection locked="0"/>
    </xf>
    <xf numFmtId="164" fontId="4" fillId="2" borderId="23" xfId="0" applyNumberFormat="1" applyFont="1" applyFill="1" applyBorder="1" applyAlignment="1" applyProtection="1">
      <alignment/>
      <protection locked="0"/>
    </xf>
    <xf numFmtId="164" fontId="4" fillId="2" borderId="24" xfId="0" applyNumberFormat="1" applyFont="1" applyFill="1" applyBorder="1" applyAlignment="1" applyProtection="1">
      <alignment/>
      <protection locked="0"/>
    </xf>
    <xf numFmtId="164" fontId="4" fillId="2" borderId="25" xfId="0" applyNumberFormat="1" applyFont="1" applyFill="1" applyBorder="1" applyAlignment="1" applyProtection="1">
      <alignment/>
      <protection locked="0"/>
    </xf>
    <xf numFmtId="10" fontId="4" fillId="2" borderId="25" xfId="0" applyNumberFormat="1" applyFont="1" applyFill="1" applyBorder="1" applyAlignment="1" applyProtection="1">
      <alignment horizontal="right"/>
      <protection locked="0"/>
    </xf>
    <xf numFmtId="0" fontId="1" fillId="0" borderId="0" xfId="22" applyFont="1" applyAlignment="1">
      <alignment horizontal="centerContinuous"/>
      <protection/>
    </xf>
    <xf numFmtId="0" fontId="1" fillId="0" borderId="0" xfId="22" applyFont="1" applyBorder="1" applyAlignment="1">
      <alignment horizontal="centerContinuous"/>
      <protection/>
    </xf>
    <xf numFmtId="0" fontId="2" fillId="0" borderId="0" xfId="22" applyBorder="1" applyAlignment="1">
      <alignment horizontal="centerContinuous"/>
      <protection/>
    </xf>
    <xf numFmtId="0" fontId="2" fillId="0" borderId="0" xfId="22">
      <alignment/>
      <protection/>
    </xf>
    <xf numFmtId="0" fontId="2" fillId="0" borderId="0" xfId="22" applyFont="1" applyAlignment="1">
      <alignment horizontal="left"/>
      <protection/>
    </xf>
    <xf numFmtId="0" fontId="6" fillId="0" borderId="0" xfId="22" applyFont="1" applyBorder="1" applyAlignment="1">
      <alignment horizontal="left"/>
      <protection/>
    </xf>
    <xf numFmtId="0" fontId="7" fillId="0" borderId="0" xfId="22" applyFont="1" applyBorder="1" applyAlignment="1">
      <alignment horizontal="right"/>
      <protection/>
    </xf>
    <xf numFmtId="0" fontId="3" fillId="0" borderId="26" xfId="22" applyFont="1" applyBorder="1" applyAlignment="1">
      <alignment horizontal="left"/>
      <protection/>
    </xf>
    <xf numFmtId="0" fontId="6" fillId="2" borderId="27" xfId="22" applyFont="1" applyFill="1" applyBorder="1" applyAlignment="1">
      <alignment horizontal="center"/>
      <protection/>
    </xf>
    <xf numFmtId="0" fontId="6" fillId="2" borderId="28" xfId="22" applyFont="1" applyFill="1" applyBorder="1" applyAlignment="1">
      <alignment horizontal="center"/>
      <protection/>
    </xf>
    <xf numFmtId="0" fontId="6" fillId="2" borderId="29" xfId="22" applyFont="1" applyFill="1" applyBorder="1" applyAlignment="1">
      <alignment horizontal="center"/>
      <protection/>
    </xf>
    <xf numFmtId="0" fontId="6" fillId="2" borderId="25" xfId="22" applyFont="1" applyFill="1" applyBorder="1" applyAlignment="1">
      <alignment horizontal="center"/>
      <protection/>
    </xf>
    <xf numFmtId="0" fontId="6" fillId="0" borderId="30" xfId="22" applyFont="1" applyBorder="1" applyAlignment="1">
      <alignment horizontal="left"/>
      <protection/>
    </xf>
    <xf numFmtId="0" fontId="6" fillId="0" borderId="31" xfId="22" applyFont="1" applyBorder="1" applyAlignment="1">
      <alignment horizontal="left"/>
      <protection/>
    </xf>
    <xf numFmtId="4" fontId="15" fillId="0" borderId="32" xfId="22" applyNumberFormat="1" applyFont="1" applyBorder="1" applyAlignment="1">
      <alignment/>
      <protection/>
    </xf>
    <xf numFmtId="4" fontId="15" fillId="0" borderId="20" xfId="22" applyNumberFormat="1" applyFont="1" applyBorder="1" applyAlignment="1">
      <alignment/>
      <protection/>
    </xf>
    <xf numFmtId="3" fontId="2" fillId="0" borderId="0" xfId="22" applyNumberFormat="1">
      <alignment/>
      <protection/>
    </xf>
    <xf numFmtId="0" fontId="6" fillId="0" borderId="13" xfId="22" applyFont="1" applyBorder="1" applyAlignment="1">
      <alignment horizontal="left"/>
      <protection/>
    </xf>
    <xf numFmtId="0" fontId="6" fillId="0" borderId="33" xfId="22" applyFont="1" applyBorder="1" applyAlignment="1">
      <alignment horizontal="left"/>
      <protection/>
    </xf>
    <xf numFmtId="4" fontId="15" fillId="0" borderId="34" xfId="22" applyNumberFormat="1" applyFont="1" applyBorder="1">
      <alignment/>
      <protection/>
    </xf>
    <xf numFmtId="4" fontId="15" fillId="0" borderId="14" xfId="22" applyNumberFormat="1" applyFont="1" applyBorder="1">
      <alignment/>
      <protection/>
    </xf>
    <xf numFmtId="0" fontId="2" fillId="0" borderId="34" xfId="22" applyFont="1" applyBorder="1" applyAlignment="1">
      <alignment horizontal="left"/>
      <protection/>
    </xf>
    <xf numFmtId="0" fontId="2" fillId="0" borderId="33" xfId="22" applyFont="1" applyBorder="1" applyAlignment="1">
      <alignment horizontal="left"/>
      <protection/>
    </xf>
    <xf numFmtId="4" fontId="2" fillId="0" borderId="34" xfId="22" applyNumberFormat="1" applyFill="1" applyBorder="1">
      <alignment/>
      <protection/>
    </xf>
    <xf numFmtId="4" fontId="2" fillId="0" borderId="14" xfId="22" applyNumberFormat="1" applyFill="1" applyBorder="1">
      <alignment/>
      <protection/>
    </xf>
    <xf numFmtId="0" fontId="2" fillId="0" borderId="32" xfId="22" applyBorder="1" applyAlignment="1">
      <alignment/>
      <protection/>
    </xf>
    <xf numFmtId="0" fontId="2" fillId="0" borderId="35" xfId="22" applyBorder="1" applyAlignment="1">
      <alignment horizontal="centerContinuous"/>
      <protection/>
    </xf>
    <xf numFmtId="0" fontId="2" fillId="0" borderId="34" xfId="22" applyBorder="1" applyAlignment="1">
      <alignment horizontal="left"/>
      <protection/>
    </xf>
    <xf numFmtId="0" fontId="2" fillId="0" borderId="33" xfId="22" applyBorder="1" applyAlignment="1">
      <alignment horizontal="left"/>
      <protection/>
    </xf>
    <xf numFmtId="4" fontId="2" fillId="0" borderId="0" xfId="22" applyNumberFormat="1">
      <alignment/>
      <protection/>
    </xf>
    <xf numFmtId="0" fontId="2" fillId="0" borderId="32" xfId="22" applyBorder="1" applyAlignment="1">
      <alignment horizontal="left"/>
      <protection/>
    </xf>
    <xf numFmtId="0" fontId="2" fillId="0" borderId="35" xfId="22" applyBorder="1" applyAlignment="1">
      <alignment horizontal="left"/>
      <protection/>
    </xf>
    <xf numFmtId="0" fontId="6" fillId="0" borderId="36" xfId="22" applyFont="1" applyBorder="1" applyAlignment="1">
      <alignment horizontal="left"/>
      <protection/>
    </xf>
    <xf numFmtId="0" fontId="6" fillId="0" borderId="37" xfId="22" applyFont="1" applyBorder="1" applyAlignment="1">
      <alignment horizontal="left"/>
      <protection/>
    </xf>
    <xf numFmtId="4" fontId="15" fillId="0" borderId="38" xfId="22" applyNumberFormat="1" applyFont="1" applyBorder="1">
      <alignment/>
      <protection/>
    </xf>
    <xf numFmtId="4" fontId="15" fillId="0" borderId="39" xfId="22" applyNumberFormat="1" applyFont="1" applyBorder="1">
      <alignment/>
      <protection/>
    </xf>
    <xf numFmtId="0" fontId="6" fillId="0" borderId="40" xfId="22" applyFont="1" applyBorder="1" applyAlignment="1">
      <alignment horizontal="left"/>
      <protection/>
    </xf>
    <xf numFmtId="3" fontId="2" fillId="0" borderId="40" xfId="22" applyNumberFormat="1" applyBorder="1">
      <alignment/>
      <protection/>
    </xf>
    <xf numFmtId="4" fontId="15" fillId="0" borderId="32" xfId="22" applyNumberFormat="1" applyFont="1" applyBorder="1">
      <alignment/>
      <protection/>
    </xf>
    <xf numFmtId="4" fontId="15" fillId="0" borderId="20" xfId="22" applyNumberFormat="1" applyFont="1" applyBorder="1">
      <alignment/>
      <protection/>
    </xf>
    <xf numFmtId="0" fontId="2" fillId="0" borderId="6" xfId="22" applyBorder="1">
      <alignment/>
      <protection/>
    </xf>
    <xf numFmtId="0" fontId="2" fillId="0" borderId="3" xfId="22" applyBorder="1" applyAlignment="1">
      <alignment horizontal="center"/>
      <protection/>
    </xf>
    <xf numFmtId="0" fontId="7" fillId="0" borderId="41" xfId="22" applyFont="1" applyBorder="1">
      <alignment/>
      <protection/>
    </xf>
    <xf numFmtId="4" fontId="2" fillId="0" borderId="34" xfId="22" applyNumberFormat="1" applyFill="1" applyBorder="1" applyAlignment="1">
      <alignment horizontal="right"/>
      <protection/>
    </xf>
    <xf numFmtId="4" fontId="2" fillId="0" borderId="14" xfId="22" applyNumberFormat="1" applyFill="1" applyBorder="1" applyAlignment="1">
      <alignment horizontal="right"/>
      <protection/>
    </xf>
    <xf numFmtId="0" fontId="2" fillId="0" borderId="7" xfId="22" applyBorder="1" applyAlignment="1">
      <alignment horizontal="center"/>
      <protection/>
    </xf>
    <xf numFmtId="0" fontId="7" fillId="0" borderId="42" xfId="22" applyFont="1" applyBorder="1">
      <alignment/>
      <protection/>
    </xf>
    <xf numFmtId="0" fontId="2" fillId="0" borderId="32" xfId="22" applyFont="1" applyBorder="1" applyAlignment="1">
      <alignment horizontal="center"/>
      <protection/>
    </xf>
    <xf numFmtId="0" fontId="7" fillId="0" borderId="34" xfId="22" applyFont="1" applyBorder="1">
      <alignment/>
      <protection/>
    </xf>
    <xf numFmtId="190" fontId="2" fillId="0" borderId="0" xfId="22" applyNumberFormat="1" applyAlignment="1">
      <alignment horizontal="right"/>
      <protection/>
    </xf>
    <xf numFmtId="0" fontId="2" fillId="0" borderId="1" xfId="22" applyBorder="1" applyAlignment="1">
      <alignment horizontal="center"/>
      <protection/>
    </xf>
    <xf numFmtId="0" fontId="7" fillId="0" borderId="43" xfId="22" applyFont="1" applyBorder="1">
      <alignment/>
      <protection/>
    </xf>
    <xf numFmtId="3" fontId="2" fillId="0" borderId="0" xfId="22" applyNumberFormat="1" applyAlignment="1">
      <alignment horizontal="right"/>
      <protection/>
    </xf>
    <xf numFmtId="4" fontId="2" fillId="0" borderId="34" xfId="22" applyNumberFormat="1" applyBorder="1" applyAlignment="1">
      <alignment horizontal="right"/>
      <protection/>
    </xf>
    <xf numFmtId="4" fontId="2" fillId="0" borderId="14" xfId="22" applyNumberFormat="1" applyBorder="1" applyAlignment="1">
      <alignment horizontal="right"/>
      <protection/>
    </xf>
    <xf numFmtId="0" fontId="2" fillId="0" borderId="1" xfId="22" applyFont="1" applyBorder="1" applyAlignment="1">
      <alignment horizontal="center"/>
      <protection/>
    </xf>
    <xf numFmtId="4" fontId="2" fillId="0" borderId="34" xfId="22" applyNumberFormat="1" applyBorder="1">
      <alignment/>
      <protection/>
    </xf>
    <xf numFmtId="4" fontId="2" fillId="0" borderId="14" xfId="22" applyNumberFormat="1" applyBorder="1">
      <alignment/>
      <protection/>
    </xf>
    <xf numFmtId="0" fontId="7" fillId="0" borderId="44" xfId="22" applyFont="1" applyFill="1" applyBorder="1">
      <alignment/>
      <protection/>
    </xf>
    <xf numFmtId="0" fontId="9" fillId="0" borderId="30" xfId="22" applyFont="1" applyBorder="1" applyAlignment="1">
      <alignment horizontal="left"/>
      <protection/>
    </xf>
    <xf numFmtId="3" fontId="2" fillId="0" borderId="45" xfId="22" applyNumberFormat="1" applyBorder="1" applyAlignment="1">
      <alignment horizontal="right"/>
      <protection/>
    </xf>
    <xf numFmtId="3" fontId="2" fillId="0" borderId="12" xfId="22" applyNumberFormat="1" applyBorder="1" applyAlignment="1">
      <alignment horizontal="right"/>
      <protection/>
    </xf>
    <xf numFmtId="0" fontId="2" fillId="0" borderId="2" xfId="22" applyFont="1" applyBorder="1" applyAlignment="1">
      <alignment horizontal="left"/>
      <protection/>
    </xf>
    <xf numFmtId="0" fontId="2" fillId="0" borderId="46" xfId="22" applyFont="1" applyBorder="1" applyAlignment="1">
      <alignment horizontal="left"/>
      <protection/>
    </xf>
    <xf numFmtId="3" fontId="2" fillId="0" borderId="47" xfId="22" applyNumberFormat="1" applyBorder="1" applyAlignment="1">
      <alignment horizontal="right"/>
      <protection/>
    </xf>
    <xf numFmtId="3" fontId="2" fillId="0" borderId="5" xfId="22" applyNumberFormat="1" applyBorder="1" applyAlignment="1">
      <alignment horizontal="right"/>
      <protection/>
    </xf>
    <xf numFmtId="0" fontId="9" fillId="0" borderId="48" xfId="22" applyFont="1" applyBorder="1" applyAlignment="1">
      <alignment horizontal="left"/>
      <protection/>
    </xf>
    <xf numFmtId="0" fontId="9" fillId="0" borderId="49" xfId="22" applyFont="1" applyBorder="1" applyAlignment="1">
      <alignment horizontal="left"/>
      <protection/>
    </xf>
    <xf numFmtId="0" fontId="9" fillId="0" borderId="38" xfId="22" applyFont="1" applyBorder="1" applyAlignment="1">
      <alignment horizontal="left"/>
      <protection/>
    </xf>
    <xf numFmtId="3" fontId="2" fillId="0" borderId="38" xfId="22" applyNumberFormat="1" applyBorder="1" applyAlignment="1">
      <alignment horizontal="right"/>
      <protection/>
    </xf>
    <xf numFmtId="3" fontId="2" fillId="0" borderId="39" xfId="22" applyNumberFormat="1" applyBorder="1" applyAlignment="1">
      <alignment horizontal="right"/>
      <protection/>
    </xf>
    <xf numFmtId="0" fontId="3" fillId="0" borderId="0" xfId="22" applyFont="1">
      <alignment/>
      <protection/>
    </xf>
    <xf numFmtId="0" fontId="17" fillId="0" borderId="0" xfId="22" applyFont="1">
      <alignment/>
      <protection/>
    </xf>
    <xf numFmtId="0" fontId="6" fillId="0" borderId="50" xfId="22" applyFont="1" applyBorder="1" applyAlignment="1">
      <alignment horizontal="left"/>
      <protection/>
    </xf>
    <xf numFmtId="4" fontId="2" fillId="0" borderId="45" xfId="22" applyNumberFormat="1" applyFont="1" applyBorder="1">
      <alignment/>
      <protection/>
    </xf>
    <xf numFmtId="4" fontId="15" fillId="0" borderId="12" xfId="22" applyNumberFormat="1" applyFont="1" applyBorder="1">
      <alignment/>
      <protection/>
    </xf>
    <xf numFmtId="4" fontId="2" fillId="0" borderId="34" xfId="22" applyNumberFormat="1" applyFont="1" applyBorder="1">
      <alignment/>
      <protection/>
    </xf>
    <xf numFmtId="4" fontId="2" fillId="0" borderId="14" xfId="22" applyNumberFormat="1" applyFont="1" applyBorder="1">
      <alignment/>
      <protection/>
    </xf>
    <xf numFmtId="4" fontId="15" fillId="0" borderId="45" xfId="22" applyNumberFormat="1" applyFont="1" applyBorder="1">
      <alignment/>
      <protection/>
    </xf>
    <xf numFmtId="4" fontId="15" fillId="0" borderId="12" xfId="22" applyNumberFormat="1" applyFont="1" applyBorder="1">
      <alignment/>
      <protection/>
    </xf>
    <xf numFmtId="4" fontId="2" fillId="0" borderId="32" xfId="22" applyNumberFormat="1" applyBorder="1">
      <alignment/>
      <protection/>
    </xf>
    <xf numFmtId="4" fontId="2" fillId="0" borderId="20" xfId="22" applyNumberFormat="1" applyBorder="1">
      <alignment/>
      <protection/>
    </xf>
    <xf numFmtId="0" fontId="6" fillId="0" borderId="51" xfId="22" applyFont="1" applyBorder="1" applyAlignment="1">
      <alignment horizontal="left"/>
      <protection/>
    </xf>
    <xf numFmtId="0" fontId="6" fillId="0" borderId="52" xfId="22" applyFont="1" applyBorder="1" applyAlignment="1">
      <alignment horizontal="left"/>
      <protection/>
    </xf>
    <xf numFmtId="191" fontId="2" fillId="0" borderId="53" xfId="22" applyNumberFormat="1" applyBorder="1">
      <alignment/>
      <protection/>
    </xf>
    <xf numFmtId="191" fontId="2" fillId="0" borderId="19" xfId="22" applyNumberFormat="1" applyBorder="1">
      <alignment/>
      <protection/>
    </xf>
    <xf numFmtId="0" fontId="6" fillId="0" borderId="0" xfId="22" applyFont="1" applyBorder="1" applyAlignment="1">
      <alignment horizontal="left"/>
      <protection/>
    </xf>
    <xf numFmtId="3" fontId="2" fillId="0" borderId="0" xfId="22" applyNumberFormat="1" applyBorder="1">
      <alignment/>
      <protection/>
    </xf>
    <xf numFmtId="0" fontId="2" fillId="0" borderId="0" xfId="22" applyFont="1" applyBorder="1" applyAlignment="1">
      <alignment horizontal="left"/>
      <protection/>
    </xf>
    <xf numFmtId="44" fontId="2" fillId="0" borderId="0" xfId="18" applyAlignment="1">
      <alignment/>
    </xf>
    <xf numFmtId="0" fontId="2" fillId="0" borderId="0" xfId="22" applyFont="1" applyFill="1" applyBorder="1" applyAlignment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" fontId="7" fillId="0" borderId="54" xfId="23" applyNumberFormat="1" applyFont="1" applyFill="1" applyBorder="1" applyAlignment="1">
      <alignment vertical="center" wrapText="1"/>
      <protection/>
    </xf>
    <xf numFmtId="4" fontId="7" fillId="0" borderId="1" xfId="23" applyNumberFormat="1" applyFont="1" applyFill="1" applyBorder="1" applyAlignment="1">
      <alignment vertical="center" wrapText="1"/>
      <protection/>
    </xf>
    <xf numFmtId="4" fontId="7" fillId="0" borderId="1" xfId="23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9" fillId="2" borderId="11" xfId="22" applyFont="1" applyFill="1" applyBorder="1" applyAlignment="1">
      <alignment horizontal="center" vertical="center" wrapText="1"/>
      <protection/>
    </xf>
    <xf numFmtId="4" fontId="9" fillId="0" borderId="14" xfId="23" applyNumberFormat="1" applyFont="1" applyFill="1" applyBorder="1" applyAlignment="1">
      <alignment vertical="center" wrapText="1"/>
      <protection/>
    </xf>
    <xf numFmtId="4" fontId="7" fillId="0" borderId="49" xfId="23" applyNumberFormat="1" applyFont="1" applyFill="1" applyBorder="1" applyAlignment="1">
      <alignment horizontal="right" vertical="center" wrapText="1"/>
      <protection/>
    </xf>
    <xf numFmtId="4" fontId="7" fillId="0" borderId="49" xfId="23" applyNumberFormat="1" applyFont="1" applyFill="1" applyBorder="1" applyAlignment="1">
      <alignment vertical="center" wrapText="1"/>
      <protection/>
    </xf>
    <xf numFmtId="4" fontId="9" fillId="0" borderId="39" xfId="23" applyNumberFormat="1" applyFont="1" applyFill="1" applyBorder="1" applyAlignment="1">
      <alignment vertical="center" wrapText="1"/>
      <protection/>
    </xf>
    <xf numFmtId="4" fontId="9" fillId="2" borderId="18" xfId="23" applyNumberFormat="1" applyFont="1" applyFill="1" applyBorder="1" applyAlignment="1">
      <alignment vertical="center" wrapText="1"/>
      <protection/>
    </xf>
    <xf numFmtId="4" fontId="9" fillId="2" borderId="19" xfId="23" applyNumberFormat="1" applyFont="1" applyFill="1" applyBorder="1" applyAlignment="1">
      <alignment vertical="center" wrapText="1"/>
      <protection/>
    </xf>
    <xf numFmtId="4" fontId="7" fillId="0" borderId="54" xfId="23" applyNumberFormat="1" applyFont="1" applyFill="1" applyBorder="1" applyAlignment="1">
      <alignment horizontal="right" vertical="center" wrapText="1"/>
      <protection/>
    </xf>
    <xf numFmtId="4" fontId="9" fillId="0" borderId="20" xfId="23" applyNumberFormat="1" applyFont="1" applyFill="1" applyBorder="1" applyAlignment="1">
      <alignment vertical="center" wrapText="1"/>
      <protection/>
    </xf>
    <xf numFmtId="0" fontId="9" fillId="2" borderId="49" xfId="22" applyFont="1" applyFill="1" applyBorder="1" applyAlignment="1">
      <alignment horizontal="center" vertical="center" wrapText="1"/>
      <protection/>
    </xf>
    <xf numFmtId="4" fontId="7" fillId="0" borderId="7" xfId="23" applyNumberFormat="1" applyFont="1" applyFill="1" applyBorder="1" applyAlignment="1">
      <alignment horizontal="right" vertical="center" wrapText="1"/>
      <protection/>
    </xf>
    <xf numFmtId="4" fontId="7" fillId="0" borderId="7" xfId="23" applyNumberFormat="1" applyFont="1" applyFill="1" applyBorder="1" applyAlignment="1">
      <alignment vertical="center" wrapText="1"/>
      <protection/>
    </xf>
    <xf numFmtId="4" fontId="9" fillId="0" borderId="9" xfId="23" applyNumberFormat="1" applyFont="1" applyFill="1" applyBorder="1" applyAlignment="1">
      <alignment vertical="center" wrapText="1"/>
      <protection/>
    </xf>
    <xf numFmtId="4" fontId="7" fillId="0" borderId="55" xfId="0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 wrapText="1"/>
    </xf>
    <xf numFmtId="4" fontId="7" fillId="0" borderId="47" xfId="0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3" fontId="9" fillId="0" borderId="0" xfId="15" applyNumberFormat="1" applyFont="1" applyBorder="1" applyAlignment="1">
      <alignment vertical="center"/>
    </xf>
    <xf numFmtId="4" fontId="7" fillId="0" borderId="32" xfId="0" applyNumberFormat="1" applyFont="1" applyFill="1" applyBorder="1" applyAlignment="1">
      <alignment vertical="center"/>
    </xf>
    <xf numFmtId="3" fontId="7" fillId="0" borderId="14" xfId="15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20" xfId="15" applyNumberFormat="1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7" fillId="0" borderId="55" xfId="0" applyNumberFormat="1" applyFont="1" applyFill="1" applyBorder="1" applyAlignment="1">
      <alignment vertical="center"/>
    </xf>
    <xf numFmtId="3" fontId="7" fillId="0" borderId="9" xfId="15" applyNumberFormat="1" applyFont="1" applyFill="1" applyBorder="1" applyAlignment="1">
      <alignment vertical="center"/>
    </xf>
    <xf numFmtId="4" fontId="9" fillId="2" borderId="18" xfId="0" applyNumberFormat="1" applyFont="1" applyFill="1" applyBorder="1" applyAlignment="1">
      <alignment/>
    </xf>
    <xf numFmtId="3" fontId="9" fillId="2" borderId="19" xfId="15" applyNumberFormat="1" applyFont="1" applyFill="1" applyBorder="1" applyAlignment="1">
      <alignment vertical="center"/>
    </xf>
    <xf numFmtId="4" fontId="9" fillId="2" borderId="53" xfId="0" applyNumberFormat="1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4" fontId="5" fillId="2" borderId="24" xfId="0" applyNumberFormat="1" applyFont="1" applyFill="1" applyBorder="1" applyAlignment="1">
      <alignment horizontal="center"/>
    </xf>
    <xf numFmtId="4" fontId="5" fillId="2" borderId="25" xfId="0" applyNumberFormat="1" applyFont="1" applyFill="1" applyBorder="1" applyAlignment="1">
      <alignment horizontal="center"/>
    </xf>
    <xf numFmtId="4" fontId="4" fillId="0" borderId="54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2" borderId="18" xfId="0" applyNumberFormat="1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4" fontId="9" fillId="2" borderId="18" xfId="0" applyNumberFormat="1" applyFont="1" applyFill="1" applyBorder="1" applyAlignment="1">
      <alignment vertical="center"/>
    </xf>
    <xf numFmtId="4" fontId="9" fillId="2" borderId="56" xfId="0" applyNumberFormat="1" applyFont="1" applyFill="1" applyBorder="1" applyAlignment="1">
      <alignment horizontal="center" vertical="center" wrapText="1"/>
    </xf>
    <xf numFmtId="4" fontId="7" fillId="0" borderId="57" xfId="0" applyNumberFormat="1" applyFont="1" applyFill="1" applyBorder="1" applyAlignment="1">
      <alignment vertical="center"/>
    </xf>
    <xf numFmtId="4" fontId="7" fillId="0" borderId="58" xfId="0" applyNumberFormat="1" applyFont="1" applyFill="1" applyBorder="1" applyAlignment="1">
      <alignment vertical="center"/>
    </xf>
    <xf numFmtId="0" fontId="6" fillId="2" borderId="50" xfId="2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6" fillId="2" borderId="30" xfId="20" applyFont="1" applyFill="1" applyBorder="1" applyAlignment="1" applyProtection="1">
      <alignment horizontal="center" vertical="center" wrapText="1"/>
      <protection locked="0"/>
    </xf>
    <xf numFmtId="0" fontId="2" fillId="2" borderId="31" xfId="20" applyFont="1" applyFill="1" applyBorder="1" applyAlignment="1" applyProtection="1">
      <alignment horizontal="center" vertical="center" wrapText="1"/>
      <protection locked="0"/>
    </xf>
    <xf numFmtId="0" fontId="2" fillId="2" borderId="62" xfId="2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3" fontId="5" fillId="2" borderId="15" xfId="0" applyNumberFormat="1" applyFont="1" applyFill="1" applyBorder="1" applyAlignment="1" applyProtection="1" quotePrefix="1">
      <alignment horizontal="center" vertical="center"/>
      <protection locked="0"/>
    </xf>
    <xf numFmtId="3" fontId="5" fillId="2" borderId="16" xfId="0" applyNumberFormat="1" applyFont="1" applyFill="1" applyBorder="1" applyAlignment="1" applyProtection="1">
      <alignment horizontal="center" vertical="center"/>
      <protection locked="0"/>
    </xf>
    <xf numFmtId="10" fontId="5" fillId="2" borderId="14" xfId="0" applyNumberFormat="1" applyFont="1" applyFill="1" applyBorder="1" applyAlignment="1" applyProtection="1">
      <alignment horizontal="center" vertical="center"/>
      <protection locked="0"/>
    </xf>
    <xf numFmtId="1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indent="1"/>
      <protection locked="0"/>
    </xf>
    <xf numFmtId="0" fontId="4" fillId="0" borderId="14" xfId="0" applyFont="1" applyBorder="1" applyAlignment="1" applyProtection="1">
      <alignment horizontal="left" indent="1"/>
      <protection locked="0"/>
    </xf>
    <xf numFmtId="0" fontId="4" fillId="0" borderId="16" xfId="0" applyFont="1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left" indent="1"/>
      <protection locked="0"/>
    </xf>
    <xf numFmtId="0" fontId="8" fillId="2" borderId="51" xfId="0" applyFont="1" applyFill="1" applyBorder="1" applyAlignment="1" applyProtection="1">
      <alignment horizontal="left"/>
      <protection locked="0"/>
    </xf>
    <xf numFmtId="0" fontId="8" fillId="2" borderId="63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6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 indent="1"/>
      <protection locked="0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0" fillId="0" borderId="15" xfId="0" applyFont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 wrapText="1" indent="1"/>
      <protection locked="0"/>
    </xf>
    <xf numFmtId="0" fontId="4" fillId="0" borderId="22" xfId="0" applyFont="1" applyFill="1" applyBorder="1" applyAlignment="1" applyProtection="1">
      <alignment horizontal="right" vertical="center" wrapText="1" indent="1"/>
      <protection locked="0"/>
    </xf>
    <xf numFmtId="0" fontId="4" fillId="0" borderId="21" xfId="0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Fill="1" applyBorder="1" applyAlignment="1" applyProtection="1">
      <alignment horizontal="left" vertical="center" wrapText="1" indent="1"/>
      <protection locked="0"/>
    </xf>
    <xf numFmtId="0" fontId="4" fillId="0" borderId="6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6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 indent="1"/>
      <protection locked="0"/>
    </xf>
    <xf numFmtId="0" fontId="11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 applyProtection="1">
      <alignment horizontal="right" vertical="center" wrapText="1" indent="1"/>
      <protection locked="0"/>
    </xf>
    <xf numFmtId="3" fontId="7" fillId="0" borderId="21" xfId="23" applyFont="1" applyFill="1" applyBorder="1" applyAlignment="1">
      <alignment horizontal="left" vertical="center" wrapText="1"/>
      <protection/>
    </xf>
    <xf numFmtId="0" fontId="0" fillId="0" borderId="54" xfId="0" applyBorder="1" applyAlignment="1">
      <alignment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25" xfId="0" applyFont="1" applyFill="1" applyBorder="1" applyAlignment="1" applyProtection="1">
      <alignment horizontal="left" vertical="center" wrapText="1"/>
      <protection locked="0"/>
    </xf>
    <xf numFmtId="3" fontId="9" fillId="2" borderId="10" xfId="22" applyNumberFormat="1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/>
    </xf>
    <xf numFmtId="0" fontId="9" fillId="2" borderId="48" xfId="22" applyFont="1" applyFill="1" applyBorder="1" applyAlignment="1">
      <alignment horizontal="left" vertical="center" wrapText="1"/>
      <protection/>
    </xf>
    <xf numFmtId="0" fontId="4" fillId="0" borderId="49" xfId="0" applyFont="1" applyBorder="1" applyAlignment="1">
      <alignment/>
    </xf>
    <xf numFmtId="3" fontId="7" fillId="0" borderId="22" xfId="23" applyFont="1" applyFill="1" applyBorder="1" applyAlignment="1">
      <alignment horizontal="left" vertical="center" wrapText="1"/>
      <protection/>
    </xf>
    <xf numFmtId="0" fontId="0" fillId="0" borderId="7" xfId="0" applyBorder="1" applyAlignment="1">
      <alignment/>
    </xf>
    <xf numFmtId="3" fontId="9" fillId="2" borderId="51" xfId="23" applyFont="1" applyFill="1" applyBorder="1" applyAlignment="1">
      <alignment horizontal="left" vertical="center" wrapText="1"/>
      <protection/>
    </xf>
    <xf numFmtId="0" fontId="0" fillId="0" borderId="65" xfId="0" applyBorder="1" applyAlignment="1">
      <alignment/>
    </xf>
    <xf numFmtId="3" fontId="9" fillId="2" borderId="11" xfId="22" applyNumberFormat="1" applyFont="1" applyFill="1" applyBorder="1" applyAlignment="1">
      <alignment horizontal="center" vertical="center" wrapText="1"/>
      <protection/>
    </xf>
    <xf numFmtId="0" fontId="7" fillId="0" borderId="49" xfId="22" applyFont="1" applyBorder="1" applyAlignment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9" fillId="2" borderId="49" xfId="22" applyFont="1" applyFill="1" applyBorder="1" applyAlignment="1">
      <alignment horizontal="center" vertical="center" wrapText="1"/>
      <protection/>
    </xf>
    <xf numFmtId="3" fontId="9" fillId="2" borderId="12" xfId="22" applyNumberFormat="1" applyFont="1" applyFill="1" applyBorder="1" applyAlignment="1">
      <alignment horizontal="center" vertical="center" wrapText="1"/>
      <protection/>
    </xf>
    <xf numFmtId="0" fontId="9" fillId="2" borderId="39" xfId="22" applyFont="1" applyFill="1" applyBorder="1" applyAlignment="1">
      <alignment horizontal="center" vertical="center" wrapText="1"/>
      <protection/>
    </xf>
    <xf numFmtId="3" fontId="7" fillId="0" borderId="15" xfId="23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 vertical="center"/>
    </xf>
    <xf numFmtId="3" fontId="9" fillId="2" borderId="17" xfId="22" applyNumberFormat="1" applyFont="1" applyFill="1" applyBorder="1" applyAlignment="1">
      <alignment horizontal="left" vertical="center" wrapText="1"/>
      <protection/>
    </xf>
    <xf numFmtId="0" fontId="4" fillId="0" borderId="18" xfId="0" applyFont="1" applyBorder="1" applyAlignment="1">
      <alignment/>
    </xf>
    <xf numFmtId="3" fontId="7" fillId="0" borderId="48" xfId="23" applyFont="1" applyFill="1" applyBorder="1" applyAlignment="1">
      <alignment horizontal="left" vertical="center" wrapText="1"/>
      <protection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/>
    </xf>
    <xf numFmtId="3" fontId="7" fillId="0" borderId="23" xfId="23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0" fontId="9" fillId="2" borderId="51" xfId="0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0" fontId="9" fillId="2" borderId="51" xfId="0" applyFont="1" applyFill="1" applyBorder="1" applyAlignment="1">
      <alignment/>
    </xf>
    <xf numFmtId="0" fontId="0" fillId="2" borderId="65" xfId="0" applyFill="1" applyBorder="1" applyAlignment="1">
      <alignment/>
    </xf>
    <xf numFmtId="0" fontId="0" fillId="0" borderId="54" xfId="0" applyBorder="1" applyAlignment="1">
      <alignment/>
    </xf>
    <xf numFmtId="0" fontId="0" fillId="0" borderId="7" xfId="0" applyBorder="1" applyAlignment="1">
      <alignment vertical="center"/>
    </xf>
    <xf numFmtId="3" fontId="7" fillId="2" borderId="17" xfId="23" applyFont="1" applyFill="1" applyBorder="1" applyAlignment="1">
      <alignment horizontal="left" vertical="center" wrapText="1"/>
      <protection/>
    </xf>
    <xf numFmtId="0" fontId="0" fillId="2" borderId="18" xfId="0" applyFill="1" applyBorder="1" applyAlignment="1">
      <alignment vertical="center"/>
    </xf>
    <xf numFmtId="0" fontId="4" fillId="0" borderId="53" xfId="0" applyFont="1" applyBorder="1" applyAlignment="1">
      <alignment/>
    </xf>
    <xf numFmtId="3" fontId="9" fillId="2" borderId="10" xfId="23" applyFont="1" applyFill="1" applyBorder="1" applyAlignment="1">
      <alignment horizontal="left" vertical="center" wrapText="1"/>
      <protection/>
    </xf>
    <xf numFmtId="0" fontId="18" fillId="2" borderId="11" xfId="0" applyFont="1" applyFill="1" applyBorder="1" applyAlignment="1">
      <alignment/>
    </xf>
    <xf numFmtId="3" fontId="9" fillId="2" borderId="60" xfId="23" applyFont="1" applyFill="1" applyBorder="1" applyAlignment="1">
      <alignment horizontal="left" vertical="center" wrapText="1"/>
      <protection/>
    </xf>
    <xf numFmtId="0" fontId="18" fillId="2" borderId="66" xfId="0" applyFont="1" applyFill="1" applyBorder="1" applyAlignment="1">
      <alignment horizontal="left"/>
    </xf>
    <xf numFmtId="0" fontId="6" fillId="2" borderId="50" xfId="22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16" xfId="22" applyFont="1" applyBorder="1" applyAlignment="1">
      <alignment horizontal="right" vertical="center"/>
      <protection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inanční plán JI" xfId="20"/>
    <cellStyle name="normální_finanční plánPE" xfId="21"/>
    <cellStyle name="normální_FP_návrh_28.05_09" xfId="22"/>
    <cellStyle name="nový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%20ZZ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_2010"/>
      <sheetName val="Dotace "/>
      <sheetName val="Fondy"/>
      <sheetName val="Investice"/>
      <sheetName val="Plán oprav"/>
      <sheetName val="Odpisový plán"/>
      <sheetName val="ZP"/>
    </sheetNames>
    <sheetDataSet>
      <sheetData sheetId="3">
        <row r="28">
          <cell r="E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>
      <selection activeCell="I1" sqref="I1"/>
    </sheetView>
  </sheetViews>
  <sheetFormatPr defaultColWidth="9.140625" defaultRowHeight="12.75"/>
  <cols>
    <col min="1" max="1" width="17.140625" style="0" customWidth="1"/>
    <col min="2" max="2" width="37.00390625" style="0" bestFit="1" customWidth="1"/>
    <col min="3" max="3" width="10.28125" style="0" customWidth="1"/>
    <col min="4" max="4" width="11.00390625" style="0" customWidth="1"/>
    <col min="6" max="6" width="10.57421875" style="0" customWidth="1"/>
    <col min="7" max="7" width="11.8515625" style="0" customWidth="1"/>
  </cols>
  <sheetData>
    <row r="1" spans="1:9" ht="15.75">
      <c r="A1" s="234" t="s">
        <v>210</v>
      </c>
      <c r="I1" s="235" t="s">
        <v>220</v>
      </c>
    </row>
    <row r="2" ht="12.75">
      <c r="I2" s="235" t="s">
        <v>209</v>
      </c>
    </row>
    <row r="3" spans="1:10" ht="15.75">
      <c r="A3" s="1" t="s">
        <v>0</v>
      </c>
      <c r="B3" s="2"/>
      <c r="C3" s="2"/>
      <c r="D3" s="2"/>
      <c r="E3" s="2"/>
      <c r="F3" s="2"/>
      <c r="G3" s="2"/>
      <c r="H3" s="3"/>
      <c r="I3" s="3"/>
      <c r="J3" s="4"/>
    </row>
    <row r="4" spans="1:10" s="181" customFormat="1" ht="3.75" customHeight="1" thickBot="1">
      <c r="A4" s="177"/>
      <c r="B4" s="178"/>
      <c r="C4" s="177"/>
      <c r="D4" s="177"/>
      <c r="E4" s="177"/>
      <c r="F4" s="177"/>
      <c r="G4" s="177"/>
      <c r="H4" s="177"/>
      <c r="I4" s="179"/>
      <c r="J4" s="180"/>
    </row>
    <row r="5" spans="1:10" ht="12.75">
      <c r="A5" s="240" t="s">
        <v>1</v>
      </c>
      <c r="B5" s="241"/>
      <c r="C5" s="246" t="s">
        <v>2</v>
      </c>
      <c r="D5" s="247"/>
      <c r="E5" s="248"/>
      <c r="F5" s="246" t="s">
        <v>3</v>
      </c>
      <c r="G5" s="247"/>
      <c r="H5" s="248"/>
      <c r="I5" s="249" t="s">
        <v>4</v>
      </c>
      <c r="J5" s="250"/>
    </row>
    <row r="6" spans="1:10" ht="12.75">
      <c r="A6" s="242"/>
      <c r="B6" s="243"/>
      <c r="C6" s="5" t="s">
        <v>5</v>
      </c>
      <c r="D6" s="6" t="s">
        <v>6</v>
      </c>
      <c r="E6" s="7" t="s">
        <v>7</v>
      </c>
      <c r="F6" s="5" t="s">
        <v>5</v>
      </c>
      <c r="G6" s="6" t="s">
        <v>6</v>
      </c>
      <c r="H6" s="8" t="s">
        <v>7</v>
      </c>
      <c r="I6" s="251" t="s">
        <v>8</v>
      </c>
      <c r="J6" s="253" t="s">
        <v>9</v>
      </c>
    </row>
    <row r="7" spans="1:10" ht="13.5" thickBot="1">
      <c r="A7" s="244"/>
      <c r="B7" s="245"/>
      <c r="C7" s="9" t="s">
        <v>10</v>
      </c>
      <c r="D7" s="10" t="s">
        <v>10</v>
      </c>
      <c r="E7" s="11"/>
      <c r="F7" s="9" t="s">
        <v>10</v>
      </c>
      <c r="G7" s="10" t="s">
        <v>10</v>
      </c>
      <c r="H7" s="12"/>
      <c r="I7" s="252"/>
      <c r="J7" s="254"/>
    </row>
    <row r="8" spans="1:10" ht="12.75">
      <c r="A8" s="255" t="s">
        <v>11</v>
      </c>
      <c r="B8" s="256"/>
      <c r="C8" s="13"/>
      <c r="D8" s="14"/>
      <c r="E8" s="15">
        <v>0</v>
      </c>
      <c r="F8" s="16"/>
      <c r="G8" s="17"/>
      <c r="H8" s="18">
        <v>0</v>
      </c>
      <c r="I8" s="19">
        <v>0</v>
      </c>
      <c r="J8" s="20"/>
    </row>
    <row r="9" spans="1:10" ht="12.75">
      <c r="A9" s="257" t="s">
        <v>12</v>
      </c>
      <c r="B9" s="258"/>
      <c r="C9" s="21">
        <v>87478.47</v>
      </c>
      <c r="D9" s="22">
        <v>0</v>
      </c>
      <c r="E9" s="23">
        <v>87478.47</v>
      </c>
      <c r="F9" s="24">
        <v>98765</v>
      </c>
      <c r="G9" s="25">
        <v>0</v>
      </c>
      <c r="H9" s="26">
        <v>98765</v>
      </c>
      <c r="I9" s="27">
        <v>11286.53</v>
      </c>
      <c r="J9" s="28">
        <v>1.129020660740866</v>
      </c>
    </row>
    <row r="10" spans="1:10" ht="12.75">
      <c r="A10" s="259" t="s">
        <v>13</v>
      </c>
      <c r="B10" s="29" t="s">
        <v>14</v>
      </c>
      <c r="C10" s="30">
        <v>86588.63</v>
      </c>
      <c r="D10" s="22"/>
      <c r="E10" s="23">
        <v>86588.63</v>
      </c>
      <c r="F10" s="31">
        <v>97565</v>
      </c>
      <c r="G10" s="25"/>
      <c r="H10" s="26">
        <v>97565</v>
      </c>
      <c r="I10" s="27">
        <v>10976.37</v>
      </c>
      <c r="J10" s="28">
        <v>1.12676456481642</v>
      </c>
    </row>
    <row r="11" spans="1:10" ht="12.75">
      <c r="A11" s="259"/>
      <c r="B11" s="29" t="s">
        <v>15</v>
      </c>
      <c r="C11" s="32">
        <v>172.42</v>
      </c>
      <c r="D11" s="22"/>
      <c r="E11" s="23">
        <v>172.42</v>
      </c>
      <c r="F11" s="33">
        <v>200</v>
      </c>
      <c r="G11" s="25"/>
      <c r="H11" s="26">
        <v>200</v>
      </c>
      <c r="I11" s="27">
        <v>27.58</v>
      </c>
      <c r="J11" s="28">
        <v>1.159958241503306</v>
      </c>
    </row>
    <row r="12" spans="1:10" ht="12.75">
      <c r="A12" s="259"/>
      <c r="B12" s="29" t="s">
        <v>16</v>
      </c>
      <c r="C12" s="32">
        <v>0</v>
      </c>
      <c r="D12" s="22"/>
      <c r="E12" s="23">
        <v>0</v>
      </c>
      <c r="F12" s="33">
        <v>0</v>
      </c>
      <c r="G12" s="25"/>
      <c r="H12" s="26">
        <v>0</v>
      </c>
      <c r="I12" s="27">
        <v>0</v>
      </c>
      <c r="J12" s="28"/>
    </row>
    <row r="13" spans="1:10" ht="12.75">
      <c r="A13" s="259"/>
      <c r="B13" s="29" t="s">
        <v>17</v>
      </c>
      <c r="C13" s="32">
        <v>717.42</v>
      </c>
      <c r="D13" s="22"/>
      <c r="E13" s="23">
        <v>717.42</v>
      </c>
      <c r="F13" s="33">
        <v>1000</v>
      </c>
      <c r="G13" s="25"/>
      <c r="H13" s="26">
        <v>1000</v>
      </c>
      <c r="I13" s="27">
        <v>282.58</v>
      </c>
      <c r="J13" s="28">
        <v>1.3938836385938502</v>
      </c>
    </row>
    <row r="14" spans="1:10" ht="12.75">
      <c r="A14" s="260" t="s">
        <v>18</v>
      </c>
      <c r="B14" s="261"/>
      <c r="C14" s="32">
        <v>0</v>
      </c>
      <c r="D14" s="22"/>
      <c r="E14" s="23">
        <v>0</v>
      </c>
      <c r="F14" s="33">
        <v>0</v>
      </c>
      <c r="G14" s="25"/>
      <c r="H14" s="26">
        <v>0</v>
      </c>
      <c r="I14" s="27">
        <v>0</v>
      </c>
      <c r="J14" s="28"/>
    </row>
    <row r="15" spans="1:10" ht="12.75">
      <c r="A15" s="257" t="s">
        <v>19</v>
      </c>
      <c r="B15" s="258"/>
      <c r="C15" s="32">
        <v>0</v>
      </c>
      <c r="D15" s="22"/>
      <c r="E15" s="23">
        <v>0</v>
      </c>
      <c r="F15" s="33">
        <v>0</v>
      </c>
      <c r="G15" s="25"/>
      <c r="H15" s="26">
        <v>0</v>
      </c>
      <c r="I15" s="27">
        <v>0</v>
      </c>
      <c r="J15" s="28"/>
    </row>
    <row r="16" spans="1:10" ht="12.75" hidden="1">
      <c r="A16" s="259" t="s">
        <v>20</v>
      </c>
      <c r="B16" s="34" t="s">
        <v>21</v>
      </c>
      <c r="C16" s="32">
        <v>0</v>
      </c>
      <c r="D16" s="22"/>
      <c r="E16" s="23">
        <v>0</v>
      </c>
      <c r="F16" s="33">
        <v>0</v>
      </c>
      <c r="G16" s="25"/>
      <c r="H16" s="26">
        <v>0</v>
      </c>
      <c r="I16" s="27">
        <v>0</v>
      </c>
      <c r="J16" s="28"/>
    </row>
    <row r="17" spans="1:10" ht="12.75" hidden="1">
      <c r="A17" s="259"/>
      <c r="B17" s="34" t="s">
        <v>22</v>
      </c>
      <c r="C17" s="32">
        <v>0</v>
      </c>
      <c r="D17" s="22"/>
      <c r="E17" s="23">
        <v>0</v>
      </c>
      <c r="F17" s="33">
        <v>0</v>
      </c>
      <c r="G17" s="25"/>
      <c r="H17" s="26">
        <v>0</v>
      </c>
      <c r="I17" s="27">
        <v>0</v>
      </c>
      <c r="J17" s="28"/>
    </row>
    <row r="18" spans="1:10" ht="12.75">
      <c r="A18" s="260" t="s">
        <v>23</v>
      </c>
      <c r="B18" s="261"/>
      <c r="C18" s="32">
        <v>0</v>
      </c>
      <c r="D18" s="22"/>
      <c r="E18" s="23">
        <v>0</v>
      </c>
      <c r="F18" s="33">
        <v>0</v>
      </c>
      <c r="G18" s="25"/>
      <c r="H18" s="26">
        <v>0</v>
      </c>
      <c r="I18" s="27">
        <v>0</v>
      </c>
      <c r="J18" s="28"/>
    </row>
    <row r="19" spans="1:10" ht="12.75">
      <c r="A19" s="260" t="s">
        <v>24</v>
      </c>
      <c r="B19" s="261"/>
      <c r="C19" s="32">
        <v>0</v>
      </c>
      <c r="D19" s="22"/>
      <c r="E19" s="23">
        <v>0</v>
      </c>
      <c r="F19" s="33">
        <v>0</v>
      </c>
      <c r="G19" s="25"/>
      <c r="H19" s="26">
        <v>0</v>
      </c>
      <c r="I19" s="27">
        <v>0</v>
      </c>
      <c r="J19" s="28"/>
    </row>
    <row r="20" spans="1:10" ht="12.75">
      <c r="A20" s="257" t="s">
        <v>25</v>
      </c>
      <c r="B20" s="258"/>
      <c r="C20" s="32">
        <v>0</v>
      </c>
      <c r="D20" s="22"/>
      <c r="E20" s="23">
        <v>0</v>
      </c>
      <c r="F20" s="33">
        <v>0</v>
      </c>
      <c r="G20" s="25"/>
      <c r="H20" s="26">
        <v>0</v>
      </c>
      <c r="I20" s="27">
        <v>0</v>
      </c>
      <c r="J20" s="28"/>
    </row>
    <row r="21" spans="1:10" ht="12.75">
      <c r="A21" s="257" t="s">
        <v>26</v>
      </c>
      <c r="B21" s="258"/>
      <c r="C21" s="32">
        <v>2162.23</v>
      </c>
      <c r="D21" s="22"/>
      <c r="E21" s="23">
        <v>2162.23</v>
      </c>
      <c r="F21" s="33">
        <v>2500</v>
      </c>
      <c r="G21" s="25"/>
      <c r="H21" s="26">
        <v>2500</v>
      </c>
      <c r="I21" s="27">
        <v>337.77</v>
      </c>
      <c r="J21" s="28">
        <v>1.156213723794416</v>
      </c>
    </row>
    <row r="22" spans="1:10" ht="12.75">
      <c r="A22" s="35" t="s">
        <v>20</v>
      </c>
      <c r="B22" s="29" t="s">
        <v>27</v>
      </c>
      <c r="C22" s="32">
        <v>268</v>
      </c>
      <c r="D22" s="22"/>
      <c r="E22" s="23">
        <v>268</v>
      </c>
      <c r="F22" s="33">
        <v>300</v>
      </c>
      <c r="G22" s="25"/>
      <c r="H22" s="26">
        <v>300</v>
      </c>
      <c r="I22" s="27">
        <v>32</v>
      </c>
      <c r="J22" s="28">
        <v>1.1194029850746268</v>
      </c>
    </row>
    <row r="23" spans="1:10" ht="12.75">
      <c r="A23" s="257" t="s">
        <v>28</v>
      </c>
      <c r="B23" s="258"/>
      <c r="C23" s="32">
        <v>0</v>
      </c>
      <c r="D23" s="22"/>
      <c r="E23" s="23">
        <v>0</v>
      </c>
      <c r="F23" s="33">
        <v>0</v>
      </c>
      <c r="G23" s="25"/>
      <c r="H23" s="26">
        <v>0</v>
      </c>
      <c r="I23" s="27">
        <v>0</v>
      </c>
      <c r="J23" s="28"/>
    </row>
    <row r="24" spans="1:10" ht="12.75">
      <c r="A24" s="257" t="s">
        <v>29</v>
      </c>
      <c r="B24" s="258"/>
      <c r="C24" s="30">
        <v>147567.67</v>
      </c>
      <c r="D24" s="22"/>
      <c r="E24" s="23">
        <v>147567.67</v>
      </c>
      <c r="F24" s="31">
        <v>147235</v>
      </c>
      <c r="G24" s="25"/>
      <c r="H24" s="26">
        <f>+F24</f>
        <v>147235</v>
      </c>
      <c r="I24" s="27">
        <f>+H24-E24</f>
        <v>-332.6700000000128</v>
      </c>
      <c r="J24" s="28">
        <f>+H24/E24</f>
        <v>0.9977456444219793</v>
      </c>
    </row>
    <row r="25" spans="1:10" ht="12.75">
      <c r="A25" s="262" t="s">
        <v>30</v>
      </c>
      <c r="B25" s="263"/>
      <c r="C25" s="32">
        <v>0</v>
      </c>
      <c r="D25" s="22"/>
      <c r="E25" s="23">
        <v>0</v>
      </c>
      <c r="F25" s="33">
        <v>0</v>
      </c>
      <c r="G25" s="25"/>
      <c r="H25" s="26">
        <v>0</v>
      </c>
      <c r="I25" s="27">
        <v>0</v>
      </c>
      <c r="J25" s="28"/>
    </row>
    <row r="26" spans="1:10" ht="13.5" thickBot="1">
      <c r="A26" s="264" t="s">
        <v>31</v>
      </c>
      <c r="B26" s="265"/>
      <c r="C26" s="36">
        <v>0</v>
      </c>
      <c r="D26" s="37"/>
      <c r="E26" s="38">
        <v>0</v>
      </c>
      <c r="F26" s="39">
        <v>0</v>
      </c>
      <c r="G26" s="40"/>
      <c r="H26" s="41">
        <v>0</v>
      </c>
      <c r="I26" s="42">
        <v>0</v>
      </c>
      <c r="J26" s="43"/>
    </row>
    <row r="27" spans="1:10" ht="13.5" thickBot="1">
      <c r="A27" s="266" t="s">
        <v>32</v>
      </c>
      <c r="B27" s="267"/>
      <c r="C27" s="44">
        <v>237208.37</v>
      </c>
      <c r="D27" s="45">
        <v>0</v>
      </c>
      <c r="E27" s="46">
        <v>237208.37</v>
      </c>
      <c r="F27" s="47">
        <f>+F9+F21+F24</f>
        <v>248500</v>
      </c>
      <c r="G27" s="48">
        <v>0</v>
      </c>
      <c r="H27" s="49">
        <f>+H9+H21+H24</f>
        <v>248500</v>
      </c>
      <c r="I27" s="50">
        <f>+H27-E27</f>
        <v>11291.630000000005</v>
      </c>
      <c r="J27" s="51">
        <f>+H27/E27</f>
        <v>1.0476021567029865</v>
      </c>
    </row>
    <row r="28" spans="1:10" ht="12.75">
      <c r="A28" s="268" t="s">
        <v>33</v>
      </c>
      <c r="B28" s="269"/>
      <c r="C28" s="52">
        <v>18937.4</v>
      </c>
      <c r="D28" s="53"/>
      <c r="E28" s="54">
        <v>18937.4</v>
      </c>
      <c r="F28" s="55">
        <f>17188+1452+7</f>
        <v>18647</v>
      </c>
      <c r="G28" s="56"/>
      <c r="H28" s="57">
        <f aca="true" t="shared" si="0" ref="H28:H59">+F28</f>
        <v>18647</v>
      </c>
      <c r="I28" s="55">
        <f>+H28-E28</f>
        <v>-290.40000000000146</v>
      </c>
      <c r="J28" s="58">
        <f>+H28/E28</f>
        <v>0.984665265559158</v>
      </c>
    </row>
    <row r="29" spans="1:10" ht="12.75">
      <c r="A29" s="270" t="s">
        <v>34</v>
      </c>
      <c r="B29" s="271"/>
      <c r="C29" s="32">
        <v>4560</v>
      </c>
      <c r="D29" s="22"/>
      <c r="E29" s="59">
        <v>4560</v>
      </c>
      <c r="F29" s="33">
        <v>4606</v>
      </c>
      <c r="G29" s="25"/>
      <c r="H29" s="60">
        <f t="shared" si="0"/>
        <v>4606</v>
      </c>
      <c r="I29" s="61">
        <v>46</v>
      </c>
      <c r="J29" s="62">
        <v>1.0100877192982456</v>
      </c>
    </row>
    <row r="30" spans="1:10" ht="12.75">
      <c r="A30" s="272" t="s">
        <v>20</v>
      </c>
      <c r="B30" s="29" t="s">
        <v>35</v>
      </c>
      <c r="C30" s="32">
        <v>0</v>
      </c>
      <c r="D30" s="22"/>
      <c r="E30" s="59">
        <v>0</v>
      </c>
      <c r="F30" s="33">
        <v>0</v>
      </c>
      <c r="G30" s="25"/>
      <c r="H30" s="60">
        <f t="shared" si="0"/>
        <v>0</v>
      </c>
      <c r="I30" s="61">
        <v>0</v>
      </c>
      <c r="J30" s="62"/>
    </row>
    <row r="31" spans="1:10" ht="12.75">
      <c r="A31" s="272"/>
      <c r="B31" s="29" t="s">
        <v>36</v>
      </c>
      <c r="C31" s="32">
        <v>3373</v>
      </c>
      <c r="D31" s="22"/>
      <c r="E31" s="59">
        <v>3373</v>
      </c>
      <c r="F31" s="33">
        <v>3407</v>
      </c>
      <c r="G31" s="25"/>
      <c r="H31" s="60">
        <f t="shared" si="0"/>
        <v>3407</v>
      </c>
      <c r="I31" s="61">
        <v>34</v>
      </c>
      <c r="J31" s="62">
        <v>1.0100800474355174</v>
      </c>
    </row>
    <row r="32" spans="1:10" ht="12.75">
      <c r="A32" s="272"/>
      <c r="B32" s="29" t="s">
        <v>37</v>
      </c>
      <c r="C32" s="32">
        <v>0</v>
      </c>
      <c r="D32" s="22"/>
      <c r="E32" s="59">
        <v>0</v>
      </c>
      <c r="F32" s="33">
        <v>0</v>
      </c>
      <c r="G32" s="25"/>
      <c r="H32" s="60">
        <f t="shared" si="0"/>
        <v>0</v>
      </c>
      <c r="I32" s="61">
        <v>0</v>
      </c>
      <c r="J32" s="62"/>
    </row>
    <row r="33" spans="1:10" ht="12.75">
      <c r="A33" s="272"/>
      <c r="B33" s="29" t="s">
        <v>38</v>
      </c>
      <c r="C33" s="32">
        <v>0</v>
      </c>
      <c r="D33" s="22"/>
      <c r="E33" s="59">
        <v>0</v>
      </c>
      <c r="F33" s="33">
        <v>0</v>
      </c>
      <c r="G33" s="25"/>
      <c r="H33" s="60">
        <f t="shared" si="0"/>
        <v>0</v>
      </c>
      <c r="I33" s="61">
        <v>0</v>
      </c>
      <c r="J33" s="62"/>
    </row>
    <row r="34" spans="1:10" ht="12.75">
      <c r="A34" s="270" t="s">
        <v>39</v>
      </c>
      <c r="B34" s="271"/>
      <c r="C34" s="32">
        <v>4746</v>
      </c>
      <c r="D34" s="22"/>
      <c r="E34" s="59">
        <v>4746</v>
      </c>
      <c r="F34" s="33">
        <v>4785</v>
      </c>
      <c r="G34" s="25"/>
      <c r="H34" s="60">
        <f t="shared" si="0"/>
        <v>4785</v>
      </c>
      <c r="I34" s="61">
        <v>39</v>
      </c>
      <c r="J34" s="62">
        <v>1.0082174462705435</v>
      </c>
    </row>
    <row r="35" spans="1:10" ht="12.75">
      <c r="A35" s="272" t="s">
        <v>20</v>
      </c>
      <c r="B35" s="29" t="s">
        <v>40</v>
      </c>
      <c r="C35" s="32">
        <v>0</v>
      </c>
      <c r="D35" s="22"/>
      <c r="E35" s="59">
        <v>0</v>
      </c>
      <c r="F35" s="33">
        <v>0</v>
      </c>
      <c r="G35" s="25"/>
      <c r="H35" s="60">
        <f t="shared" si="0"/>
        <v>0</v>
      </c>
      <c r="I35" s="61">
        <v>0</v>
      </c>
      <c r="J35" s="62"/>
    </row>
    <row r="36" spans="1:10" ht="12.75">
      <c r="A36" s="272"/>
      <c r="B36" s="29" t="s">
        <v>41</v>
      </c>
      <c r="C36" s="32">
        <v>0</v>
      </c>
      <c r="D36" s="22"/>
      <c r="E36" s="59">
        <v>0</v>
      </c>
      <c r="F36" s="33">
        <v>0</v>
      </c>
      <c r="G36" s="25"/>
      <c r="H36" s="60">
        <f t="shared" si="0"/>
        <v>0</v>
      </c>
      <c r="I36" s="61">
        <v>0</v>
      </c>
      <c r="J36" s="62"/>
    </row>
    <row r="37" spans="1:10" ht="12.75">
      <c r="A37" s="272"/>
      <c r="B37" s="29" t="s">
        <v>42</v>
      </c>
      <c r="C37" s="32">
        <v>0</v>
      </c>
      <c r="D37" s="22"/>
      <c r="E37" s="59">
        <v>0</v>
      </c>
      <c r="F37" s="33">
        <v>0</v>
      </c>
      <c r="G37" s="25"/>
      <c r="H37" s="60">
        <f t="shared" si="0"/>
        <v>0</v>
      </c>
      <c r="I37" s="61">
        <v>0</v>
      </c>
      <c r="J37" s="62"/>
    </row>
    <row r="38" spans="1:10" ht="12.75">
      <c r="A38" s="272"/>
      <c r="B38" s="29" t="s">
        <v>43</v>
      </c>
      <c r="C38" s="32">
        <v>807</v>
      </c>
      <c r="D38" s="22"/>
      <c r="E38" s="59">
        <v>807</v>
      </c>
      <c r="F38" s="33">
        <v>815</v>
      </c>
      <c r="G38" s="25"/>
      <c r="H38" s="60">
        <f t="shared" si="0"/>
        <v>815</v>
      </c>
      <c r="I38" s="61">
        <v>8</v>
      </c>
      <c r="J38" s="62">
        <v>1.009913258983891</v>
      </c>
    </row>
    <row r="39" spans="1:10" ht="12.75">
      <c r="A39" s="272"/>
      <c r="B39" s="29" t="s">
        <v>44</v>
      </c>
      <c r="C39" s="32">
        <v>353</v>
      </c>
      <c r="D39" s="22"/>
      <c r="E39" s="59">
        <v>353</v>
      </c>
      <c r="F39" s="33">
        <v>357</v>
      </c>
      <c r="G39" s="25"/>
      <c r="H39" s="60">
        <f t="shared" si="0"/>
        <v>357</v>
      </c>
      <c r="I39" s="61">
        <v>4</v>
      </c>
      <c r="J39" s="62">
        <v>1.0113314447592068</v>
      </c>
    </row>
    <row r="40" spans="1:10" ht="12.75">
      <c r="A40" s="272"/>
      <c r="B40" s="29" t="s">
        <v>45</v>
      </c>
      <c r="C40" s="32">
        <v>0</v>
      </c>
      <c r="D40" s="22"/>
      <c r="E40" s="59">
        <v>0</v>
      </c>
      <c r="F40" s="33">
        <v>0</v>
      </c>
      <c r="G40" s="25"/>
      <c r="H40" s="60">
        <f t="shared" si="0"/>
        <v>0</v>
      </c>
      <c r="I40" s="61">
        <v>0</v>
      </c>
      <c r="J40" s="62"/>
    </row>
    <row r="41" spans="1:10" ht="12.75">
      <c r="A41" s="272"/>
      <c r="B41" s="29" t="s">
        <v>46</v>
      </c>
      <c r="C41" s="32">
        <v>0</v>
      </c>
      <c r="D41" s="22"/>
      <c r="E41" s="59">
        <v>0</v>
      </c>
      <c r="F41" s="33">
        <v>0</v>
      </c>
      <c r="G41" s="25"/>
      <c r="H41" s="60">
        <f t="shared" si="0"/>
        <v>0</v>
      </c>
      <c r="I41" s="61">
        <v>0</v>
      </c>
      <c r="J41" s="62"/>
    </row>
    <row r="42" spans="1:10" ht="12.75">
      <c r="A42" s="270" t="s">
        <v>47</v>
      </c>
      <c r="B42" s="271"/>
      <c r="C42" s="32">
        <v>4361</v>
      </c>
      <c r="D42" s="22"/>
      <c r="E42" s="59">
        <v>4361</v>
      </c>
      <c r="F42" s="33">
        <v>4405</v>
      </c>
      <c r="G42" s="25"/>
      <c r="H42" s="60">
        <f t="shared" si="0"/>
        <v>4405</v>
      </c>
      <c r="I42" s="61">
        <v>44</v>
      </c>
      <c r="J42" s="62">
        <v>1.010089429030039</v>
      </c>
    </row>
    <row r="43" spans="1:10" ht="12.75">
      <c r="A43" s="270" t="s">
        <v>48</v>
      </c>
      <c r="B43" s="273"/>
      <c r="C43" s="32">
        <v>2158</v>
      </c>
      <c r="D43" s="22"/>
      <c r="E43" s="59">
        <v>2158</v>
      </c>
      <c r="F43" s="33">
        <v>2140</v>
      </c>
      <c r="G43" s="25"/>
      <c r="H43" s="60">
        <f t="shared" si="0"/>
        <v>2140</v>
      </c>
      <c r="I43" s="61">
        <v>-18</v>
      </c>
      <c r="J43" s="62">
        <v>0.9916589434661723</v>
      </c>
    </row>
    <row r="44" spans="1:10" ht="12.75">
      <c r="A44" s="272" t="s">
        <v>20</v>
      </c>
      <c r="B44" s="63" t="s">
        <v>49</v>
      </c>
      <c r="C44" s="32">
        <v>478</v>
      </c>
      <c r="D44" s="22"/>
      <c r="E44" s="59">
        <v>478</v>
      </c>
      <c r="F44" s="33">
        <v>470</v>
      </c>
      <c r="G44" s="25"/>
      <c r="H44" s="60">
        <f t="shared" si="0"/>
        <v>470</v>
      </c>
      <c r="I44" s="61">
        <v>-8</v>
      </c>
      <c r="J44" s="62">
        <v>0.9832635983263598</v>
      </c>
    </row>
    <row r="45" spans="1:10" ht="12.75">
      <c r="A45" s="272"/>
      <c r="B45" s="29" t="s">
        <v>50</v>
      </c>
      <c r="C45" s="32">
        <v>2</v>
      </c>
      <c r="D45" s="22"/>
      <c r="E45" s="59">
        <v>2</v>
      </c>
      <c r="F45" s="33">
        <v>2</v>
      </c>
      <c r="G45" s="25"/>
      <c r="H45" s="60">
        <f t="shared" si="0"/>
        <v>2</v>
      </c>
      <c r="I45" s="61">
        <v>0</v>
      </c>
      <c r="J45" s="62">
        <v>1</v>
      </c>
    </row>
    <row r="46" spans="1:10" ht="12.75">
      <c r="A46" s="272"/>
      <c r="B46" s="29" t="s">
        <v>51</v>
      </c>
      <c r="C46" s="32">
        <v>171</v>
      </c>
      <c r="D46" s="22"/>
      <c r="E46" s="59">
        <v>171</v>
      </c>
      <c r="F46" s="33">
        <v>173</v>
      </c>
      <c r="G46" s="25"/>
      <c r="H46" s="60">
        <f t="shared" si="0"/>
        <v>173</v>
      </c>
      <c r="I46" s="61">
        <v>2</v>
      </c>
      <c r="J46" s="62">
        <v>1.0116959064327486</v>
      </c>
    </row>
    <row r="47" spans="1:10" ht="12.75">
      <c r="A47" s="272"/>
      <c r="B47" s="29" t="s">
        <v>52</v>
      </c>
      <c r="C47" s="32">
        <v>1190</v>
      </c>
      <c r="D47" s="22"/>
      <c r="E47" s="59">
        <v>1190</v>
      </c>
      <c r="F47" s="33">
        <v>1202</v>
      </c>
      <c r="G47" s="25"/>
      <c r="H47" s="60">
        <f t="shared" si="0"/>
        <v>1202</v>
      </c>
      <c r="I47" s="61">
        <v>12</v>
      </c>
      <c r="J47" s="62">
        <v>1.0100840336134453</v>
      </c>
    </row>
    <row r="48" spans="1:10" ht="12.75">
      <c r="A48" s="270" t="s">
        <v>53</v>
      </c>
      <c r="B48" s="271"/>
      <c r="C48" s="32">
        <v>2240</v>
      </c>
      <c r="D48" s="22"/>
      <c r="E48" s="59">
        <v>2240</v>
      </c>
      <c r="F48" s="33">
        <v>1000</v>
      </c>
      <c r="G48" s="25"/>
      <c r="H48" s="60">
        <f t="shared" si="0"/>
        <v>1000</v>
      </c>
      <c r="I48" s="61">
        <v>-1240</v>
      </c>
      <c r="J48" s="62">
        <v>0.44642857142857145</v>
      </c>
    </row>
    <row r="49" spans="1:10" ht="12.75">
      <c r="A49" s="259" t="s">
        <v>20</v>
      </c>
      <c r="B49" s="29" t="s">
        <v>54</v>
      </c>
      <c r="C49" s="32">
        <v>600</v>
      </c>
      <c r="D49" s="22"/>
      <c r="E49" s="59">
        <v>600</v>
      </c>
      <c r="F49" s="33">
        <f>606+459</f>
        <v>1065</v>
      </c>
      <c r="G49" s="25"/>
      <c r="H49" s="60">
        <f t="shared" si="0"/>
        <v>1065</v>
      </c>
      <c r="I49" s="61">
        <f>+H49-E49</f>
        <v>465</v>
      </c>
      <c r="J49" s="62">
        <f>+H49/E49</f>
        <v>1.775</v>
      </c>
    </row>
    <row r="50" spans="1:10" ht="12.75">
      <c r="A50" s="259"/>
      <c r="B50" s="29" t="s">
        <v>55</v>
      </c>
      <c r="C50" s="32">
        <v>274</v>
      </c>
      <c r="D50" s="22"/>
      <c r="E50" s="59">
        <v>274</v>
      </c>
      <c r="F50" s="33">
        <f>277+500</f>
        <v>777</v>
      </c>
      <c r="G50" s="25"/>
      <c r="H50" s="60">
        <f t="shared" si="0"/>
        <v>777</v>
      </c>
      <c r="I50" s="61">
        <f>+H50-E50</f>
        <v>503</v>
      </c>
      <c r="J50" s="62">
        <f>+H50/E50</f>
        <v>2.835766423357664</v>
      </c>
    </row>
    <row r="51" spans="1:10" ht="12.75">
      <c r="A51" s="259"/>
      <c r="B51" s="29" t="s">
        <v>56</v>
      </c>
      <c r="C51" s="32">
        <v>746</v>
      </c>
      <c r="D51" s="22"/>
      <c r="E51" s="59">
        <v>746</v>
      </c>
      <c r="F51" s="33">
        <v>100</v>
      </c>
      <c r="G51" s="25"/>
      <c r="H51" s="60">
        <f t="shared" si="0"/>
        <v>100</v>
      </c>
      <c r="I51" s="61">
        <v>-646</v>
      </c>
      <c r="J51" s="62">
        <v>0.13404825737265416</v>
      </c>
    </row>
    <row r="52" spans="1:10" ht="12.75">
      <c r="A52" s="262" t="s">
        <v>57</v>
      </c>
      <c r="B52" s="263"/>
      <c r="C52" s="32">
        <v>821</v>
      </c>
      <c r="D52" s="22"/>
      <c r="E52" s="59">
        <v>821</v>
      </c>
      <c r="F52" s="33">
        <v>200</v>
      </c>
      <c r="G52" s="25"/>
      <c r="H52" s="60">
        <f t="shared" si="0"/>
        <v>200</v>
      </c>
      <c r="I52" s="61">
        <v>-621</v>
      </c>
      <c r="J52" s="62">
        <v>0.243605359317905</v>
      </c>
    </row>
    <row r="53" spans="1:10" ht="12.75">
      <c r="A53" s="259" t="s">
        <v>20</v>
      </c>
      <c r="B53" s="29" t="s">
        <v>58</v>
      </c>
      <c r="C53" s="32">
        <v>0</v>
      </c>
      <c r="D53" s="22"/>
      <c r="E53" s="59">
        <v>0</v>
      </c>
      <c r="F53" s="33">
        <v>0</v>
      </c>
      <c r="G53" s="25"/>
      <c r="H53" s="60">
        <f t="shared" si="0"/>
        <v>0</v>
      </c>
      <c r="I53" s="61">
        <v>0</v>
      </c>
      <c r="J53" s="62"/>
    </row>
    <row r="54" spans="1:10" ht="12.75">
      <c r="A54" s="259"/>
      <c r="B54" s="29" t="s">
        <v>59</v>
      </c>
      <c r="C54" s="32">
        <v>821</v>
      </c>
      <c r="D54" s="22"/>
      <c r="E54" s="59">
        <v>821</v>
      </c>
      <c r="F54" s="33">
        <f>200+500</f>
        <v>700</v>
      </c>
      <c r="G54" s="25"/>
      <c r="H54" s="60">
        <f t="shared" si="0"/>
        <v>700</v>
      </c>
      <c r="I54" s="61">
        <f>+H54-E54</f>
        <v>-121</v>
      </c>
      <c r="J54" s="62">
        <f>+H54/E54</f>
        <v>0.8526187576126675</v>
      </c>
    </row>
    <row r="55" spans="1:10" ht="12.75">
      <c r="A55" s="262" t="s">
        <v>60</v>
      </c>
      <c r="B55" s="263"/>
      <c r="C55" s="32">
        <v>51</v>
      </c>
      <c r="D55" s="22"/>
      <c r="E55" s="59">
        <v>51</v>
      </c>
      <c r="F55" s="33">
        <v>52</v>
      </c>
      <c r="G55" s="25"/>
      <c r="H55" s="60">
        <f t="shared" si="0"/>
        <v>52</v>
      </c>
      <c r="I55" s="61">
        <v>1</v>
      </c>
      <c r="J55" s="62">
        <v>1.0196078431372548</v>
      </c>
    </row>
    <row r="56" spans="1:10" ht="12.75">
      <c r="A56" s="274" t="s">
        <v>61</v>
      </c>
      <c r="B56" s="275"/>
      <c r="C56" s="64">
        <v>4289</v>
      </c>
      <c r="D56" s="65">
        <v>0</v>
      </c>
      <c r="E56" s="59">
        <v>4289</v>
      </c>
      <c r="F56" s="66">
        <v>3490</v>
      </c>
      <c r="G56" s="67">
        <v>0</v>
      </c>
      <c r="H56" s="60">
        <f t="shared" si="0"/>
        <v>3490</v>
      </c>
      <c r="I56" s="61">
        <v>-799</v>
      </c>
      <c r="J56" s="62">
        <v>0.8137094893914666</v>
      </c>
    </row>
    <row r="57" spans="1:10" ht="12.75">
      <c r="A57" s="276" t="s">
        <v>62</v>
      </c>
      <c r="B57" s="277"/>
      <c r="C57" s="32">
        <v>1737.15</v>
      </c>
      <c r="D57" s="22"/>
      <c r="E57" s="59">
        <v>1737.15</v>
      </c>
      <c r="F57" s="33">
        <v>1300</v>
      </c>
      <c r="G57" s="25"/>
      <c r="H57" s="60">
        <f t="shared" si="0"/>
        <v>1300</v>
      </c>
      <c r="I57" s="61">
        <v>-437.15</v>
      </c>
      <c r="J57" s="62">
        <v>0.7483521860518665</v>
      </c>
    </row>
    <row r="58" spans="1:10" ht="12.75">
      <c r="A58" s="276" t="s">
        <v>63</v>
      </c>
      <c r="B58" s="277"/>
      <c r="C58" s="32">
        <v>386.32</v>
      </c>
      <c r="D58" s="22"/>
      <c r="E58" s="59">
        <v>386.32</v>
      </c>
      <c r="F58" s="33">
        <v>390</v>
      </c>
      <c r="G58" s="25"/>
      <c r="H58" s="60">
        <f t="shared" si="0"/>
        <v>390</v>
      </c>
      <c r="I58" s="61">
        <v>3.680000000000007</v>
      </c>
      <c r="J58" s="62">
        <v>1.009525781735349</v>
      </c>
    </row>
    <row r="59" spans="1:10" ht="12.75">
      <c r="A59" s="276" t="s">
        <v>64</v>
      </c>
      <c r="B59" s="263"/>
      <c r="C59" s="32">
        <v>0</v>
      </c>
      <c r="D59" s="22"/>
      <c r="E59" s="59">
        <v>0</v>
      </c>
      <c r="F59" s="33">
        <v>0</v>
      </c>
      <c r="G59" s="25"/>
      <c r="H59" s="60">
        <f t="shared" si="0"/>
        <v>0</v>
      </c>
      <c r="I59" s="61">
        <v>0</v>
      </c>
      <c r="J59" s="62"/>
    </row>
    <row r="60" spans="1:10" ht="12.75">
      <c r="A60" s="276" t="s">
        <v>65</v>
      </c>
      <c r="B60" s="277"/>
      <c r="C60" s="32">
        <v>2165.53</v>
      </c>
      <c r="D60" s="22"/>
      <c r="E60" s="59">
        <v>2165.53</v>
      </c>
      <c r="F60" s="33">
        <v>1800</v>
      </c>
      <c r="G60" s="25"/>
      <c r="H60" s="60">
        <f aca="true" t="shared" si="1" ref="H60:H89">+F60</f>
        <v>1800</v>
      </c>
      <c r="I60" s="61">
        <v>-365.53</v>
      </c>
      <c r="J60" s="62">
        <v>0.8312052938541603</v>
      </c>
    </row>
    <row r="61" spans="1:10" ht="12.75">
      <c r="A61" s="278" t="s">
        <v>66</v>
      </c>
      <c r="B61" s="279"/>
      <c r="C61" s="32">
        <v>0</v>
      </c>
      <c r="D61" s="22"/>
      <c r="E61" s="59">
        <v>0</v>
      </c>
      <c r="F61" s="68">
        <v>0</v>
      </c>
      <c r="G61" s="69"/>
      <c r="H61" s="60">
        <f t="shared" si="1"/>
        <v>0</v>
      </c>
      <c r="I61" s="61">
        <v>0</v>
      </c>
      <c r="J61" s="62"/>
    </row>
    <row r="62" spans="1:10" ht="12.75">
      <c r="A62" s="280" t="s">
        <v>67</v>
      </c>
      <c r="B62" s="281"/>
      <c r="C62" s="32">
        <v>0</v>
      </c>
      <c r="D62" s="22"/>
      <c r="E62" s="59">
        <v>0</v>
      </c>
      <c r="F62" s="33">
        <v>0</v>
      </c>
      <c r="G62" s="25"/>
      <c r="H62" s="60">
        <f t="shared" si="1"/>
        <v>0</v>
      </c>
      <c r="I62" s="61">
        <v>0</v>
      </c>
      <c r="J62" s="62"/>
    </row>
    <row r="63" spans="1:10" ht="13.5" customHeight="1">
      <c r="A63" s="282" t="s">
        <v>68</v>
      </c>
      <c r="B63" s="283"/>
      <c r="C63" s="32">
        <v>19180.34</v>
      </c>
      <c r="D63" s="22"/>
      <c r="E63" s="59">
        <v>19180.34</v>
      </c>
      <c r="F63" s="33">
        <v>17500</v>
      </c>
      <c r="G63" s="25"/>
      <c r="H63" s="60">
        <f t="shared" si="1"/>
        <v>17500</v>
      </c>
      <c r="I63" s="61">
        <v>-1680.34</v>
      </c>
      <c r="J63" s="62">
        <v>0.9123925853243477</v>
      </c>
    </row>
    <row r="64" spans="1:10" ht="13.5" customHeight="1">
      <c r="A64" s="284" t="s">
        <v>69</v>
      </c>
      <c r="B64" s="285"/>
      <c r="C64" s="64">
        <v>1847.704</v>
      </c>
      <c r="D64" s="65">
        <v>0</v>
      </c>
      <c r="E64" s="59">
        <v>1847.704</v>
      </c>
      <c r="F64" s="66">
        <v>1862.305</v>
      </c>
      <c r="G64" s="67">
        <v>0</v>
      </c>
      <c r="H64" s="60">
        <f t="shared" si="1"/>
        <v>1862.305</v>
      </c>
      <c r="I64" s="61">
        <v>14.600999999999885</v>
      </c>
      <c r="J64" s="62">
        <v>1.0079022397526876</v>
      </c>
    </row>
    <row r="65" spans="1:10" ht="13.5" customHeight="1">
      <c r="A65" s="286" t="s">
        <v>20</v>
      </c>
      <c r="B65" s="29" t="s">
        <v>70</v>
      </c>
      <c r="C65" s="30">
        <v>632.622</v>
      </c>
      <c r="D65" s="65">
        <v>0</v>
      </c>
      <c r="E65" s="59">
        <v>632.622</v>
      </c>
      <c r="F65" s="31">
        <v>632</v>
      </c>
      <c r="G65" s="25">
        <v>0</v>
      </c>
      <c r="H65" s="60">
        <f t="shared" si="1"/>
        <v>632</v>
      </c>
      <c r="I65" s="61">
        <v>-0.6219999999999573</v>
      </c>
      <c r="J65" s="62">
        <v>0.9990167904372595</v>
      </c>
    </row>
    <row r="66" spans="1:10" ht="13.5" customHeight="1">
      <c r="A66" s="287"/>
      <c r="B66" s="29" t="s">
        <v>71</v>
      </c>
      <c r="C66" s="30">
        <v>242.499</v>
      </c>
      <c r="D66" s="22"/>
      <c r="E66" s="59">
        <v>242.499</v>
      </c>
      <c r="F66" s="31">
        <v>245</v>
      </c>
      <c r="G66" s="25"/>
      <c r="H66" s="60">
        <f t="shared" si="1"/>
        <v>245</v>
      </c>
      <c r="I66" s="61">
        <v>2.5010000000000048</v>
      </c>
      <c r="J66" s="62">
        <v>1.010313444591524</v>
      </c>
    </row>
    <row r="67" spans="1:10" ht="13.5" customHeight="1">
      <c r="A67" s="287"/>
      <c r="B67" s="29" t="s">
        <v>72</v>
      </c>
      <c r="C67" s="30">
        <v>972.583</v>
      </c>
      <c r="D67" s="65">
        <v>0</v>
      </c>
      <c r="E67" s="59">
        <v>972.583</v>
      </c>
      <c r="F67" s="31">
        <v>985.305</v>
      </c>
      <c r="G67" s="67">
        <v>0</v>
      </c>
      <c r="H67" s="60">
        <f t="shared" si="1"/>
        <v>985.305</v>
      </c>
      <c r="I67" s="61">
        <v>12.72199999999998</v>
      </c>
      <c r="J67" s="62">
        <v>1.013080631678736</v>
      </c>
    </row>
    <row r="68" spans="1:10" ht="13.5" customHeight="1">
      <c r="A68" s="284" t="s">
        <v>73</v>
      </c>
      <c r="B68" s="285"/>
      <c r="C68" s="32">
        <v>17252</v>
      </c>
      <c r="D68" s="22"/>
      <c r="E68" s="59">
        <v>17252</v>
      </c>
      <c r="F68" s="33">
        <v>15600</v>
      </c>
      <c r="G68" s="25"/>
      <c r="H68" s="60">
        <f t="shared" si="1"/>
        <v>15600</v>
      </c>
      <c r="I68" s="61">
        <v>-1652</v>
      </c>
      <c r="J68" s="62">
        <v>0.9042429863204267</v>
      </c>
    </row>
    <row r="69" spans="1:10" ht="13.5" customHeight="1">
      <c r="A69" s="288" t="s">
        <v>20</v>
      </c>
      <c r="B69" s="70" t="s">
        <v>74</v>
      </c>
      <c r="C69" s="32">
        <v>388</v>
      </c>
      <c r="D69" s="22"/>
      <c r="E69" s="59">
        <v>388</v>
      </c>
      <c r="F69" s="33">
        <v>392</v>
      </c>
      <c r="G69" s="25"/>
      <c r="H69" s="60">
        <f t="shared" si="1"/>
        <v>392</v>
      </c>
      <c r="I69" s="61">
        <v>4</v>
      </c>
      <c r="J69" s="62">
        <v>1.0103092783505154</v>
      </c>
    </row>
    <row r="70" spans="1:10" ht="13.5" customHeight="1">
      <c r="A70" s="289"/>
      <c r="B70" s="70" t="s">
        <v>75</v>
      </c>
      <c r="C70" s="32">
        <v>1175</v>
      </c>
      <c r="D70" s="22"/>
      <c r="E70" s="59">
        <v>1175</v>
      </c>
      <c r="F70" s="33">
        <v>1187</v>
      </c>
      <c r="G70" s="25"/>
      <c r="H70" s="60">
        <f t="shared" si="1"/>
        <v>1187</v>
      </c>
      <c r="I70" s="61">
        <v>12</v>
      </c>
      <c r="J70" s="62">
        <v>1.010212765957447</v>
      </c>
    </row>
    <row r="71" spans="1:10" ht="13.5" customHeight="1">
      <c r="A71" s="289"/>
      <c r="B71" s="70" t="s">
        <v>76</v>
      </c>
      <c r="C71" s="32">
        <v>695</v>
      </c>
      <c r="D71" s="22"/>
      <c r="E71" s="59">
        <v>695</v>
      </c>
      <c r="F71" s="33">
        <v>702</v>
      </c>
      <c r="G71" s="25"/>
      <c r="H71" s="60">
        <f t="shared" si="1"/>
        <v>702</v>
      </c>
      <c r="I71" s="61">
        <v>7</v>
      </c>
      <c r="J71" s="62">
        <v>1.0100719424460431</v>
      </c>
    </row>
    <row r="72" spans="1:10" ht="13.5" customHeight="1">
      <c r="A72" s="289"/>
      <c r="B72" s="70" t="s">
        <v>77</v>
      </c>
      <c r="C72" s="32">
        <v>299</v>
      </c>
      <c r="D72" s="22"/>
      <c r="E72" s="59">
        <v>299</v>
      </c>
      <c r="F72" s="33">
        <v>302</v>
      </c>
      <c r="G72" s="25"/>
      <c r="H72" s="60">
        <f t="shared" si="1"/>
        <v>302</v>
      </c>
      <c r="I72" s="61">
        <v>3</v>
      </c>
      <c r="J72" s="62">
        <v>1.0100334448160535</v>
      </c>
    </row>
    <row r="73" spans="1:10" ht="13.5" customHeight="1">
      <c r="A73" s="290"/>
      <c r="B73" s="70" t="s">
        <v>78</v>
      </c>
      <c r="C73" s="32">
        <v>368</v>
      </c>
      <c r="D73" s="22"/>
      <c r="E73" s="59">
        <v>368</v>
      </c>
      <c r="F73" s="33">
        <v>200</v>
      </c>
      <c r="G73" s="25"/>
      <c r="H73" s="60">
        <f t="shared" si="1"/>
        <v>200</v>
      </c>
      <c r="I73" s="61">
        <v>-168</v>
      </c>
      <c r="J73" s="62">
        <v>0.5434782608695652</v>
      </c>
    </row>
    <row r="74" spans="1:10" ht="13.5" customHeight="1">
      <c r="A74" s="282" t="s">
        <v>79</v>
      </c>
      <c r="B74" s="283"/>
      <c r="C74" s="64">
        <v>173358.31</v>
      </c>
      <c r="D74" s="65">
        <v>0</v>
      </c>
      <c r="E74" s="59">
        <v>173358.31</v>
      </c>
      <c r="F74" s="66">
        <v>186000</v>
      </c>
      <c r="G74" s="67">
        <v>0</v>
      </c>
      <c r="H74" s="60">
        <f t="shared" si="1"/>
        <v>186000</v>
      </c>
      <c r="I74" s="61">
        <v>12641.69</v>
      </c>
      <c r="J74" s="62">
        <v>1.0729223190973656</v>
      </c>
    </row>
    <row r="75" spans="1:10" ht="13.5" customHeight="1">
      <c r="A75" s="291" t="s">
        <v>80</v>
      </c>
      <c r="B75" s="292"/>
      <c r="C75" s="32">
        <v>127897.15</v>
      </c>
      <c r="D75" s="22"/>
      <c r="E75" s="59">
        <v>127897.15</v>
      </c>
      <c r="F75" s="33">
        <v>136000</v>
      </c>
      <c r="G75" s="25"/>
      <c r="H75" s="60">
        <f t="shared" si="1"/>
        <v>136000</v>
      </c>
      <c r="I75" s="61">
        <v>8102.850000000006</v>
      </c>
      <c r="J75" s="62">
        <v>1.0633544218929039</v>
      </c>
    </row>
    <row r="76" spans="1:10" ht="13.5" customHeight="1">
      <c r="A76" s="293" t="s">
        <v>20</v>
      </c>
      <c r="B76" s="71" t="s">
        <v>81</v>
      </c>
      <c r="C76" s="32">
        <v>121772.08</v>
      </c>
      <c r="D76" s="22"/>
      <c r="E76" s="59">
        <v>121772.08</v>
      </c>
      <c r="F76" s="33">
        <v>130000</v>
      </c>
      <c r="G76" s="25"/>
      <c r="H76" s="60">
        <f t="shared" si="1"/>
        <v>130000</v>
      </c>
      <c r="I76" s="61">
        <v>8227.92</v>
      </c>
      <c r="J76" s="62">
        <v>1.0675681978988945</v>
      </c>
    </row>
    <row r="77" spans="1:10" ht="13.5" customHeight="1">
      <c r="A77" s="294"/>
      <c r="B77" s="70" t="s">
        <v>82</v>
      </c>
      <c r="C77" s="32">
        <v>6125.07</v>
      </c>
      <c r="D77" s="22"/>
      <c r="E77" s="59">
        <v>6125.07</v>
      </c>
      <c r="F77" s="33">
        <v>6000</v>
      </c>
      <c r="G77" s="25"/>
      <c r="H77" s="60">
        <f t="shared" si="1"/>
        <v>6000</v>
      </c>
      <c r="I77" s="61">
        <v>-125.07</v>
      </c>
      <c r="J77" s="62">
        <v>0.9795806415273621</v>
      </c>
    </row>
    <row r="78" spans="1:10" ht="13.5" customHeight="1">
      <c r="A78" s="295" t="s">
        <v>83</v>
      </c>
      <c r="B78" s="296"/>
      <c r="C78" s="32">
        <v>0</v>
      </c>
      <c r="D78" s="22"/>
      <c r="E78" s="59">
        <v>0</v>
      </c>
      <c r="F78" s="33">
        <v>0</v>
      </c>
      <c r="G78" s="25"/>
      <c r="H78" s="60">
        <f t="shared" si="1"/>
        <v>0</v>
      </c>
      <c r="I78" s="61">
        <v>0</v>
      </c>
      <c r="J78" s="62"/>
    </row>
    <row r="79" spans="1:10" ht="13.5" customHeight="1">
      <c r="A79" s="284" t="s">
        <v>84</v>
      </c>
      <c r="B79" s="285"/>
      <c r="C79" s="32">
        <v>45461.16</v>
      </c>
      <c r="D79" s="22"/>
      <c r="E79" s="59">
        <v>45461.16</v>
      </c>
      <c r="F79" s="33">
        <v>50000</v>
      </c>
      <c r="G79" s="25"/>
      <c r="H79" s="60">
        <f t="shared" si="1"/>
        <v>50000</v>
      </c>
      <c r="I79" s="61">
        <v>4538.84</v>
      </c>
      <c r="J79" s="62">
        <v>1.099839951290288</v>
      </c>
    </row>
    <row r="80" spans="1:10" ht="13.5" customHeight="1">
      <c r="A80" s="282" t="s">
        <v>85</v>
      </c>
      <c r="B80" s="283"/>
      <c r="C80" s="32">
        <v>5.9</v>
      </c>
      <c r="D80" s="22"/>
      <c r="E80" s="59">
        <v>5.9</v>
      </c>
      <c r="F80" s="33">
        <v>6</v>
      </c>
      <c r="G80" s="25"/>
      <c r="H80" s="60">
        <f t="shared" si="1"/>
        <v>6</v>
      </c>
      <c r="I80" s="61">
        <v>0.09999999999999964</v>
      </c>
      <c r="J80" s="62">
        <v>1.0169491525423728</v>
      </c>
    </row>
    <row r="81" spans="1:10" ht="13.5" customHeight="1">
      <c r="A81" s="297" t="s">
        <v>86</v>
      </c>
      <c r="B81" s="298"/>
      <c r="C81" s="32">
        <v>3695.8</v>
      </c>
      <c r="D81" s="22"/>
      <c r="E81" s="59">
        <v>3695.8</v>
      </c>
      <c r="F81" s="33">
        <v>2000</v>
      </c>
      <c r="G81" s="25"/>
      <c r="H81" s="60">
        <f t="shared" si="1"/>
        <v>2000</v>
      </c>
      <c r="I81" s="61">
        <v>-1695.8</v>
      </c>
      <c r="J81" s="62">
        <v>0.5411548243952594</v>
      </c>
    </row>
    <row r="82" spans="1:10" ht="13.5" customHeight="1">
      <c r="A82" s="299" t="s">
        <v>87</v>
      </c>
      <c r="B82" s="300"/>
      <c r="C82" s="32">
        <v>496</v>
      </c>
      <c r="D82" s="22"/>
      <c r="E82" s="59">
        <v>496</v>
      </c>
      <c r="F82" s="33">
        <v>200</v>
      </c>
      <c r="G82" s="25"/>
      <c r="H82" s="60">
        <f t="shared" si="1"/>
        <v>200</v>
      </c>
      <c r="I82" s="61">
        <v>-296</v>
      </c>
      <c r="J82" s="62">
        <v>0.4032258064516129</v>
      </c>
    </row>
    <row r="83" spans="1:10" ht="13.5" customHeight="1">
      <c r="A83" s="299" t="s">
        <v>88</v>
      </c>
      <c r="B83" s="300"/>
      <c r="C83" s="32">
        <v>0</v>
      </c>
      <c r="D83" s="22"/>
      <c r="E83" s="59">
        <v>0</v>
      </c>
      <c r="F83" s="33">
        <v>0</v>
      </c>
      <c r="G83" s="25"/>
      <c r="H83" s="60">
        <f t="shared" si="1"/>
        <v>0</v>
      </c>
      <c r="I83" s="61">
        <v>0</v>
      </c>
      <c r="J83" s="62"/>
    </row>
    <row r="84" spans="1:10" ht="13.5" customHeight="1">
      <c r="A84" s="282" t="s">
        <v>89</v>
      </c>
      <c r="B84" s="283"/>
      <c r="C84" s="32">
        <v>17029.29</v>
      </c>
      <c r="D84" s="22"/>
      <c r="E84" s="59">
        <v>17029.29</v>
      </c>
      <c r="F84" s="33">
        <v>20857</v>
      </c>
      <c r="G84" s="69"/>
      <c r="H84" s="60">
        <f t="shared" si="1"/>
        <v>20857</v>
      </c>
      <c r="I84" s="61">
        <v>3827.71</v>
      </c>
      <c r="J84" s="62">
        <v>1.2247721425849227</v>
      </c>
    </row>
    <row r="85" spans="1:10" ht="13.5" customHeight="1">
      <c r="A85" s="284" t="s">
        <v>90</v>
      </c>
      <c r="B85" s="285"/>
      <c r="C85" s="32">
        <v>17029.29</v>
      </c>
      <c r="D85" s="22"/>
      <c r="E85" s="59">
        <v>17029.29</v>
      </c>
      <c r="F85" s="31">
        <v>20857</v>
      </c>
      <c r="G85" s="25"/>
      <c r="H85" s="60">
        <f t="shared" si="1"/>
        <v>20857</v>
      </c>
      <c r="I85" s="61">
        <v>3827.71</v>
      </c>
      <c r="J85" s="62">
        <v>1.2247721425849227</v>
      </c>
    </row>
    <row r="86" spans="1:10" ht="13.5" customHeight="1" hidden="1">
      <c r="A86" s="301" t="s">
        <v>20</v>
      </c>
      <c r="B86" s="70" t="s">
        <v>91</v>
      </c>
      <c r="C86" s="32">
        <v>0</v>
      </c>
      <c r="D86" s="22"/>
      <c r="E86" s="59">
        <v>0</v>
      </c>
      <c r="F86" s="33">
        <v>0</v>
      </c>
      <c r="G86" s="25"/>
      <c r="H86" s="60">
        <f t="shared" si="1"/>
        <v>0</v>
      </c>
      <c r="I86" s="61">
        <v>0</v>
      </c>
      <c r="J86" s="62"/>
    </row>
    <row r="87" spans="1:10" ht="13.5" customHeight="1" hidden="1">
      <c r="A87" s="301"/>
      <c r="B87" s="70" t="s">
        <v>92</v>
      </c>
      <c r="C87" s="32">
        <v>0</v>
      </c>
      <c r="D87" s="22"/>
      <c r="E87" s="59">
        <v>0</v>
      </c>
      <c r="F87" s="33">
        <v>0</v>
      </c>
      <c r="G87" s="25"/>
      <c r="H87" s="60">
        <f t="shared" si="1"/>
        <v>0</v>
      </c>
      <c r="I87" s="61">
        <v>0</v>
      </c>
      <c r="J87" s="62"/>
    </row>
    <row r="88" spans="1:10" ht="13.5" customHeight="1">
      <c r="A88" s="304" t="s">
        <v>93</v>
      </c>
      <c r="B88" s="305"/>
      <c r="C88" s="32">
        <v>0</v>
      </c>
      <c r="D88" s="22"/>
      <c r="E88" s="59">
        <v>0</v>
      </c>
      <c r="F88" s="68">
        <v>0</v>
      </c>
      <c r="G88" s="69"/>
      <c r="H88" s="60">
        <f t="shared" si="1"/>
        <v>0</v>
      </c>
      <c r="I88" s="61">
        <v>0</v>
      </c>
      <c r="J88" s="62"/>
    </row>
    <row r="89" spans="1:10" ht="13.5" customHeight="1" thickBot="1">
      <c r="A89" s="306" t="s">
        <v>94</v>
      </c>
      <c r="B89" s="307"/>
      <c r="C89" s="36">
        <v>66.98</v>
      </c>
      <c r="D89" s="37"/>
      <c r="E89" s="72">
        <v>66.98</v>
      </c>
      <c r="F89" s="73">
        <v>0</v>
      </c>
      <c r="G89" s="74"/>
      <c r="H89" s="60">
        <f t="shared" si="1"/>
        <v>0</v>
      </c>
      <c r="I89" s="75">
        <v>-66.98</v>
      </c>
      <c r="J89" s="76">
        <v>0</v>
      </c>
    </row>
    <row r="90" spans="1:10" ht="13.5" customHeight="1" thickBot="1">
      <c r="A90" s="308" t="s">
        <v>95</v>
      </c>
      <c r="B90" s="309"/>
      <c r="C90" s="44">
        <v>236563.02</v>
      </c>
      <c r="D90" s="45">
        <v>0</v>
      </c>
      <c r="E90" s="46">
        <v>236563.02</v>
      </c>
      <c r="F90" s="47">
        <f>SUM(F28,F56,F61,F62,F63,F74,F80,F81,F84,F88,F89)</f>
        <v>248500</v>
      </c>
      <c r="G90" s="48">
        <v>0</v>
      </c>
      <c r="H90" s="47">
        <f>SUM(H28,H56,H61,H62,H63,H74,H80,H81,H84,H88,H89)</f>
        <v>248500</v>
      </c>
      <c r="I90" s="77">
        <f>+H90-E90</f>
        <v>11936.98000000001</v>
      </c>
      <c r="J90" s="78">
        <f>+H90/E90</f>
        <v>1.0504600423176877</v>
      </c>
    </row>
    <row r="91" spans="1:10" ht="13.5" customHeight="1" thickBot="1">
      <c r="A91" s="310" t="s">
        <v>96</v>
      </c>
      <c r="B91" s="311"/>
      <c r="C91" s="79">
        <v>645.3500000000058</v>
      </c>
      <c r="D91" s="80">
        <v>0</v>
      </c>
      <c r="E91" s="81">
        <v>645.3500000000058</v>
      </c>
      <c r="F91" s="82">
        <f>+F27-F90</f>
        <v>0</v>
      </c>
      <c r="G91" s="83">
        <v>0</v>
      </c>
      <c r="H91" s="84">
        <f>+H27-H90</f>
        <v>0</v>
      </c>
      <c r="I91" s="82">
        <v>-645.3500000000058</v>
      </c>
      <c r="J91" s="85">
        <v>0</v>
      </c>
    </row>
    <row r="93" ht="16.5" thickBot="1">
      <c r="A93" s="1" t="s">
        <v>181</v>
      </c>
    </row>
    <row r="94" spans="1:7" s="185" customFormat="1" ht="22.5">
      <c r="A94" s="312" t="s">
        <v>162</v>
      </c>
      <c r="B94" s="313"/>
      <c r="C94" s="320" t="s">
        <v>163</v>
      </c>
      <c r="D94" s="320" t="s">
        <v>164</v>
      </c>
      <c r="E94" s="186" t="s">
        <v>165</v>
      </c>
      <c r="F94" s="320" t="s">
        <v>166</v>
      </c>
      <c r="G94" s="324" t="s">
        <v>167</v>
      </c>
    </row>
    <row r="95" spans="1:7" s="185" customFormat="1" ht="12" thickBot="1">
      <c r="A95" s="314"/>
      <c r="B95" s="315"/>
      <c r="C95" s="321"/>
      <c r="D95" s="322"/>
      <c r="E95" s="195" t="s">
        <v>168</v>
      </c>
      <c r="F95" s="323"/>
      <c r="G95" s="325"/>
    </row>
    <row r="96" spans="1:7" ht="18.75" customHeight="1" thickBot="1">
      <c r="A96" s="316" t="s">
        <v>169</v>
      </c>
      <c r="B96" s="317"/>
      <c r="C96" s="196"/>
      <c r="D96" s="196">
        <v>632000</v>
      </c>
      <c r="E96" s="197"/>
      <c r="F96" s="197">
        <v>0</v>
      </c>
      <c r="G96" s="198">
        <v>632000</v>
      </c>
    </row>
    <row r="97" spans="1:7" ht="21" customHeight="1" thickBot="1">
      <c r="A97" s="318" t="s">
        <v>170</v>
      </c>
      <c r="B97" s="319"/>
      <c r="C97" s="191">
        <v>0</v>
      </c>
      <c r="D97" s="191">
        <v>632000</v>
      </c>
      <c r="E97" s="191">
        <v>0</v>
      </c>
      <c r="F97" s="191">
        <v>0</v>
      </c>
      <c r="G97" s="192">
        <v>632000</v>
      </c>
    </row>
    <row r="98" ht="9" customHeight="1" thickBot="1"/>
    <row r="99" spans="1:7" ht="21.75" customHeight="1">
      <c r="A99" s="312" t="s">
        <v>171</v>
      </c>
      <c r="B99" s="313"/>
      <c r="C99" s="320" t="s">
        <v>163</v>
      </c>
      <c r="D99" s="320" t="s">
        <v>164</v>
      </c>
      <c r="E99" s="186" t="s">
        <v>165</v>
      </c>
      <c r="F99" s="320" t="s">
        <v>166</v>
      </c>
      <c r="G99" s="324" t="s">
        <v>167</v>
      </c>
    </row>
    <row r="100" spans="1:7" ht="13.5" thickBot="1">
      <c r="A100" s="314"/>
      <c r="B100" s="315"/>
      <c r="C100" s="321"/>
      <c r="D100" s="322"/>
      <c r="E100" s="195" t="s">
        <v>168</v>
      </c>
      <c r="F100" s="323"/>
      <c r="G100" s="325"/>
    </row>
    <row r="101" spans="1:7" s="227" customFormat="1" ht="15.75" customHeight="1">
      <c r="A101" s="302" t="s">
        <v>172</v>
      </c>
      <c r="B101" s="303"/>
      <c r="C101" s="193"/>
      <c r="D101" s="193">
        <v>14000000</v>
      </c>
      <c r="E101" s="182"/>
      <c r="F101" s="182">
        <v>0</v>
      </c>
      <c r="G101" s="194">
        <v>14000000</v>
      </c>
    </row>
    <row r="102" spans="1:7" s="227" customFormat="1" ht="15.75" customHeight="1">
      <c r="A102" s="326" t="s">
        <v>219</v>
      </c>
      <c r="B102" s="327"/>
      <c r="C102" s="184"/>
      <c r="D102" s="184">
        <v>1880000</v>
      </c>
      <c r="E102" s="183"/>
      <c r="F102" s="183">
        <v>0</v>
      </c>
      <c r="G102" s="187">
        <v>1880000</v>
      </c>
    </row>
    <row r="103" spans="1:7" s="227" customFormat="1" ht="15.75" customHeight="1">
      <c r="A103" s="326" t="s">
        <v>173</v>
      </c>
      <c r="B103" s="327"/>
      <c r="C103" s="184"/>
      <c r="D103" s="184">
        <v>2000000</v>
      </c>
      <c r="E103" s="183"/>
      <c r="F103" s="183">
        <v>0</v>
      </c>
      <c r="G103" s="187">
        <v>2000000</v>
      </c>
    </row>
    <row r="104" spans="1:7" s="227" customFormat="1" ht="15.75" customHeight="1">
      <c r="A104" s="326" t="s">
        <v>174</v>
      </c>
      <c r="B104" s="327"/>
      <c r="C104" s="184"/>
      <c r="D104" s="184">
        <v>800000</v>
      </c>
      <c r="E104" s="183"/>
      <c r="F104" s="183">
        <v>0</v>
      </c>
      <c r="G104" s="187">
        <v>800000</v>
      </c>
    </row>
    <row r="105" spans="1:7" s="227" customFormat="1" ht="15.75" customHeight="1">
      <c r="A105" s="326" t="s">
        <v>175</v>
      </c>
      <c r="B105" s="327"/>
      <c r="C105" s="184"/>
      <c r="D105" s="184">
        <v>200000</v>
      </c>
      <c r="E105" s="183"/>
      <c r="F105" s="183">
        <v>0</v>
      </c>
      <c r="G105" s="187">
        <v>200000</v>
      </c>
    </row>
    <row r="106" spans="1:7" s="227" customFormat="1" ht="15.75" customHeight="1">
      <c r="A106" s="326" t="s">
        <v>176</v>
      </c>
      <c r="B106" s="327"/>
      <c r="C106" s="184"/>
      <c r="D106" s="184">
        <v>300000</v>
      </c>
      <c r="E106" s="183"/>
      <c r="F106" s="183">
        <v>0</v>
      </c>
      <c r="G106" s="187">
        <v>300000</v>
      </c>
    </row>
    <row r="107" spans="1:7" s="227" customFormat="1" ht="15.75" customHeight="1">
      <c r="A107" s="326" t="s">
        <v>177</v>
      </c>
      <c r="B107" s="327"/>
      <c r="C107" s="184"/>
      <c r="D107" s="184">
        <v>80000</v>
      </c>
      <c r="E107" s="183"/>
      <c r="F107" s="183">
        <v>0</v>
      </c>
      <c r="G107" s="187">
        <v>80000</v>
      </c>
    </row>
    <row r="108" spans="1:7" s="227" customFormat="1" ht="15.75" customHeight="1">
      <c r="A108" s="326" t="s">
        <v>178</v>
      </c>
      <c r="B108" s="327"/>
      <c r="C108" s="184"/>
      <c r="D108" s="184">
        <v>300000</v>
      </c>
      <c r="E108" s="183"/>
      <c r="F108" s="183">
        <v>0</v>
      </c>
      <c r="G108" s="187">
        <v>300000</v>
      </c>
    </row>
    <row r="109" spans="1:7" s="227" customFormat="1" ht="15.75" customHeight="1">
      <c r="A109" s="326" t="s">
        <v>179</v>
      </c>
      <c r="B109" s="327"/>
      <c r="C109" s="184"/>
      <c r="D109" s="184">
        <v>65000</v>
      </c>
      <c r="E109" s="183"/>
      <c r="F109" s="183">
        <v>0</v>
      </c>
      <c r="G109" s="187">
        <v>65000</v>
      </c>
    </row>
    <row r="110" spans="1:7" s="227" customFormat="1" ht="15.75" customHeight="1" thickBot="1">
      <c r="A110" s="330" t="s">
        <v>218</v>
      </c>
      <c r="B110" s="331"/>
      <c r="C110" s="188"/>
      <c r="D110" s="188">
        <v>600000</v>
      </c>
      <c r="E110" s="189"/>
      <c r="F110" s="189">
        <v>0</v>
      </c>
      <c r="G110" s="190">
        <v>600000</v>
      </c>
    </row>
    <row r="111" spans="1:7" ht="21" customHeight="1" thickBot="1">
      <c r="A111" s="318" t="s">
        <v>180</v>
      </c>
      <c r="B111" s="319"/>
      <c r="C111" s="191">
        <f>SUM(C101:C110)</f>
        <v>0</v>
      </c>
      <c r="D111" s="191">
        <f>SUM(D101:D110)</f>
        <v>20225000</v>
      </c>
      <c r="E111" s="191">
        <f>SUM(E101:E110)</f>
        <v>0</v>
      </c>
      <c r="F111" s="191">
        <f>SUM(F101:F110)</f>
        <v>0</v>
      </c>
      <c r="G111" s="192">
        <f>SUM(G101:G110)</f>
        <v>20225000</v>
      </c>
    </row>
    <row r="112" ht="4.5" customHeight="1" thickBot="1"/>
    <row r="113" spans="1:7" ht="21" customHeight="1" thickBot="1">
      <c r="A113" s="318" t="s">
        <v>211</v>
      </c>
      <c r="B113" s="319"/>
      <c r="C113" s="191">
        <f>+C111+C97</f>
        <v>0</v>
      </c>
      <c r="D113" s="191">
        <f>+D111+D97</f>
        <v>20857000</v>
      </c>
      <c r="E113" s="191">
        <f>+E111+E97</f>
        <v>0</v>
      </c>
      <c r="F113" s="191">
        <f>+F111+F97</f>
        <v>0</v>
      </c>
      <c r="G113" s="192">
        <f>+G111+G97</f>
        <v>20857000</v>
      </c>
    </row>
    <row r="115" ht="16.5" thickBot="1">
      <c r="A115" s="1" t="s">
        <v>200</v>
      </c>
    </row>
    <row r="116" spans="1:4" ht="34.5" thickBot="1">
      <c r="A116" s="328" t="s">
        <v>182</v>
      </c>
      <c r="B116" s="329"/>
      <c r="C116" s="218" t="s">
        <v>183</v>
      </c>
      <c r="D116" s="219" t="s">
        <v>184</v>
      </c>
    </row>
    <row r="117" spans="1:4" s="227" customFormat="1" ht="15.75" customHeight="1">
      <c r="A117" s="302" t="s">
        <v>185</v>
      </c>
      <c r="B117" s="303"/>
      <c r="C117" s="199"/>
      <c r="D117" s="200">
        <v>200000</v>
      </c>
    </row>
    <row r="118" spans="1:4" s="227" customFormat="1" ht="15.75" customHeight="1">
      <c r="A118" s="302" t="s">
        <v>186</v>
      </c>
      <c r="B118" s="303"/>
      <c r="C118" s="201"/>
      <c r="D118" s="202">
        <v>80000</v>
      </c>
    </row>
    <row r="119" spans="1:4" s="227" customFormat="1" ht="15.75" customHeight="1">
      <c r="A119" s="302" t="s">
        <v>187</v>
      </c>
      <c r="B119" s="303"/>
      <c r="C119" s="201"/>
      <c r="D119" s="202">
        <v>100000</v>
      </c>
    </row>
    <row r="120" spans="1:4" s="227" customFormat="1" ht="15.75" customHeight="1">
      <c r="A120" s="302" t="s">
        <v>188</v>
      </c>
      <c r="B120" s="303"/>
      <c r="C120" s="201"/>
      <c r="D120" s="202">
        <v>80000</v>
      </c>
    </row>
    <row r="121" spans="1:4" s="227" customFormat="1" ht="15.75" customHeight="1">
      <c r="A121" s="302" t="s">
        <v>189</v>
      </c>
      <c r="B121" s="303"/>
      <c r="C121" s="201"/>
      <c r="D121" s="202">
        <v>100000</v>
      </c>
    </row>
    <row r="122" spans="1:4" s="227" customFormat="1" ht="15.75" customHeight="1" thickBot="1">
      <c r="A122" s="302" t="s">
        <v>190</v>
      </c>
      <c r="B122" s="303"/>
      <c r="C122" s="201">
        <v>632622</v>
      </c>
      <c r="D122" s="202">
        <v>72000</v>
      </c>
    </row>
    <row r="123" spans="1:4" s="227" customFormat="1" ht="15.75" customHeight="1" thickBot="1">
      <c r="A123" s="335" t="s">
        <v>191</v>
      </c>
      <c r="B123" s="336"/>
      <c r="C123" s="236">
        <f>SUM(C117:C122)</f>
        <v>632622</v>
      </c>
      <c r="D123" s="217">
        <f>SUM(D117:D122)</f>
        <v>632000</v>
      </c>
    </row>
    <row r="124" spans="1:4" ht="13.5" thickBot="1">
      <c r="A124" s="203"/>
      <c r="C124" s="204"/>
      <c r="D124" s="205"/>
    </row>
    <row r="125" spans="1:4" ht="34.5" thickBot="1">
      <c r="A125" s="312" t="s">
        <v>192</v>
      </c>
      <c r="B125" s="313"/>
      <c r="C125" s="218" t="s">
        <v>183</v>
      </c>
      <c r="D125" s="219" t="s">
        <v>184</v>
      </c>
    </row>
    <row r="126" spans="1:4" ht="18" customHeight="1" thickBot="1">
      <c r="A126" s="302" t="s">
        <v>193</v>
      </c>
      <c r="B126" s="339"/>
      <c r="C126" s="206">
        <v>242499</v>
      </c>
      <c r="D126" s="207">
        <v>245000</v>
      </c>
    </row>
    <row r="127" spans="1:4" ht="13.5" thickBot="1">
      <c r="A127" s="337" t="s">
        <v>194</v>
      </c>
      <c r="B127" s="338"/>
      <c r="C127" s="216">
        <f>SUM(C126:C126)</f>
        <v>242499</v>
      </c>
      <c r="D127" s="217">
        <f>SUM(D126:D126)</f>
        <v>245000</v>
      </c>
    </row>
    <row r="128" spans="1:4" ht="13.5" thickBot="1">
      <c r="A128" s="208"/>
      <c r="C128" s="209"/>
      <c r="D128" s="210"/>
    </row>
    <row r="129" spans="1:4" ht="34.5" thickBot="1">
      <c r="A129" s="328" t="s">
        <v>195</v>
      </c>
      <c r="B129" s="329"/>
      <c r="C129" s="218" t="s">
        <v>183</v>
      </c>
      <c r="D129" s="219" t="s">
        <v>184</v>
      </c>
    </row>
    <row r="130" spans="1:4" ht="14.25" customHeight="1">
      <c r="A130" s="302" t="s">
        <v>196</v>
      </c>
      <c r="B130" s="339"/>
      <c r="C130" s="206">
        <v>827032</v>
      </c>
      <c r="D130" s="211">
        <v>835305</v>
      </c>
    </row>
    <row r="131" spans="1:4" ht="14.25" customHeight="1">
      <c r="A131" s="302" t="s">
        <v>197</v>
      </c>
      <c r="B131" s="339"/>
      <c r="C131" s="206">
        <v>49137</v>
      </c>
      <c r="D131" s="211">
        <v>50000</v>
      </c>
    </row>
    <row r="132" spans="1:4" ht="14.25" customHeight="1" thickBot="1">
      <c r="A132" s="316" t="s">
        <v>198</v>
      </c>
      <c r="B132" s="317"/>
      <c r="C132" s="214">
        <v>96414</v>
      </c>
      <c r="D132" s="215">
        <v>100000</v>
      </c>
    </row>
    <row r="133" spans="1:4" ht="13.5" thickBot="1">
      <c r="A133" s="337" t="s">
        <v>199</v>
      </c>
      <c r="B133" s="338"/>
      <c r="C133" s="216">
        <f>SUM(C130:C132)</f>
        <v>972583</v>
      </c>
      <c r="D133" s="217">
        <f>SUM(D130:D132)</f>
        <v>985305</v>
      </c>
    </row>
    <row r="134" spans="1:4" ht="12.75">
      <c r="A134" s="185"/>
      <c r="C134" s="212"/>
      <c r="D134" s="213"/>
    </row>
    <row r="136" ht="16.5" thickBot="1">
      <c r="A136" s="1" t="s">
        <v>208</v>
      </c>
    </row>
    <row r="137" spans="1:8" ht="18.75" customHeight="1">
      <c r="A137" s="344" t="s">
        <v>201</v>
      </c>
      <c r="B137" s="345"/>
      <c r="C137" s="221">
        <v>1</v>
      </c>
      <c r="D137" s="221">
        <v>2</v>
      </c>
      <c r="E137" s="221">
        <v>3</v>
      </c>
      <c r="F137" s="221">
        <v>4</v>
      </c>
      <c r="G137" s="221">
        <v>5</v>
      </c>
      <c r="H137" s="222" t="s">
        <v>7</v>
      </c>
    </row>
    <row r="138" spans="1:8" ht="13.5" thickBot="1">
      <c r="A138" s="346" t="s">
        <v>203</v>
      </c>
      <c r="B138" s="347"/>
      <c r="C138" s="223">
        <v>15</v>
      </c>
      <c r="D138" s="223">
        <v>8</v>
      </c>
      <c r="E138" s="223">
        <v>5</v>
      </c>
      <c r="F138" s="223">
        <v>2.5</v>
      </c>
      <c r="G138" s="223">
        <v>1</v>
      </c>
      <c r="H138" s="224" t="s">
        <v>207</v>
      </c>
    </row>
    <row r="139" spans="1:8" s="227" customFormat="1" ht="17.25" customHeight="1">
      <c r="A139" s="302" t="s">
        <v>202</v>
      </c>
      <c r="B139" s="303"/>
      <c r="C139" s="225">
        <v>174205</v>
      </c>
      <c r="D139" s="225">
        <v>34006</v>
      </c>
      <c r="E139" s="225">
        <v>3860</v>
      </c>
      <c r="F139" s="225">
        <v>118</v>
      </c>
      <c r="G139" s="225">
        <v>71026</v>
      </c>
      <c r="H139" s="226">
        <v>283215</v>
      </c>
    </row>
    <row r="140" spans="1:8" s="227" customFormat="1" ht="17.25" customHeight="1">
      <c r="A140" s="302" t="s">
        <v>204</v>
      </c>
      <c r="B140" s="303"/>
      <c r="C140" s="228">
        <v>78351</v>
      </c>
      <c r="D140" s="228">
        <v>16663</v>
      </c>
      <c r="E140" s="228">
        <v>1223</v>
      </c>
      <c r="F140" s="228">
        <v>11</v>
      </c>
      <c r="G140" s="228">
        <v>8252</v>
      </c>
      <c r="H140" s="229">
        <v>104500</v>
      </c>
    </row>
    <row r="141" spans="1:8" s="227" customFormat="1" ht="17.25" customHeight="1" thickBot="1">
      <c r="A141" s="316" t="s">
        <v>205</v>
      </c>
      <c r="B141" s="340"/>
      <c r="C141" s="230">
        <v>17988</v>
      </c>
      <c r="D141" s="230">
        <v>2002</v>
      </c>
      <c r="E141" s="230">
        <v>154</v>
      </c>
      <c r="F141" s="230">
        <v>3</v>
      </c>
      <c r="G141" s="230">
        <v>710</v>
      </c>
      <c r="H141" s="231">
        <v>20857</v>
      </c>
    </row>
    <row r="142" spans="1:8" s="227" customFormat="1" ht="17.25" customHeight="1" thickBot="1">
      <c r="A142" s="341" t="s">
        <v>206</v>
      </c>
      <c r="B142" s="342"/>
      <c r="C142" s="232">
        <v>77866</v>
      </c>
      <c r="D142" s="232">
        <v>15341</v>
      </c>
      <c r="E142" s="232">
        <v>2483</v>
      </c>
      <c r="F142" s="232">
        <v>104</v>
      </c>
      <c r="G142" s="232">
        <v>62064</v>
      </c>
      <c r="H142" s="233">
        <v>157858</v>
      </c>
    </row>
    <row r="144" spans="1:3" ht="16.5" thickBot="1">
      <c r="A144" s="1" t="s">
        <v>212</v>
      </c>
      <c r="C144" s="220"/>
    </row>
    <row r="145" spans="1:3" ht="17.25" customHeight="1" thickBot="1">
      <c r="A145" s="328" t="s">
        <v>213</v>
      </c>
      <c r="B145" s="343"/>
      <c r="C145" s="237" t="s">
        <v>217</v>
      </c>
    </row>
    <row r="146" spans="1:3" ht="12.75">
      <c r="A146" s="302" t="s">
        <v>215</v>
      </c>
      <c r="B146" s="332"/>
      <c r="C146" s="238">
        <f>F24</f>
        <v>147235</v>
      </c>
    </row>
    <row r="147" spans="1:3" ht="12.75">
      <c r="A147" s="302" t="s">
        <v>216</v>
      </c>
      <c r="B147" s="332"/>
      <c r="C147" s="238">
        <v>0</v>
      </c>
    </row>
    <row r="148" spans="1:3" ht="13.5" thickBot="1">
      <c r="A148" s="333" t="s">
        <v>214</v>
      </c>
      <c r="B148" s="334"/>
      <c r="C148" s="239">
        <f>+F76</f>
        <v>130000</v>
      </c>
    </row>
  </sheetData>
  <mergeCells count="112">
    <mergeCell ref="A137:B137"/>
    <mergeCell ref="A139:B139"/>
    <mergeCell ref="A138:B138"/>
    <mergeCell ref="A140:B140"/>
    <mergeCell ref="A141:B141"/>
    <mergeCell ref="A142:B142"/>
    <mergeCell ref="A113:B113"/>
    <mergeCell ref="A145:B145"/>
    <mergeCell ref="A129:B129"/>
    <mergeCell ref="A130:B130"/>
    <mergeCell ref="A119:B119"/>
    <mergeCell ref="A120:B120"/>
    <mergeCell ref="A121:B121"/>
    <mergeCell ref="A122:B122"/>
    <mergeCell ref="A146:B146"/>
    <mergeCell ref="A147:B147"/>
    <mergeCell ref="A148:B148"/>
    <mergeCell ref="A123:B123"/>
    <mergeCell ref="A133:B133"/>
    <mergeCell ref="A127:B127"/>
    <mergeCell ref="A125:B125"/>
    <mergeCell ref="A126:B126"/>
    <mergeCell ref="A131:B131"/>
    <mergeCell ref="A132:B132"/>
    <mergeCell ref="A105:B105"/>
    <mergeCell ref="A106:B106"/>
    <mergeCell ref="A111:B111"/>
    <mergeCell ref="A116:B116"/>
    <mergeCell ref="A107:B107"/>
    <mergeCell ref="A108:B108"/>
    <mergeCell ref="A109:B109"/>
    <mergeCell ref="A110:B110"/>
    <mergeCell ref="A101:B101"/>
    <mergeCell ref="A102:B102"/>
    <mergeCell ref="A103:B103"/>
    <mergeCell ref="A104:B104"/>
    <mergeCell ref="C99:C100"/>
    <mergeCell ref="D99:D100"/>
    <mergeCell ref="F99:F100"/>
    <mergeCell ref="G99:G100"/>
    <mergeCell ref="C94:C95"/>
    <mergeCell ref="D94:D95"/>
    <mergeCell ref="F94:F95"/>
    <mergeCell ref="G94:G95"/>
    <mergeCell ref="A117:B117"/>
    <mergeCell ref="A118:B118"/>
    <mergeCell ref="A88:B88"/>
    <mergeCell ref="A89:B89"/>
    <mergeCell ref="A90:B90"/>
    <mergeCell ref="A91:B91"/>
    <mergeCell ref="A94:B95"/>
    <mergeCell ref="A96:B96"/>
    <mergeCell ref="A97:B97"/>
    <mergeCell ref="A99:B100"/>
    <mergeCell ref="A83:B83"/>
    <mergeCell ref="A84:B84"/>
    <mergeCell ref="A85:B85"/>
    <mergeCell ref="A86:A87"/>
    <mergeCell ref="A79:B79"/>
    <mergeCell ref="A80:B80"/>
    <mergeCell ref="A81:B81"/>
    <mergeCell ref="A82:B82"/>
    <mergeCell ref="A74:B74"/>
    <mergeCell ref="A75:B75"/>
    <mergeCell ref="A76:A77"/>
    <mergeCell ref="A78:B78"/>
    <mergeCell ref="A64:B64"/>
    <mergeCell ref="A65:A67"/>
    <mergeCell ref="A68:B68"/>
    <mergeCell ref="A69:A73"/>
    <mergeCell ref="A60:B60"/>
    <mergeCell ref="A61:B61"/>
    <mergeCell ref="A62:B62"/>
    <mergeCell ref="A63:B63"/>
    <mergeCell ref="A56:B56"/>
    <mergeCell ref="A57:B57"/>
    <mergeCell ref="A58:B58"/>
    <mergeCell ref="A59:B59"/>
    <mergeCell ref="A49:A51"/>
    <mergeCell ref="A52:B52"/>
    <mergeCell ref="A53:A54"/>
    <mergeCell ref="A55:B55"/>
    <mergeCell ref="A42:B42"/>
    <mergeCell ref="A43:B43"/>
    <mergeCell ref="A44:A47"/>
    <mergeCell ref="A48:B48"/>
    <mergeCell ref="A29:B29"/>
    <mergeCell ref="A30:A33"/>
    <mergeCell ref="A34:B34"/>
    <mergeCell ref="A35:A41"/>
    <mergeCell ref="A25:B25"/>
    <mergeCell ref="A26:B26"/>
    <mergeCell ref="A27:B27"/>
    <mergeCell ref="A28:B28"/>
    <mergeCell ref="A20:B20"/>
    <mergeCell ref="A21:B21"/>
    <mergeCell ref="A23:B23"/>
    <mergeCell ref="A24:B24"/>
    <mergeCell ref="A15:B15"/>
    <mergeCell ref="A16:A17"/>
    <mergeCell ref="A18:B18"/>
    <mergeCell ref="A19:B19"/>
    <mergeCell ref="A8:B8"/>
    <mergeCell ref="A9:B9"/>
    <mergeCell ref="A10:A13"/>
    <mergeCell ref="A14:B14"/>
    <mergeCell ref="A5:B7"/>
    <mergeCell ref="C5:E5"/>
    <mergeCell ref="F5:H5"/>
    <mergeCell ref="I5:J5"/>
    <mergeCell ref="I6:I7"/>
    <mergeCell ref="J6:J7"/>
  </mergeCells>
  <printOptions horizontalCentered="1"/>
  <pageMargins left="0.31496062992125984" right="0.35433070866141736" top="0.48" bottom="0.5511811023622047" header="0.29" footer="0.275590551181102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showGridLines="0" workbookViewId="0" topLeftCell="A4">
      <selection activeCell="E22" sqref="E22:E28"/>
    </sheetView>
  </sheetViews>
  <sheetFormatPr defaultColWidth="9.140625" defaultRowHeight="12.75"/>
  <cols>
    <col min="1" max="1" width="7.00390625" style="89" customWidth="1"/>
    <col min="2" max="2" width="3.7109375" style="89" customWidth="1"/>
    <col min="3" max="3" width="51.7109375" style="89" customWidth="1"/>
    <col min="4" max="5" width="11.28125" style="89" customWidth="1"/>
    <col min="6" max="6" width="15.00390625" style="89" customWidth="1"/>
    <col min="7" max="7" width="12.7109375" style="89" bestFit="1" customWidth="1"/>
    <col min="8" max="16384" width="9.140625" style="89" customWidth="1"/>
  </cols>
  <sheetData>
    <row r="1" spans="1:5" ht="15.75">
      <c r="A1" s="86" t="s">
        <v>97</v>
      </c>
      <c r="B1" s="87"/>
      <c r="C1" s="88"/>
      <c r="D1" s="88"/>
      <c r="E1" s="88"/>
    </row>
    <row r="2" spans="1:5" ht="12.75">
      <c r="A2" s="90" t="s">
        <v>98</v>
      </c>
      <c r="B2" s="91"/>
      <c r="C2" s="91" t="s">
        <v>161</v>
      </c>
      <c r="D2" s="92"/>
      <c r="E2" s="92" t="s">
        <v>99</v>
      </c>
    </row>
    <row r="3" spans="1:5" ht="15.75" thickBot="1">
      <c r="A3" s="93" t="s">
        <v>144</v>
      </c>
      <c r="B3" s="93"/>
      <c r="C3" s="93"/>
      <c r="D3" s="93"/>
      <c r="E3" s="93"/>
    </row>
    <row r="4" spans="1:5" ht="12.75">
      <c r="A4" s="348" t="s">
        <v>1</v>
      </c>
      <c r="B4" s="349"/>
      <c r="C4" s="350"/>
      <c r="D4" s="94" t="s">
        <v>100</v>
      </c>
      <c r="E4" s="95" t="s">
        <v>101</v>
      </c>
    </row>
    <row r="5" spans="1:5" ht="13.5" thickBot="1">
      <c r="A5" s="351"/>
      <c r="B5" s="352"/>
      <c r="C5" s="353"/>
      <c r="D5" s="96">
        <v>2009</v>
      </c>
      <c r="E5" s="97">
        <v>2010</v>
      </c>
    </row>
    <row r="6" spans="1:7" ht="12.75">
      <c r="A6" s="98" t="s">
        <v>102</v>
      </c>
      <c r="B6" s="99"/>
      <c r="C6" s="99"/>
      <c r="D6" s="100">
        <v>1448</v>
      </c>
      <c r="E6" s="101">
        <f>D15</f>
        <v>1497</v>
      </c>
      <c r="G6" s="102"/>
    </row>
    <row r="7" spans="1:5" ht="12.75">
      <c r="A7" s="103" t="s">
        <v>103</v>
      </c>
      <c r="B7" s="104"/>
      <c r="C7" s="104"/>
      <c r="D7" s="105">
        <f>SUM(D8:D9)</f>
        <v>772</v>
      </c>
      <c r="E7" s="106">
        <f>SUM(E8:E9)</f>
        <v>645.35</v>
      </c>
    </row>
    <row r="8" spans="1:5" ht="12.75">
      <c r="A8" s="354" t="s">
        <v>20</v>
      </c>
      <c r="B8" s="107" t="s">
        <v>104</v>
      </c>
      <c r="C8" s="108"/>
      <c r="D8" s="109">
        <v>633</v>
      </c>
      <c r="E8" s="110">
        <v>645.35</v>
      </c>
    </row>
    <row r="9" spans="1:5" ht="12.75">
      <c r="A9" s="355"/>
      <c r="B9" s="111" t="s">
        <v>105</v>
      </c>
      <c r="C9" s="112"/>
      <c r="D9" s="109">
        <v>139</v>
      </c>
      <c r="E9" s="110"/>
    </row>
    <row r="10" spans="1:5" ht="12.75">
      <c r="A10" s="103" t="s">
        <v>106</v>
      </c>
      <c r="B10" s="104"/>
      <c r="C10" s="104"/>
      <c r="D10" s="105">
        <f>SUM(D11:D14)</f>
        <v>723</v>
      </c>
      <c r="E10" s="106">
        <f>SUM(E11:E14)</f>
        <v>0</v>
      </c>
    </row>
    <row r="11" spans="1:6" ht="12.75">
      <c r="A11" s="354" t="s">
        <v>20</v>
      </c>
      <c r="B11" s="113" t="s">
        <v>107</v>
      </c>
      <c r="C11" s="114"/>
      <c r="D11" s="109">
        <v>90</v>
      </c>
      <c r="E11" s="110"/>
      <c r="F11" s="115"/>
    </row>
    <row r="12" spans="1:5" ht="12.75">
      <c r="A12" s="356"/>
      <c r="B12" s="113" t="s">
        <v>108</v>
      </c>
      <c r="C12" s="114"/>
      <c r="D12" s="109">
        <v>0</v>
      </c>
      <c r="E12" s="110"/>
    </row>
    <row r="13" spans="1:5" ht="12.75">
      <c r="A13" s="356"/>
      <c r="B13" s="113" t="s">
        <v>109</v>
      </c>
      <c r="C13" s="114"/>
      <c r="D13" s="109">
        <v>633</v>
      </c>
      <c r="E13" s="110"/>
    </row>
    <row r="14" spans="1:5" ht="12.75">
      <c r="A14" s="355"/>
      <c r="B14" s="116" t="s">
        <v>110</v>
      </c>
      <c r="C14" s="117"/>
      <c r="D14" s="109">
        <v>0</v>
      </c>
      <c r="E14" s="110"/>
    </row>
    <row r="15" spans="1:5" ht="13.5" thickBot="1">
      <c r="A15" s="118" t="s">
        <v>111</v>
      </c>
      <c r="B15" s="119"/>
      <c r="C15" s="119"/>
      <c r="D15" s="120">
        <f>SUM(D6+D7-D10)</f>
        <v>1497</v>
      </c>
      <c r="E15" s="121">
        <f>SUM(E6+E7-E10)</f>
        <v>2142.35</v>
      </c>
    </row>
    <row r="16" spans="1:5" ht="9.75" customHeight="1">
      <c r="A16" s="122"/>
      <c r="B16" s="122"/>
      <c r="C16" s="122"/>
      <c r="D16" s="123"/>
      <c r="E16" s="123"/>
    </row>
    <row r="17" spans="1:5" ht="15.75" thickBot="1">
      <c r="A17" s="93" t="s">
        <v>145</v>
      </c>
      <c r="B17" s="93"/>
      <c r="C17" s="93"/>
      <c r="D17" s="93"/>
      <c r="E17" s="93"/>
    </row>
    <row r="18" spans="1:5" ht="12.75">
      <c r="A18" s="348" t="s">
        <v>1</v>
      </c>
      <c r="B18" s="349"/>
      <c r="C18" s="350"/>
      <c r="D18" s="94" t="s">
        <v>100</v>
      </c>
      <c r="E18" s="95" t="s">
        <v>101</v>
      </c>
    </row>
    <row r="19" spans="1:5" ht="13.5" thickBot="1">
      <c r="A19" s="351"/>
      <c r="B19" s="352"/>
      <c r="C19" s="353"/>
      <c r="D19" s="96">
        <v>2009</v>
      </c>
      <c r="E19" s="97">
        <v>2010</v>
      </c>
    </row>
    <row r="20" spans="1:7" ht="12.75">
      <c r="A20" s="98" t="s">
        <v>102</v>
      </c>
      <c r="B20" s="99"/>
      <c r="C20" s="99"/>
      <c r="D20" s="124">
        <v>6510</v>
      </c>
      <c r="E20" s="125">
        <f>D46</f>
        <v>3266</v>
      </c>
      <c r="G20" s="102"/>
    </row>
    <row r="21" spans="1:7" ht="12.75">
      <c r="A21" s="103" t="s">
        <v>103</v>
      </c>
      <c r="B21" s="104"/>
      <c r="C21" s="104"/>
      <c r="D21" s="105">
        <f>SUM(D22:D28)</f>
        <v>33940</v>
      </c>
      <c r="E21" s="106">
        <f>SUM(E22:E28)</f>
        <v>21502.35</v>
      </c>
      <c r="G21" s="102"/>
    </row>
    <row r="22" spans="1:7" ht="12.75">
      <c r="A22" s="126" t="s">
        <v>112</v>
      </c>
      <c r="B22" s="127" t="s">
        <v>113</v>
      </c>
      <c r="C22" s="128" t="s">
        <v>114</v>
      </c>
      <c r="D22" s="129">
        <v>17029</v>
      </c>
      <c r="E22" s="130">
        <v>20857</v>
      </c>
      <c r="G22" s="102"/>
    </row>
    <row r="23" spans="1:7" ht="12.75">
      <c r="A23" s="126"/>
      <c r="B23" s="131" t="s">
        <v>115</v>
      </c>
      <c r="C23" s="132" t="s">
        <v>146</v>
      </c>
      <c r="D23" s="129">
        <v>11278</v>
      </c>
      <c r="E23" s="130"/>
      <c r="F23" s="115"/>
      <c r="G23" s="102"/>
    </row>
    <row r="24" spans="1:7" ht="12.75">
      <c r="A24" s="126"/>
      <c r="B24" s="131" t="s">
        <v>116</v>
      </c>
      <c r="C24" s="132" t="s">
        <v>147</v>
      </c>
      <c r="D24" s="129"/>
      <c r="E24" s="130"/>
      <c r="G24" s="102"/>
    </row>
    <row r="25" spans="1:7" ht="12.75">
      <c r="A25" s="126"/>
      <c r="B25" s="131" t="s">
        <v>117</v>
      </c>
      <c r="C25" s="132" t="s">
        <v>148</v>
      </c>
      <c r="D25" s="129">
        <v>5000</v>
      </c>
      <c r="E25" s="130"/>
      <c r="G25" s="102"/>
    </row>
    <row r="26" spans="1:7" ht="12.75">
      <c r="A26" s="126"/>
      <c r="B26" s="131" t="s">
        <v>118</v>
      </c>
      <c r="C26" s="132" t="s">
        <v>149</v>
      </c>
      <c r="D26" s="129"/>
      <c r="E26" s="130"/>
      <c r="G26" s="102"/>
    </row>
    <row r="27" spans="1:7" ht="12.75">
      <c r="A27" s="126"/>
      <c r="B27" s="131" t="s">
        <v>119</v>
      </c>
      <c r="C27" s="132" t="s">
        <v>120</v>
      </c>
      <c r="D27" s="129"/>
      <c r="E27" s="130"/>
      <c r="G27" s="115"/>
    </row>
    <row r="28" spans="1:7" ht="12.75">
      <c r="A28" s="126"/>
      <c r="B28" s="133" t="s">
        <v>121</v>
      </c>
      <c r="C28" s="134" t="s">
        <v>122</v>
      </c>
      <c r="D28" s="129">
        <v>633</v>
      </c>
      <c r="E28" s="130">
        <v>645.35</v>
      </c>
      <c r="G28" s="115"/>
    </row>
    <row r="29" spans="1:7" ht="12.75">
      <c r="A29" s="103" t="s">
        <v>106</v>
      </c>
      <c r="B29" s="104"/>
      <c r="C29" s="104"/>
      <c r="D29" s="105">
        <f>SUM(D30:D45)</f>
        <v>37184</v>
      </c>
      <c r="E29" s="106">
        <f>SUM(E30:E45)</f>
        <v>20857</v>
      </c>
      <c r="F29" s="135"/>
      <c r="G29" s="102"/>
    </row>
    <row r="30" spans="1:7" ht="12.75">
      <c r="A30" s="126" t="s">
        <v>112</v>
      </c>
      <c r="B30" s="136" t="s">
        <v>113</v>
      </c>
      <c r="C30" s="137" t="s">
        <v>123</v>
      </c>
      <c r="D30" s="109">
        <v>20728</v>
      </c>
      <c r="E30" s="110">
        <v>20225</v>
      </c>
      <c r="F30" s="138"/>
      <c r="G30" s="102"/>
    </row>
    <row r="31" spans="1:7" ht="12.75">
      <c r="A31" s="126"/>
      <c r="B31" s="136" t="s">
        <v>115</v>
      </c>
      <c r="C31" s="137" t="s">
        <v>150</v>
      </c>
      <c r="D31" s="109">
        <v>11278</v>
      </c>
      <c r="E31" s="110">
        <v>0</v>
      </c>
      <c r="F31" s="102"/>
      <c r="G31" s="102"/>
    </row>
    <row r="32" spans="1:7" ht="13.5" customHeight="1">
      <c r="A32" s="126"/>
      <c r="B32" s="136" t="s">
        <v>116</v>
      </c>
      <c r="C32" s="137" t="s">
        <v>151</v>
      </c>
      <c r="D32" s="109"/>
      <c r="E32" s="110"/>
      <c r="F32" s="102"/>
      <c r="G32" s="102"/>
    </row>
    <row r="33" spans="1:7" ht="13.5" customHeight="1">
      <c r="A33" s="126"/>
      <c r="B33" s="136" t="s">
        <v>117</v>
      </c>
      <c r="C33" s="132" t="s">
        <v>152</v>
      </c>
      <c r="D33" s="139">
        <v>5000</v>
      </c>
      <c r="E33" s="140">
        <v>0</v>
      </c>
      <c r="F33" s="102"/>
      <c r="G33" s="102"/>
    </row>
    <row r="34" spans="1:7" ht="13.5" customHeight="1">
      <c r="A34" s="126"/>
      <c r="B34" s="136" t="s">
        <v>118</v>
      </c>
      <c r="C34" s="132" t="s">
        <v>153</v>
      </c>
      <c r="D34" s="139"/>
      <c r="E34" s="140"/>
      <c r="F34" s="102"/>
      <c r="G34" s="102"/>
    </row>
    <row r="35" spans="1:7" ht="13.5" customHeight="1">
      <c r="A35" s="126"/>
      <c r="B35" s="141" t="s">
        <v>119</v>
      </c>
      <c r="C35" s="132" t="s">
        <v>124</v>
      </c>
      <c r="D35" s="139"/>
      <c r="E35" s="140">
        <v>0</v>
      </c>
      <c r="F35" s="102"/>
      <c r="G35" s="102"/>
    </row>
    <row r="36" spans="1:7" ht="13.5" customHeight="1">
      <c r="A36" s="126"/>
      <c r="B36" s="141" t="s">
        <v>121</v>
      </c>
      <c r="C36" s="132" t="s">
        <v>125</v>
      </c>
      <c r="D36" s="139"/>
      <c r="E36" s="140">
        <v>0</v>
      </c>
      <c r="F36" s="102"/>
      <c r="G36" s="102"/>
    </row>
    <row r="37" spans="1:7" ht="13.5" customHeight="1">
      <c r="A37" s="126"/>
      <c r="B37" s="141" t="s">
        <v>126</v>
      </c>
      <c r="C37" s="137" t="s">
        <v>127</v>
      </c>
      <c r="D37" s="139"/>
      <c r="E37" s="140">
        <f>+List1!D97/1000</f>
        <v>632</v>
      </c>
      <c r="F37" s="102"/>
      <c r="G37" s="102"/>
    </row>
    <row r="38" spans="1:7" ht="13.5" customHeight="1">
      <c r="A38" s="126"/>
      <c r="B38" s="141" t="s">
        <v>128</v>
      </c>
      <c r="C38" s="137" t="s">
        <v>154</v>
      </c>
      <c r="D38" s="139"/>
      <c r="E38" s="140">
        <f>'[1]Investice'!E28/1000</f>
        <v>0</v>
      </c>
      <c r="F38" s="102"/>
      <c r="G38" s="102"/>
    </row>
    <row r="39" spans="1:7" ht="13.5" customHeight="1">
      <c r="A39" s="126"/>
      <c r="B39" s="141" t="s">
        <v>129</v>
      </c>
      <c r="C39" s="137" t="s">
        <v>155</v>
      </c>
      <c r="D39" s="142"/>
      <c r="E39" s="143"/>
      <c r="F39" s="102"/>
      <c r="G39" s="102"/>
    </row>
    <row r="40" spans="1:7" ht="13.5" customHeight="1">
      <c r="A40" s="126"/>
      <c r="B40" s="141" t="s">
        <v>130</v>
      </c>
      <c r="C40" s="132" t="s">
        <v>156</v>
      </c>
      <c r="D40" s="109"/>
      <c r="E40" s="110">
        <v>0</v>
      </c>
      <c r="F40" s="102"/>
      <c r="G40" s="102"/>
    </row>
    <row r="41" spans="1:7" ht="13.5" customHeight="1">
      <c r="A41" s="126"/>
      <c r="B41" s="141" t="s">
        <v>131</v>
      </c>
      <c r="C41" s="132" t="s">
        <v>157</v>
      </c>
      <c r="D41" s="109"/>
      <c r="E41" s="110"/>
      <c r="F41" s="102"/>
      <c r="G41" s="102"/>
    </row>
    <row r="42" spans="1:7" ht="13.5" customHeight="1">
      <c r="A42" s="126"/>
      <c r="B42" s="141" t="s">
        <v>132</v>
      </c>
      <c r="C42" s="132" t="s">
        <v>133</v>
      </c>
      <c r="D42" s="109"/>
      <c r="E42" s="110">
        <v>0</v>
      </c>
      <c r="F42" s="102"/>
      <c r="G42" s="102"/>
    </row>
    <row r="43" spans="1:7" ht="13.5" customHeight="1">
      <c r="A43" s="126"/>
      <c r="B43" s="141" t="s">
        <v>134</v>
      </c>
      <c r="C43" s="132" t="s">
        <v>135</v>
      </c>
      <c r="D43" s="109"/>
      <c r="E43" s="110">
        <v>0</v>
      </c>
      <c r="F43" s="102"/>
      <c r="G43" s="102"/>
    </row>
    <row r="44" spans="1:7" ht="12.75">
      <c r="A44" s="126"/>
      <c r="B44" s="141" t="s">
        <v>136</v>
      </c>
      <c r="C44" s="137" t="s">
        <v>137</v>
      </c>
      <c r="D44" s="109"/>
      <c r="E44" s="110"/>
      <c r="F44" s="102"/>
      <c r="G44" s="102"/>
    </row>
    <row r="45" spans="1:7" ht="12.75">
      <c r="A45" s="126"/>
      <c r="B45" s="141" t="s">
        <v>138</v>
      </c>
      <c r="C45" s="144" t="s">
        <v>139</v>
      </c>
      <c r="D45" s="139">
        <v>178</v>
      </c>
      <c r="E45" s="140"/>
      <c r="G45" s="102"/>
    </row>
    <row r="46" spans="1:7" ht="13.5" thickBot="1">
      <c r="A46" s="118" t="s">
        <v>111</v>
      </c>
      <c r="B46" s="119"/>
      <c r="C46" s="119"/>
      <c r="D46" s="120">
        <f>SUM(D20+D21-D29)</f>
        <v>3266</v>
      </c>
      <c r="E46" s="121">
        <f>SUM(E20+E21-E29)</f>
        <v>3911.3499999999985</v>
      </c>
      <c r="F46" s="115"/>
      <c r="G46" s="102"/>
    </row>
    <row r="47" spans="1:6" ht="12.75">
      <c r="A47" s="145" t="s">
        <v>158</v>
      </c>
      <c r="B47" s="99"/>
      <c r="C47" s="99"/>
      <c r="D47" s="146"/>
      <c r="E47" s="147"/>
      <c r="F47" s="115"/>
    </row>
    <row r="48" spans="1:5" ht="12.75">
      <c r="A48" s="148" t="s">
        <v>140</v>
      </c>
      <c r="B48" s="149"/>
      <c r="C48" s="149"/>
      <c r="D48" s="150"/>
      <c r="E48" s="151"/>
    </row>
    <row r="49" spans="1:5" ht="13.5" thickBot="1">
      <c r="A49" s="152" t="s">
        <v>141</v>
      </c>
      <c r="B49" s="153"/>
      <c r="C49" s="154"/>
      <c r="D49" s="155"/>
      <c r="E49" s="156"/>
    </row>
    <row r="50" spans="1:5" ht="14.25" customHeight="1">
      <c r="A50" s="157"/>
      <c r="B50" s="157"/>
      <c r="C50" s="158"/>
      <c r="D50" s="158"/>
      <c r="E50" s="158"/>
    </row>
    <row r="51" spans="1:5" ht="14.25" customHeight="1" thickBot="1">
      <c r="A51" s="157" t="s">
        <v>159</v>
      </c>
      <c r="B51" s="157"/>
      <c r="C51" s="158"/>
      <c r="D51" s="158"/>
      <c r="E51" s="158"/>
    </row>
    <row r="52" spans="1:5" ht="12.75">
      <c r="A52" s="348" t="s">
        <v>1</v>
      </c>
      <c r="B52" s="349"/>
      <c r="C52" s="350"/>
      <c r="D52" s="94" t="s">
        <v>100</v>
      </c>
      <c r="E52" s="95" t="s">
        <v>101</v>
      </c>
    </row>
    <row r="53" spans="1:5" ht="13.5" thickBot="1">
      <c r="A53" s="351"/>
      <c r="B53" s="352"/>
      <c r="C53" s="353"/>
      <c r="D53" s="96">
        <v>2009</v>
      </c>
      <c r="E53" s="97">
        <v>2010</v>
      </c>
    </row>
    <row r="54" spans="1:5" ht="12.75">
      <c r="A54" s="159" t="s">
        <v>102</v>
      </c>
      <c r="B54" s="122"/>
      <c r="C54" s="122"/>
      <c r="D54" s="160">
        <v>1042</v>
      </c>
      <c r="E54" s="161">
        <f>+D57</f>
        <v>1042</v>
      </c>
    </row>
    <row r="55" spans="1:5" ht="12.75">
      <c r="A55" s="103" t="s">
        <v>103</v>
      </c>
      <c r="B55" s="104"/>
      <c r="C55" s="104"/>
      <c r="D55" s="162">
        <v>0</v>
      </c>
      <c r="E55" s="163">
        <v>0</v>
      </c>
    </row>
    <row r="56" spans="1:5" ht="12.75">
      <c r="A56" s="103" t="s">
        <v>106</v>
      </c>
      <c r="B56" s="104"/>
      <c r="C56" s="104"/>
      <c r="D56" s="162">
        <v>0</v>
      </c>
      <c r="E56" s="163">
        <v>0</v>
      </c>
    </row>
    <row r="57" spans="1:5" ht="13.5" thickBot="1">
      <c r="A57" s="118" t="s">
        <v>111</v>
      </c>
      <c r="B57" s="119"/>
      <c r="C57" s="119"/>
      <c r="D57" s="120">
        <f>+D54+D55-D56</f>
        <v>1042</v>
      </c>
      <c r="E57" s="121">
        <f>SUM(E54+E55-E56)</f>
        <v>1042</v>
      </c>
    </row>
    <row r="58" ht="9.75" customHeight="1"/>
    <row r="59" spans="1:5" ht="15.75" thickBot="1">
      <c r="A59" s="93" t="s">
        <v>160</v>
      </c>
      <c r="B59" s="93"/>
      <c r="C59" s="93"/>
      <c r="D59" s="93"/>
      <c r="E59" s="93"/>
    </row>
    <row r="60" spans="1:5" ht="12.75">
      <c r="A60" s="348" t="s">
        <v>1</v>
      </c>
      <c r="B60" s="349"/>
      <c r="C60" s="350"/>
      <c r="D60" s="94" t="s">
        <v>100</v>
      </c>
      <c r="E60" s="95" t="s">
        <v>101</v>
      </c>
    </row>
    <row r="61" spans="1:5" ht="13.5" thickBot="1">
      <c r="A61" s="351"/>
      <c r="B61" s="352"/>
      <c r="C61" s="353"/>
      <c r="D61" s="96">
        <v>2009</v>
      </c>
      <c r="E61" s="97">
        <v>2010</v>
      </c>
    </row>
    <row r="62" spans="1:5" ht="12.75">
      <c r="A62" s="159" t="s">
        <v>102</v>
      </c>
      <c r="B62" s="122"/>
      <c r="C62" s="122"/>
      <c r="D62" s="164">
        <v>1444</v>
      </c>
      <c r="E62" s="165">
        <f>+D65</f>
        <v>1580</v>
      </c>
    </row>
    <row r="63" spans="1:5" ht="12.75">
      <c r="A63" s="103" t="s">
        <v>103</v>
      </c>
      <c r="B63" s="104"/>
      <c r="C63" s="104"/>
      <c r="D63" s="166">
        <v>2435</v>
      </c>
      <c r="E63" s="167">
        <v>2600</v>
      </c>
    </row>
    <row r="64" spans="1:5" ht="12.75">
      <c r="A64" s="103" t="s">
        <v>106</v>
      </c>
      <c r="B64" s="104"/>
      <c r="C64" s="104"/>
      <c r="D64" s="142">
        <v>2299</v>
      </c>
      <c r="E64" s="143">
        <v>2800</v>
      </c>
    </row>
    <row r="65" spans="1:5" ht="13.5" thickBot="1">
      <c r="A65" s="118" t="s">
        <v>111</v>
      </c>
      <c r="B65" s="119"/>
      <c r="C65" s="119"/>
      <c r="D65" s="120">
        <f>+D62+D63-D64</f>
        <v>1580</v>
      </c>
      <c r="E65" s="121">
        <f>SUM(E62+E63-E64)</f>
        <v>1380</v>
      </c>
    </row>
    <row r="66" ht="9.75" customHeight="1"/>
    <row r="67" spans="1:5" ht="14.25" customHeight="1" thickBot="1">
      <c r="A67" s="157" t="s">
        <v>142</v>
      </c>
      <c r="B67" s="157"/>
      <c r="C67" s="158"/>
      <c r="D67" s="158"/>
      <c r="E67" s="158"/>
    </row>
    <row r="68" spans="1:5" ht="12.75">
      <c r="A68" s="348" t="s">
        <v>1</v>
      </c>
      <c r="B68" s="349"/>
      <c r="C68" s="350"/>
      <c r="D68" s="94" t="s">
        <v>100</v>
      </c>
      <c r="E68" s="95" t="s">
        <v>101</v>
      </c>
    </row>
    <row r="69" spans="1:5" ht="16.5" customHeight="1" thickBot="1">
      <c r="A69" s="351"/>
      <c r="B69" s="352"/>
      <c r="C69" s="353"/>
      <c r="D69" s="96">
        <v>2009</v>
      </c>
      <c r="E69" s="97">
        <v>2010</v>
      </c>
    </row>
    <row r="70" spans="1:5" ht="17.25" customHeight="1" thickBot="1">
      <c r="A70" s="168" t="s">
        <v>143</v>
      </c>
      <c r="B70" s="169"/>
      <c r="C70" s="169"/>
      <c r="D70" s="170">
        <v>311</v>
      </c>
      <c r="E70" s="171">
        <v>311</v>
      </c>
    </row>
    <row r="71" spans="1:5" ht="12.75">
      <c r="A71" s="172"/>
      <c r="B71" s="172"/>
      <c r="C71" s="172"/>
      <c r="D71" s="173"/>
      <c r="E71" s="173"/>
    </row>
    <row r="72" spans="1:5" ht="12.75">
      <c r="A72" s="174"/>
      <c r="B72" s="172"/>
      <c r="C72" s="172"/>
      <c r="D72" s="173"/>
      <c r="E72" s="173"/>
    </row>
    <row r="73" spans="7:8" ht="12.75">
      <c r="G73" s="102"/>
      <c r="H73" s="175"/>
    </row>
    <row r="74" ht="12.75">
      <c r="A74" s="176"/>
    </row>
  </sheetData>
  <sheetProtection formatCells="0"/>
  <protectedRanges>
    <protectedRange password="A131" sqref="D6 D8:E9 D11:E14 D20 D22:E28 D30:D45 E32 E34 E39 E41 E44:E45 D47:E49 D54:D56 D62:D64 E63:E64 D70:E70" name="Oblast1"/>
  </protectedRanges>
  <mergeCells count="7">
    <mergeCell ref="A68:C69"/>
    <mergeCell ref="A8:A9"/>
    <mergeCell ref="A11:A14"/>
    <mergeCell ref="A4:C5"/>
    <mergeCell ref="A18:C19"/>
    <mergeCell ref="A52:C53"/>
    <mergeCell ref="A60:C61"/>
  </mergeCells>
  <printOptions horizontalCentered="1"/>
  <pageMargins left="0.3937007874015748" right="0.3937007874015748" top="0.4724409448818898" bottom="0.5118110236220472" header="0.11811023622047245" footer="0.1181102362204724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2010-03-25T07:25:53Z</cp:lastPrinted>
  <dcterms:created xsi:type="dcterms:W3CDTF">2010-03-23T18:10:29Z</dcterms:created>
  <dcterms:modified xsi:type="dcterms:W3CDTF">2010-03-26T07:29:37Z</dcterms:modified>
  <cp:category/>
  <cp:version/>
  <cp:contentType/>
  <cp:contentStatus/>
</cp:coreProperties>
</file>