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DVEA 2010_01" sheetId="1" r:id="rId1"/>
  </sheets>
  <definedNames/>
  <calcPr fullCalcOnLoad="1"/>
</workbook>
</file>

<file path=xl/sharedStrings.xml><?xml version="1.0" encoding="utf-8"?>
<sst xmlns="http://schemas.openxmlformats.org/spreadsheetml/2006/main" count="208" uniqueCount="117">
  <si>
    <t>vazba na ochranná pásma a chráněná území</t>
  </si>
  <si>
    <t>celkový počet EO</t>
  </si>
  <si>
    <t>počet řešených EO</t>
  </si>
  <si>
    <t>název žadatele</t>
  </si>
  <si>
    <t>poznámka</t>
  </si>
  <si>
    <t>Vysvětlivky:</t>
  </si>
  <si>
    <t>*</t>
  </si>
  <si>
    <t>celkové náklady [Kč - bez DPH]</t>
  </si>
  <si>
    <t>ev. č. žádosti</t>
  </si>
  <si>
    <t>název akce</t>
  </si>
  <si>
    <t>soulad s PRVKUKem</t>
  </si>
  <si>
    <t>admin. soulad</t>
  </si>
  <si>
    <t>-</t>
  </si>
  <si>
    <t>dotace z jiných zdrojů [%, zdroj]</t>
  </si>
  <si>
    <t>celkové náklady [Kč - s DPH]</t>
  </si>
  <si>
    <t>termín realizace</t>
  </si>
  <si>
    <t>CELKEM</t>
  </si>
  <si>
    <t>požadovaná výše dotace [%]</t>
  </si>
  <si>
    <t>výše dotace kraje [Kč] *</t>
  </si>
  <si>
    <t>požadovaná výše dotace [Kč] *</t>
  </si>
  <si>
    <t>náklady bez DPH na 1 řešeného EO [Kč]</t>
  </si>
  <si>
    <t>NMnM</t>
  </si>
  <si>
    <t>PE</t>
  </si>
  <si>
    <t>TR</t>
  </si>
  <si>
    <t>JI</t>
  </si>
  <si>
    <t>ZR</t>
  </si>
  <si>
    <t>a</t>
  </si>
  <si>
    <t>b</t>
  </si>
  <si>
    <t>c</t>
  </si>
  <si>
    <t>d</t>
  </si>
  <si>
    <t>e</t>
  </si>
  <si>
    <t>f</t>
  </si>
  <si>
    <t>g</t>
  </si>
  <si>
    <t>h</t>
  </si>
  <si>
    <t>Svaz vodovodů a kanalizací Žďársko</t>
  </si>
  <si>
    <t>VM</t>
  </si>
  <si>
    <t>Město Telč</t>
  </si>
  <si>
    <t>Telč</t>
  </si>
  <si>
    <t>plátce DPH</t>
  </si>
  <si>
    <t>ano</t>
  </si>
  <si>
    <t>ne</t>
  </si>
  <si>
    <t>CHKO a CHOPAV Žďárské vrchy, III. OP VN Vír, tok Fryšávka v Zelené knize UNESCO</t>
  </si>
  <si>
    <t>ORP</t>
  </si>
  <si>
    <t>požadovaná výše podpory se počítá z celkových nákladů bez DPH nebo s DPH (tučně zvýrazněno) podle toho, zda žadatel je nebo není plátcem DPH a zda má možnost odpočtu DPH na uvedenou akci</t>
  </si>
  <si>
    <t>aglomerace nad 2000 EO**</t>
  </si>
  <si>
    <t>hodn. dle spec. krit.</t>
  </si>
  <si>
    <t>**</t>
  </si>
  <si>
    <t>celkové hodnocení</t>
  </si>
  <si>
    <t>DVEA 01/01/2010</t>
  </si>
  <si>
    <t>DVEA 02/01/2010</t>
  </si>
  <si>
    <t>DVEA 03/01/2010</t>
  </si>
  <si>
    <t>DVEA 04/01/2010</t>
  </si>
  <si>
    <t>DVEA 05/01/2010</t>
  </si>
  <si>
    <t>DVEA 06/01/2010</t>
  </si>
  <si>
    <t>DVEA 07/01/2010</t>
  </si>
  <si>
    <t>DVEA 08/01/2010</t>
  </si>
  <si>
    <t>DVEA 09/01/2010</t>
  </si>
  <si>
    <t>DVEA 10/01/2010</t>
  </si>
  <si>
    <t>DVEA 11/01/2010</t>
  </si>
  <si>
    <t>DVEA 12/01/2010</t>
  </si>
  <si>
    <t>Město Polná</t>
  </si>
  <si>
    <t>Kanalizační stoky U Studánky a u autobusového nádraží v Polné</t>
  </si>
  <si>
    <t>Natura 2000 - Šlapanka a Zlatý potok</t>
  </si>
  <si>
    <t>03/2009 - 10/2009</t>
  </si>
  <si>
    <t>Měřín - kanalizace v ul. Poštovní, Za Hřbitovem, Zahradní</t>
  </si>
  <si>
    <t>podle Konkrétního seznamu aglomerací nad 2000 EO České republiky</t>
  </si>
  <si>
    <t>05/2010 - 10/2010</t>
  </si>
  <si>
    <t>Stavební úpravy a dostavba škol v ul. Hradecká, Telč - kanalizace</t>
  </si>
  <si>
    <t>03/2010 - 03/2011</t>
  </si>
  <si>
    <t>Nesoulad s čl. 3 odst. 2 zásad - musí řešit min. 100 EO</t>
  </si>
  <si>
    <t>Městys Bohdalov</t>
  </si>
  <si>
    <t>Rekonstrukce jednotné kanalizace</t>
  </si>
  <si>
    <t>03/2010 - 08/2010</t>
  </si>
  <si>
    <t>Městys Větrný Jeníkov</t>
  </si>
  <si>
    <t>Kanalizace Větrný Jeníkov</t>
  </si>
  <si>
    <t>03/2010 - 10/2010</t>
  </si>
  <si>
    <t>Obec Kaliště</t>
  </si>
  <si>
    <t>Kanalizace Kaliště - II. etapa</t>
  </si>
  <si>
    <t>Hum</t>
  </si>
  <si>
    <t>07/2010 - 12/2010</t>
  </si>
  <si>
    <t>Obec Košetice</t>
  </si>
  <si>
    <t>Intenzifikace ČOV Košetice</t>
  </si>
  <si>
    <t>II. a III. OP VN Švihov</t>
  </si>
  <si>
    <t>Obec Javorek</t>
  </si>
  <si>
    <t>Splašková kanalizace a ČOV v obci Javorek</t>
  </si>
  <si>
    <t>04/2010 - 06/2011</t>
  </si>
  <si>
    <t>Obec Vílanec</t>
  </si>
  <si>
    <t>Kanalizace Vílanec</t>
  </si>
  <si>
    <t>04/2010 - 10/2010</t>
  </si>
  <si>
    <t>DVEA 13/01/2010</t>
  </si>
  <si>
    <t>Obec Trnava</t>
  </si>
  <si>
    <t>VODOVODY A KANALIZACE, svazek obcí se sídlem v Třebíči</t>
  </si>
  <si>
    <t>Městys Kamenice</t>
  </si>
  <si>
    <t>Městys Stonařov</t>
  </si>
  <si>
    <t>Splašková kanalizace a ČOV v obci Trnava - III. etapa</t>
  </si>
  <si>
    <t>03/2010 - 12/2010</t>
  </si>
  <si>
    <t>Výstavba kanalizace a ČOV pro obec Stonařov</t>
  </si>
  <si>
    <t>OPŽP - 72,69</t>
  </si>
  <si>
    <t>11/2009 - 07/2011</t>
  </si>
  <si>
    <t>Kožichovice - kanalizace s napojením na ČOV Třebíč</t>
  </si>
  <si>
    <t>OPŽP - 74,56</t>
  </si>
  <si>
    <t>03/2010 - 10/2011</t>
  </si>
  <si>
    <t>Čistý tok Kamenička</t>
  </si>
  <si>
    <t>OPŽP - 75,8</t>
  </si>
  <si>
    <t>OP Kamenice (místní podzemní zdroje)</t>
  </si>
  <si>
    <t>2010 - 12/2011</t>
  </si>
  <si>
    <t>***</t>
  </si>
  <si>
    <t>body (viz sl. 20)</t>
  </si>
  <si>
    <t>snížení požad. dotace [%]</t>
  </si>
  <si>
    <t>Nesoulad s čl. 3 odst. 2 a) zásad - v obci do 500 EO musí být mimořádný zájem ochrany přírody nebo ochrany vod, započteno jen 19 % DPH</t>
  </si>
  <si>
    <t>ano (bez odpočtu DPH)</t>
  </si>
  <si>
    <t>výše dotace kraje [%] ***</t>
  </si>
  <si>
    <t>převis požadavků:</t>
  </si>
  <si>
    <t>převis požadavků bez admin. nesouladů:</t>
  </si>
  <si>
    <t>Dotace na drobné vodohospodářské ekologické akce v roce 2010 - 1. kolo (termín přijetí žádostí do 31. 1. 2010)</t>
  </si>
  <si>
    <t>RK-08-2010-35, př. 2</t>
  </si>
  <si>
    <t>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</si>
</sst>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" fontId="0" fillId="0" borderId="0" xfId="0" applyNumberForma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1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3" fontId="1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9" fillId="0" borderId="0" xfId="0" applyFont="1" applyAlignment="1">
      <alignment horizontal="right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workbookViewId="0" topLeftCell="A1">
      <pane xSplit="3" topLeftCell="S1" activePane="topRight" state="frozen"/>
      <selection pane="topLeft" activeCell="A1" sqref="A1"/>
      <selection pane="topRight" activeCell="AE3" sqref="AE3"/>
    </sheetView>
  </sheetViews>
  <sheetFormatPr defaultColWidth="9.00390625" defaultRowHeight="12.75"/>
  <cols>
    <col min="1" max="1" width="10.125" style="3" customWidth="1"/>
    <col min="2" max="2" width="16.75390625" style="0" customWidth="1"/>
    <col min="3" max="3" width="25.25390625" style="0" customWidth="1"/>
    <col min="4" max="4" width="6.25390625" style="3" customWidth="1"/>
    <col min="5" max="6" width="8.75390625" style="3" customWidth="1"/>
    <col min="7" max="9" width="6.75390625" style="3" customWidth="1"/>
    <col min="10" max="12" width="12.75390625" style="0" customWidth="1"/>
    <col min="13" max="13" width="7.75390625" style="3" customWidth="1"/>
    <col min="14" max="14" width="9.00390625" style="1" customWidth="1"/>
    <col min="15" max="15" width="9.75390625" style="1" customWidth="1"/>
    <col min="16" max="16" width="19.875" style="17" customWidth="1"/>
    <col min="17" max="17" width="7.75390625" style="17" customWidth="1"/>
    <col min="18" max="18" width="7.00390625" style="17" customWidth="1"/>
    <col min="19" max="19" width="34.25390625" style="0" customWidth="1"/>
    <col min="20" max="27" width="2.25390625" style="0" customWidth="1"/>
    <col min="28" max="28" width="5.75390625" style="7" customWidth="1"/>
    <col min="29" max="29" width="7.75390625" style="0" customWidth="1"/>
    <col min="30" max="30" width="12.75390625" style="0" customWidth="1"/>
  </cols>
  <sheetData>
    <row r="1" ht="15">
      <c r="AD1" s="100" t="s">
        <v>115</v>
      </c>
    </row>
    <row r="2" ht="15">
      <c r="AD2" s="100" t="s">
        <v>116</v>
      </c>
    </row>
    <row r="3" ht="18">
      <c r="A3" s="11" t="s">
        <v>114</v>
      </c>
    </row>
    <row r="4" ht="18.75" thickBot="1">
      <c r="A4" s="11"/>
    </row>
    <row r="5" spans="1:30" s="24" customFormat="1" ht="13.5" thickBo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5">
        <v>16</v>
      </c>
      <c r="Q5" s="25">
        <v>17</v>
      </c>
      <c r="R5" s="25">
        <v>18</v>
      </c>
      <c r="S5" s="24">
        <v>19</v>
      </c>
      <c r="T5" s="101" t="s">
        <v>45</v>
      </c>
      <c r="U5" s="102"/>
      <c r="V5" s="102"/>
      <c r="W5" s="102"/>
      <c r="X5" s="102"/>
      <c r="Y5" s="102"/>
      <c r="Z5" s="102"/>
      <c r="AA5" s="103"/>
      <c r="AB5" s="26">
        <v>20</v>
      </c>
      <c r="AC5" s="24">
        <v>21</v>
      </c>
      <c r="AD5" s="24">
        <v>22</v>
      </c>
    </row>
    <row r="6" spans="1:30" ht="69.75" customHeight="1" thickBot="1">
      <c r="A6" s="33" t="s">
        <v>8</v>
      </c>
      <c r="B6" s="34" t="s">
        <v>3</v>
      </c>
      <c r="C6" s="34" t="s">
        <v>9</v>
      </c>
      <c r="D6" s="34" t="s">
        <v>42</v>
      </c>
      <c r="E6" s="35" t="s">
        <v>1</v>
      </c>
      <c r="F6" s="35" t="s">
        <v>2</v>
      </c>
      <c r="G6" s="35" t="s">
        <v>44</v>
      </c>
      <c r="H6" s="35" t="s">
        <v>10</v>
      </c>
      <c r="I6" s="35" t="s">
        <v>38</v>
      </c>
      <c r="J6" s="35" t="s">
        <v>7</v>
      </c>
      <c r="K6" s="35" t="s">
        <v>14</v>
      </c>
      <c r="L6" s="35" t="s">
        <v>19</v>
      </c>
      <c r="M6" s="35" t="s">
        <v>17</v>
      </c>
      <c r="N6" s="35" t="s">
        <v>13</v>
      </c>
      <c r="O6" s="35" t="s">
        <v>20</v>
      </c>
      <c r="P6" s="35" t="s">
        <v>0</v>
      </c>
      <c r="Q6" s="35" t="s">
        <v>15</v>
      </c>
      <c r="R6" s="35" t="s">
        <v>11</v>
      </c>
      <c r="S6" s="35" t="s">
        <v>4</v>
      </c>
      <c r="T6" s="35" t="s">
        <v>26</v>
      </c>
      <c r="U6" s="35" t="s">
        <v>27</v>
      </c>
      <c r="V6" s="35" t="s">
        <v>28</v>
      </c>
      <c r="W6" s="35" t="s">
        <v>29</v>
      </c>
      <c r="X6" s="35" t="s">
        <v>30</v>
      </c>
      <c r="Y6" s="35" t="s">
        <v>31</v>
      </c>
      <c r="Z6" s="35" t="s">
        <v>32</v>
      </c>
      <c r="AA6" s="35" t="s">
        <v>33</v>
      </c>
      <c r="AB6" s="36" t="s">
        <v>47</v>
      </c>
      <c r="AC6" s="35" t="s">
        <v>111</v>
      </c>
      <c r="AD6" s="87" t="s">
        <v>18</v>
      </c>
    </row>
    <row r="7" spans="1:30" s="2" customFormat="1" ht="54.75" customHeight="1">
      <c r="A7" s="74" t="s">
        <v>48</v>
      </c>
      <c r="B7" s="38" t="s">
        <v>60</v>
      </c>
      <c r="C7" s="38" t="s">
        <v>61</v>
      </c>
      <c r="D7" s="39" t="s">
        <v>24</v>
      </c>
      <c r="E7" s="40">
        <v>4557</v>
      </c>
      <c r="F7" s="41">
        <v>120</v>
      </c>
      <c r="G7" s="40" t="s">
        <v>39</v>
      </c>
      <c r="H7" s="41" t="s">
        <v>39</v>
      </c>
      <c r="I7" s="40" t="s">
        <v>110</v>
      </c>
      <c r="J7" s="52">
        <v>1153518</v>
      </c>
      <c r="K7" s="51">
        <v>1384221</v>
      </c>
      <c r="L7" s="67">
        <v>1036780</v>
      </c>
      <c r="M7" s="42">
        <v>74.9</v>
      </c>
      <c r="N7" s="43" t="s">
        <v>12</v>
      </c>
      <c r="O7" s="66">
        <f aca="true" t="shared" si="0" ref="O7:O19">J7/F7</f>
        <v>9612.65</v>
      </c>
      <c r="P7" s="43" t="s">
        <v>62</v>
      </c>
      <c r="Q7" s="43" t="s">
        <v>63</v>
      </c>
      <c r="R7" s="43" t="s">
        <v>39</v>
      </c>
      <c r="S7" s="50"/>
      <c r="T7" s="63">
        <v>1</v>
      </c>
      <c r="U7" s="63">
        <v>1</v>
      </c>
      <c r="V7" s="63">
        <v>2</v>
      </c>
      <c r="W7" s="63">
        <v>2</v>
      </c>
      <c r="X7" s="63">
        <v>2</v>
      </c>
      <c r="Y7" s="63">
        <v>0</v>
      </c>
      <c r="Z7" s="63">
        <v>2</v>
      </c>
      <c r="AA7" s="63">
        <v>0</v>
      </c>
      <c r="AB7" s="89">
        <f>SUM(T7:AA7)</f>
        <v>10</v>
      </c>
      <c r="AC7" s="42">
        <f>M7-C27</f>
        <v>73.301699</v>
      </c>
      <c r="AD7" s="83">
        <v>1014657</v>
      </c>
    </row>
    <row r="8" spans="1:30" s="2" customFormat="1" ht="54.75" customHeight="1">
      <c r="A8" s="75" t="s">
        <v>49</v>
      </c>
      <c r="B8" s="4" t="s">
        <v>34</v>
      </c>
      <c r="C8" s="4" t="s">
        <v>64</v>
      </c>
      <c r="D8" s="27" t="s">
        <v>35</v>
      </c>
      <c r="E8" s="48">
        <v>1562</v>
      </c>
      <c r="F8" s="19">
        <v>182</v>
      </c>
      <c r="G8" s="13" t="s">
        <v>40</v>
      </c>
      <c r="H8" s="19" t="s">
        <v>39</v>
      </c>
      <c r="I8" s="19" t="s">
        <v>39</v>
      </c>
      <c r="J8" s="53">
        <v>5963066</v>
      </c>
      <c r="K8" s="54">
        <v>7155679</v>
      </c>
      <c r="L8" s="68">
        <v>4472299</v>
      </c>
      <c r="M8" s="14">
        <v>75</v>
      </c>
      <c r="N8" s="16" t="s">
        <v>12</v>
      </c>
      <c r="O8" s="15">
        <f t="shared" si="0"/>
        <v>32764.0989010989</v>
      </c>
      <c r="P8" s="16" t="s">
        <v>12</v>
      </c>
      <c r="Q8" s="16" t="s">
        <v>66</v>
      </c>
      <c r="R8" s="16" t="s">
        <v>39</v>
      </c>
      <c r="S8" s="47"/>
      <c r="T8" s="61">
        <v>1</v>
      </c>
      <c r="U8" s="61">
        <v>0</v>
      </c>
      <c r="V8" s="61">
        <v>1</v>
      </c>
      <c r="W8" s="61">
        <v>2</v>
      </c>
      <c r="X8" s="61">
        <v>2</v>
      </c>
      <c r="Y8" s="61">
        <v>0</v>
      </c>
      <c r="Z8" s="61">
        <v>0</v>
      </c>
      <c r="AA8" s="61">
        <v>0</v>
      </c>
      <c r="AB8" s="90">
        <f>SUM(T8:AA8)</f>
        <v>6</v>
      </c>
      <c r="AC8" s="14">
        <f>M8-C31</f>
        <v>69.401699</v>
      </c>
      <c r="AD8" s="84">
        <v>4138469</v>
      </c>
    </row>
    <row r="9" spans="1:30" s="2" customFormat="1" ht="54.75" customHeight="1">
      <c r="A9" s="75" t="s">
        <v>50</v>
      </c>
      <c r="B9" s="4" t="s">
        <v>36</v>
      </c>
      <c r="C9" s="4" t="s">
        <v>67</v>
      </c>
      <c r="D9" s="27" t="s">
        <v>37</v>
      </c>
      <c r="E9" s="48">
        <v>8000</v>
      </c>
      <c r="F9" s="19">
        <v>18</v>
      </c>
      <c r="G9" s="13" t="s">
        <v>39</v>
      </c>
      <c r="H9" s="19" t="s">
        <v>39</v>
      </c>
      <c r="I9" s="19" t="s">
        <v>39</v>
      </c>
      <c r="J9" s="53">
        <v>391944</v>
      </c>
      <c r="K9" s="54">
        <v>470333</v>
      </c>
      <c r="L9" s="68">
        <v>313555</v>
      </c>
      <c r="M9" s="14">
        <v>80</v>
      </c>
      <c r="N9" s="16" t="s">
        <v>12</v>
      </c>
      <c r="O9" s="15">
        <f t="shared" si="0"/>
        <v>21774.666666666668</v>
      </c>
      <c r="P9" s="16" t="s">
        <v>12</v>
      </c>
      <c r="Q9" s="16" t="s">
        <v>68</v>
      </c>
      <c r="R9" s="16" t="s">
        <v>40</v>
      </c>
      <c r="S9" s="47" t="s">
        <v>69</v>
      </c>
      <c r="T9" s="61" t="s">
        <v>12</v>
      </c>
      <c r="U9" s="61" t="s">
        <v>12</v>
      </c>
      <c r="V9" s="61" t="s">
        <v>12</v>
      </c>
      <c r="W9" s="61" t="s">
        <v>12</v>
      </c>
      <c r="X9" s="61" t="s">
        <v>12</v>
      </c>
      <c r="Y9" s="61" t="s">
        <v>12</v>
      </c>
      <c r="Z9" s="61" t="s">
        <v>12</v>
      </c>
      <c r="AA9" s="61" t="s">
        <v>12</v>
      </c>
      <c r="AB9" s="90" t="s">
        <v>12</v>
      </c>
      <c r="AC9" s="14">
        <v>0</v>
      </c>
      <c r="AD9" s="84">
        <v>0</v>
      </c>
    </row>
    <row r="10" spans="1:30" s="2" customFormat="1" ht="54.75" customHeight="1">
      <c r="A10" s="75" t="s">
        <v>51</v>
      </c>
      <c r="B10" s="4" t="s">
        <v>70</v>
      </c>
      <c r="C10" s="4" t="s">
        <v>71</v>
      </c>
      <c r="D10" s="27" t="s">
        <v>25</v>
      </c>
      <c r="E10" s="48">
        <v>1100</v>
      </c>
      <c r="F10" s="19">
        <v>162</v>
      </c>
      <c r="G10" s="13" t="s">
        <v>40</v>
      </c>
      <c r="H10" s="19" t="s">
        <v>39</v>
      </c>
      <c r="I10" s="19" t="s">
        <v>39</v>
      </c>
      <c r="J10" s="53">
        <v>3529675</v>
      </c>
      <c r="K10" s="54">
        <v>4235610</v>
      </c>
      <c r="L10" s="68">
        <v>2753147</v>
      </c>
      <c r="M10" s="14">
        <v>78</v>
      </c>
      <c r="N10" s="16" t="s">
        <v>12</v>
      </c>
      <c r="O10" s="15">
        <f t="shared" si="0"/>
        <v>21788.117283950618</v>
      </c>
      <c r="P10" s="16" t="s">
        <v>12</v>
      </c>
      <c r="Q10" s="16" t="s">
        <v>72</v>
      </c>
      <c r="R10" s="73" t="s">
        <v>39</v>
      </c>
      <c r="S10" s="73"/>
      <c r="T10" s="61">
        <v>1</v>
      </c>
      <c r="U10" s="61">
        <v>0</v>
      </c>
      <c r="V10" s="61">
        <v>2</v>
      </c>
      <c r="W10" s="61">
        <v>2</v>
      </c>
      <c r="X10" s="61">
        <v>1</v>
      </c>
      <c r="Y10" s="61">
        <v>0</v>
      </c>
      <c r="Z10" s="61">
        <v>0</v>
      </c>
      <c r="AA10" s="61">
        <v>0</v>
      </c>
      <c r="AB10" s="90">
        <f>SUM(T10:AA10)</f>
        <v>6</v>
      </c>
      <c r="AC10" s="14">
        <f>M10-C31</f>
        <v>72.401699</v>
      </c>
      <c r="AD10" s="84">
        <v>2555545</v>
      </c>
    </row>
    <row r="11" spans="1:30" s="2" customFormat="1" ht="54.75" customHeight="1">
      <c r="A11" s="75" t="s">
        <v>52</v>
      </c>
      <c r="B11" s="4" t="s">
        <v>73</v>
      </c>
      <c r="C11" s="4" t="s">
        <v>74</v>
      </c>
      <c r="D11" s="27" t="s">
        <v>24</v>
      </c>
      <c r="E11" s="13">
        <v>610</v>
      </c>
      <c r="F11" s="19">
        <v>158</v>
      </c>
      <c r="G11" s="13" t="s">
        <v>40</v>
      </c>
      <c r="H11" s="19" t="s">
        <v>39</v>
      </c>
      <c r="I11" s="19" t="s">
        <v>40</v>
      </c>
      <c r="J11" s="54">
        <v>5950312</v>
      </c>
      <c r="K11" s="53">
        <v>7140375</v>
      </c>
      <c r="L11" s="68">
        <v>5355281</v>
      </c>
      <c r="M11" s="14">
        <v>75</v>
      </c>
      <c r="N11" s="16" t="s">
        <v>12</v>
      </c>
      <c r="O11" s="15">
        <f t="shared" si="0"/>
        <v>37660.20253164557</v>
      </c>
      <c r="P11" s="16" t="s">
        <v>12</v>
      </c>
      <c r="Q11" s="16" t="s">
        <v>75</v>
      </c>
      <c r="R11" s="16" t="s">
        <v>39</v>
      </c>
      <c r="S11" s="49"/>
      <c r="T11" s="61">
        <v>1</v>
      </c>
      <c r="U11" s="61">
        <v>0</v>
      </c>
      <c r="V11" s="61">
        <v>1</v>
      </c>
      <c r="W11" s="61">
        <v>2</v>
      </c>
      <c r="X11" s="61">
        <v>2</v>
      </c>
      <c r="Y11" s="61">
        <v>0</v>
      </c>
      <c r="Z11" s="61">
        <v>0</v>
      </c>
      <c r="AA11" s="61">
        <v>0</v>
      </c>
      <c r="AB11" s="90">
        <f>SUM(T11:AA11)</f>
        <v>6</v>
      </c>
      <c r="AC11" s="14">
        <f>M11-C31</f>
        <v>69.401699</v>
      </c>
      <c r="AD11" s="84">
        <v>4955542</v>
      </c>
    </row>
    <row r="12" spans="1:30" s="2" customFormat="1" ht="54.75" customHeight="1">
      <c r="A12" s="75" t="s">
        <v>53</v>
      </c>
      <c r="B12" s="4" t="s">
        <v>76</v>
      </c>
      <c r="C12" s="4" t="s">
        <v>77</v>
      </c>
      <c r="D12" s="27" t="s">
        <v>78</v>
      </c>
      <c r="E12" s="13">
        <v>360</v>
      </c>
      <c r="F12" s="13">
        <v>172</v>
      </c>
      <c r="G12" s="13" t="s">
        <v>40</v>
      </c>
      <c r="H12" s="19" t="s">
        <v>39</v>
      </c>
      <c r="I12" s="19" t="s">
        <v>40</v>
      </c>
      <c r="J12" s="54">
        <v>2582076</v>
      </c>
      <c r="K12" s="53">
        <v>3098491</v>
      </c>
      <c r="L12" s="68">
        <v>2478793</v>
      </c>
      <c r="M12" s="14">
        <v>80</v>
      </c>
      <c r="N12" s="16" t="s">
        <v>12</v>
      </c>
      <c r="O12" s="15">
        <f t="shared" si="0"/>
        <v>15012.06976744186</v>
      </c>
      <c r="P12" s="16" t="s">
        <v>82</v>
      </c>
      <c r="Q12" s="16" t="s">
        <v>79</v>
      </c>
      <c r="R12" s="16" t="s">
        <v>39</v>
      </c>
      <c r="S12" s="47"/>
      <c r="T12" s="61">
        <v>1</v>
      </c>
      <c r="U12" s="61">
        <v>1</v>
      </c>
      <c r="V12" s="61">
        <v>2</v>
      </c>
      <c r="W12" s="61">
        <v>2</v>
      </c>
      <c r="X12" s="61">
        <v>0</v>
      </c>
      <c r="Y12" s="61">
        <v>0</v>
      </c>
      <c r="Z12" s="61">
        <v>0</v>
      </c>
      <c r="AA12" s="61">
        <v>0</v>
      </c>
      <c r="AB12" s="90">
        <f>SUM(T12:AA12)</f>
        <v>6</v>
      </c>
      <c r="AC12" s="14">
        <f>M12-C31</f>
        <v>74.401699</v>
      </c>
      <c r="AD12" s="84">
        <v>2305330</v>
      </c>
    </row>
    <row r="13" spans="1:30" s="2" customFormat="1" ht="54.75" customHeight="1">
      <c r="A13" s="75" t="s">
        <v>54</v>
      </c>
      <c r="B13" s="4" t="s">
        <v>80</v>
      </c>
      <c r="C13" s="4" t="s">
        <v>81</v>
      </c>
      <c r="D13" s="27" t="s">
        <v>22</v>
      </c>
      <c r="E13" s="13">
        <v>1200</v>
      </c>
      <c r="F13" s="19">
        <v>1200</v>
      </c>
      <c r="G13" s="13" t="s">
        <v>40</v>
      </c>
      <c r="H13" s="19" t="s">
        <v>39</v>
      </c>
      <c r="I13" s="19" t="s">
        <v>40</v>
      </c>
      <c r="J13" s="54">
        <v>5485887</v>
      </c>
      <c r="K13" s="53">
        <v>6583064</v>
      </c>
      <c r="L13" s="68">
        <v>5134790</v>
      </c>
      <c r="M13" s="14">
        <v>78</v>
      </c>
      <c r="N13" s="16" t="s">
        <v>12</v>
      </c>
      <c r="O13" s="15">
        <f t="shared" si="0"/>
        <v>4571.5725</v>
      </c>
      <c r="P13" s="16" t="s">
        <v>82</v>
      </c>
      <c r="Q13" s="16" t="s">
        <v>66</v>
      </c>
      <c r="R13" s="16" t="s">
        <v>39</v>
      </c>
      <c r="S13" s="73"/>
      <c r="T13" s="61">
        <v>1</v>
      </c>
      <c r="U13" s="61">
        <v>1</v>
      </c>
      <c r="V13" s="61">
        <v>2</v>
      </c>
      <c r="W13" s="61">
        <v>2</v>
      </c>
      <c r="X13" s="61">
        <v>1</v>
      </c>
      <c r="Y13" s="61">
        <v>2</v>
      </c>
      <c r="Z13" s="61">
        <v>0</v>
      </c>
      <c r="AA13" s="61">
        <v>0</v>
      </c>
      <c r="AB13" s="90">
        <f>SUM(T13:AA13)</f>
        <v>9</v>
      </c>
      <c r="AC13" s="14">
        <f>M13-C28</f>
        <v>75.401699</v>
      </c>
      <c r="AD13" s="84">
        <v>4963742</v>
      </c>
    </row>
    <row r="14" spans="1:30" s="2" customFormat="1" ht="54.75" customHeight="1">
      <c r="A14" s="75" t="s">
        <v>55</v>
      </c>
      <c r="B14" s="4" t="s">
        <v>83</v>
      </c>
      <c r="C14" s="4" t="s">
        <v>84</v>
      </c>
      <c r="D14" s="27" t="s">
        <v>21</v>
      </c>
      <c r="E14" s="13">
        <v>160</v>
      </c>
      <c r="F14" s="19">
        <v>160</v>
      </c>
      <c r="G14" s="13" t="s">
        <v>40</v>
      </c>
      <c r="H14" s="19" t="s">
        <v>39</v>
      </c>
      <c r="I14" s="19" t="s">
        <v>40</v>
      </c>
      <c r="J14" s="54">
        <v>8888888</v>
      </c>
      <c r="K14" s="53">
        <v>10666666</v>
      </c>
      <c r="L14" s="68">
        <v>8213333</v>
      </c>
      <c r="M14" s="14">
        <v>77</v>
      </c>
      <c r="N14" s="14" t="s">
        <v>12</v>
      </c>
      <c r="O14" s="15">
        <f t="shared" si="0"/>
        <v>55555.55</v>
      </c>
      <c r="P14" s="16" t="s">
        <v>41</v>
      </c>
      <c r="Q14" s="16" t="s">
        <v>85</v>
      </c>
      <c r="R14" s="16" t="s">
        <v>39</v>
      </c>
      <c r="S14" s="47"/>
      <c r="T14" s="61">
        <v>2</v>
      </c>
      <c r="U14" s="61">
        <v>2</v>
      </c>
      <c r="V14" s="61">
        <v>1</v>
      </c>
      <c r="W14" s="61">
        <v>0</v>
      </c>
      <c r="X14" s="61">
        <v>1</v>
      </c>
      <c r="Y14" s="61">
        <v>0</v>
      </c>
      <c r="Z14" s="61">
        <v>0</v>
      </c>
      <c r="AA14" s="61">
        <v>0</v>
      </c>
      <c r="AB14" s="90">
        <f>SUM(T14:AA14)</f>
        <v>6</v>
      </c>
      <c r="AC14" s="14">
        <f>M14-C31</f>
        <v>71.401699</v>
      </c>
      <c r="AD14" s="84">
        <v>7616181</v>
      </c>
    </row>
    <row r="15" spans="1:30" s="2" customFormat="1" ht="54.75" customHeight="1">
      <c r="A15" s="75" t="s">
        <v>56</v>
      </c>
      <c r="B15" s="4" t="s">
        <v>86</v>
      </c>
      <c r="C15" s="4" t="s">
        <v>87</v>
      </c>
      <c r="D15" s="27" t="s">
        <v>24</v>
      </c>
      <c r="E15" s="13">
        <v>325</v>
      </c>
      <c r="F15" s="19">
        <v>225</v>
      </c>
      <c r="G15" s="13" t="s">
        <v>40</v>
      </c>
      <c r="H15" s="19" t="s">
        <v>39</v>
      </c>
      <c r="I15" s="19" t="s">
        <v>40</v>
      </c>
      <c r="J15" s="54">
        <v>5542018</v>
      </c>
      <c r="K15" s="53">
        <v>6595002</v>
      </c>
      <c r="L15" s="68">
        <v>5276000</v>
      </c>
      <c r="M15" s="14">
        <v>80</v>
      </c>
      <c r="N15" s="14" t="s">
        <v>12</v>
      </c>
      <c r="O15" s="15">
        <f t="shared" si="0"/>
        <v>24631.19111111111</v>
      </c>
      <c r="P15" s="16" t="s">
        <v>12</v>
      </c>
      <c r="Q15" s="16" t="s">
        <v>88</v>
      </c>
      <c r="R15" s="16" t="s">
        <v>40</v>
      </c>
      <c r="S15" s="47" t="s">
        <v>109</v>
      </c>
      <c r="T15" s="61" t="s">
        <v>12</v>
      </c>
      <c r="U15" s="61" t="s">
        <v>12</v>
      </c>
      <c r="V15" s="61" t="s">
        <v>12</v>
      </c>
      <c r="W15" s="61" t="s">
        <v>12</v>
      </c>
      <c r="X15" s="61" t="s">
        <v>12</v>
      </c>
      <c r="Y15" s="61" t="s">
        <v>12</v>
      </c>
      <c r="Z15" s="61" t="s">
        <v>12</v>
      </c>
      <c r="AA15" s="61" t="s">
        <v>12</v>
      </c>
      <c r="AB15" s="90" t="s">
        <v>12</v>
      </c>
      <c r="AC15" s="14">
        <v>0</v>
      </c>
      <c r="AD15" s="84">
        <v>0</v>
      </c>
    </row>
    <row r="16" spans="1:30" s="2" customFormat="1" ht="54.75" customHeight="1">
      <c r="A16" s="75" t="s">
        <v>57</v>
      </c>
      <c r="B16" s="4" t="s">
        <v>90</v>
      </c>
      <c r="C16" s="4" t="s">
        <v>94</v>
      </c>
      <c r="D16" s="27" t="s">
        <v>23</v>
      </c>
      <c r="E16" s="13">
        <v>650</v>
      </c>
      <c r="F16" s="19">
        <v>102</v>
      </c>
      <c r="G16" s="13" t="s">
        <v>40</v>
      </c>
      <c r="H16" s="82" t="s">
        <v>39</v>
      </c>
      <c r="I16" s="19" t="s">
        <v>40</v>
      </c>
      <c r="J16" s="54">
        <v>12241343</v>
      </c>
      <c r="K16" s="53">
        <v>14689612</v>
      </c>
      <c r="L16" s="68">
        <v>11017208</v>
      </c>
      <c r="M16" s="14">
        <v>75</v>
      </c>
      <c r="N16" s="14" t="s">
        <v>12</v>
      </c>
      <c r="O16" s="15">
        <f t="shared" si="0"/>
        <v>120013.16666666667</v>
      </c>
      <c r="P16" s="16" t="s">
        <v>12</v>
      </c>
      <c r="Q16" s="16" t="s">
        <v>95</v>
      </c>
      <c r="R16" s="73" t="s">
        <v>39</v>
      </c>
      <c r="S16" s="73"/>
      <c r="T16" s="61">
        <v>1</v>
      </c>
      <c r="U16" s="61">
        <v>0</v>
      </c>
      <c r="V16" s="61">
        <v>0</v>
      </c>
      <c r="W16" s="61">
        <v>2</v>
      </c>
      <c r="X16" s="61">
        <v>2</v>
      </c>
      <c r="Y16" s="61">
        <v>0</v>
      </c>
      <c r="Z16" s="61">
        <v>0</v>
      </c>
      <c r="AA16" s="61">
        <v>0</v>
      </c>
      <c r="AB16" s="90">
        <f>SUM(T16:AA16)</f>
        <v>5</v>
      </c>
      <c r="AC16" s="14">
        <f>M16-C32</f>
        <v>68.401699</v>
      </c>
      <c r="AD16" s="84">
        <v>10047944</v>
      </c>
    </row>
    <row r="17" spans="1:30" s="2" customFormat="1" ht="54.75" customHeight="1">
      <c r="A17" s="75" t="s">
        <v>58</v>
      </c>
      <c r="B17" s="4" t="s">
        <v>91</v>
      </c>
      <c r="C17" s="4" t="s">
        <v>99</v>
      </c>
      <c r="D17" s="27" t="s">
        <v>23</v>
      </c>
      <c r="E17" s="13">
        <v>390</v>
      </c>
      <c r="F17" s="19">
        <v>390</v>
      </c>
      <c r="G17" s="13" t="s">
        <v>40</v>
      </c>
      <c r="H17" s="19" t="s">
        <v>39</v>
      </c>
      <c r="I17" s="19" t="s">
        <v>39</v>
      </c>
      <c r="J17" s="53">
        <v>33039618</v>
      </c>
      <c r="K17" s="54">
        <v>39647542</v>
      </c>
      <c r="L17" s="68">
        <v>1797355</v>
      </c>
      <c r="M17" s="14">
        <v>5.44</v>
      </c>
      <c r="N17" s="16" t="s">
        <v>100</v>
      </c>
      <c r="O17" s="15">
        <f t="shared" si="0"/>
        <v>84716.96923076923</v>
      </c>
      <c r="P17" s="16" t="s">
        <v>12</v>
      </c>
      <c r="Q17" s="16" t="s">
        <v>101</v>
      </c>
      <c r="R17" s="16" t="s">
        <v>39</v>
      </c>
      <c r="S17" s="47"/>
      <c r="T17" s="61">
        <v>2</v>
      </c>
      <c r="U17" s="61">
        <v>0</v>
      </c>
      <c r="V17" s="61">
        <v>0</v>
      </c>
      <c r="W17" s="61">
        <v>2</v>
      </c>
      <c r="X17" s="61">
        <v>0</v>
      </c>
      <c r="Y17" s="61">
        <v>1</v>
      </c>
      <c r="Z17" s="61">
        <v>0</v>
      </c>
      <c r="AA17" s="61">
        <v>2</v>
      </c>
      <c r="AB17" s="90">
        <f>SUM(T17:AA17)</f>
        <v>7</v>
      </c>
      <c r="AC17" s="14">
        <f>M17-C30</f>
        <v>0.8416990000000002</v>
      </c>
      <c r="AD17" s="84">
        <v>278094</v>
      </c>
    </row>
    <row r="18" spans="1:30" s="2" customFormat="1" ht="54.75" customHeight="1">
      <c r="A18" s="75" t="s">
        <v>59</v>
      </c>
      <c r="B18" s="4" t="s">
        <v>92</v>
      </c>
      <c r="C18" s="4" t="s">
        <v>102</v>
      </c>
      <c r="D18" s="27" t="s">
        <v>24</v>
      </c>
      <c r="E18" s="13">
        <v>1935</v>
      </c>
      <c r="F18" s="19">
        <v>1743</v>
      </c>
      <c r="G18" s="13" t="s">
        <v>40</v>
      </c>
      <c r="H18" s="19" t="s">
        <v>39</v>
      </c>
      <c r="I18" s="19" t="s">
        <v>39</v>
      </c>
      <c r="J18" s="53">
        <v>85634766</v>
      </c>
      <c r="K18" s="54">
        <v>102761719</v>
      </c>
      <c r="L18" s="68">
        <v>3596660</v>
      </c>
      <c r="M18" s="14">
        <v>4.2</v>
      </c>
      <c r="N18" s="16" t="s">
        <v>103</v>
      </c>
      <c r="O18" s="15">
        <f t="shared" si="0"/>
        <v>49130.67469879518</v>
      </c>
      <c r="P18" s="16" t="s">
        <v>104</v>
      </c>
      <c r="Q18" s="16" t="s">
        <v>105</v>
      </c>
      <c r="R18" s="16" t="s">
        <v>39</v>
      </c>
      <c r="S18" s="47"/>
      <c r="T18" s="61">
        <v>1</v>
      </c>
      <c r="U18" s="61">
        <v>1</v>
      </c>
      <c r="V18" s="61">
        <v>1</v>
      </c>
      <c r="W18" s="61">
        <v>2</v>
      </c>
      <c r="X18" s="61">
        <v>0</v>
      </c>
      <c r="Y18" s="61">
        <v>2</v>
      </c>
      <c r="Z18" s="61">
        <v>0</v>
      </c>
      <c r="AA18" s="61">
        <v>2</v>
      </c>
      <c r="AB18" s="90">
        <f>SUM(T18:AA18)</f>
        <v>9</v>
      </c>
      <c r="AC18" s="14">
        <f>M18-C28</f>
        <v>1.601699</v>
      </c>
      <c r="AD18" s="84">
        <v>1371611</v>
      </c>
    </row>
    <row r="19" spans="1:30" s="2" customFormat="1" ht="54.75" customHeight="1" thickBot="1">
      <c r="A19" s="76" t="s">
        <v>89</v>
      </c>
      <c r="B19" s="44" t="s">
        <v>93</v>
      </c>
      <c r="C19" s="44" t="s">
        <v>96</v>
      </c>
      <c r="D19" s="45" t="s">
        <v>24</v>
      </c>
      <c r="E19" s="64">
        <v>1107</v>
      </c>
      <c r="F19" s="65">
        <v>1107</v>
      </c>
      <c r="G19" s="20" t="s">
        <v>40</v>
      </c>
      <c r="H19" s="65" t="s">
        <v>39</v>
      </c>
      <c r="I19" s="65" t="s">
        <v>39</v>
      </c>
      <c r="J19" s="57">
        <v>64641582</v>
      </c>
      <c r="K19" s="71">
        <v>77569898</v>
      </c>
      <c r="L19" s="69">
        <v>4725300</v>
      </c>
      <c r="M19" s="21">
        <v>7.31</v>
      </c>
      <c r="N19" s="23" t="s">
        <v>97</v>
      </c>
      <c r="O19" s="22">
        <f t="shared" si="0"/>
        <v>58393.47967479675</v>
      </c>
      <c r="P19" s="23" t="s">
        <v>12</v>
      </c>
      <c r="Q19" s="23" t="s">
        <v>98</v>
      </c>
      <c r="R19" s="23" t="s">
        <v>39</v>
      </c>
      <c r="S19" s="58"/>
      <c r="T19" s="62">
        <v>2</v>
      </c>
      <c r="U19" s="62">
        <v>0</v>
      </c>
      <c r="V19" s="62">
        <v>1</v>
      </c>
      <c r="W19" s="62">
        <v>0</v>
      </c>
      <c r="X19" s="62">
        <v>0</v>
      </c>
      <c r="Y19" s="62">
        <v>2</v>
      </c>
      <c r="Z19" s="62">
        <v>0</v>
      </c>
      <c r="AA19" s="62">
        <v>2</v>
      </c>
      <c r="AB19" s="91">
        <f>SUM(T19:AA19)</f>
        <v>7</v>
      </c>
      <c r="AC19" s="21">
        <f>M19-C30</f>
        <v>2.7116989999999994</v>
      </c>
      <c r="AD19" s="85">
        <v>1752885</v>
      </c>
    </row>
    <row r="20" spans="1:30" s="6" customFormat="1" ht="19.5" customHeight="1" thickBot="1">
      <c r="A20" s="104" t="s">
        <v>16</v>
      </c>
      <c r="B20" s="105"/>
      <c r="C20" s="105"/>
      <c r="D20" s="105"/>
      <c r="E20" s="106"/>
      <c r="F20" s="106"/>
      <c r="G20" s="106"/>
      <c r="H20" s="106"/>
      <c r="I20" s="107"/>
      <c r="J20" s="55">
        <f>SUM(J7:J19)</f>
        <v>235044693</v>
      </c>
      <c r="K20" s="37">
        <f>SUM(K7:K19)</f>
        <v>281998212</v>
      </c>
      <c r="L20" s="70">
        <f>SUM(L7:L19)</f>
        <v>56170501</v>
      </c>
      <c r="M20" s="5"/>
      <c r="N20" s="5"/>
      <c r="O20" s="5"/>
      <c r="P20" s="12"/>
      <c r="Q20" s="12"/>
      <c r="R20" s="12"/>
      <c r="S20" s="5"/>
      <c r="T20" s="5"/>
      <c r="U20" s="5"/>
      <c r="V20" s="5"/>
      <c r="W20" s="5"/>
      <c r="X20" s="5"/>
      <c r="Y20" s="5"/>
      <c r="Z20" s="5"/>
      <c r="AA20" s="5"/>
      <c r="AB20" s="8"/>
      <c r="AC20" s="10"/>
      <c r="AD20" s="86">
        <f>SUM(AD7:AD19)</f>
        <v>41000000</v>
      </c>
    </row>
    <row r="21" spans="1:30" ht="15" customHeight="1">
      <c r="A21" s="81"/>
      <c r="G21" s="28"/>
      <c r="H21" s="28"/>
      <c r="I21" s="28"/>
      <c r="K21" s="60" t="s">
        <v>112</v>
      </c>
      <c r="L21" s="59">
        <f>L20-AD21</f>
        <v>15170501</v>
      </c>
      <c r="P21" s="72"/>
      <c r="AC21" s="46"/>
      <c r="AD21" s="56">
        <v>41000000</v>
      </c>
    </row>
    <row r="22" spans="1:28" s="29" customFormat="1" ht="15" customHeight="1">
      <c r="A22" s="3"/>
      <c r="B22"/>
      <c r="D22" s="17"/>
      <c r="E22" s="17"/>
      <c r="F22" s="18"/>
      <c r="G22" s="18"/>
      <c r="H22" s="18"/>
      <c r="I22" s="18"/>
      <c r="K22" s="80" t="s">
        <v>113</v>
      </c>
      <c r="L22" s="59">
        <f>L21-L9-L15</f>
        <v>9580946</v>
      </c>
      <c r="M22" s="17"/>
      <c r="N22" s="30"/>
      <c r="O22" s="31"/>
      <c r="P22" s="18"/>
      <c r="Q22" s="18"/>
      <c r="R22" s="18"/>
      <c r="AB22" s="32"/>
    </row>
    <row r="23" spans="1:30" ht="15" customHeight="1">
      <c r="A23" s="77" t="s">
        <v>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15" customHeight="1">
      <c r="A24" s="3" t="s">
        <v>6</v>
      </c>
      <c r="B24" s="77" t="s">
        <v>43</v>
      </c>
      <c r="K24" s="9"/>
      <c r="L24" s="9"/>
      <c r="AC24" s="78"/>
      <c r="AD24" s="78"/>
    </row>
    <row r="25" spans="1:28" ht="12.75" customHeight="1" thickBot="1">
      <c r="A25" s="24" t="s">
        <v>46</v>
      </c>
      <c r="B25" s="79" t="s">
        <v>65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4" ht="13.5" thickBot="1">
      <c r="A26" s="88" t="s">
        <v>106</v>
      </c>
      <c r="B26" s="94" t="s">
        <v>107</v>
      </c>
      <c r="C26" s="95" t="s">
        <v>108</v>
      </c>
      <c r="M26"/>
      <c r="N26"/>
    </row>
    <row r="27" spans="2:14" ht="12.75">
      <c r="B27" s="96">
        <v>10</v>
      </c>
      <c r="C27" s="97">
        <v>1.598301</v>
      </c>
      <c r="M27"/>
      <c r="N27"/>
    </row>
    <row r="28" spans="2:14" ht="12.75">
      <c r="B28" s="92">
        <v>9</v>
      </c>
      <c r="C28" s="98">
        <f>C27+1</f>
        <v>2.598301</v>
      </c>
      <c r="M28"/>
      <c r="N28"/>
    </row>
    <row r="29" spans="2:14" ht="12.75">
      <c r="B29" s="92">
        <v>8</v>
      </c>
      <c r="C29" s="98">
        <f>C28+1</f>
        <v>3.598301</v>
      </c>
      <c r="M29"/>
      <c r="N29"/>
    </row>
    <row r="30" spans="2:14" ht="12.75">
      <c r="B30" s="92">
        <v>7</v>
      </c>
      <c r="C30" s="98">
        <f>C29+1</f>
        <v>4.598301</v>
      </c>
      <c r="M30"/>
      <c r="N30"/>
    </row>
    <row r="31" spans="2:14" ht="12.75">
      <c r="B31" s="92">
        <v>6</v>
      </c>
      <c r="C31" s="98">
        <f>C30+1</f>
        <v>5.598301</v>
      </c>
      <c r="M31"/>
      <c r="N31"/>
    </row>
    <row r="32" spans="2:14" ht="13.5" thickBot="1">
      <c r="B32" s="93">
        <v>5</v>
      </c>
      <c r="C32" s="99">
        <f>C31+1</f>
        <v>6.598301</v>
      </c>
      <c r="M32"/>
      <c r="N32"/>
    </row>
    <row r="33" spans="13:14" ht="12.75">
      <c r="M33"/>
      <c r="N33"/>
    </row>
    <row r="34" spans="13:14" ht="12.75">
      <c r="M34"/>
      <c r="N34"/>
    </row>
    <row r="35" spans="13:14" ht="12.75">
      <c r="M35"/>
      <c r="N35"/>
    </row>
    <row r="36" spans="13:14" ht="12.75">
      <c r="M36"/>
      <c r="N36"/>
    </row>
    <row r="37" spans="13:14" ht="12.75">
      <c r="M37"/>
      <c r="N37"/>
    </row>
    <row r="38" spans="13:14" ht="12.75">
      <c r="M38"/>
      <c r="N38"/>
    </row>
    <row r="39" spans="13:14" ht="12.75">
      <c r="M39"/>
      <c r="N39"/>
    </row>
    <row r="40" spans="13:14" ht="12.75">
      <c r="M40"/>
      <c r="N40"/>
    </row>
    <row r="41" spans="13:14" ht="12.75">
      <c r="M41"/>
      <c r="N41"/>
    </row>
    <row r="42" spans="13:14" ht="12.75">
      <c r="M42"/>
      <c r="N42"/>
    </row>
    <row r="43" spans="13:14" ht="12.75">
      <c r="M43"/>
      <c r="N43"/>
    </row>
    <row r="44" spans="13:14" ht="12.75">
      <c r="M44"/>
      <c r="N44"/>
    </row>
  </sheetData>
  <mergeCells count="2">
    <mergeCell ref="T5:AA5"/>
    <mergeCell ref="A20:I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pospichalova</cp:lastModifiedBy>
  <cp:lastPrinted>2010-02-22T11:21:26Z</cp:lastPrinted>
  <dcterms:created xsi:type="dcterms:W3CDTF">2002-05-30T07:20:59Z</dcterms:created>
  <dcterms:modified xsi:type="dcterms:W3CDTF">2010-03-05T07:42:02Z</dcterms:modified>
  <cp:category/>
  <cp:version/>
  <cp:contentType/>
  <cp:contentStatus/>
</cp:coreProperties>
</file>