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 localSheetId="2">'dane'!$C$51</definedName>
    <definedName name="_520">#REF!</definedName>
    <definedName name="_521" localSheetId="2">'dane'!$D$51</definedName>
    <definedName name="_521">#REF!</definedName>
    <definedName name="_522" localSheetId="2">'dane'!$E$51</definedName>
    <definedName name="_522">#REF!</definedName>
    <definedName name="_523" localSheetId="2">'dane'!$F$51</definedName>
    <definedName name="_523">#REF!</definedName>
    <definedName name="_524" localSheetId="2">'dane'!$G$51</definedName>
    <definedName name="_524">#REF!</definedName>
    <definedName name="_525" localSheetId="2">'dane'!$H$51</definedName>
    <definedName name="_525">#REF!</definedName>
    <definedName name="_526" localSheetId="2">'dane'!$I$51</definedName>
    <definedName name="_526">#REF!</definedName>
    <definedName name="_527" localSheetId="2">'dane'!$L$51</definedName>
    <definedName name="_527">#REF!</definedName>
    <definedName name="_528" localSheetId="2">'dane'!$M$51</definedName>
    <definedName name="_528">#REF!</definedName>
    <definedName name="_529" localSheetId="2">'dane'!$N$51</definedName>
    <definedName name="_529">#REF!</definedName>
    <definedName name="_530" localSheetId="2">'dane'!$O$51</definedName>
    <definedName name="_530">#REF!</definedName>
    <definedName name="_531" localSheetId="2">'dane'!$P$51</definedName>
    <definedName name="_531">#REF!</definedName>
    <definedName name="_532" localSheetId="2">'dane'!$Q$51</definedName>
    <definedName name="_532">#REF!</definedName>
    <definedName name="_533" localSheetId="2">'dane'!$T$51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 localSheetId="2">'dane'!$C$46</definedName>
    <definedName name="_538">#REF!</definedName>
    <definedName name="_539" localSheetId="2">'dane'!$D$46</definedName>
    <definedName name="_539">#REF!</definedName>
    <definedName name="_540" localSheetId="2">'dane'!$E$46</definedName>
    <definedName name="_540">#REF!</definedName>
    <definedName name="_541" localSheetId="2">'dane'!$F$46</definedName>
    <definedName name="_541">#REF!</definedName>
    <definedName name="_542" localSheetId="2">'dane'!$G$46</definedName>
    <definedName name="_542">#REF!</definedName>
    <definedName name="_543" localSheetId="2">'dane'!$H$46</definedName>
    <definedName name="_543">#REF!</definedName>
    <definedName name="_544" localSheetId="2">'dane'!$I$46</definedName>
    <definedName name="_544">#REF!</definedName>
    <definedName name="_545" localSheetId="2">'dane'!$L$46</definedName>
    <definedName name="_545">#REF!</definedName>
    <definedName name="_546" localSheetId="2">'dane'!$M$46</definedName>
    <definedName name="_546">#REF!</definedName>
    <definedName name="_547" localSheetId="2">'dane'!$N$46</definedName>
    <definedName name="_547">#REF!</definedName>
    <definedName name="_548" localSheetId="2">'dane'!$O$46</definedName>
    <definedName name="_548">#REF!</definedName>
    <definedName name="_549" localSheetId="2">'dane'!$P$46</definedName>
    <definedName name="_549">#REF!</definedName>
    <definedName name="_550" localSheetId="2">'dane'!$Q$46</definedName>
    <definedName name="_550">#REF!</definedName>
    <definedName name="_551" localSheetId="2">'dane'!$T$46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2">'dane'!$C$47</definedName>
    <definedName name="_556">#REF!</definedName>
    <definedName name="_557" localSheetId="2">'dane'!$D$47</definedName>
    <definedName name="_557">#REF!</definedName>
    <definedName name="_558" localSheetId="2">'dane'!$E$47</definedName>
    <definedName name="_558">#REF!</definedName>
    <definedName name="_559" localSheetId="2">'dane'!$F$47</definedName>
    <definedName name="_559">#REF!</definedName>
    <definedName name="_560" localSheetId="2">'dane'!$G$47</definedName>
    <definedName name="_560">#REF!</definedName>
    <definedName name="_561" localSheetId="2">'dane'!$H$47</definedName>
    <definedName name="_561">#REF!</definedName>
    <definedName name="_562" localSheetId="2">'dane'!$I$47</definedName>
    <definedName name="_562">#REF!</definedName>
    <definedName name="_563" localSheetId="2">'dane'!$L$47</definedName>
    <definedName name="_563">#REF!</definedName>
    <definedName name="_564" localSheetId="2">'dane'!$M$47</definedName>
    <definedName name="_564">#REF!</definedName>
    <definedName name="_565" localSheetId="2">'dane'!$N$47</definedName>
    <definedName name="_565">#REF!</definedName>
    <definedName name="_566" localSheetId="2">'dane'!$O$47</definedName>
    <definedName name="_566">#REF!</definedName>
    <definedName name="_567" localSheetId="2">'dane'!$P$47</definedName>
    <definedName name="_567">#REF!</definedName>
    <definedName name="_568" localSheetId="2">'dane'!$Q$47</definedName>
    <definedName name="_568">#REF!</definedName>
    <definedName name="_569" localSheetId="2">'dane'!$T$47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 localSheetId="2">'dane'!$C$48</definedName>
    <definedName name="_574">#REF!</definedName>
    <definedName name="_575" localSheetId="2">'dane'!$D$48</definedName>
    <definedName name="_575">#REF!</definedName>
    <definedName name="_576" localSheetId="2">'dane'!$E$48</definedName>
    <definedName name="_576">#REF!</definedName>
    <definedName name="_577" localSheetId="2">'dane'!$F$48</definedName>
    <definedName name="_577">#REF!</definedName>
    <definedName name="_578" localSheetId="2">'dane'!$G$48</definedName>
    <definedName name="_578">#REF!</definedName>
    <definedName name="_579" localSheetId="2">'dane'!$H$48</definedName>
    <definedName name="_579">#REF!</definedName>
    <definedName name="_580" localSheetId="2">'dane'!$I$48</definedName>
    <definedName name="_580">#REF!</definedName>
    <definedName name="_581" localSheetId="10">#REF!</definedName>
    <definedName name="_581" localSheetId="11">#REF!</definedName>
    <definedName name="_581" localSheetId="2">'dane'!$L$48</definedName>
    <definedName name="_581">#REF!</definedName>
    <definedName name="_582" localSheetId="10">#REF!</definedName>
    <definedName name="_582" localSheetId="11">#REF!</definedName>
    <definedName name="_582" localSheetId="2">'dane'!$M$48</definedName>
    <definedName name="_582">#REF!</definedName>
    <definedName name="_583" localSheetId="10">#REF!</definedName>
    <definedName name="_583" localSheetId="11">#REF!</definedName>
    <definedName name="_583" localSheetId="2">'dane'!$N$48</definedName>
    <definedName name="_583">#REF!</definedName>
    <definedName name="_584" localSheetId="10">#REF!</definedName>
    <definedName name="_584" localSheetId="11">#REF!</definedName>
    <definedName name="_584" localSheetId="2">'dane'!$O$48</definedName>
    <definedName name="_584">#REF!</definedName>
    <definedName name="_585" localSheetId="10">#REF!</definedName>
    <definedName name="_585" localSheetId="11">#REF!</definedName>
    <definedName name="_585" localSheetId="2">'dane'!$P$48</definedName>
    <definedName name="_585">#REF!</definedName>
    <definedName name="_586" localSheetId="10">#REF!</definedName>
    <definedName name="_586" localSheetId="11">#REF!</definedName>
    <definedName name="_586" localSheetId="2">'dane'!$Q$48</definedName>
    <definedName name="_586">#REF!</definedName>
    <definedName name="_587" localSheetId="2">'dane'!$T$48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 localSheetId="2">'dane'!$C$49</definedName>
    <definedName name="_592">#REF!</definedName>
    <definedName name="_593" localSheetId="2">'dane'!$D$49</definedName>
    <definedName name="_593">#REF!</definedName>
    <definedName name="_594" localSheetId="10">#REF!</definedName>
    <definedName name="_594" localSheetId="11">#REF!</definedName>
    <definedName name="_594" localSheetId="2">'dane'!$E$49</definedName>
    <definedName name="_594">#REF!</definedName>
    <definedName name="_595" localSheetId="10">#REF!</definedName>
    <definedName name="_595" localSheetId="11">#REF!</definedName>
    <definedName name="_595" localSheetId="2">'dane'!$F$49</definedName>
    <definedName name="_595">#REF!</definedName>
    <definedName name="_596" localSheetId="10">#REF!</definedName>
    <definedName name="_596" localSheetId="11">#REF!</definedName>
    <definedName name="_596" localSheetId="2">'dane'!$G$49</definedName>
    <definedName name="_596">#REF!</definedName>
    <definedName name="_597" localSheetId="10">#REF!</definedName>
    <definedName name="_597" localSheetId="11">#REF!</definedName>
    <definedName name="_597" localSheetId="2">'dane'!$H$49</definedName>
    <definedName name="_597">#REF!</definedName>
    <definedName name="_598" localSheetId="2">'dane'!$I$49</definedName>
    <definedName name="_598">#REF!</definedName>
    <definedName name="_599" localSheetId="2">'dane'!$L$49</definedName>
    <definedName name="_599">#REF!</definedName>
    <definedName name="_600" localSheetId="2">'dane'!$M$49</definedName>
    <definedName name="_600">#REF!</definedName>
    <definedName name="_601" localSheetId="2">'dane'!$N$49</definedName>
    <definedName name="_601">#REF!</definedName>
    <definedName name="_602" localSheetId="2">'dane'!$O$49</definedName>
    <definedName name="_602">#REF!</definedName>
    <definedName name="_603" localSheetId="2">'dane'!$P$49</definedName>
    <definedName name="_603">#REF!</definedName>
    <definedName name="_604" localSheetId="2">'dane'!$Q$49</definedName>
    <definedName name="_604">#REF!</definedName>
    <definedName name="_605" localSheetId="2">'dane'!$T$49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 localSheetId="2">'dane'!$C$50</definedName>
    <definedName name="_610">#REF!</definedName>
    <definedName name="_611" localSheetId="2">'dane'!$D$50</definedName>
    <definedName name="_611">#REF!</definedName>
    <definedName name="_612" localSheetId="10">#REF!</definedName>
    <definedName name="_612" localSheetId="11">#REF!</definedName>
    <definedName name="_612" localSheetId="2">'dane'!$E$50</definedName>
    <definedName name="_612">#REF!</definedName>
    <definedName name="_613" localSheetId="10">#REF!</definedName>
    <definedName name="_613" localSheetId="11">#REF!</definedName>
    <definedName name="_613" localSheetId="2">'dane'!$F$50</definedName>
    <definedName name="_613">#REF!</definedName>
    <definedName name="_614" localSheetId="10">#REF!</definedName>
    <definedName name="_614" localSheetId="11">#REF!</definedName>
    <definedName name="_614" localSheetId="2">'dane'!$G$50</definedName>
    <definedName name="_614">#REF!</definedName>
    <definedName name="_615" localSheetId="10">#REF!</definedName>
    <definedName name="_615" localSheetId="11">#REF!</definedName>
    <definedName name="_615" localSheetId="2">'dane'!$H$50</definedName>
    <definedName name="_615">#REF!</definedName>
    <definedName name="_616" localSheetId="10">#REF!</definedName>
    <definedName name="_616" localSheetId="11">#REF!</definedName>
    <definedName name="_616" localSheetId="2">'dane'!$I$50</definedName>
    <definedName name="_616">#REF!</definedName>
    <definedName name="_617" localSheetId="10">#REF!</definedName>
    <definedName name="_617" localSheetId="11">#REF!</definedName>
    <definedName name="_617" localSheetId="2">'dane'!$L$50</definedName>
    <definedName name="_617">#REF!</definedName>
    <definedName name="_618">'dane'!$M$50</definedName>
    <definedName name="_619">'dane'!$N$50</definedName>
    <definedName name="_620">'dane'!$O$50</definedName>
    <definedName name="_621">'dane'!$P$50</definedName>
    <definedName name="_622">'dane'!$Q$50</definedName>
    <definedName name="_623">'dane'!$T$50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EU'!$A$1:$N$114</definedName>
    <definedName name="_xlnm.Print_Area" localSheetId="4">'čerpání KÚ'!$A$1:$F$91</definedName>
    <definedName name="_xlnm.Print_Area" localSheetId="5">'čerpání zastupitelstva'!$A$1:$F$91</definedName>
    <definedName name="_xlnm.Print_Area" localSheetId="2">'dane'!$A$1:$AC$59</definedName>
    <definedName name="_xlnm.Print_Area" localSheetId="9">'Fond strateg.rez.'!$A$1:$G$178</definedName>
    <definedName name="_xlnm.Print_Area" localSheetId="8">'FOND VYS GP'!$A$1:$H$142</definedName>
    <definedName name="_xlnm.Print_Area" localSheetId="7">'FOND VYSOČINY'!$A$1:$E$32</definedName>
    <definedName name="_xlnm.Print_Area" localSheetId="1">'PLNĚNÍ PŘÍJMŮ'!$A$1:$E$104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'UŽITÍ'!$A$1:$E$110</definedName>
    <definedName name="_xlnm.Print_Area" localSheetId="3">'VÝDAJE - kapitoly'!$A$1:$G$617</definedName>
  </definedNames>
  <calcPr fullCalcOnLoad="1"/>
</workbook>
</file>

<file path=xl/sharedStrings.xml><?xml version="1.0" encoding="utf-8"?>
<sst xmlns="http://schemas.openxmlformats.org/spreadsheetml/2006/main" count="2345" uniqueCount="1209">
  <si>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</si>
  <si>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</si>
  <si>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</si>
  <si>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</si>
  <si>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</si>
  <si>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</si>
  <si>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</si>
  <si>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</si>
  <si>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</si>
  <si>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</si>
  <si>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</si>
  <si>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</si>
  <si>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</si>
  <si>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</si>
  <si>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</si>
  <si>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</si>
  <si>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</si>
  <si>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</si>
  <si>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</si>
  <si>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</si>
  <si>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</si>
  <si>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</si>
  <si>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</si>
  <si>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</si>
  <si>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</si>
  <si>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</si>
  <si>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</si>
  <si>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</si>
  <si>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</si>
  <si>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</si>
  <si>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</si>
  <si>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</si>
  <si>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</si>
  <si>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</si>
  <si>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</si>
  <si>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</si>
  <si>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</si>
  <si>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</si>
  <si>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</si>
  <si>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</si>
  <si>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</si>
  <si>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</si>
  <si>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</si>
  <si>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</si>
  <si>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</si>
  <si>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</si>
  <si>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</si>
  <si>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</si>
  <si>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</si>
  <si>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</si>
  <si>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</si>
  <si>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</si>
  <si>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</si>
  <si>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</si>
  <si>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</si>
  <si>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</si>
  <si>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</si>
  <si>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</si>
  <si>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</si>
  <si>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</si>
  <si>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</si>
  <si>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</si>
  <si>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</si>
  <si>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</si>
  <si>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</si>
  <si>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</si>
  <si>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</si>
  <si>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</si>
  <si>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</si>
  <si>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</si>
  <si>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</si>
  <si>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</si>
  <si>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</si>
  <si>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</si>
  <si>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</si>
  <si>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</si>
  <si>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</si>
  <si>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</si>
  <si>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</si>
  <si>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</si>
  <si>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</si>
  <si>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</si>
  <si>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Přijaté pojistné náhrady (pol.2322)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</si>
  <si>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</si>
  <si>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</si>
  <si>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</si>
  <si>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</si>
  <si>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</si>
  <si>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</si>
  <si>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</si>
  <si>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</si>
  <si>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</si>
  <si>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</si>
  <si>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</si>
  <si>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</si>
  <si>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</si>
  <si>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</si>
  <si>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</si>
  <si>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</si>
  <si>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</si>
  <si>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</si>
  <si>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</si>
  <si>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</si>
  <si>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</si>
  <si>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</si>
  <si>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</si>
  <si>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</si>
  <si>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</si>
  <si>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</si>
  <si>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</si>
  <si>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b) ČERPÁNÍ  FONDU VYSOČINY DLE GRANTOVÝCH PROGRAMŮ           (Kč)  SRPEN 2009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</si>
  <si>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</si>
  <si>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</si>
  <si>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</si>
  <si>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</si>
  <si>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</si>
  <si>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</si>
  <si>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</si>
  <si>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</si>
  <si>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</si>
  <si>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</si>
  <si>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</si>
  <si>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</si>
  <si>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</si>
  <si>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</si>
  <si>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</si>
  <si>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</si>
  <si>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</si>
  <si>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</si>
  <si>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</si>
  <si>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</si>
  <si>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</si>
  <si>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</si>
  <si>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</si>
  <si>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</si>
  <si>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</si>
  <si>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</si>
  <si>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</si>
  <si>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</si>
  <si>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</si>
  <si>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</si>
  <si>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</si>
  <si>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</si>
  <si>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</si>
  <si>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</si>
  <si>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</si>
  <si>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</si>
  <si>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</si>
  <si>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</si>
  <si>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</si>
  <si>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</si>
  <si>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</si>
  <si>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</si>
  <si>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</si>
  <si>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</si>
  <si>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</si>
  <si>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</si>
  <si>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</si>
  <si>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</si>
  <si>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</si>
  <si>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</si>
  <si>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</si>
  <si>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</si>
  <si>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</si>
  <si>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</si>
  <si>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</si>
  <si>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</si>
  <si>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</si>
  <si>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</si>
  <si>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</si>
  <si>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</si>
  <si>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</si>
  <si>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</si>
  <si>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</si>
  <si>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</si>
  <si>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</si>
  <si>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</si>
  <si>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</si>
  <si>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</si>
  <si>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</si>
  <si>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</si>
  <si>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</si>
  <si>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</si>
  <si>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</si>
  <si>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</si>
  <si>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</si>
  <si>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</si>
  <si>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</si>
  <si>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</si>
  <si>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</si>
  <si>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</si>
  <si>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</si>
  <si>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</si>
  <si>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</si>
  <si>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</si>
  <si>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</si>
  <si>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10 a) Čerpání projektů EU k 31.  8.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</si>
  <si>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</si>
  <si>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</si>
  <si>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</si>
  <si>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</si>
  <si>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</si>
  <si>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</si>
  <si>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</si>
  <si>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</si>
  <si>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</si>
  <si>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1-8/2009</t>
  </si>
  <si>
    <t>Zbývá převést z FSR</t>
  </si>
  <si>
    <t>Skutečné výdaje za trvání projektu            2005 - 2008</t>
  </si>
  <si>
    <t xml:space="preserve">Skutečné výdaje 1-8 2009 </t>
  </si>
  <si>
    <t>Skutečné příjmy za trvání projektu 2005 - 2008</t>
  </si>
  <si>
    <t xml:space="preserve">Příjmy 1-8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</si>
  <si>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</si>
  <si>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</si>
  <si>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</si>
  <si>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</si>
  <si>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</si>
  <si>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</si>
  <si>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</si>
  <si>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</si>
  <si>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</si>
  <si>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</si>
  <si>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</si>
  <si>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</si>
  <si>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</si>
  <si>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</si>
  <si>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</si>
  <si>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</si>
  <si>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</si>
  <si>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</si>
  <si>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</si>
  <si>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</si>
  <si>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</si>
  <si>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</si>
  <si>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</si>
  <si>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</si>
  <si>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</si>
  <si>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</si>
  <si>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</si>
  <si>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</si>
  <si>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</si>
  <si>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</si>
  <si>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</si>
  <si>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</si>
  <si>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</si>
  <si>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</si>
  <si>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</si>
  <si>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</si>
  <si>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</si>
  <si>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</si>
  <si>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</si>
  <si>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</si>
  <si>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</si>
  <si>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</si>
  <si>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</si>
  <si>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</si>
  <si>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</si>
  <si>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</si>
  <si>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</si>
  <si>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</si>
  <si>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</si>
  <si>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</si>
  <si>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</si>
  <si>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</si>
  <si>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</si>
  <si>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</si>
  <si>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</si>
  <si>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</si>
  <si>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</si>
  <si>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</si>
  <si>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</si>
  <si>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</si>
  <si>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</si>
  <si>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</si>
  <si>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</si>
  <si>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</si>
  <si>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</si>
  <si>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</si>
  <si>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</si>
  <si>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</si>
  <si>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</si>
  <si>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</si>
  <si>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</si>
  <si>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</si>
  <si>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</si>
  <si>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</si>
  <si>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</si>
  <si>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</si>
  <si>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</si>
  <si>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</si>
  <si>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</si>
  <si>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</si>
  <si>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</si>
  <si>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</si>
  <si>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</si>
  <si>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</si>
  <si>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</si>
  <si>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</si>
  <si>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</si>
  <si>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</si>
  <si>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</si>
  <si>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</si>
  <si>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</si>
  <si>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</si>
  <si>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</si>
  <si>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</si>
  <si>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</si>
  <si>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Rovné příležitosti v regionálních a komunálních rozpočtech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</si>
  <si>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</si>
  <si>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</si>
  <si>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</si>
  <si>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8.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</si>
  <si>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</si>
  <si>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</si>
  <si>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</si>
  <si>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</si>
  <si>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</si>
  <si>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</si>
  <si>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1-8 2009</t>
  </si>
  <si>
    <t>Skutečné výdaje za trvání projektu 2005 - 2008</t>
  </si>
  <si>
    <t>skutečné výdaje                1-8 2009</t>
  </si>
  <si>
    <t>Přijatá půjčka ze SFDI 2006 - 2008 skutečnost</t>
  </si>
  <si>
    <t>Vrácení půjčky do SFDI</t>
  </si>
  <si>
    <t>Přijatá půjčka ze SFDI                     1-8 2009              (dle smlouvy)</t>
  </si>
  <si>
    <t>Čerpání půjčky   1-8 2009</t>
  </si>
  <si>
    <t>Přijaté dotace 2005 - 2008</t>
  </si>
  <si>
    <t>Přijaté dotace             1-8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</si>
  <si>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</si>
  <si>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</si>
  <si>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</si>
  <si>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</si>
  <si>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</si>
  <si>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</si>
  <si>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</si>
  <si>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</si>
  <si>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</si>
  <si>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</si>
  <si>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</si>
  <si>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</si>
  <si>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</t>
  </si>
  <si>
    <t>Životní jubilea</t>
  </si>
  <si>
    <t>* převod z FSR schválen v celkové výši 700 mil. na 22 akcí dle usnesení 0124/02/2007/ZK</t>
  </si>
  <si>
    <t>Část 10 připravila : H. Sošková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</si>
  <si>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</si>
  <si>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</si>
  <si>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</si>
  <si>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</si>
  <si>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</si>
  <si>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</si>
  <si>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</si>
  <si>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</si>
  <si>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</si>
  <si>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</si>
  <si>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</si>
  <si>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</si>
  <si>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</si>
  <si>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</si>
  <si>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</si>
  <si>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</si>
  <si>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</si>
  <si>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</si>
  <si>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</si>
  <si>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</si>
  <si>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</si>
  <si>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</si>
  <si>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</si>
  <si>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</si>
  <si>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</si>
  <si>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</si>
  <si>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</si>
  <si>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</si>
  <si>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</si>
  <si>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</si>
  <si>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</si>
  <si>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</si>
  <si>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</si>
  <si>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</si>
  <si>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</si>
  <si>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</si>
  <si>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</si>
  <si>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</si>
  <si>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</si>
  <si>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</si>
  <si>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</si>
  <si>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</si>
  <si>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</si>
  <si>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</si>
  <si>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</si>
  <si>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</si>
  <si>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</si>
  <si>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</si>
  <si>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        1 - 8/2009</t>
  </si>
  <si>
    <r>
      <t xml:space="preserve">9)  FOND STRATEGICKÝCH REZERV V OBDOBÍ 1 - 8/2009   </t>
    </r>
    <r>
      <rPr>
        <b/>
        <sz val="10"/>
        <rFont val="Arial CE"/>
        <family val="2"/>
      </rPr>
      <t>(Kč)</t>
    </r>
  </si>
  <si>
    <t>Stav na účtu k 31. 8. 2009</t>
  </si>
  <si>
    <r>
      <t xml:space="preserve">8 a)  FOND VYSOČINY V OBDOBÍ 1 - 8/2009    </t>
    </r>
    <r>
      <rPr>
        <b/>
        <sz val="10"/>
        <rFont val="Arial CE"/>
        <family val="2"/>
      </rPr>
      <t>(Kč)</t>
    </r>
  </si>
  <si>
    <t>Disponibilní zdroje SF k  31. 8.  2009</t>
  </si>
  <si>
    <r>
      <t xml:space="preserve">7)  SOCIÁLNÍ FOND V OBDOBÍ 1 - 8/2009    </t>
    </r>
    <r>
      <rPr>
        <b/>
        <sz val="10"/>
        <rFont val="Arial CE"/>
        <family val="2"/>
      </rPr>
      <t>(Kč)</t>
    </r>
  </si>
  <si>
    <t>6)  ČERPÁNÍ VÝDAJŮ NA KAPITOLE ZASTUPITELSTVO V 1 - 8/2009</t>
  </si>
  <si>
    <t>5)  ČERPÁNÍ VÝDAJŮ NA KAPITOLE KRAJSKÝ ÚŘAD V 1 - 8/2009</t>
  </si>
  <si>
    <t>4)  ČERPÁNÍ VÝDAJŮ ROZPOČTU KRAJE PODLE KAPITOL V OBDOBÍ 1 - 8/2009</t>
  </si>
  <si>
    <t>2)  PLNĚNÍ PŘÍJMŮ ROZPOČTU KRAJE V OBDOBÍ 1 - 8/2009</t>
  </si>
  <si>
    <t>PLNĚNÍ PŘÍJMŮ A VÝDAJŮ ROZPOČTU KRAJE VYSOČINA V OBDOBÍ 1 - 8/2009</t>
  </si>
  <si>
    <t>1) REKAPITULACE HOSPODAŘENÍ  KRAJE DLE ROZPOČTU V OBDOBÍ 1 - 8/2009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</si>
  <si>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</si>
  <si>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</si>
  <si>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</si>
  <si>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</si>
  <si>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</si>
  <si>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</si>
  <si>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</si>
  <si>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</si>
  <si>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</si>
  <si>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</si>
  <si>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</si>
  <si>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</si>
  <si>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</si>
  <si>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</si>
  <si>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</si>
  <si>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</si>
  <si>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</si>
  <si>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</si>
  <si>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</si>
  <si>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</si>
  <si>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</si>
  <si>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</si>
  <si>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</si>
  <si>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</si>
  <si>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</si>
  <si>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</si>
  <si>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</si>
  <si>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</si>
  <si>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</si>
  <si>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</si>
  <si>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</si>
  <si>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</si>
  <si>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</si>
  <si>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</si>
  <si>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</si>
  <si>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</si>
  <si>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</si>
  <si>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</si>
  <si>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</si>
  <si>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</si>
  <si>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</si>
  <si>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</si>
  <si>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</si>
  <si>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</si>
  <si>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</si>
  <si>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</si>
  <si>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</si>
  <si>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RK-30-2009-18, př. 1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</si>
  <si>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</si>
  <si>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</si>
  <si>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</si>
  <si>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</si>
  <si>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</si>
  <si>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</si>
  <si>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</si>
  <si>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</si>
  <si>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</si>
  <si>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</si>
  <si>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</si>
  <si>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</si>
  <si>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</si>
  <si>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</si>
  <si>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</si>
  <si>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</si>
  <si>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</si>
  <si>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</si>
  <si>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</si>
  <si>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</si>
  <si>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</si>
  <si>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</si>
  <si>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</si>
  <si>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</si>
  <si>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</si>
  <si>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</si>
  <si>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</si>
  <si>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</si>
  <si>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</si>
  <si>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</si>
  <si>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</si>
  <si>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</si>
  <si>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</si>
  <si>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</si>
  <si>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</si>
  <si>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</si>
  <si>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</si>
  <si>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</si>
  <si>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</si>
  <si>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</si>
  <si>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</si>
  <si>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</si>
  <si>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</si>
  <si>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</si>
  <si>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</si>
  <si>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</si>
  <si>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</si>
  <si>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</si>
  <si>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</si>
  <si>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</si>
  <si>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</si>
  <si>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</si>
  <si>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</si>
  <si>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</si>
  <si>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</si>
  <si>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</si>
  <si>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</si>
  <si>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</si>
  <si>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</si>
  <si>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</si>
  <si>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</si>
  <si>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</si>
  <si>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</si>
  <si>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</si>
  <si>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</si>
  <si>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</si>
  <si>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</si>
  <si>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</si>
  <si>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</si>
  <si>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</si>
  <si>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</si>
  <si>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</si>
  <si>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</si>
  <si>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</si>
  <si>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</si>
  <si>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</si>
  <si>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</si>
  <si>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</si>
  <si>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</si>
  <si>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</si>
  <si>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</si>
  <si>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</si>
  <si>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</si>
  <si>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</si>
  <si>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</si>
  <si>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</si>
  <si>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</si>
  <si>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</si>
  <si>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</si>
  <si>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</si>
  <si>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</si>
  <si>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</si>
  <si>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</si>
  <si>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</si>
  <si>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</si>
  <si>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</si>
  <si>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</si>
  <si>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</si>
  <si>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</si>
  <si>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</si>
  <si>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</si>
  <si>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</si>
  <si>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</si>
  <si>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</si>
  <si>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</si>
  <si>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</si>
  <si>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</si>
  <si>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</si>
  <si>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</si>
  <si>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</si>
  <si>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</si>
  <si>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</si>
  <si>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</si>
  <si>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</si>
  <si>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</si>
  <si>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</si>
  <si>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</si>
  <si>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</si>
  <si>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</si>
  <si>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</si>
  <si>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</si>
  <si>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</si>
  <si>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</si>
  <si>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</si>
  <si>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</si>
  <si>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</si>
  <si>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</si>
  <si>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</si>
  <si>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</si>
  <si>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</si>
  <si>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</si>
  <si>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</si>
  <si>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</si>
  <si>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</si>
  <si>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</si>
  <si>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</si>
  <si>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</si>
  <si>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</si>
  <si>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</si>
  <si>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</si>
  <si>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</si>
  <si>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</si>
  <si>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</si>
  <si>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</si>
  <si>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</si>
  <si>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</si>
  <si>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</si>
  <si>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</si>
  <si>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</si>
  <si>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</si>
  <si>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</si>
  <si>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</si>
  <si>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</si>
  <si>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</si>
  <si>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</si>
  <si>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</si>
  <si>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</si>
  <si>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</si>
  <si>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</si>
  <si>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</si>
  <si>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</si>
  <si>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</si>
  <si>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</si>
  <si>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</si>
  <si>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</si>
  <si>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</si>
  <si>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</si>
  <si>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</si>
  <si>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</si>
  <si>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</si>
  <si>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</si>
  <si>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</si>
  <si>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3) VÝVOJ DAŇOVÝCH PŘÍJMŮ KRAJE V OBDOBÍ   leden - srpen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</si>
  <si>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</si>
  <si>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</si>
  <si>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</si>
  <si>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</si>
  <si>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</si>
  <si>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</si>
  <si>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</si>
  <si>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</si>
  <si>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</si>
  <si>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</si>
  <si>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</si>
  <si>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</si>
  <si>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</si>
  <si>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</si>
  <si>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</si>
  <si>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</si>
  <si>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</si>
  <si>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</si>
  <si>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</si>
  <si>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</si>
  <si>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</si>
  <si>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</si>
  <si>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</si>
  <si>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</si>
  <si>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</si>
  <si>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</si>
  <si>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</si>
  <si>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</si>
  <si>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</si>
  <si>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</si>
  <si>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</si>
  <si>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</si>
  <si>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66.7%, tj. 2 411 067 tis. Kč. , což je o  44 550 tis. Kč více než skutečnost.</t>
  </si>
  <si>
    <t>Skutečné plnění daňových příjmů za sledované období činí 65.4%, tj. 2 366 517 tis. Kč, což je o  232 901 tis. Kč méně než za stejné období minulého roku.</t>
  </si>
  <si>
    <t>ROK 2008</t>
  </si>
  <si>
    <t>Celkem celý rok - skutečnost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</si>
  <si>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</si>
  <si>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</si>
  <si>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</si>
  <si>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</si>
  <si>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</si>
  <si>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</si>
  <si>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</si>
  <si>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</si>
  <si>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</si>
  <si>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</si>
  <si>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</si>
  <si>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Příspěvek na provoz (z daňových příjmů - peníze kraje + ÚZ 00055) - příloha Š1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</si>
  <si>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</si>
  <si>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</si>
  <si>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</si>
  <si>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</si>
  <si>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</si>
  <si>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</si>
  <si>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</si>
  <si>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</si>
  <si>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</si>
  <si>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</si>
  <si>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</si>
  <si>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</si>
  <si>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</si>
  <si>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</si>
  <si>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</si>
  <si>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</si>
  <si>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</si>
  <si>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</si>
  <si>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</si>
  <si>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</si>
  <si>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</si>
  <si>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</si>
  <si>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</si>
  <si>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</si>
  <si>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</si>
  <si>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</si>
  <si>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</si>
  <si>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</si>
  <si>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</si>
  <si>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</si>
  <si>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</si>
  <si>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</si>
  <si>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</si>
  <si>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</si>
  <si>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</si>
  <si>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</si>
  <si>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</si>
  <si>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</si>
  <si>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</si>
  <si>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</si>
  <si>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</si>
  <si>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</si>
  <si>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</si>
  <si>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</si>
  <si>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</si>
  <si>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</si>
  <si>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</si>
  <si>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</si>
  <si>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</si>
  <si>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</si>
  <si>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</si>
  <si>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</si>
  <si>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</si>
  <si>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</si>
  <si>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</si>
  <si>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</si>
  <si>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</si>
  <si>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</si>
  <si>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</si>
  <si>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</si>
  <si>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</si>
  <si>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</si>
  <si>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</si>
  <si>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</si>
  <si>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</si>
  <si>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</si>
  <si>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</si>
  <si>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</si>
  <si>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</si>
  <si>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</si>
  <si>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</si>
  <si>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</si>
  <si>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</si>
  <si>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</si>
  <si>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</si>
  <si>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</si>
  <si>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</si>
  <si>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</si>
  <si>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</si>
  <si>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</si>
  <si>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</si>
  <si>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</si>
  <si>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</si>
  <si>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</si>
  <si>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</si>
  <si>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</si>
  <si>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</si>
  <si>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</si>
  <si>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</si>
  <si>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</si>
  <si>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</si>
  <si>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</si>
  <si>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</si>
  <si>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</si>
  <si>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</si>
  <si>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</si>
  <si>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</si>
  <si>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</si>
  <si>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</si>
  <si>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</si>
  <si>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</si>
  <si>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</si>
  <si>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</si>
  <si>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</si>
  <si>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</si>
  <si>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</si>
  <si>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</si>
  <si>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</si>
  <si>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</si>
  <si>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</si>
  <si>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</si>
  <si>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</si>
  <si>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</si>
  <si>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</si>
  <si>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</si>
  <si>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</si>
  <si>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</si>
  <si>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</si>
  <si>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</si>
  <si>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</si>
  <si>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</si>
  <si>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</si>
  <si>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</si>
  <si>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</si>
  <si>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</si>
  <si>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</si>
  <si>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</si>
  <si>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</si>
  <si>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</si>
  <si>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Přijaté neinvestiční dary (pol.2321)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</si>
  <si>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</si>
  <si>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</si>
  <si>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</si>
  <si>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</si>
  <si>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</si>
  <si>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</si>
  <si>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</si>
  <si>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</si>
  <si>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</si>
  <si>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</si>
  <si>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</si>
  <si>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</si>
  <si>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</si>
  <si>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</si>
  <si>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</si>
  <si>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</si>
  <si>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</si>
  <si>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</si>
  <si>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 xml:space="preserve">              péče o lidské zdroje a majetek kraje</t>
  </si>
  <si>
    <t xml:space="preserve">              strategické a koncepční materiály kraje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</si>
  <si>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</si>
  <si>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</si>
  <si>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</si>
  <si>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</si>
  <si>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</si>
  <si>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</si>
  <si>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</si>
  <si>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</si>
  <si>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</si>
  <si>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</si>
  <si>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</si>
  <si>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</si>
  <si>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</si>
  <si>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</si>
  <si>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</si>
  <si>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</si>
  <si>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</si>
  <si>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</si>
  <si>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</si>
  <si>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</si>
  <si>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</si>
  <si>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</si>
  <si>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</si>
  <si>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</si>
  <si>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</si>
  <si>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</si>
  <si>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</si>
  <si>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</si>
  <si>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</si>
  <si>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</si>
  <si>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</si>
  <si>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</si>
  <si>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</si>
  <si>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</si>
  <si>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</si>
  <si>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</si>
  <si>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</si>
  <si>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</si>
  <si>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</si>
  <si>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</si>
  <si>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</si>
  <si>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</si>
  <si>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</si>
  <si>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</si>
  <si>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</si>
  <si>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</si>
  <si>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</si>
  <si>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</si>
  <si>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</si>
  <si>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</si>
  <si>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</si>
  <si>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</si>
  <si>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</si>
  <si>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</si>
  <si>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</si>
  <si>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</si>
  <si>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</si>
  <si>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</si>
  <si>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</si>
  <si>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</si>
  <si>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</si>
  <si>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</si>
  <si>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</si>
  <si>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</si>
  <si>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</si>
  <si>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</si>
  <si>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</si>
  <si>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</si>
  <si>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</si>
  <si>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</si>
  <si>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</si>
  <si>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</si>
  <si>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</si>
  <si>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</si>
  <si>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</si>
  <si>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</si>
  <si>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</si>
  <si>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</si>
  <si>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</si>
  <si>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</si>
  <si>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</si>
  <si>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</si>
  <si>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</si>
  <si>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</si>
  <si>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</si>
  <si>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</si>
  <si>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</si>
  <si>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</si>
  <si>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</si>
  <si>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počet stran : 38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</si>
  <si>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</si>
  <si>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</si>
  <si>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</si>
  <si>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</si>
  <si>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</si>
  <si>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</si>
  <si>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</si>
  <si>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</si>
  <si>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</si>
  <si>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</si>
  <si>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</si>
  <si>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</si>
  <si>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</si>
  <si>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</si>
  <si>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</si>
  <si>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</si>
  <si>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</si>
  <si>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</si>
  <si>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</si>
  <si>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</si>
  <si>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</si>
  <si>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</si>
  <si>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</si>
  <si>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</si>
  <si>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</si>
  <si>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</si>
  <si>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</si>
  <si>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</si>
  <si>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</si>
  <si>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</si>
  <si>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</si>
  <si>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</si>
  <si>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</si>
  <si>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</si>
  <si>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</si>
  <si>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</si>
  <si>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</si>
  <si>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</si>
  <si>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</si>
  <si>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</si>
  <si>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</si>
  <si>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</si>
  <si>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</si>
  <si>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</si>
  <si>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</si>
  <si>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</si>
  <si>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</si>
  <si>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</si>
  <si>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</si>
  <si>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</si>
  <si>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</si>
  <si>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</si>
  <si>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</si>
  <si>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</si>
  <si>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</si>
  <si>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</si>
  <si>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</si>
  <si>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</si>
  <si>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</si>
  <si>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</si>
  <si>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</si>
  <si>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Na výdaje spojené se zveřejněním výběrových řízení na funkci ředitele zdravotnického zařízení zřizovaného krajem Vysočina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</si>
  <si>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</si>
  <si>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</si>
  <si>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</si>
  <si>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</si>
  <si>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</si>
  <si>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</si>
  <si>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</si>
  <si>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</si>
  <si>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</si>
  <si>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</si>
  <si>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</si>
  <si>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</si>
  <si>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</si>
  <si>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</si>
  <si>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</si>
  <si>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</si>
  <si>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</si>
  <si>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</si>
  <si>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</si>
  <si>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</si>
  <si>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</si>
  <si>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</si>
  <si>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</si>
  <si>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</si>
  <si>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</si>
  <si>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</si>
  <si>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</si>
  <si>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</si>
  <si>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</si>
  <si>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</si>
  <si>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</si>
  <si>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</si>
  <si>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</si>
  <si>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</si>
  <si>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</si>
  <si>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</si>
  <si>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</si>
  <si>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</si>
  <si>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</si>
  <si>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</si>
  <si>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</si>
  <si>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Část 8 b) připravila : R. Tesařová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</si>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</sst>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165" fontId="0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2" borderId="27" xfId="20" applyFill="1" applyBorder="1">
      <alignment vertical="top" wrapText="1"/>
      <protection/>
    </xf>
    <xf numFmtId="0" fontId="44" fillId="2" borderId="27" xfId="20" applyFill="1" applyBorder="1">
      <alignment horizontal="center" vertical="top" wrapText="1"/>
      <protection/>
    </xf>
    <xf numFmtId="0" fontId="44" fillId="0" borderId="28" xfId="20" applyFill="1" applyBorder="1">
      <alignment vertical="top" wrapText="1"/>
      <protection/>
    </xf>
    <xf numFmtId="0" fontId="34" fillId="0" borderId="29" xfId="20" applyFill="1" applyBorder="1">
      <alignment vertical="top" wrapText="1"/>
      <protection/>
    </xf>
    <xf numFmtId="207" fontId="39" fillId="0" borderId="27" xfId="20" applyFont="1" applyFill="1" applyBorder="1">
      <alignment horizontal="right" vertical="top" wrapText="1"/>
      <protection/>
    </xf>
    <xf numFmtId="0" fontId="44" fillId="0" borderId="30" xfId="20" applyFill="1" applyBorder="1">
      <alignment vertical="top" wrapText="1"/>
      <protection/>
    </xf>
    <xf numFmtId="0" fontId="47" fillId="0" borderId="27" xfId="20" applyFill="1" applyBorder="1">
      <alignment vertical="top" wrapText="1"/>
      <protection/>
    </xf>
    <xf numFmtId="207" fontId="48" fillId="0" borderId="27" xfId="20" applyFont="1" applyFill="1" applyBorder="1">
      <alignment horizontal="right" vertical="top" wrapText="1"/>
      <protection/>
    </xf>
    <xf numFmtId="0" fontId="44" fillId="0" borderId="31" xfId="20" applyFill="1" applyBorder="1">
      <alignment vertical="top" wrapText="1"/>
      <protection/>
    </xf>
    <xf numFmtId="0" fontId="47" fillId="0" borderId="0" xfId="20" applyFill="1" applyBorder="1">
      <alignment vertical="top" wrapText="1"/>
      <protection/>
    </xf>
    <xf numFmtId="207" fontId="47" fillId="0" borderId="0" xfId="20" applyFill="1" applyBorder="1">
      <alignment horizontal="right" vertical="top" wrapText="1"/>
      <protection/>
    </xf>
    <xf numFmtId="208" fontId="47" fillId="0" borderId="0" xfId="20" applyFill="1" applyBorder="1">
      <alignment horizontal="center" vertical="top" wrapText="1"/>
      <protection/>
    </xf>
    <xf numFmtId="207" fontId="44" fillId="0" borderId="32" xfId="20" applyFill="1" applyBorder="1">
      <alignment horizontal="right" vertical="top" wrapText="1"/>
      <protection/>
    </xf>
    <xf numFmtId="207" fontId="44" fillId="0" borderId="27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4" fillId="0" borderId="0" xfId="20" applyFill="1" applyBorder="1">
      <alignment horizontal="right" vertical="top" wrapText="1"/>
      <protection/>
    </xf>
    <xf numFmtId="207" fontId="39" fillId="0" borderId="0" xfId="20" applyFont="1" applyFill="1" applyBorder="1">
      <alignment horizontal="right" vertical="top" wrapText="1"/>
      <protection/>
    </xf>
    <xf numFmtId="0" fontId="44" fillId="0" borderId="0" xfId="20" applyFill="1" applyBorder="1">
      <alignment horizontal="center" vertical="top" wrapText="1"/>
      <protection/>
    </xf>
    <xf numFmtId="0" fontId="44" fillId="0" borderId="0" xfId="20" applyFill="1" applyBorder="1">
      <alignment horizontal="right" vertical="top" wrapText="1"/>
      <protection/>
    </xf>
    <xf numFmtId="0" fontId="46" fillId="0" borderId="33" xfId="20" applyFont="1" applyFill="1" applyBorder="1">
      <alignment horizontal="left" vertical="top" wrapText="1"/>
      <protection/>
    </xf>
    <xf numFmtId="0" fontId="49" fillId="0" borderId="33" xfId="20" applyFill="1" applyBorder="1">
      <alignment horizontal="center" vertical="top" wrapText="1"/>
      <protection/>
    </xf>
    <xf numFmtId="0" fontId="44" fillId="2" borderId="27" xfId="20" applyFill="1" applyBorder="1">
      <alignment horizontal="left" vertical="top" wrapText="1"/>
      <protection/>
    </xf>
    <xf numFmtId="0" fontId="50" fillId="0" borderId="34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0" fontId="51" fillId="0" borderId="0" xfId="20" applyFont="1" applyFill="1" applyBorder="1">
      <alignment vertical="top" wrapText="1"/>
      <protection/>
    </xf>
    <xf numFmtId="0" fontId="51" fillId="0" borderId="0" xfId="20" applyFont="1" applyFill="1">
      <alignment vertical="top" wrapText="1"/>
      <protection/>
    </xf>
    <xf numFmtId="207" fontId="48" fillId="0" borderId="0" xfId="20" applyFont="1" applyFill="1" applyBorder="1">
      <alignment horizontal="right" vertical="top" wrapText="1"/>
      <protection/>
    </xf>
    <xf numFmtId="208" fontId="48" fillId="0" borderId="0" xfId="20" applyFont="1" applyFill="1" applyBorder="1">
      <alignment horizontal="center" vertical="top" wrapText="1"/>
      <protection/>
    </xf>
    <xf numFmtId="0" fontId="50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0" fillId="4" borderId="10" xfId="0" applyFont="1" applyFill="1" applyBorder="1" applyAlignment="1">
      <alignment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5" fillId="4" borderId="0" xfId="0" applyFont="1" applyFill="1" applyBorder="1" applyAlignment="1">
      <alignment horizontal="left" vertical="center" wrapText="1" indent="1"/>
    </xf>
    <xf numFmtId="0" fontId="54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4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4" fillId="4" borderId="27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207" fontId="48" fillId="0" borderId="27" xfId="20" applyFont="1" applyFill="1" applyBorder="1">
      <alignment horizontal="right" vertical="top" wrapText="1"/>
      <protection/>
    </xf>
    <xf numFmtId="208" fontId="48" fillId="0" borderId="27" xfId="20" applyFont="1" applyFill="1" applyBorder="1">
      <alignment horizontal="center" vertical="top" wrapText="1"/>
      <protection/>
    </xf>
    <xf numFmtId="207" fontId="39" fillId="0" borderId="27" xfId="20" applyFont="1" applyFill="1" applyBorder="1">
      <alignment horizontal="right" vertical="top" wrapText="1"/>
      <protection/>
    </xf>
    <xf numFmtId="208" fontId="39" fillId="0" borderId="27" xfId="20" applyFont="1" applyFill="1" applyBorder="1">
      <alignment horizontal="center" vertical="top" wrapText="1"/>
      <protection/>
    </xf>
    <xf numFmtId="0" fontId="44" fillId="2" borderId="27" xfId="20" applyFill="1" applyBorder="1">
      <alignment horizontal="center" vertical="top" wrapText="1"/>
      <protection/>
    </xf>
    <xf numFmtId="0" fontId="51" fillId="0" borderId="0" xfId="20" applyFont="1" applyFill="1" applyBorder="1">
      <alignment vertical="top" wrapText="1"/>
      <protection/>
    </xf>
    <xf numFmtId="0" fontId="49" fillId="0" borderId="33" xfId="20" applyFill="1" applyBorder="1">
      <alignment horizontal="center" vertical="top" wrapText="1"/>
      <protection/>
    </xf>
    <xf numFmtId="0" fontId="50" fillId="0" borderId="34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207" fontId="44" fillId="0" borderId="27" xfId="20" applyFill="1" applyBorder="1">
      <alignment horizontal="right" vertical="top" wrapText="1"/>
      <protection/>
    </xf>
    <xf numFmtId="0" fontId="44" fillId="0" borderId="27" xfId="20" applyFill="1" applyBorder="1">
      <alignment horizontal="center" vertical="top" wrapText="1"/>
      <protection/>
    </xf>
    <xf numFmtId="0" fontId="44" fillId="0" borderId="27" xfId="20" applyFill="1" applyBorder="1">
      <alignment horizontal="right" vertical="top" wrapText="1"/>
      <protection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9" borderId="35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9" borderId="19" xfId="0" applyFont="1" applyFill="1" applyBorder="1" applyAlignment="1">
      <alignment horizontal="left"/>
    </xf>
    <xf numFmtId="0" fontId="35" fillId="9" borderId="37" xfId="0" applyFont="1" applyFill="1" applyBorder="1" applyAlignment="1">
      <alignment horizontal="left"/>
    </xf>
    <xf numFmtId="0" fontId="35" fillId="9" borderId="20" xfId="0" applyFont="1" applyFill="1" applyBorder="1" applyAlignment="1">
      <alignment horizontal="left"/>
    </xf>
    <xf numFmtId="0" fontId="35" fillId="9" borderId="21" xfId="0" applyFont="1" applyFill="1" applyBorder="1" applyAlignment="1">
      <alignment horizontal="left"/>
    </xf>
    <xf numFmtId="0" fontId="35" fillId="10" borderId="38" xfId="0" applyFont="1" applyFill="1" applyBorder="1" applyAlignment="1">
      <alignment horizontal="left"/>
    </xf>
    <xf numFmtId="0" fontId="35" fillId="10" borderId="2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KÚ'!$A$58:$A$61</c:f>
              <c:strCache/>
            </c:strRef>
          </c:cat>
          <c:val>
            <c:numRef>
              <c:f>'čerpání KÚ'!$E$58:$E$61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25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7575"/>
          <a:ext cx="141541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684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26</xdr:col>
      <xdr:colOff>0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268450"/>
          <a:ext cx="7191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109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2" t="s">
        <v>450</v>
      </c>
      <c r="E1" s="442"/>
      <c r="F1" s="442"/>
      <c r="G1" s="442"/>
      <c r="H1" s="442"/>
    </row>
    <row r="2" spans="4:8" ht="14.25">
      <c r="D2" s="442" t="s">
        <v>911</v>
      </c>
      <c r="E2" s="442"/>
      <c r="F2" s="442"/>
      <c r="G2" s="442"/>
      <c r="H2" s="442"/>
    </row>
    <row r="3" spans="4:8" ht="14.25">
      <c r="D3" s="442"/>
      <c r="E3" s="442"/>
      <c r="F3" s="442"/>
      <c r="G3" s="442"/>
      <c r="H3" s="442"/>
    </row>
    <row r="4" spans="1:5" ht="18">
      <c r="A4" s="856" t="s">
        <v>401</v>
      </c>
      <c r="B4" s="856"/>
      <c r="C4" s="856"/>
      <c r="D4" s="856"/>
      <c r="E4" s="856"/>
    </row>
    <row r="6" spans="1:5" ht="18">
      <c r="A6" s="857" t="s">
        <v>402</v>
      </c>
      <c r="B6" s="857"/>
      <c r="C6" s="857"/>
      <c r="D6" s="857"/>
      <c r="E6" s="857"/>
    </row>
    <row r="7" spans="2:3" ht="14.25">
      <c r="B7" s="442"/>
      <c r="C7" s="442"/>
    </row>
    <row r="8" spans="2:3" ht="14.25">
      <c r="B8" s="442"/>
      <c r="C8" s="442"/>
    </row>
    <row r="9" spans="1:3" ht="12.75">
      <c r="A9" s="55" t="s">
        <v>780</v>
      </c>
      <c r="C9" s="15"/>
    </row>
    <row r="10" spans="1:5" ht="25.5">
      <c r="A10" s="21"/>
      <c r="B10" s="42" t="s">
        <v>782</v>
      </c>
      <c r="C10" s="51" t="s">
        <v>783</v>
      </c>
      <c r="D10" s="5" t="s">
        <v>580</v>
      </c>
      <c r="E10" s="43" t="s">
        <v>784</v>
      </c>
    </row>
    <row r="11" spans="1:5" ht="12.75">
      <c r="A11" s="22" t="s">
        <v>992</v>
      </c>
      <c r="B11" s="311">
        <f>B35</f>
        <v>7852064</v>
      </c>
      <c r="C11" s="311">
        <v>8564264</v>
      </c>
      <c r="D11" s="311">
        <v>5937159</v>
      </c>
      <c r="E11" s="269">
        <f>+D11/C11*100</f>
        <v>69.32480129057208</v>
      </c>
    </row>
    <row r="12" spans="1:5" ht="12.75">
      <c r="A12" s="22" t="s">
        <v>991</v>
      </c>
      <c r="B12" s="291">
        <f>B48</f>
        <v>7852064</v>
      </c>
      <c r="C12" s="280">
        <v>8564264</v>
      </c>
      <c r="D12" s="280">
        <v>5352702</v>
      </c>
      <c r="E12" s="269">
        <f>+D12/C12*100</f>
        <v>62.50043202778429</v>
      </c>
    </row>
    <row r="13" spans="1:5" ht="12.75">
      <c r="A13" s="32" t="s">
        <v>152</v>
      </c>
      <c r="B13" s="27">
        <v>0</v>
      </c>
      <c r="C13" s="280">
        <f>C11-C12</f>
        <v>0</v>
      </c>
      <c r="D13" s="280">
        <f>D11-D12</f>
        <v>584457</v>
      </c>
      <c r="E13" s="269">
        <v>0</v>
      </c>
    </row>
    <row r="14" spans="1:5" ht="12.75">
      <c r="A14" s="271"/>
      <c r="B14" s="395"/>
      <c r="C14" s="395"/>
      <c r="D14" s="395"/>
      <c r="E14" s="35"/>
    </row>
    <row r="15" spans="1:5" ht="12.75" customHeight="1">
      <c r="A15" s="854"/>
      <c r="B15" s="855"/>
      <c r="C15" s="855"/>
      <c r="D15" s="855"/>
      <c r="E15" s="855"/>
    </row>
    <row r="16" spans="1:5" ht="12.75">
      <c r="A16" s="55" t="s">
        <v>148</v>
      </c>
      <c r="B16" s="285"/>
      <c r="C16" s="286"/>
      <c r="D16" s="286"/>
      <c r="E16" s="287"/>
    </row>
    <row r="17" spans="1:9" ht="25.5">
      <c r="A17" s="21"/>
      <c r="B17" s="42" t="s">
        <v>782</v>
      </c>
      <c r="C17" s="51" t="s">
        <v>783</v>
      </c>
      <c r="D17" s="5" t="s">
        <v>580</v>
      </c>
      <c r="E17" s="43" t="s">
        <v>784</v>
      </c>
      <c r="I17" s="106"/>
    </row>
    <row r="18" spans="1:9" ht="12.75">
      <c r="A18" s="94" t="s">
        <v>993</v>
      </c>
      <c r="B18" s="268">
        <v>4079986</v>
      </c>
      <c r="C18" s="268">
        <v>4827484</v>
      </c>
      <c r="D18" s="292">
        <v>3134577</v>
      </c>
      <c r="E18" s="481">
        <f>+D18/C18*100</f>
        <v>64.93189827247485</v>
      </c>
      <c r="I18" s="106"/>
    </row>
    <row r="19" spans="1:9" ht="12.75">
      <c r="A19" s="94" t="s">
        <v>991</v>
      </c>
      <c r="B19" s="292">
        <v>4079986</v>
      </c>
      <c r="C19" s="292">
        <v>4827484</v>
      </c>
      <c r="D19" s="292">
        <v>2560426</v>
      </c>
      <c r="E19" s="481">
        <f>+D19/C19*100</f>
        <v>53.03851861549411</v>
      </c>
      <c r="I19" s="106"/>
    </row>
    <row r="20" spans="1:9" ht="12.75">
      <c r="A20" s="94" t="s">
        <v>152</v>
      </c>
      <c r="B20" s="95">
        <v>0</v>
      </c>
      <c r="C20" s="268">
        <f>C18-C19</f>
        <v>0</v>
      </c>
      <c r="D20" s="268">
        <f>D18-D19</f>
        <v>574151</v>
      </c>
      <c r="E20" s="213">
        <v>0</v>
      </c>
      <c r="I20" s="15"/>
    </row>
    <row r="21" spans="2:3" ht="14.25">
      <c r="B21" s="442"/>
      <c r="C21" s="442"/>
    </row>
    <row r="22" spans="2:3" ht="12.75" customHeight="1">
      <c r="B22" s="442"/>
      <c r="C22" s="442"/>
    </row>
    <row r="23" spans="1:12" s="15" customFormat="1" ht="26.25" customHeight="1">
      <c r="A23" s="217" t="s">
        <v>131</v>
      </c>
      <c r="B23" s="42" t="s">
        <v>782</v>
      </c>
      <c r="C23" s="51" t="s">
        <v>783</v>
      </c>
      <c r="D23" s="5" t="s">
        <v>580</v>
      </c>
      <c r="E23" s="43" t="s">
        <v>784</v>
      </c>
      <c r="F23"/>
      <c r="G23"/>
      <c r="H23"/>
      <c r="I23"/>
      <c r="J23"/>
      <c r="K23"/>
      <c r="L23"/>
    </row>
    <row r="24" spans="1:12" s="15" customFormat="1" ht="16.5" customHeight="1">
      <c r="A24" s="514" t="s">
        <v>128</v>
      </c>
      <c r="B24" s="428">
        <v>3617982</v>
      </c>
      <c r="C24" s="447">
        <v>3617982</v>
      </c>
      <c r="D24" s="447">
        <v>2418703</v>
      </c>
      <c r="E24" s="269">
        <f>+D24/C24*100</f>
        <v>66.85226736893661</v>
      </c>
      <c r="F24"/>
      <c r="G24"/>
      <c r="H24"/>
      <c r="I24"/>
      <c r="J24"/>
      <c r="K24"/>
      <c r="L24"/>
    </row>
    <row r="25" spans="1:12" s="15" customFormat="1" ht="15" customHeight="1">
      <c r="A25" s="514" t="s">
        <v>132</v>
      </c>
      <c r="B25" s="428">
        <v>317132</v>
      </c>
      <c r="C25" s="447">
        <v>241649</v>
      </c>
      <c r="D25" s="274">
        <v>129378</v>
      </c>
      <c r="E25" s="269">
        <f>+D25/C25*100</f>
        <v>53.539638070093396</v>
      </c>
      <c r="F25"/>
      <c r="G25"/>
      <c r="H25"/>
      <c r="I25"/>
      <c r="J25"/>
      <c r="K25"/>
      <c r="L25"/>
    </row>
    <row r="26" spans="1:12" s="15" customFormat="1" ht="15.75" customHeight="1">
      <c r="A26" s="514" t="s">
        <v>129</v>
      </c>
      <c r="B26" s="428">
        <v>31000</v>
      </c>
      <c r="C26" s="447">
        <v>31192</v>
      </c>
      <c r="D26" s="274">
        <v>8215</v>
      </c>
      <c r="E26" s="269">
        <f>+D26/C26*100</f>
        <v>26.33688125160297</v>
      </c>
      <c r="F26"/>
      <c r="G26"/>
      <c r="H26"/>
      <c r="I26"/>
      <c r="J26"/>
      <c r="K26"/>
      <c r="L26"/>
    </row>
    <row r="27" spans="1:12" s="15" customFormat="1" ht="15.75" customHeight="1">
      <c r="A27" s="514" t="s">
        <v>133</v>
      </c>
      <c r="B27" s="428">
        <v>3855400</v>
      </c>
      <c r="C27" s="447">
        <v>4302125</v>
      </c>
      <c r="D27" s="274">
        <v>3282873</v>
      </c>
      <c r="E27" s="269">
        <f>+D27/C27*100</f>
        <v>76.30817328645728</v>
      </c>
      <c r="F27"/>
      <c r="G27"/>
      <c r="H27"/>
      <c r="I27"/>
      <c r="J27"/>
      <c r="K27"/>
      <c r="L27"/>
    </row>
    <row r="28" spans="1:12" s="15" customFormat="1" ht="16.5" customHeight="1">
      <c r="A28" s="517" t="s">
        <v>134</v>
      </c>
      <c r="B28" s="480">
        <f>SUM(B24:B27)</f>
        <v>7821514</v>
      </c>
      <c r="C28" s="539">
        <f>SUM(C24:C27)</f>
        <v>8192948</v>
      </c>
      <c r="D28" s="540">
        <f>SUM(D24:D27)</f>
        <v>5839169</v>
      </c>
      <c r="E28" s="481">
        <f>D28/C28*100</f>
        <v>71.27067082569059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158</v>
      </c>
      <c r="B31" s="42" t="s">
        <v>782</v>
      </c>
      <c r="C31" s="51" t="s">
        <v>783</v>
      </c>
      <c r="D31" s="5" t="s">
        <v>580</v>
      </c>
      <c r="E31" s="43" t="s">
        <v>784</v>
      </c>
      <c r="F31"/>
      <c r="G31"/>
      <c r="H31"/>
      <c r="I31"/>
      <c r="J31"/>
      <c r="K31"/>
      <c r="L31"/>
    </row>
    <row r="32" spans="1:12" s="15" customFormat="1" ht="77.25" customHeight="1">
      <c r="A32" s="326" t="s">
        <v>902</v>
      </c>
      <c r="B32" s="428">
        <v>30550</v>
      </c>
      <c r="C32" s="447">
        <v>371316</v>
      </c>
      <c r="D32" s="274">
        <v>97990</v>
      </c>
      <c r="E32" s="269">
        <f>+D32/C32*100</f>
        <v>26.3899212530567</v>
      </c>
      <c r="F32"/>
      <c r="G32"/>
      <c r="H32"/>
      <c r="I32"/>
      <c r="J32" s="106"/>
      <c r="K32"/>
      <c r="L32"/>
    </row>
    <row r="33" spans="1:12" s="15" customFormat="1" ht="12.75">
      <c r="A33" s="475"/>
      <c r="B33" s="478"/>
      <c r="C33" s="371"/>
      <c r="D33" s="479"/>
      <c r="E33" s="384"/>
      <c r="F33"/>
      <c r="G33"/>
      <c r="H33"/>
      <c r="I33"/>
      <c r="J33"/>
      <c r="K33"/>
      <c r="L33"/>
    </row>
    <row r="34" spans="1:12" s="15" customFormat="1" ht="12.75">
      <c r="A34" s="475"/>
      <c r="B34" s="478"/>
      <c r="C34" s="371"/>
      <c r="D34" s="479"/>
      <c r="E34" s="384"/>
      <c r="F34"/>
      <c r="G34"/>
      <c r="H34"/>
      <c r="I34"/>
      <c r="J34"/>
      <c r="K34"/>
      <c r="L34"/>
    </row>
    <row r="35" spans="1:12" s="15" customFormat="1" ht="12.75">
      <c r="A35" s="515" t="s">
        <v>409</v>
      </c>
      <c r="B35" s="190">
        <f>B28+B32</f>
        <v>7852064</v>
      </c>
      <c r="C35" s="190">
        <f>C28+C32</f>
        <v>8564264</v>
      </c>
      <c r="D35" s="190">
        <f>D28+D32</f>
        <v>5937159</v>
      </c>
      <c r="E35" s="203">
        <f>D35/C35*100</f>
        <v>69.32480129057208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135</v>
      </c>
      <c r="B38" s="42" t="s">
        <v>782</v>
      </c>
      <c r="C38" s="51" t="s">
        <v>783</v>
      </c>
      <c r="D38" s="5" t="s">
        <v>580</v>
      </c>
      <c r="E38" s="43" t="s">
        <v>784</v>
      </c>
      <c r="F38"/>
      <c r="G38"/>
      <c r="H38"/>
      <c r="I38"/>
      <c r="J38"/>
      <c r="K38"/>
      <c r="L38"/>
    </row>
    <row r="39" spans="1:12" s="15" customFormat="1" ht="16.5" customHeight="1">
      <c r="A39" s="514" t="s">
        <v>136</v>
      </c>
      <c r="B39" s="428">
        <v>7068029</v>
      </c>
      <c r="C39" s="447">
        <v>7436131</v>
      </c>
      <c r="D39" s="447">
        <v>5088718</v>
      </c>
      <c r="E39" s="269">
        <f>+D39/C39*100</f>
        <v>68.43233396506866</v>
      </c>
      <c r="F39"/>
      <c r="G39"/>
      <c r="H39"/>
      <c r="I39"/>
      <c r="J39"/>
      <c r="K39"/>
      <c r="L39"/>
    </row>
    <row r="40" spans="1:12" s="15" customFormat="1" ht="15" customHeight="1">
      <c r="A40" s="514" t="s">
        <v>137</v>
      </c>
      <c r="B40" s="428">
        <v>758175</v>
      </c>
      <c r="C40" s="447">
        <v>1099938</v>
      </c>
      <c r="D40" s="274">
        <v>247994</v>
      </c>
      <c r="E40" s="269">
        <f>+D40/C40*100</f>
        <v>22.54617987559299</v>
      </c>
      <c r="F40"/>
      <c r="G40"/>
      <c r="H40"/>
      <c r="I40" s="106"/>
      <c r="J40"/>
      <c r="K40"/>
      <c r="L40"/>
    </row>
    <row r="41" spans="1:12" s="15" customFormat="1" ht="16.5" customHeight="1">
      <c r="A41" s="517" t="s">
        <v>551</v>
      </c>
      <c r="B41" s="480">
        <f>SUM(B39:B40)</f>
        <v>7826204</v>
      </c>
      <c r="C41" s="539">
        <f>SUM(C39:C40)</f>
        <v>8536069</v>
      </c>
      <c r="D41" s="540">
        <f>SUM(D39:D40)</f>
        <v>5336712</v>
      </c>
      <c r="E41" s="481">
        <f>D41/C41*100</f>
        <v>62.51955086117509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150</v>
      </c>
      <c r="B44" s="42" t="s">
        <v>782</v>
      </c>
      <c r="C44" s="51" t="s">
        <v>783</v>
      </c>
      <c r="D44" s="5" t="s">
        <v>580</v>
      </c>
      <c r="E44" s="43" t="s">
        <v>784</v>
      </c>
      <c r="F44"/>
      <c r="G44"/>
      <c r="H44" s="106"/>
      <c r="I44"/>
      <c r="J44"/>
      <c r="K44"/>
      <c r="L44"/>
    </row>
    <row r="45" spans="1:12" s="15" customFormat="1" ht="50.25" customHeight="1">
      <c r="A45" s="541" t="s">
        <v>176</v>
      </c>
      <c r="B45" s="428">
        <v>25860</v>
      </c>
      <c r="C45" s="447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0"/>
      <c r="B46" s="561"/>
      <c r="C46" s="562"/>
      <c r="D46" s="563"/>
      <c r="E46" s="564"/>
      <c r="F46"/>
      <c r="G46"/>
      <c r="H46"/>
      <c r="I46"/>
      <c r="J46"/>
      <c r="K46"/>
      <c r="L46"/>
    </row>
    <row r="47" spans="1:12" s="15" customFormat="1" ht="12.75" customHeight="1">
      <c r="A47" s="433"/>
      <c r="B47" s="578"/>
      <c r="C47" s="579"/>
      <c r="D47" s="479"/>
      <c r="E47" s="580"/>
      <c r="F47"/>
      <c r="G47"/>
      <c r="H47"/>
      <c r="I47"/>
      <c r="J47"/>
      <c r="K47"/>
      <c r="L47"/>
    </row>
    <row r="48" spans="1:12" s="15" customFormat="1" ht="12.75">
      <c r="A48" s="515" t="s">
        <v>144</v>
      </c>
      <c r="B48" s="190">
        <f>B41+B45</f>
        <v>7852064</v>
      </c>
      <c r="C48" s="190">
        <f>C41+C45</f>
        <v>8564264</v>
      </c>
      <c r="D48" s="190">
        <f>D41+D45</f>
        <v>5352702</v>
      </c>
      <c r="E48" s="203">
        <f>D48/C48*100</f>
        <v>62.50043202778429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6" t="s">
        <v>152</v>
      </c>
      <c r="B51" s="244">
        <f>B35-B48</f>
        <v>0</v>
      </c>
      <c r="C51" s="244">
        <f>C35-C48</f>
        <v>0</v>
      </c>
      <c r="D51" s="244">
        <f>D35-D48</f>
        <v>584457</v>
      </c>
      <c r="E51" s="203" t="s">
        <v>1040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0"/>
  <sheetViews>
    <sheetView workbookViewId="0" topLeftCell="A1">
      <selection activeCell="B129" sqref="B129:E12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392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48" t="s">
        <v>102</v>
      </c>
      <c r="B6" s="879"/>
      <c r="E6" s="569">
        <v>1420090058.64</v>
      </c>
      <c r="F6" s="2" t="s">
        <v>767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1121</v>
      </c>
      <c r="C11" s="1"/>
      <c r="G11" s="281"/>
    </row>
    <row r="12" spans="1:7" ht="25.5">
      <c r="A12" s="949"/>
      <c r="B12" s="950"/>
      <c r="C12" s="88" t="s">
        <v>782</v>
      </c>
      <c r="D12" s="88" t="s">
        <v>783</v>
      </c>
      <c r="E12" s="5" t="s">
        <v>580</v>
      </c>
      <c r="F12" s="966" t="s">
        <v>784</v>
      </c>
      <c r="G12" s="967"/>
    </row>
    <row r="13" spans="1:8" ht="36" customHeight="1">
      <c r="A13" s="955" t="s">
        <v>831</v>
      </c>
      <c r="B13" s="893"/>
      <c r="C13" s="396">
        <v>0</v>
      </c>
      <c r="D13" s="396">
        <v>0</v>
      </c>
      <c r="E13" s="396">
        <v>263159376</v>
      </c>
      <c r="F13" s="928" t="s">
        <v>1040</v>
      </c>
      <c r="G13" s="965"/>
      <c r="H13" s="446"/>
    </row>
    <row r="14" spans="1:8" ht="16.5" customHeight="1">
      <c r="A14" s="955" t="s">
        <v>568</v>
      </c>
      <c r="B14" s="893"/>
      <c r="C14" s="396">
        <v>0</v>
      </c>
      <c r="D14" s="396">
        <v>0</v>
      </c>
      <c r="E14" s="396">
        <v>9011219</v>
      </c>
      <c r="F14" s="928" t="s">
        <v>1040</v>
      </c>
      <c r="G14" s="965"/>
      <c r="H14" s="446"/>
    </row>
    <row r="15" spans="1:8" ht="26.25" customHeight="1">
      <c r="A15" s="955" t="s">
        <v>368</v>
      </c>
      <c r="B15" s="893"/>
      <c r="C15" s="396">
        <v>0</v>
      </c>
      <c r="D15" s="396">
        <v>0</v>
      </c>
      <c r="E15" s="396">
        <v>1460000</v>
      </c>
      <c r="F15" s="928" t="s">
        <v>1040</v>
      </c>
      <c r="G15" s="965"/>
      <c r="H15" s="446"/>
    </row>
    <row r="16" spans="1:7" ht="15" customHeight="1">
      <c r="A16" s="954" t="s">
        <v>1058</v>
      </c>
      <c r="B16" s="950"/>
      <c r="C16" s="9">
        <v>0</v>
      </c>
      <c r="D16" s="9">
        <v>0</v>
      </c>
      <c r="E16" s="9">
        <f>SUM(E13:E15)</f>
        <v>273630595</v>
      </c>
      <c r="F16" s="961" t="s">
        <v>1040</v>
      </c>
      <c r="G16" s="962"/>
    </row>
    <row r="17" spans="1:7" ht="15" customHeight="1">
      <c r="A17" s="437"/>
      <c r="B17" s="400"/>
      <c r="C17" s="227"/>
      <c r="D17" s="227"/>
      <c r="E17" s="227"/>
      <c r="F17" s="548"/>
      <c r="G17" s="549"/>
    </row>
    <row r="18" spans="1:7" ht="15" customHeight="1">
      <c r="A18" s="437"/>
      <c r="B18" s="400"/>
      <c r="C18" s="227"/>
      <c r="D18" s="227"/>
      <c r="E18" s="227"/>
      <c r="F18" s="548"/>
      <c r="G18" s="549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1085</v>
      </c>
      <c r="B20" s="1"/>
      <c r="C20" s="227"/>
      <c r="D20" s="227"/>
      <c r="E20" s="435">
        <f>E6+E16</f>
        <v>1693720653.64</v>
      </c>
      <c r="F20" s="436" t="s">
        <v>767</v>
      </c>
    </row>
    <row r="21" spans="1:6" ht="15.75" customHeight="1">
      <c r="A21" s="1"/>
      <c r="B21" s="1"/>
      <c r="C21" s="227"/>
      <c r="D21" s="227"/>
      <c r="E21" s="435"/>
      <c r="F21" s="436"/>
    </row>
    <row r="22" spans="1:6" ht="15.75" customHeight="1">
      <c r="A22" s="1"/>
      <c r="B22" s="1"/>
      <c r="C22" s="227"/>
      <c r="D22" s="227"/>
      <c r="E22" s="435"/>
      <c r="F22" s="436"/>
    </row>
    <row r="23" spans="2:7" ht="15.75" customHeight="1">
      <c r="B23" s="226"/>
      <c r="C23" s="227"/>
      <c r="D23" s="227"/>
      <c r="E23" s="227"/>
      <c r="F23" s="261"/>
      <c r="G23" t="s">
        <v>505</v>
      </c>
    </row>
    <row r="24" ht="15.75">
      <c r="A24" s="1" t="s">
        <v>560</v>
      </c>
    </row>
    <row r="25" spans="1:7" ht="24" customHeight="1">
      <c r="A25" s="954"/>
      <c r="B25" s="954"/>
      <c r="C25" s="88" t="s">
        <v>782</v>
      </c>
      <c r="D25" s="88" t="s">
        <v>783</v>
      </c>
      <c r="E25" s="217" t="s">
        <v>580</v>
      </c>
      <c r="F25" s="966" t="s">
        <v>784</v>
      </c>
      <c r="G25" s="967"/>
    </row>
    <row r="26" spans="1:8" ht="16.5" customHeight="1">
      <c r="A26" s="957" t="s">
        <v>561</v>
      </c>
      <c r="B26" s="958"/>
      <c r="C26" s="282">
        <v>0</v>
      </c>
      <c r="D26" s="282">
        <v>0</v>
      </c>
      <c r="E26" s="274">
        <v>652654808</v>
      </c>
      <c r="F26" s="928" t="s">
        <v>1040</v>
      </c>
      <c r="G26" s="965"/>
      <c r="H26" s="300"/>
    </row>
    <row r="27" spans="1:8" ht="23.25" customHeight="1">
      <c r="A27" s="955" t="s">
        <v>567</v>
      </c>
      <c r="B27" s="927"/>
      <c r="C27" s="282">
        <v>0</v>
      </c>
      <c r="D27" s="282">
        <v>0</v>
      </c>
      <c r="E27" s="274">
        <v>12695518</v>
      </c>
      <c r="F27" s="928" t="s">
        <v>1040</v>
      </c>
      <c r="G27" s="965"/>
      <c r="H27" s="300"/>
    </row>
    <row r="28" spans="1:8" ht="38.25" customHeight="1">
      <c r="A28" s="885" t="s">
        <v>388</v>
      </c>
      <c r="B28" s="927"/>
      <c r="C28" s="282">
        <v>0</v>
      </c>
      <c r="D28" s="282">
        <v>0</v>
      </c>
      <c r="E28" s="274">
        <v>3240000</v>
      </c>
      <c r="F28" s="928" t="s">
        <v>1040</v>
      </c>
      <c r="G28" s="929"/>
      <c r="H28" s="300"/>
    </row>
    <row r="29" spans="1:8" ht="64.5" customHeight="1">
      <c r="A29" s="885" t="s">
        <v>350</v>
      </c>
      <c r="B29" s="927"/>
      <c r="C29" s="282">
        <v>0</v>
      </c>
      <c r="D29" s="282">
        <v>0</v>
      </c>
      <c r="E29" s="274">
        <v>1700000</v>
      </c>
      <c r="F29" s="928" t="s">
        <v>1040</v>
      </c>
      <c r="G29" s="929"/>
      <c r="H29" s="300"/>
    </row>
    <row r="30" spans="1:8" ht="52.5" customHeight="1">
      <c r="A30" s="885" t="s">
        <v>351</v>
      </c>
      <c r="B30" s="927"/>
      <c r="C30" s="282">
        <v>0</v>
      </c>
      <c r="D30" s="282">
        <v>0</v>
      </c>
      <c r="E30" s="274">
        <v>300000</v>
      </c>
      <c r="F30" s="928" t="s">
        <v>1040</v>
      </c>
      <c r="G30" s="929"/>
      <c r="H30" s="300"/>
    </row>
    <row r="31" spans="1:7" ht="15.75" customHeight="1">
      <c r="A31" s="954" t="s">
        <v>1059</v>
      </c>
      <c r="B31" s="950"/>
      <c r="C31" s="9">
        <v>0</v>
      </c>
      <c r="D31" s="250">
        <v>0</v>
      </c>
      <c r="E31" s="9">
        <f>SUM(E26:E30)</f>
        <v>670590326</v>
      </c>
      <c r="F31" s="961" t="s">
        <v>1040</v>
      </c>
      <c r="G31" s="962"/>
    </row>
    <row r="32" spans="1:6" ht="12.75" customHeight="1">
      <c r="A32" s="437"/>
      <c r="B32" s="400"/>
      <c r="C32" s="227"/>
      <c r="D32" s="295"/>
      <c r="E32" s="227"/>
      <c r="F32" s="228"/>
    </row>
    <row r="33" spans="1:6" ht="12.75" customHeight="1">
      <c r="A33" s="437"/>
      <c r="B33" s="400"/>
      <c r="C33" s="227"/>
      <c r="D33" s="295"/>
      <c r="E33" s="227"/>
      <c r="F33" s="228"/>
    </row>
    <row r="34" spans="1:6" ht="12.75" customHeight="1">
      <c r="A34" s="437"/>
      <c r="B34" s="400"/>
      <c r="C34" s="227"/>
      <c r="D34" s="295"/>
      <c r="E34" s="227"/>
      <c r="F34" s="228"/>
    </row>
    <row r="35" spans="1:6" ht="12.75" customHeight="1">
      <c r="A35" s="437"/>
      <c r="B35" s="400"/>
      <c r="C35" s="227"/>
      <c r="D35" s="295"/>
      <c r="E35" s="227"/>
      <c r="F35" s="228"/>
    </row>
    <row r="36" spans="1:6" ht="15.75" customHeight="1">
      <c r="A36" s="1" t="s">
        <v>393</v>
      </c>
      <c r="B36" s="1"/>
      <c r="C36" s="227"/>
      <c r="D36" s="295"/>
      <c r="E36" s="435">
        <f>E20-E31</f>
        <v>1023130327.6400001</v>
      </c>
      <c r="F36" s="436" t="s">
        <v>767</v>
      </c>
    </row>
    <row r="37" spans="5:6" ht="13.5" customHeight="1">
      <c r="E37" s="435"/>
      <c r="F37" s="436"/>
    </row>
    <row r="38" spans="5:6" ht="13.5" customHeight="1">
      <c r="E38" s="435"/>
      <c r="F38" s="436"/>
    </row>
    <row r="39" spans="5:6" ht="13.5" customHeight="1">
      <c r="E39" s="435"/>
      <c r="F39" s="436"/>
    </row>
    <row r="40" spans="1:5" ht="13.5" customHeight="1">
      <c r="A40" s="378" t="s">
        <v>578</v>
      </c>
      <c r="E40" s="260"/>
    </row>
    <row r="41" spans="1:6" ht="14.25" customHeight="1">
      <c r="A41" s="374" t="s">
        <v>517</v>
      </c>
      <c r="E41" s="276"/>
      <c r="F41" s="275"/>
    </row>
    <row r="42" ht="15">
      <c r="A42" s="259" t="s">
        <v>518</v>
      </c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6" t="s">
        <v>552</v>
      </c>
      <c r="B46" s="879"/>
      <c r="C46" s="879"/>
      <c r="D46" s="879"/>
      <c r="E46" s="855"/>
      <c r="F46" s="403"/>
    </row>
    <row r="47" spans="1:7" ht="35.25" customHeight="1">
      <c r="A47" s="633" t="s">
        <v>571</v>
      </c>
      <c r="B47" s="951" t="s">
        <v>572</v>
      </c>
      <c r="C47" s="952"/>
      <c r="D47" s="952"/>
      <c r="E47" s="953"/>
      <c r="F47" s="634" t="s">
        <v>903</v>
      </c>
      <c r="G47" s="635" t="s">
        <v>904</v>
      </c>
    </row>
    <row r="48" spans="1:7" ht="18.75" customHeight="1">
      <c r="A48" s="310" t="s">
        <v>573</v>
      </c>
      <c r="B48" s="934" t="s">
        <v>555</v>
      </c>
      <c r="C48" s="935"/>
      <c r="D48" s="935"/>
      <c r="E48" s="936"/>
      <c r="F48" s="445">
        <v>2139000</v>
      </c>
      <c r="G48" s="443">
        <v>1925000</v>
      </c>
    </row>
    <row r="49" spans="1:7" ht="18.75" customHeight="1">
      <c r="A49" s="310" t="s">
        <v>1049</v>
      </c>
      <c r="B49" s="934" t="s">
        <v>516</v>
      </c>
      <c r="C49" s="935"/>
      <c r="D49" s="935"/>
      <c r="E49" s="936"/>
      <c r="F49" s="445">
        <v>1703000</v>
      </c>
      <c r="G49" s="443">
        <v>1508860</v>
      </c>
    </row>
    <row r="50" spans="1:7" ht="18.75" customHeight="1">
      <c r="A50" s="310" t="s">
        <v>574</v>
      </c>
      <c r="B50" s="934" t="s">
        <v>557</v>
      </c>
      <c r="C50" s="935"/>
      <c r="D50" s="935"/>
      <c r="E50" s="936"/>
      <c r="F50" s="443">
        <v>666000</v>
      </c>
      <c r="G50" s="443">
        <v>579420</v>
      </c>
    </row>
    <row r="51" spans="1:7" ht="18.75" customHeight="1">
      <c r="A51" s="310" t="s">
        <v>1080</v>
      </c>
      <c r="B51" s="934" t="s">
        <v>556</v>
      </c>
      <c r="C51" s="935"/>
      <c r="D51" s="935"/>
      <c r="E51" s="936"/>
      <c r="F51" s="445">
        <v>377000</v>
      </c>
      <c r="G51" s="443">
        <v>331760</v>
      </c>
    </row>
    <row r="52" spans="1:7" ht="18.75" customHeight="1">
      <c r="A52" s="310" t="s">
        <v>575</v>
      </c>
      <c r="B52" s="934" t="s">
        <v>1081</v>
      </c>
      <c r="C52" s="935"/>
      <c r="D52" s="935"/>
      <c r="E52" s="936"/>
      <c r="F52" s="445">
        <v>1982000</v>
      </c>
      <c r="G52" s="443">
        <v>1793710</v>
      </c>
    </row>
    <row r="53" spans="1:7" ht="18.75" customHeight="1">
      <c r="A53" s="310" t="s">
        <v>576</v>
      </c>
      <c r="B53" s="934" t="s">
        <v>1077</v>
      </c>
      <c r="C53" s="935"/>
      <c r="D53" s="935"/>
      <c r="E53" s="936"/>
      <c r="F53" s="445">
        <v>260000</v>
      </c>
      <c r="G53" s="443">
        <v>0</v>
      </c>
    </row>
    <row r="54" spans="1:7" ht="18.75" customHeight="1">
      <c r="A54" s="310" t="s">
        <v>130</v>
      </c>
      <c r="B54" s="934" t="s">
        <v>520</v>
      </c>
      <c r="C54" s="935"/>
      <c r="D54" s="935"/>
      <c r="E54" s="936"/>
      <c r="F54" s="445">
        <v>238000</v>
      </c>
      <c r="G54" s="443">
        <v>202300</v>
      </c>
    </row>
    <row r="55" spans="1:7" ht="18.75" customHeight="1">
      <c r="A55" s="310" t="s">
        <v>84</v>
      </c>
      <c r="B55" s="934" t="s">
        <v>521</v>
      </c>
      <c r="C55" s="935"/>
      <c r="D55" s="935"/>
      <c r="E55" s="936"/>
      <c r="F55" s="445">
        <v>4385000</v>
      </c>
      <c r="G55" s="443">
        <v>3727170</v>
      </c>
    </row>
    <row r="56" spans="1:7" ht="18.75" customHeight="1">
      <c r="A56" s="310">
        <v>236108</v>
      </c>
      <c r="B56" s="934" t="s">
        <v>429</v>
      </c>
      <c r="C56" s="935"/>
      <c r="D56" s="935"/>
      <c r="E56" s="936"/>
      <c r="F56" s="445">
        <v>11950000</v>
      </c>
      <c r="G56" s="443">
        <v>10755000</v>
      </c>
    </row>
    <row r="57" spans="1:7" ht="34.5" customHeight="1">
      <c r="A57" s="633" t="s">
        <v>571</v>
      </c>
      <c r="B57" s="951" t="s">
        <v>572</v>
      </c>
      <c r="C57" s="952"/>
      <c r="D57" s="952"/>
      <c r="E57" s="953"/>
      <c r="F57" s="634" t="s">
        <v>903</v>
      </c>
      <c r="G57" s="635" t="s">
        <v>904</v>
      </c>
    </row>
    <row r="58" spans="1:7" ht="18.75" customHeight="1">
      <c r="A58" s="310" t="s">
        <v>727</v>
      </c>
      <c r="B58" s="934" t="s">
        <v>1087</v>
      </c>
      <c r="C58" s="935" t="s">
        <v>1087</v>
      </c>
      <c r="D58" s="935" t="s">
        <v>1087</v>
      </c>
      <c r="E58" s="936" t="s">
        <v>1087</v>
      </c>
      <c r="F58" s="959">
        <v>239607000</v>
      </c>
      <c r="G58" s="959">
        <v>221635753.5</v>
      </c>
    </row>
    <row r="59" spans="1:7" ht="18.75" customHeight="1">
      <c r="A59" s="310" t="s">
        <v>728</v>
      </c>
      <c r="B59" s="934" t="s">
        <v>1088</v>
      </c>
      <c r="C59" s="935" t="s">
        <v>1088</v>
      </c>
      <c r="D59" s="935" t="s">
        <v>1088</v>
      </c>
      <c r="E59" s="936" t="s">
        <v>1088</v>
      </c>
      <c r="F59" s="963"/>
      <c r="G59" s="963"/>
    </row>
    <row r="60" spans="1:7" ht="18.75" customHeight="1">
      <c r="A60" s="310" t="s">
        <v>729</v>
      </c>
      <c r="B60" s="934" t="s">
        <v>1089</v>
      </c>
      <c r="C60" s="935" t="s">
        <v>1089</v>
      </c>
      <c r="D60" s="935" t="s">
        <v>1089</v>
      </c>
      <c r="E60" s="936" t="s">
        <v>1089</v>
      </c>
      <c r="F60" s="963"/>
      <c r="G60" s="963"/>
    </row>
    <row r="61" spans="1:7" ht="18.75" customHeight="1">
      <c r="A61" s="310" t="s">
        <v>730</v>
      </c>
      <c r="B61" s="934" t="s">
        <v>1091</v>
      </c>
      <c r="C61" s="935" t="s">
        <v>1091</v>
      </c>
      <c r="D61" s="935" t="s">
        <v>1091</v>
      </c>
      <c r="E61" s="936" t="s">
        <v>1091</v>
      </c>
      <c r="F61" s="963"/>
      <c r="G61" s="963"/>
    </row>
    <row r="62" spans="1:7" ht="18.75" customHeight="1">
      <c r="A62" s="310" t="s">
        <v>731</v>
      </c>
      <c r="B62" s="934" t="s">
        <v>718</v>
      </c>
      <c r="C62" s="935" t="s">
        <v>1098</v>
      </c>
      <c r="D62" s="935" t="s">
        <v>1098</v>
      </c>
      <c r="E62" s="936" t="s">
        <v>1098</v>
      </c>
      <c r="F62" s="963"/>
      <c r="G62" s="963"/>
    </row>
    <row r="63" spans="1:7" ht="18.75" customHeight="1">
      <c r="A63" s="310" t="s">
        <v>732</v>
      </c>
      <c r="B63" s="934" t="s">
        <v>1093</v>
      </c>
      <c r="C63" s="935" t="s">
        <v>1093</v>
      </c>
      <c r="D63" s="935" t="s">
        <v>1093</v>
      </c>
      <c r="E63" s="936" t="s">
        <v>1093</v>
      </c>
      <c r="F63" s="963"/>
      <c r="G63" s="963"/>
    </row>
    <row r="64" spans="1:7" ht="18.75" customHeight="1">
      <c r="A64" s="310">
        <v>236102</v>
      </c>
      <c r="B64" s="934" t="s">
        <v>721</v>
      </c>
      <c r="C64" s="935" t="s">
        <v>1092</v>
      </c>
      <c r="D64" s="935" t="s">
        <v>1092</v>
      </c>
      <c r="E64" s="936" t="s">
        <v>1092</v>
      </c>
      <c r="F64" s="963"/>
      <c r="G64" s="963"/>
    </row>
    <row r="65" spans="1:7" ht="18.75" customHeight="1">
      <c r="A65" s="310">
        <v>236103</v>
      </c>
      <c r="B65" s="934" t="s">
        <v>1099</v>
      </c>
      <c r="C65" s="935" t="s">
        <v>1099</v>
      </c>
      <c r="D65" s="935" t="s">
        <v>1099</v>
      </c>
      <c r="E65" s="936" t="s">
        <v>1099</v>
      </c>
      <c r="F65" s="963"/>
      <c r="G65" s="963"/>
    </row>
    <row r="66" spans="1:7" ht="18.75" customHeight="1">
      <c r="A66" s="310">
        <v>236104</v>
      </c>
      <c r="B66" s="934" t="s">
        <v>1100</v>
      </c>
      <c r="C66" s="935" t="s">
        <v>1100</v>
      </c>
      <c r="D66" s="935" t="s">
        <v>1100</v>
      </c>
      <c r="E66" s="936" t="s">
        <v>1100</v>
      </c>
      <c r="F66" s="963"/>
      <c r="G66" s="963"/>
    </row>
    <row r="67" spans="1:7" ht="18.75" customHeight="1">
      <c r="A67" s="310">
        <v>236105</v>
      </c>
      <c r="B67" s="934" t="s">
        <v>1101</v>
      </c>
      <c r="C67" s="935" t="s">
        <v>1101</v>
      </c>
      <c r="D67" s="935" t="s">
        <v>1101</v>
      </c>
      <c r="E67" s="936" t="s">
        <v>1101</v>
      </c>
      <c r="F67" s="963"/>
      <c r="G67" s="963"/>
    </row>
    <row r="68" spans="1:7" ht="18.75" customHeight="1">
      <c r="A68" s="310">
        <v>236106</v>
      </c>
      <c r="B68" s="934" t="s">
        <v>1102</v>
      </c>
      <c r="C68" s="935" t="s">
        <v>1102</v>
      </c>
      <c r="D68" s="935" t="s">
        <v>1102</v>
      </c>
      <c r="E68" s="936" t="s">
        <v>1102</v>
      </c>
      <c r="F68" s="963"/>
      <c r="G68" s="963"/>
    </row>
    <row r="69" spans="1:7" ht="18.75" customHeight="1">
      <c r="A69" s="310">
        <v>236107</v>
      </c>
      <c r="B69" s="934" t="s">
        <v>1103</v>
      </c>
      <c r="C69" s="935" t="s">
        <v>1103</v>
      </c>
      <c r="D69" s="935" t="s">
        <v>1103</v>
      </c>
      <c r="E69" s="936" t="s">
        <v>1103</v>
      </c>
      <c r="F69" s="963"/>
      <c r="G69" s="963"/>
    </row>
    <row r="70" spans="1:7" ht="18.75" customHeight="1">
      <c r="A70" s="310" t="s">
        <v>577</v>
      </c>
      <c r="B70" s="934" t="s">
        <v>1104</v>
      </c>
      <c r="C70" s="935" t="s">
        <v>1104</v>
      </c>
      <c r="D70" s="935" t="s">
        <v>1104</v>
      </c>
      <c r="E70" s="936" t="s">
        <v>1104</v>
      </c>
      <c r="F70" s="963"/>
      <c r="G70" s="963"/>
    </row>
    <row r="71" spans="1:7" ht="18.75" customHeight="1">
      <c r="A71" s="310">
        <v>236109</v>
      </c>
      <c r="B71" s="934" t="s">
        <v>1105</v>
      </c>
      <c r="C71" s="935" t="s">
        <v>1105</v>
      </c>
      <c r="D71" s="935" t="s">
        <v>1105</v>
      </c>
      <c r="E71" s="936" t="s">
        <v>1105</v>
      </c>
      <c r="F71" s="963"/>
      <c r="G71" s="963"/>
    </row>
    <row r="72" spans="1:7" ht="18.75" customHeight="1">
      <c r="A72" s="310">
        <v>236110</v>
      </c>
      <c r="B72" s="934" t="s">
        <v>1106</v>
      </c>
      <c r="C72" s="935" t="s">
        <v>1106</v>
      </c>
      <c r="D72" s="935" t="s">
        <v>1106</v>
      </c>
      <c r="E72" s="936" t="s">
        <v>1106</v>
      </c>
      <c r="F72" s="963"/>
      <c r="G72" s="963"/>
    </row>
    <row r="73" spans="1:7" ht="21" customHeight="1">
      <c r="A73" s="310">
        <v>236111</v>
      </c>
      <c r="B73" s="934" t="s">
        <v>1107</v>
      </c>
      <c r="C73" s="935" t="s">
        <v>1107</v>
      </c>
      <c r="D73" s="935" t="s">
        <v>1107</v>
      </c>
      <c r="E73" s="936" t="s">
        <v>1107</v>
      </c>
      <c r="F73" s="963"/>
      <c r="G73" s="963"/>
    </row>
    <row r="74" spans="1:7" ht="18.75" customHeight="1">
      <c r="A74" s="310">
        <v>236112</v>
      </c>
      <c r="B74" s="934" t="s">
        <v>1108</v>
      </c>
      <c r="C74" s="935" t="s">
        <v>1108</v>
      </c>
      <c r="D74" s="935" t="s">
        <v>1108</v>
      </c>
      <c r="E74" s="936" t="s">
        <v>1108</v>
      </c>
      <c r="F74" s="963"/>
      <c r="G74" s="963"/>
    </row>
    <row r="75" spans="1:7" ht="18.75" customHeight="1">
      <c r="A75" s="310">
        <v>236113</v>
      </c>
      <c r="B75" s="934" t="s">
        <v>1109</v>
      </c>
      <c r="C75" s="935" t="s">
        <v>1109</v>
      </c>
      <c r="D75" s="935" t="s">
        <v>1109</v>
      </c>
      <c r="E75" s="936" t="s">
        <v>1109</v>
      </c>
      <c r="F75" s="963"/>
      <c r="G75" s="963"/>
    </row>
    <row r="76" spans="1:7" ht="18.75" customHeight="1">
      <c r="A76" s="310">
        <v>236114</v>
      </c>
      <c r="B76" s="934" t="s">
        <v>1119</v>
      </c>
      <c r="C76" s="935" t="s">
        <v>1119</v>
      </c>
      <c r="D76" s="935" t="s">
        <v>1119</v>
      </c>
      <c r="E76" s="936" t="s">
        <v>1119</v>
      </c>
      <c r="F76" s="963"/>
      <c r="G76" s="963"/>
    </row>
    <row r="77" spans="1:7" ht="18.75" customHeight="1">
      <c r="A77" s="310">
        <v>236192</v>
      </c>
      <c r="B77" s="934" t="s">
        <v>927</v>
      </c>
      <c r="C77" s="935"/>
      <c r="D77" s="935"/>
      <c r="E77" s="936"/>
      <c r="F77" s="963"/>
      <c r="G77" s="963"/>
    </row>
    <row r="78" spans="1:7" ht="18.75" customHeight="1">
      <c r="A78" s="310">
        <v>236193</v>
      </c>
      <c r="B78" s="934" t="s">
        <v>928</v>
      </c>
      <c r="C78" s="935"/>
      <c r="D78" s="935"/>
      <c r="E78" s="936"/>
      <c r="F78" s="963"/>
      <c r="G78" s="963"/>
    </row>
    <row r="79" spans="1:7" ht="18.75" customHeight="1">
      <c r="A79" s="310">
        <v>236116</v>
      </c>
      <c r="B79" s="934" t="s">
        <v>1120</v>
      </c>
      <c r="C79" s="935" t="s">
        <v>1120</v>
      </c>
      <c r="D79" s="935" t="s">
        <v>1120</v>
      </c>
      <c r="E79" s="936" t="s">
        <v>1120</v>
      </c>
      <c r="F79" s="963"/>
      <c r="G79" s="963"/>
    </row>
    <row r="80" spans="1:7" ht="18.75" customHeight="1">
      <c r="A80" s="310">
        <v>236172</v>
      </c>
      <c r="B80" s="934" t="s">
        <v>1025</v>
      </c>
      <c r="C80" s="935" t="s">
        <v>1120</v>
      </c>
      <c r="D80" s="935" t="s">
        <v>1120</v>
      </c>
      <c r="E80" s="936" t="s">
        <v>1120</v>
      </c>
      <c r="F80" s="964"/>
      <c r="G80" s="964"/>
    </row>
    <row r="81" spans="1:7" ht="18.75" customHeight="1">
      <c r="A81" s="310">
        <v>236117</v>
      </c>
      <c r="B81" s="934" t="s">
        <v>583</v>
      </c>
      <c r="C81" s="935"/>
      <c r="D81" s="935"/>
      <c r="E81" s="936"/>
      <c r="F81" s="959">
        <v>1193815000</v>
      </c>
      <c r="G81" s="959">
        <v>1104278700</v>
      </c>
    </row>
    <row r="82" spans="1:7" ht="18.75" customHeight="1">
      <c r="A82" s="310">
        <v>236118</v>
      </c>
      <c r="B82" s="934" t="s">
        <v>584</v>
      </c>
      <c r="C82" s="935"/>
      <c r="D82" s="935"/>
      <c r="E82" s="936"/>
      <c r="F82" s="960"/>
      <c r="G82" s="960"/>
    </row>
    <row r="83" spans="1:7" ht="18.75" customHeight="1">
      <c r="A83" s="310">
        <v>236119</v>
      </c>
      <c r="B83" s="934" t="s">
        <v>585</v>
      </c>
      <c r="C83" s="935"/>
      <c r="D83" s="935"/>
      <c r="E83" s="936"/>
      <c r="F83" s="960"/>
      <c r="G83" s="960"/>
    </row>
    <row r="84" spans="1:7" ht="18.75" customHeight="1">
      <c r="A84" s="310">
        <v>236120</v>
      </c>
      <c r="B84" s="934" t="s">
        <v>586</v>
      </c>
      <c r="C84" s="935"/>
      <c r="D84" s="935"/>
      <c r="E84" s="936"/>
      <c r="F84" s="960"/>
      <c r="G84" s="960"/>
    </row>
    <row r="85" spans="1:7" ht="18.75" customHeight="1">
      <c r="A85" s="310">
        <v>236121</v>
      </c>
      <c r="B85" s="934" t="s">
        <v>587</v>
      </c>
      <c r="C85" s="935"/>
      <c r="D85" s="935"/>
      <c r="E85" s="936"/>
      <c r="F85" s="960"/>
      <c r="G85" s="960"/>
    </row>
    <row r="86" spans="1:7" ht="18.75" customHeight="1">
      <c r="A86" s="310">
        <v>236122</v>
      </c>
      <c r="B86" s="934" t="s">
        <v>588</v>
      </c>
      <c r="C86" s="935"/>
      <c r="D86" s="935"/>
      <c r="E86" s="936"/>
      <c r="F86" s="960"/>
      <c r="G86" s="960"/>
    </row>
    <row r="87" spans="1:7" ht="18.75" customHeight="1">
      <c r="A87" s="310">
        <v>236123</v>
      </c>
      <c r="B87" s="934" t="s">
        <v>589</v>
      </c>
      <c r="C87" s="935"/>
      <c r="D87" s="935"/>
      <c r="E87" s="936"/>
      <c r="F87" s="960"/>
      <c r="G87" s="960"/>
    </row>
    <row r="88" spans="1:7" ht="18.75" customHeight="1">
      <c r="A88" s="310">
        <v>236124</v>
      </c>
      <c r="B88" s="934" t="s">
        <v>590</v>
      </c>
      <c r="C88" s="935"/>
      <c r="D88" s="935"/>
      <c r="E88" s="936"/>
      <c r="F88" s="960"/>
      <c r="G88" s="960"/>
    </row>
    <row r="89" spans="1:7" ht="18.75" customHeight="1">
      <c r="A89" s="310">
        <v>236125</v>
      </c>
      <c r="B89" s="934" t="s">
        <v>591</v>
      </c>
      <c r="C89" s="935"/>
      <c r="D89" s="935"/>
      <c r="E89" s="936"/>
      <c r="F89" s="960"/>
      <c r="G89" s="960"/>
    </row>
    <row r="90" spans="1:7" ht="18.75" customHeight="1">
      <c r="A90" s="310">
        <v>236126</v>
      </c>
      <c r="B90" s="934" t="s">
        <v>592</v>
      </c>
      <c r="C90" s="935"/>
      <c r="D90" s="935"/>
      <c r="E90" s="936"/>
      <c r="F90" s="960"/>
      <c r="G90" s="960"/>
    </row>
    <row r="91" spans="1:7" ht="18.75" customHeight="1">
      <c r="A91" s="310">
        <v>236127</v>
      </c>
      <c r="B91" s="934" t="s">
        <v>593</v>
      </c>
      <c r="C91" s="935"/>
      <c r="D91" s="935"/>
      <c r="E91" s="936"/>
      <c r="F91" s="960"/>
      <c r="G91" s="960"/>
    </row>
    <row r="92" spans="1:7" ht="18.75" customHeight="1">
      <c r="A92" s="310">
        <v>236128</v>
      </c>
      <c r="B92" s="934" t="s">
        <v>594</v>
      </c>
      <c r="C92" s="935"/>
      <c r="D92" s="935"/>
      <c r="E92" s="936"/>
      <c r="F92" s="960"/>
      <c r="G92" s="960"/>
    </row>
    <row r="93" spans="1:7" ht="18.75" customHeight="1">
      <c r="A93" s="310">
        <v>236129</v>
      </c>
      <c r="B93" s="934" t="s">
        <v>595</v>
      </c>
      <c r="C93" s="935"/>
      <c r="D93" s="935"/>
      <c r="E93" s="936"/>
      <c r="F93" s="960"/>
      <c r="G93" s="960"/>
    </row>
    <row r="94" spans="1:7" ht="18.75" customHeight="1">
      <c r="A94" s="310">
        <v>236130</v>
      </c>
      <c r="B94" s="934" t="s">
        <v>596</v>
      </c>
      <c r="C94" s="935"/>
      <c r="D94" s="935"/>
      <c r="E94" s="936"/>
      <c r="F94" s="960"/>
      <c r="G94" s="960"/>
    </row>
    <row r="95" spans="1:7" ht="18.75" customHeight="1">
      <c r="A95" s="310">
        <v>236131</v>
      </c>
      <c r="B95" s="934" t="s">
        <v>597</v>
      </c>
      <c r="C95" s="935"/>
      <c r="D95" s="935"/>
      <c r="E95" s="936"/>
      <c r="F95" s="960"/>
      <c r="G95" s="960"/>
    </row>
    <row r="96" spans="1:7" ht="18.75" customHeight="1">
      <c r="A96" s="310">
        <v>236132</v>
      </c>
      <c r="B96" s="934" t="s">
        <v>599</v>
      </c>
      <c r="C96" s="935"/>
      <c r="D96" s="935"/>
      <c r="E96" s="936"/>
      <c r="F96" s="960"/>
      <c r="G96" s="960"/>
    </row>
    <row r="97" spans="1:7" ht="18.75" customHeight="1">
      <c r="A97" s="310">
        <v>236133</v>
      </c>
      <c r="B97" s="934" t="s">
        <v>600</v>
      </c>
      <c r="C97" s="935"/>
      <c r="D97" s="935"/>
      <c r="E97" s="936"/>
      <c r="F97" s="960"/>
      <c r="G97" s="960"/>
    </row>
    <row r="98" spans="1:7" ht="18.75" customHeight="1">
      <c r="A98" s="310">
        <v>236134</v>
      </c>
      <c r="B98" s="934" t="s">
        <v>601</v>
      </c>
      <c r="C98" s="935"/>
      <c r="D98" s="935"/>
      <c r="E98" s="936"/>
      <c r="F98" s="960"/>
      <c r="G98" s="960"/>
    </row>
    <row r="99" spans="1:7" ht="18.75" customHeight="1">
      <c r="A99" s="310">
        <v>236135</v>
      </c>
      <c r="B99" s="934" t="s">
        <v>602</v>
      </c>
      <c r="C99" s="935"/>
      <c r="D99" s="935"/>
      <c r="E99" s="936"/>
      <c r="F99" s="960"/>
      <c r="G99" s="960"/>
    </row>
    <row r="100" spans="1:7" ht="18.75" customHeight="1">
      <c r="A100" s="310">
        <v>236136</v>
      </c>
      <c r="B100" s="934" t="s">
        <v>604</v>
      </c>
      <c r="C100" s="935"/>
      <c r="D100" s="935"/>
      <c r="E100" s="936"/>
      <c r="F100" s="960"/>
      <c r="G100" s="960"/>
    </row>
    <row r="101" spans="1:7" ht="18.75" customHeight="1">
      <c r="A101" s="310">
        <v>236137</v>
      </c>
      <c r="B101" s="934" t="s">
        <v>605</v>
      </c>
      <c r="C101" s="935"/>
      <c r="D101" s="935"/>
      <c r="E101" s="936"/>
      <c r="F101" s="960"/>
      <c r="G101" s="960"/>
    </row>
    <row r="102" spans="1:7" ht="18.75" customHeight="1">
      <c r="A102" s="310" t="s">
        <v>868</v>
      </c>
      <c r="B102" s="934" t="s">
        <v>869</v>
      </c>
      <c r="C102" s="935"/>
      <c r="D102" s="935"/>
      <c r="E102" s="936"/>
      <c r="F102" s="443">
        <v>145000000</v>
      </c>
      <c r="G102" s="443">
        <v>123250000</v>
      </c>
    </row>
    <row r="103" spans="1:7" ht="18.75" customHeight="1">
      <c r="A103" s="310">
        <v>236138</v>
      </c>
      <c r="B103" s="934" t="s">
        <v>1051</v>
      </c>
      <c r="C103" s="935"/>
      <c r="D103" s="935"/>
      <c r="E103" s="936"/>
      <c r="F103" s="443">
        <v>348699000</v>
      </c>
      <c r="G103" s="443">
        <v>125531640</v>
      </c>
    </row>
    <row r="104" spans="1:7" ht="16.5" customHeight="1">
      <c r="A104" s="310">
        <v>236139</v>
      </c>
      <c r="B104" s="934" t="s">
        <v>1052</v>
      </c>
      <c r="C104" s="935"/>
      <c r="D104" s="935"/>
      <c r="E104" s="936"/>
      <c r="F104" s="443">
        <v>312680000</v>
      </c>
      <c r="G104" s="443">
        <v>103187400</v>
      </c>
    </row>
    <row r="105" spans="1:7" ht="16.5" customHeight="1">
      <c r="A105" s="310">
        <v>236140</v>
      </c>
      <c r="B105" s="934" t="s">
        <v>1053</v>
      </c>
      <c r="C105" s="935"/>
      <c r="D105" s="935"/>
      <c r="E105" s="936"/>
      <c r="F105" s="443">
        <v>309388000</v>
      </c>
      <c r="G105" s="443">
        <v>123755200</v>
      </c>
    </row>
    <row r="106" spans="1:7" ht="16.5" customHeight="1">
      <c r="A106" s="310">
        <v>236141</v>
      </c>
      <c r="B106" s="934" t="s">
        <v>1054</v>
      </c>
      <c r="C106" s="935"/>
      <c r="D106" s="935"/>
      <c r="E106" s="936"/>
      <c r="F106" s="445">
        <v>100580000</v>
      </c>
      <c r="G106" s="443">
        <v>39226200</v>
      </c>
    </row>
    <row r="107" spans="1:7" ht="24.75" customHeight="1">
      <c r="A107" s="310">
        <v>236145</v>
      </c>
      <c r="B107" s="940" t="s">
        <v>996</v>
      </c>
      <c r="C107" s="941"/>
      <c r="D107" s="941"/>
      <c r="E107" s="942"/>
      <c r="F107" s="445">
        <v>1080000</v>
      </c>
      <c r="G107" s="443">
        <v>1080000</v>
      </c>
    </row>
    <row r="108" spans="1:7" ht="25.5" customHeight="1">
      <c r="A108" s="310">
        <v>236146</v>
      </c>
      <c r="B108" s="937" t="s">
        <v>427</v>
      </c>
      <c r="C108" s="938"/>
      <c r="D108" s="938"/>
      <c r="E108" s="939"/>
      <c r="F108" s="445">
        <v>300000</v>
      </c>
      <c r="G108" s="443">
        <v>300000</v>
      </c>
    </row>
    <row r="109" spans="1:7" ht="18.75" customHeight="1">
      <c r="A109" s="310">
        <v>236148</v>
      </c>
      <c r="B109" s="937" t="s">
        <v>905</v>
      </c>
      <c r="C109" s="938"/>
      <c r="D109" s="938"/>
      <c r="E109" s="939"/>
      <c r="F109" s="445">
        <v>465000</v>
      </c>
      <c r="G109" s="443">
        <v>395250</v>
      </c>
    </row>
    <row r="110" spans="1:7" ht="36" customHeight="1">
      <c r="A110" s="636" t="s">
        <v>571</v>
      </c>
      <c r="B110" s="982" t="s">
        <v>572</v>
      </c>
      <c r="C110" s="983"/>
      <c r="D110" s="983"/>
      <c r="E110" s="984"/>
      <c r="F110" s="637" t="s">
        <v>903</v>
      </c>
      <c r="G110" s="635" t="s">
        <v>904</v>
      </c>
    </row>
    <row r="111" spans="1:7" ht="18.75" customHeight="1">
      <c r="A111" s="310">
        <v>236150</v>
      </c>
      <c r="B111" s="937" t="s">
        <v>502</v>
      </c>
      <c r="C111" s="938"/>
      <c r="D111" s="938"/>
      <c r="E111" s="939"/>
      <c r="F111" s="445">
        <v>9750000</v>
      </c>
      <c r="G111" s="443">
        <v>3900000</v>
      </c>
    </row>
    <row r="112" spans="1:7" ht="18.75" customHeight="1">
      <c r="A112" s="310">
        <v>236152</v>
      </c>
      <c r="B112" s="937" t="s">
        <v>156</v>
      </c>
      <c r="C112" s="938"/>
      <c r="D112" s="938"/>
      <c r="E112" s="939"/>
      <c r="F112" s="445">
        <v>49750000</v>
      </c>
      <c r="G112" s="443">
        <v>37312500</v>
      </c>
    </row>
    <row r="113" spans="1:7" ht="18.75" customHeight="1">
      <c r="A113" s="310">
        <v>236153</v>
      </c>
      <c r="B113" s="937" t="s">
        <v>504</v>
      </c>
      <c r="C113" s="938"/>
      <c r="D113" s="938"/>
      <c r="E113" s="939"/>
      <c r="F113" s="445">
        <v>6400000</v>
      </c>
      <c r="G113" s="443">
        <v>5920000</v>
      </c>
    </row>
    <row r="114" spans="1:7" ht="18.75" customHeight="1">
      <c r="A114" s="310">
        <v>236154</v>
      </c>
      <c r="B114" s="937" t="s">
        <v>501</v>
      </c>
      <c r="C114" s="938"/>
      <c r="D114" s="938"/>
      <c r="E114" s="939"/>
      <c r="F114" s="445">
        <v>2435000</v>
      </c>
      <c r="G114" s="443">
        <v>2252375</v>
      </c>
    </row>
    <row r="115" spans="1:7" ht="18.75" customHeight="1">
      <c r="A115" s="310">
        <v>236155</v>
      </c>
      <c r="B115" s="937" t="s">
        <v>162</v>
      </c>
      <c r="C115" s="938"/>
      <c r="D115" s="938"/>
      <c r="E115" s="939"/>
      <c r="F115" s="445">
        <v>23900000</v>
      </c>
      <c r="G115" s="443">
        <v>9560000</v>
      </c>
    </row>
    <row r="116" spans="1:7" ht="26.25" customHeight="1">
      <c r="A116" s="310">
        <v>236156</v>
      </c>
      <c r="B116" s="937" t="s">
        <v>160</v>
      </c>
      <c r="C116" s="938"/>
      <c r="D116" s="938"/>
      <c r="E116" s="939"/>
      <c r="F116" s="445">
        <v>240000</v>
      </c>
      <c r="G116" s="443">
        <v>204000</v>
      </c>
    </row>
    <row r="117" spans="1:7" ht="18.75" customHeight="1">
      <c r="A117" s="310">
        <v>236157</v>
      </c>
      <c r="B117" s="937" t="s">
        <v>161</v>
      </c>
      <c r="C117" s="938"/>
      <c r="D117" s="938"/>
      <c r="E117" s="939"/>
      <c r="F117" s="445">
        <v>1168000</v>
      </c>
      <c r="G117" s="443">
        <v>992800</v>
      </c>
    </row>
    <row r="118" spans="1:7" ht="18.75" customHeight="1">
      <c r="A118" s="310">
        <v>236158</v>
      </c>
      <c r="B118" s="937" t="s">
        <v>85</v>
      </c>
      <c r="C118" s="938"/>
      <c r="D118" s="938"/>
      <c r="E118" s="939"/>
      <c r="F118" s="445">
        <v>78000000</v>
      </c>
      <c r="G118" s="443">
        <v>72150000</v>
      </c>
    </row>
    <row r="119" spans="1:7" ht="18.75" customHeight="1">
      <c r="A119" s="310">
        <v>236159</v>
      </c>
      <c r="B119" s="937" t="s">
        <v>519</v>
      </c>
      <c r="C119" s="938"/>
      <c r="D119" s="938"/>
      <c r="E119" s="939"/>
      <c r="F119" s="445">
        <v>56000</v>
      </c>
      <c r="G119" s="443">
        <v>56000</v>
      </c>
    </row>
    <row r="120" spans="1:7" ht="18.75" customHeight="1">
      <c r="A120" s="310">
        <v>236167</v>
      </c>
      <c r="B120" s="937" t="s">
        <v>1110</v>
      </c>
      <c r="C120" s="938"/>
      <c r="D120" s="938"/>
      <c r="E120" s="939"/>
      <c r="F120" s="445">
        <v>20000000</v>
      </c>
      <c r="G120" s="443">
        <v>18500000</v>
      </c>
    </row>
    <row r="121" spans="1:7" ht="18.75" customHeight="1">
      <c r="A121" s="310">
        <v>236168</v>
      </c>
      <c r="B121" s="937" t="s">
        <v>1111</v>
      </c>
      <c r="C121" s="938"/>
      <c r="D121" s="938"/>
      <c r="E121" s="939"/>
      <c r="F121" s="445">
        <v>12900000</v>
      </c>
      <c r="G121" s="443">
        <v>11932500</v>
      </c>
    </row>
    <row r="122" spans="1:7" ht="18.75" customHeight="1">
      <c r="A122" s="310">
        <v>236169</v>
      </c>
      <c r="B122" s="937" t="s">
        <v>1116</v>
      </c>
      <c r="C122" s="938"/>
      <c r="D122" s="938"/>
      <c r="E122" s="939"/>
      <c r="F122" s="445">
        <v>12213000</v>
      </c>
      <c r="G122" s="443">
        <v>11296840</v>
      </c>
    </row>
    <row r="123" spans="1:7" ht="18.75" customHeight="1">
      <c r="A123" s="310">
        <v>236170</v>
      </c>
      <c r="B123" s="937" t="s">
        <v>1117</v>
      </c>
      <c r="C123" s="938"/>
      <c r="D123" s="938"/>
      <c r="E123" s="939"/>
      <c r="F123" s="445">
        <v>37900000</v>
      </c>
      <c r="G123" s="443">
        <v>35057500</v>
      </c>
    </row>
    <row r="124" spans="1:7" ht="18.75" customHeight="1">
      <c r="A124" s="310">
        <v>236171</v>
      </c>
      <c r="B124" s="937" t="s">
        <v>1118</v>
      </c>
      <c r="C124" s="938"/>
      <c r="D124" s="938"/>
      <c r="E124" s="939"/>
      <c r="F124" s="445">
        <v>34000000</v>
      </c>
      <c r="G124" s="443">
        <v>31450000</v>
      </c>
    </row>
    <row r="125" spans="1:7" ht="18.75" customHeight="1">
      <c r="A125" s="310">
        <v>236176</v>
      </c>
      <c r="B125" s="937" t="s">
        <v>689</v>
      </c>
      <c r="C125" s="938"/>
      <c r="D125" s="938"/>
      <c r="E125" s="939"/>
      <c r="F125" s="445">
        <v>24400000</v>
      </c>
      <c r="G125" s="443">
        <v>24400000</v>
      </c>
    </row>
    <row r="126" spans="1:7" ht="18.75" customHeight="1">
      <c r="A126" s="310">
        <v>236177</v>
      </c>
      <c r="B126" s="937" t="s">
        <v>933</v>
      </c>
      <c r="C126" s="938"/>
      <c r="D126" s="938"/>
      <c r="E126" s="939"/>
      <c r="F126" s="445">
        <v>169000000</v>
      </c>
      <c r="G126" s="443">
        <v>156325000</v>
      </c>
    </row>
    <row r="127" spans="1:7" ht="18.75" customHeight="1">
      <c r="A127" s="310">
        <v>236178</v>
      </c>
      <c r="B127" s="937" t="s">
        <v>934</v>
      </c>
      <c r="C127" s="938"/>
      <c r="D127" s="938"/>
      <c r="E127" s="939"/>
      <c r="F127" s="445">
        <v>121000000</v>
      </c>
      <c r="G127" s="443">
        <v>111925000</v>
      </c>
    </row>
    <row r="128" spans="1:7" ht="18.75" customHeight="1">
      <c r="A128" s="310">
        <v>236179</v>
      </c>
      <c r="B128" s="937" t="s">
        <v>935</v>
      </c>
      <c r="C128" s="938"/>
      <c r="D128" s="938"/>
      <c r="E128" s="939"/>
      <c r="F128" s="445">
        <v>168000000</v>
      </c>
      <c r="G128" s="443">
        <v>155400000</v>
      </c>
    </row>
    <row r="129" spans="1:7" ht="18.75" customHeight="1">
      <c r="A129" s="310">
        <v>236180</v>
      </c>
      <c r="B129" s="937" t="s">
        <v>936</v>
      </c>
      <c r="C129" s="938"/>
      <c r="D129" s="938"/>
      <c r="E129" s="939"/>
      <c r="F129" s="445">
        <v>160000000</v>
      </c>
      <c r="G129" s="443">
        <v>148000000</v>
      </c>
    </row>
    <row r="130" spans="1:7" ht="18.75" customHeight="1">
      <c r="A130" s="310">
        <v>236181</v>
      </c>
      <c r="B130" s="937" t="s">
        <v>937</v>
      </c>
      <c r="C130" s="938"/>
      <c r="D130" s="938"/>
      <c r="E130" s="939"/>
      <c r="F130" s="445">
        <v>122000000</v>
      </c>
      <c r="G130" s="443">
        <v>112850000</v>
      </c>
    </row>
    <row r="131" spans="1:7" ht="18.75" customHeight="1">
      <c r="A131" s="310">
        <v>236182</v>
      </c>
      <c r="B131" s="937" t="s">
        <v>938</v>
      </c>
      <c r="C131" s="938"/>
      <c r="D131" s="938"/>
      <c r="E131" s="939"/>
      <c r="F131" s="445">
        <v>171000000</v>
      </c>
      <c r="G131" s="443">
        <v>158175000</v>
      </c>
    </row>
    <row r="132" spans="1:7" ht="18.75" customHeight="1">
      <c r="A132" s="310">
        <v>236183</v>
      </c>
      <c r="B132" s="937" t="s">
        <v>939</v>
      </c>
      <c r="C132" s="938"/>
      <c r="D132" s="938"/>
      <c r="E132" s="939"/>
      <c r="F132" s="445">
        <v>76900000</v>
      </c>
      <c r="G132" s="443">
        <v>71132500</v>
      </c>
    </row>
    <row r="133" spans="1:7" ht="18.75" customHeight="1">
      <c r="A133" s="310">
        <v>236184</v>
      </c>
      <c r="B133" s="937" t="s">
        <v>940</v>
      </c>
      <c r="C133" s="938"/>
      <c r="D133" s="938"/>
      <c r="E133" s="939"/>
      <c r="F133" s="445">
        <v>97900000</v>
      </c>
      <c r="G133" s="443">
        <v>90557500</v>
      </c>
    </row>
    <row r="134" spans="1:7" ht="18.75" customHeight="1">
      <c r="A134" s="310">
        <v>236185</v>
      </c>
      <c r="B134" s="937" t="s">
        <v>941</v>
      </c>
      <c r="C134" s="938"/>
      <c r="D134" s="938"/>
      <c r="E134" s="939"/>
      <c r="F134" s="445">
        <v>135000000</v>
      </c>
      <c r="G134" s="443">
        <v>124875000</v>
      </c>
    </row>
    <row r="135" spans="1:7" ht="18.75" customHeight="1">
      <c r="A135" s="310">
        <v>236186</v>
      </c>
      <c r="B135" s="937" t="s">
        <v>942</v>
      </c>
      <c r="C135" s="938"/>
      <c r="D135" s="938"/>
      <c r="E135" s="939"/>
      <c r="F135" s="445">
        <v>35900000</v>
      </c>
      <c r="G135" s="443">
        <v>33207500</v>
      </c>
    </row>
    <row r="136" spans="1:7" ht="18.75" customHeight="1">
      <c r="A136" s="310">
        <v>236187</v>
      </c>
      <c r="B136" s="937" t="s">
        <v>943</v>
      </c>
      <c r="C136" s="938"/>
      <c r="D136" s="938"/>
      <c r="E136" s="939"/>
      <c r="F136" s="445">
        <v>78000000</v>
      </c>
      <c r="G136" s="443">
        <v>72150000</v>
      </c>
    </row>
    <row r="137" spans="1:7" ht="18.75" customHeight="1">
      <c r="A137" s="310">
        <v>236188</v>
      </c>
      <c r="B137" s="937" t="s">
        <v>944</v>
      </c>
      <c r="C137" s="938"/>
      <c r="D137" s="938"/>
      <c r="E137" s="939"/>
      <c r="F137" s="445">
        <v>51900000</v>
      </c>
      <c r="G137" s="443">
        <v>48007500</v>
      </c>
    </row>
    <row r="138" spans="1:7" ht="18.75" customHeight="1">
      <c r="A138" s="310">
        <v>236189</v>
      </c>
      <c r="B138" s="937" t="s">
        <v>945</v>
      </c>
      <c r="C138" s="938"/>
      <c r="D138" s="938"/>
      <c r="E138" s="939"/>
      <c r="F138" s="445">
        <v>99900000</v>
      </c>
      <c r="G138" s="443">
        <v>92407500</v>
      </c>
    </row>
    <row r="139" spans="1:7" ht="15.75" customHeight="1">
      <c r="A139" s="310">
        <v>236195</v>
      </c>
      <c r="B139" s="937" t="s">
        <v>948</v>
      </c>
      <c r="C139" s="938"/>
      <c r="D139" s="938"/>
      <c r="E139" s="939"/>
      <c r="F139" s="445">
        <v>29981000</v>
      </c>
      <c r="G139" s="443">
        <v>27732030</v>
      </c>
    </row>
    <row r="140" spans="1:7" ht="15.75" customHeight="1">
      <c r="A140" s="985" t="s">
        <v>565</v>
      </c>
      <c r="B140" s="986"/>
      <c r="C140" s="986"/>
      <c r="D140" s="986"/>
      <c r="E140" s="987"/>
      <c r="F140" s="809">
        <f>SUM(F48:F139)</f>
        <v>4504907000</v>
      </c>
      <c r="G140" s="809">
        <f>SUM(G48:G139)</f>
        <v>3531192408.5</v>
      </c>
    </row>
    <row r="141" spans="1:7" ht="15.75" customHeight="1">
      <c r="A141" s="810"/>
      <c r="B141" s="769"/>
      <c r="C141" s="769"/>
      <c r="D141" s="769"/>
      <c r="E141" s="769"/>
      <c r="F141" s="811"/>
      <c r="G141" s="812"/>
    </row>
    <row r="142" spans="1:7" ht="18.75" customHeight="1">
      <c r="A142" s="946" t="s">
        <v>553</v>
      </c>
      <c r="B142" s="947"/>
      <c r="C142" s="947"/>
      <c r="D142" s="947"/>
      <c r="E142" s="947"/>
      <c r="F142" s="974" t="s">
        <v>559</v>
      </c>
      <c r="G142" s="975"/>
    </row>
    <row r="143" spans="1:7" ht="18.75" customHeight="1">
      <c r="A143" s="940" t="s">
        <v>159</v>
      </c>
      <c r="B143" s="941"/>
      <c r="C143" s="941"/>
      <c r="D143" s="941"/>
      <c r="E143" s="942"/>
      <c r="F143" s="930">
        <v>6400000</v>
      </c>
      <c r="G143" s="893"/>
    </row>
    <row r="144" spans="1:7" ht="18.75" customHeight="1">
      <c r="A144" s="940" t="s">
        <v>361</v>
      </c>
      <c r="B144" s="941"/>
      <c r="C144" s="941"/>
      <c r="D144" s="941"/>
      <c r="E144" s="942"/>
      <c r="F144" s="930">
        <v>1070000</v>
      </c>
      <c r="G144" s="931"/>
    </row>
    <row r="145" spans="1:7" ht="18.75" customHeight="1">
      <c r="A145" s="940" t="s">
        <v>929</v>
      </c>
      <c r="B145" s="941"/>
      <c r="C145" s="941"/>
      <c r="D145" s="941"/>
      <c r="E145" s="942"/>
      <c r="F145" s="930">
        <v>2894000</v>
      </c>
      <c r="G145" s="931"/>
    </row>
    <row r="146" spans="1:7" ht="18.75" customHeight="1">
      <c r="A146" s="940" t="s">
        <v>930</v>
      </c>
      <c r="B146" s="941"/>
      <c r="C146" s="941"/>
      <c r="D146" s="941"/>
      <c r="E146" s="942"/>
      <c r="F146" s="930">
        <v>10000000</v>
      </c>
      <c r="G146" s="931"/>
    </row>
    <row r="147" spans="1:7" ht="18.75" customHeight="1">
      <c r="A147" s="940" t="s">
        <v>931</v>
      </c>
      <c r="B147" s="941"/>
      <c r="C147" s="941"/>
      <c r="D147" s="941"/>
      <c r="E147" s="942"/>
      <c r="F147" s="930">
        <v>6900000</v>
      </c>
      <c r="G147" s="931"/>
    </row>
    <row r="148" spans="1:7" ht="18.75" customHeight="1">
      <c r="A148" s="940" t="s">
        <v>932</v>
      </c>
      <c r="B148" s="941"/>
      <c r="C148" s="941"/>
      <c r="D148" s="941"/>
      <c r="E148" s="942"/>
      <c r="F148" s="930">
        <v>9600000</v>
      </c>
      <c r="G148" s="931"/>
    </row>
    <row r="149" spans="1:7" ht="18.75" customHeight="1">
      <c r="A149" s="940" t="s">
        <v>936</v>
      </c>
      <c r="B149" s="941" t="s">
        <v>936</v>
      </c>
      <c r="C149" s="941"/>
      <c r="D149" s="941"/>
      <c r="E149" s="942"/>
      <c r="F149" s="930">
        <v>162000000</v>
      </c>
      <c r="G149" s="893"/>
    </row>
    <row r="150" spans="1:7" ht="18.75" customHeight="1">
      <c r="A150" s="940" t="s">
        <v>946</v>
      </c>
      <c r="B150" s="941" t="s">
        <v>946</v>
      </c>
      <c r="C150" s="941"/>
      <c r="D150" s="941"/>
      <c r="E150" s="942"/>
      <c r="F150" s="930">
        <v>200000000</v>
      </c>
      <c r="G150" s="893"/>
    </row>
    <row r="151" spans="1:7" ht="18.75" customHeight="1">
      <c r="A151" s="940" t="s">
        <v>947</v>
      </c>
      <c r="B151" s="941" t="s">
        <v>947</v>
      </c>
      <c r="C151" s="941"/>
      <c r="D151" s="941"/>
      <c r="E151" s="942"/>
      <c r="F151" s="930">
        <v>30000000</v>
      </c>
      <c r="G151" s="893"/>
    </row>
    <row r="152" spans="1:7" ht="18.75" customHeight="1">
      <c r="A152" s="940" t="s">
        <v>949</v>
      </c>
      <c r="B152" s="941" t="s">
        <v>949</v>
      </c>
      <c r="C152" s="941"/>
      <c r="D152" s="941"/>
      <c r="E152" s="942"/>
      <c r="F152" s="930">
        <v>30000000</v>
      </c>
      <c r="G152" s="893"/>
    </row>
    <row r="153" spans="1:7" ht="18.75" customHeight="1">
      <c r="A153" s="940" t="s">
        <v>950</v>
      </c>
      <c r="B153" s="941" t="s">
        <v>950</v>
      </c>
      <c r="C153" s="941"/>
      <c r="D153" s="941"/>
      <c r="E153" s="942"/>
      <c r="F153" s="930">
        <v>30000000</v>
      </c>
      <c r="G153" s="893"/>
    </row>
    <row r="154" spans="1:7" ht="18.75" customHeight="1">
      <c r="A154" s="940" t="s">
        <v>951</v>
      </c>
      <c r="B154" s="941" t="s">
        <v>951</v>
      </c>
      <c r="C154" s="941"/>
      <c r="D154" s="941"/>
      <c r="E154" s="942"/>
      <c r="F154" s="930">
        <v>30000000</v>
      </c>
      <c r="G154" s="893"/>
    </row>
    <row r="155" spans="1:7" ht="18.75" customHeight="1">
      <c r="A155" s="940" t="s">
        <v>952</v>
      </c>
      <c r="B155" s="941" t="s">
        <v>952</v>
      </c>
      <c r="C155" s="941"/>
      <c r="D155" s="941"/>
      <c r="E155" s="942"/>
      <c r="F155" s="930">
        <v>30000000</v>
      </c>
      <c r="G155" s="893"/>
    </row>
    <row r="156" spans="1:7" ht="18.75" customHeight="1">
      <c r="A156" s="940" t="s">
        <v>953</v>
      </c>
      <c r="B156" s="941" t="s">
        <v>953</v>
      </c>
      <c r="C156" s="941"/>
      <c r="D156" s="941"/>
      <c r="E156" s="942"/>
      <c r="F156" s="930">
        <v>50000000</v>
      </c>
      <c r="G156" s="893"/>
    </row>
    <row r="157" spans="1:7" ht="18.75" customHeight="1">
      <c r="A157" s="940" t="s">
        <v>954</v>
      </c>
      <c r="B157" s="941" t="s">
        <v>954</v>
      </c>
      <c r="C157" s="941"/>
      <c r="D157" s="941"/>
      <c r="E157" s="942"/>
      <c r="F157" s="930">
        <v>155000000</v>
      </c>
      <c r="G157" s="893"/>
    </row>
    <row r="158" spans="1:7" ht="18.75" customHeight="1">
      <c r="A158" s="940" t="s">
        <v>955</v>
      </c>
      <c r="B158" s="941" t="s">
        <v>955</v>
      </c>
      <c r="C158" s="941"/>
      <c r="D158" s="941"/>
      <c r="E158" s="942"/>
      <c r="F158" s="930">
        <v>179000000</v>
      </c>
      <c r="G158" s="893"/>
    </row>
    <row r="159" spans="1:7" ht="18.75" customHeight="1">
      <c r="A159" s="940" t="s">
        <v>956</v>
      </c>
      <c r="B159" s="941" t="s">
        <v>956</v>
      </c>
      <c r="C159" s="941"/>
      <c r="D159" s="941"/>
      <c r="E159" s="942"/>
      <c r="F159" s="930">
        <v>191000000</v>
      </c>
      <c r="G159" s="893"/>
    </row>
    <row r="160" spans="1:7" ht="18.75" customHeight="1">
      <c r="A160" s="940" t="s">
        <v>957</v>
      </c>
      <c r="B160" s="941" t="s">
        <v>957</v>
      </c>
      <c r="C160" s="941"/>
      <c r="D160" s="941"/>
      <c r="E160" s="942"/>
      <c r="F160" s="930">
        <v>55000000</v>
      </c>
      <c r="G160" s="893"/>
    </row>
    <row r="161" spans="1:7" ht="18.75" customHeight="1">
      <c r="A161" s="940" t="s">
        <v>958</v>
      </c>
      <c r="B161" s="941" t="s">
        <v>958</v>
      </c>
      <c r="C161" s="941"/>
      <c r="D161" s="941"/>
      <c r="E161" s="942"/>
      <c r="F161" s="930">
        <v>55000000</v>
      </c>
      <c r="G161" s="893"/>
    </row>
    <row r="162" spans="1:7" ht="18.75" customHeight="1">
      <c r="A162" s="940" t="s">
        <v>959</v>
      </c>
      <c r="B162" s="941" t="s">
        <v>959</v>
      </c>
      <c r="C162" s="941"/>
      <c r="D162" s="941"/>
      <c r="E162" s="942"/>
      <c r="F162" s="930">
        <v>25000000</v>
      </c>
      <c r="G162" s="893"/>
    </row>
    <row r="163" spans="1:7" ht="18.75" customHeight="1">
      <c r="A163" s="940" t="s">
        <v>960</v>
      </c>
      <c r="B163" s="941" t="s">
        <v>960</v>
      </c>
      <c r="C163" s="941"/>
      <c r="D163" s="941"/>
      <c r="E163" s="942"/>
      <c r="F163" s="930">
        <v>25000000</v>
      </c>
      <c r="G163" s="893"/>
    </row>
    <row r="164" spans="1:7" ht="18.75" customHeight="1">
      <c r="A164" s="946" t="s">
        <v>553</v>
      </c>
      <c r="B164" s="947"/>
      <c r="C164" s="947"/>
      <c r="D164" s="947"/>
      <c r="E164" s="947"/>
      <c r="F164" s="974" t="s">
        <v>559</v>
      </c>
      <c r="G164" s="975"/>
    </row>
    <row r="165" spans="1:7" ht="18.75" customHeight="1">
      <c r="A165" s="940" t="s">
        <v>961</v>
      </c>
      <c r="B165" s="941" t="s">
        <v>961</v>
      </c>
      <c r="C165" s="941"/>
      <c r="D165" s="941"/>
      <c r="E165" s="942"/>
      <c r="F165" s="930">
        <v>36000000</v>
      </c>
      <c r="G165" s="893"/>
    </row>
    <row r="166" spans="1:7" ht="18.75" customHeight="1">
      <c r="A166" s="940" t="s">
        <v>962</v>
      </c>
      <c r="B166" s="941" t="s">
        <v>962</v>
      </c>
      <c r="C166" s="941"/>
      <c r="D166" s="941"/>
      <c r="E166" s="942"/>
      <c r="F166" s="930">
        <v>25000000</v>
      </c>
      <c r="G166" s="893"/>
    </row>
    <row r="167" spans="1:7" ht="18.75" customHeight="1">
      <c r="A167" s="940" t="s">
        <v>963</v>
      </c>
      <c r="B167" s="941" t="s">
        <v>963</v>
      </c>
      <c r="C167" s="941"/>
      <c r="D167" s="941"/>
      <c r="E167" s="942"/>
      <c r="F167" s="930">
        <v>205000000</v>
      </c>
      <c r="G167" s="893"/>
    </row>
    <row r="168" spans="1:7" ht="18.75" customHeight="1">
      <c r="A168" s="940" t="s">
        <v>964</v>
      </c>
      <c r="B168" s="941" t="s">
        <v>964</v>
      </c>
      <c r="C168" s="941"/>
      <c r="D168" s="941"/>
      <c r="E168" s="942"/>
      <c r="F168" s="930">
        <v>31000000</v>
      </c>
      <c r="G168" s="893"/>
    </row>
    <row r="169" spans="1:7" ht="18.75" customHeight="1">
      <c r="A169" s="979" t="s">
        <v>570</v>
      </c>
      <c r="B169" s="980"/>
      <c r="C169" s="980"/>
      <c r="D169" s="980"/>
      <c r="E169" s="981"/>
      <c r="F169" s="969">
        <f>SUM(F143:F168)</f>
        <v>1580864000</v>
      </c>
      <c r="G169" s="970"/>
    </row>
    <row r="170" spans="2:6" ht="15.75" customHeight="1">
      <c r="B170" s="380"/>
      <c r="C170" s="375"/>
      <c r="D170" s="375"/>
      <c r="E170" s="375"/>
      <c r="F170" s="377"/>
    </row>
    <row r="171" spans="1:7" ht="15.75" customHeight="1">
      <c r="A171" s="943" t="s">
        <v>566</v>
      </c>
      <c r="B171" s="944"/>
      <c r="C171" s="944"/>
      <c r="D171" s="944"/>
      <c r="E171" s="945"/>
      <c r="F171" s="972">
        <f>F140+F169</f>
        <v>6085771000</v>
      </c>
      <c r="G171" s="973"/>
    </row>
    <row r="172" spans="2:6" ht="17.25" customHeight="1">
      <c r="B172" s="380"/>
      <c r="C172" s="375"/>
      <c r="D172" s="375"/>
      <c r="E172" s="375"/>
      <c r="F172" s="377"/>
    </row>
    <row r="173" spans="1:7" ht="18.75" customHeight="1">
      <c r="A173" s="976" t="s">
        <v>830</v>
      </c>
      <c r="B173" s="977"/>
      <c r="C173" s="977"/>
      <c r="D173" s="977"/>
      <c r="E173" s="978"/>
      <c r="F173" s="974" t="s">
        <v>559</v>
      </c>
      <c r="G173" s="975"/>
    </row>
    <row r="174" spans="1:7" ht="16.5" customHeight="1">
      <c r="A174" s="971" t="s">
        <v>558</v>
      </c>
      <c r="B174" s="892"/>
      <c r="C174" s="892"/>
      <c r="D174" s="892"/>
      <c r="E174" s="893"/>
      <c r="F174" s="968">
        <v>7705000</v>
      </c>
      <c r="G174" s="931"/>
    </row>
    <row r="175" spans="1:7" ht="26.25" customHeight="1">
      <c r="A175" s="932" t="s">
        <v>122</v>
      </c>
      <c r="B175" s="933"/>
      <c r="C175" s="933"/>
      <c r="D175" s="933"/>
      <c r="E175" s="927"/>
      <c r="F175" s="930">
        <v>81451000</v>
      </c>
      <c r="G175" s="931"/>
    </row>
    <row r="176" spans="1:7" ht="26.25" customHeight="1">
      <c r="A176" s="932" t="s">
        <v>1132</v>
      </c>
      <c r="B176" s="933"/>
      <c r="C176" s="933"/>
      <c r="D176" s="933"/>
      <c r="E176" s="927"/>
      <c r="F176" s="930">
        <v>1600000</v>
      </c>
      <c r="G176" s="931"/>
    </row>
    <row r="177" spans="1:7" ht="16.5" customHeight="1">
      <c r="A177" s="932" t="s">
        <v>1133</v>
      </c>
      <c r="B177" s="933"/>
      <c r="C177" s="933"/>
      <c r="D177" s="933"/>
      <c r="E177" s="927"/>
      <c r="F177" s="930">
        <v>2800000</v>
      </c>
      <c r="G177" s="931"/>
    </row>
    <row r="178" spans="1:7" ht="16.5" customHeight="1">
      <c r="A178" s="932" t="s">
        <v>1134</v>
      </c>
      <c r="B178" s="933"/>
      <c r="C178" s="933"/>
      <c r="D178" s="933"/>
      <c r="E178" s="927"/>
      <c r="F178" s="930">
        <v>10000000</v>
      </c>
      <c r="G178" s="931"/>
    </row>
    <row r="179" spans="2:6" ht="18.75" customHeight="1">
      <c r="B179" s="314"/>
      <c r="C179" s="314"/>
      <c r="D179" s="314"/>
      <c r="E179" s="314"/>
      <c r="F179" s="399"/>
    </row>
    <row r="180" spans="2:6" ht="18.75" customHeight="1">
      <c r="B180" s="314"/>
      <c r="C180" s="314"/>
      <c r="D180" s="314"/>
      <c r="E180" s="314"/>
      <c r="F180" s="376"/>
    </row>
  </sheetData>
  <mergeCells count="194">
    <mergeCell ref="F168:G168"/>
    <mergeCell ref="F167:G167"/>
    <mergeCell ref="F166:G166"/>
    <mergeCell ref="F162:G162"/>
    <mergeCell ref="F165:G165"/>
    <mergeCell ref="A177:E177"/>
    <mergeCell ref="F177:G177"/>
    <mergeCell ref="F175:G175"/>
    <mergeCell ref="A176:E176"/>
    <mergeCell ref="F176:G176"/>
    <mergeCell ref="B136:E136"/>
    <mergeCell ref="A175:E175"/>
    <mergeCell ref="A167:E167"/>
    <mergeCell ref="A162:E162"/>
    <mergeCell ref="A158:E158"/>
    <mergeCell ref="A154:E154"/>
    <mergeCell ref="A150:E150"/>
    <mergeCell ref="A166:E166"/>
    <mergeCell ref="A140:E140"/>
    <mergeCell ref="A165:E165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B108:E108"/>
    <mergeCell ref="A160:E160"/>
    <mergeCell ref="F160:G160"/>
    <mergeCell ref="A161:E161"/>
    <mergeCell ref="F161:G161"/>
    <mergeCell ref="A163:E163"/>
    <mergeCell ref="F163:G163"/>
    <mergeCell ref="A164:E164"/>
    <mergeCell ref="F164:G164"/>
    <mergeCell ref="F158:G158"/>
    <mergeCell ref="A159:E159"/>
    <mergeCell ref="F159:G159"/>
    <mergeCell ref="A156:E156"/>
    <mergeCell ref="F156:G156"/>
    <mergeCell ref="A157:E157"/>
    <mergeCell ref="F157:G157"/>
    <mergeCell ref="A149:E149"/>
    <mergeCell ref="F149:G149"/>
    <mergeCell ref="F154:G154"/>
    <mergeCell ref="A155:E155"/>
    <mergeCell ref="F155:G155"/>
    <mergeCell ref="A152:E152"/>
    <mergeCell ref="F152:G152"/>
    <mergeCell ref="A153:E153"/>
    <mergeCell ref="F153:G153"/>
    <mergeCell ref="F150:G150"/>
    <mergeCell ref="F146:G146"/>
    <mergeCell ref="F147:G147"/>
    <mergeCell ref="F151:G151"/>
    <mergeCell ref="F148:G148"/>
    <mergeCell ref="B127:E127"/>
    <mergeCell ref="F143:G143"/>
    <mergeCell ref="A144:E144"/>
    <mergeCell ref="F144:G144"/>
    <mergeCell ref="B130:E130"/>
    <mergeCell ref="B131:E131"/>
    <mergeCell ref="B132:E132"/>
    <mergeCell ref="B133:E133"/>
    <mergeCell ref="B134:E134"/>
    <mergeCell ref="B135:E135"/>
    <mergeCell ref="B122:E122"/>
    <mergeCell ref="B123:E123"/>
    <mergeCell ref="B117:E117"/>
    <mergeCell ref="B126:E126"/>
    <mergeCell ref="B114:E114"/>
    <mergeCell ref="B115:E115"/>
    <mergeCell ref="B116:E116"/>
    <mergeCell ref="B121:E121"/>
    <mergeCell ref="F174:G174"/>
    <mergeCell ref="F169:G169"/>
    <mergeCell ref="A174:E174"/>
    <mergeCell ref="B119:E119"/>
    <mergeCell ref="F171:G171"/>
    <mergeCell ref="F173:G173"/>
    <mergeCell ref="F142:G142"/>
    <mergeCell ref="A173:E173"/>
    <mergeCell ref="A169:E169"/>
    <mergeCell ref="F145:G145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F29:G29"/>
    <mergeCell ref="G81:G101"/>
    <mergeCell ref="F31:G31"/>
    <mergeCell ref="F81:F101"/>
    <mergeCell ref="F58:F80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A16:B16"/>
    <mergeCell ref="A13:B13"/>
    <mergeCell ref="B47:E47"/>
    <mergeCell ref="A25:B25"/>
    <mergeCell ref="A27:B27"/>
    <mergeCell ref="A14:B14"/>
    <mergeCell ref="A31:B31"/>
    <mergeCell ref="A46:E46"/>
    <mergeCell ref="A15:B15"/>
    <mergeCell ref="A29:B29"/>
    <mergeCell ref="B67:E67"/>
    <mergeCell ref="B62:E62"/>
    <mergeCell ref="B65:E65"/>
    <mergeCell ref="B66:E66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83:E83"/>
    <mergeCell ref="B97:E97"/>
    <mergeCell ref="B100:E100"/>
    <mergeCell ref="B96:E96"/>
    <mergeCell ref="B99:E99"/>
    <mergeCell ref="B95:E95"/>
    <mergeCell ref="B98:E98"/>
    <mergeCell ref="B93:E93"/>
    <mergeCell ref="B92:E92"/>
    <mergeCell ref="A171:E171"/>
    <mergeCell ref="B137:E137"/>
    <mergeCell ref="A145:E145"/>
    <mergeCell ref="A146:E146"/>
    <mergeCell ref="A147:E147"/>
    <mergeCell ref="A143:E143"/>
    <mergeCell ref="A151:E151"/>
    <mergeCell ref="A168:E168"/>
    <mergeCell ref="A142:E142"/>
    <mergeCell ref="A148:E148"/>
    <mergeCell ref="B107:E107"/>
    <mergeCell ref="B138:E138"/>
    <mergeCell ref="B139:E139"/>
    <mergeCell ref="B102:E102"/>
    <mergeCell ref="B103:E103"/>
    <mergeCell ref="B118:E118"/>
    <mergeCell ref="B106:E106"/>
    <mergeCell ref="B109:E109"/>
    <mergeCell ref="B113:E113"/>
    <mergeCell ref="B128:E128"/>
    <mergeCell ref="B129:E129"/>
    <mergeCell ref="A28:B28"/>
    <mergeCell ref="F28:G28"/>
    <mergeCell ref="B101:E101"/>
    <mergeCell ref="B89:E89"/>
    <mergeCell ref="B85:E85"/>
    <mergeCell ref="B86:E86"/>
    <mergeCell ref="B84:E84"/>
    <mergeCell ref="B88:E88"/>
    <mergeCell ref="B91:E91"/>
    <mergeCell ref="A30:B30"/>
    <mergeCell ref="F30:G30"/>
    <mergeCell ref="F178:G178"/>
    <mergeCell ref="A178:E178"/>
    <mergeCell ref="B90:E90"/>
    <mergeCell ref="B82:E82"/>
    <mergeCell ref="B87:E87"/>
    <mergeCell ref="B105:E105"/>
    <mergeCell ref="B94:E94"/>
    <mergeCell ref="B104:E10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1016" t="s">
        <v>196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</row>
    <row r="2" spans="2:14" ht="13.5" customHeight="1" hidden="1">
      <c r="B2" s="770"/>
      <c r="C2" s="770"/>
      <c r="G2" s="1003" t="s">
        <v>197</v>
      </c>
      <c r="H2" s="1004"/>
      <c r="I2" s="1004"/>
      <c r="J2" s="1007"/>
      <c r="K2" s="1005" t="s">
        <v>198</v>
      </c>
      <c r="L2" s="1006"/>
      <c r="M2" s="1003" t="s">
        <v>199</v>
      </c>
      <c r="N2" s="1007"/>
    </row>
    <row r="3" spans="2:14" ht="10.5" customHeight="1">
      <c r="B3" s="770"/>
      <c r="C3" s="770"/>
      <c r="G3" s="1003" t="s">
        <v>197</v>
      </c>
      <c r="H3" s="1004"/>
      <c r="I3" s="1004"/>
      <c r="J3" s="1004"/>
      <c r="K3" s="1005" t="s">
        <v>198</v>
      </c>
      <c r="L3" s="1006"/>
      <c r="M3" s="1003" t="s">
        <v>199</v>
      </c>
      <c r="N3" s="1007"/>
    </row>
    <row r="4" spans="1:14" ht="65.25" customHeight="1">
      <c r="A4" s="771" t="s">
        <v>571</v>
      </c>
      <c r="B4" s="771" t="s">
        <v>572</v>
      </c>
      <c r="C4" s="772" t="s">
        <v>200</v>
      </c>
      <c r="D4" s="772" t="s">
        <v>201</v>
      </c>
      <c r="E4" s="773" t="s">
        <v>202</v>
      </c>
      <c r="F4" s="773" t="s">
        <v>203</v>
      </c>
      <c r="G4" s="773" t="s">
        <v>204</v>
      </c>
      <c r="H4" s="773" t="s">
        <v>205</v>
      </c>
      <c r="I4" s="774" t="s">
        <v>206</v>
      </c>
      <c r="J4" s="774" t="s">
        <v>207</v>
      </c>
      <c r="K4" s="773" t="s">
        <v>208</v>
      </c>
      <c r="L4" s="773" t="s">
        <v>209</v>
      </c>
      <c r="M4" s="773" t="s">
        <v>210</v>
      </c>
      <c r="N4" s="773" t="s">
        <v>211</v>
      </c>
    </row>
    <row r="5" spans="1:14" ht="24.75" customHeight="1">
      <c r="A5" s="775" t="s">
        <v>212</v>
      </c>
      <c r="B5" s="776" t="s">
        <v>213</v>
      </c>
      <c r="C5" s="777">
        <v>70029</v>
      </c>
      <c r="D5" s="777">
        <v>70029</v>
      </c>
      <c r="E5" s="778">
        <v>0</v>
      </c>
      <c r="F5" s="777">
        <v>0</v>
      </c>
      <c r="G5" s="779">
        <v>60629</v>
      </c>
      <c r="H5" s="780">
        <v>34200</v>
      </c>
      <c r="I5" s="781">
        <v>0</v>
      </c>
      <c r="J5" s="781">
        <v>0</v>
      </c>
      <c r="K5" s="782">
        <v>43986</v>
      </c>
      <c r="L5" s="783">
        <v>0</v>
      </c>
      <c r="M5" s="781">
        <v>43985</v>
      </c>
      <c r="N5" s="784">
        <v>0</v>
      </c>
    </row>
    <row r="6" spans="1:16" ht="24" customHeight="1">
      <c r="A6" s="775" t="s">
        <v>214</v>
      </c>
      <c r="B6" s="785" t="s">
        <v>215</v>
      </c>
      <c r="C6" s="777">
        <v>1308</v>
      </c>
      <c r="D6" s="777">
        <v>1308</v>
      </c>
      <c r="E6" s="778">
        <v>0</v>
      </c>
      <c r="F6" s="777">
        <v>0</v>
      </c>
      <c r="G6" s="1008">
        <v>1939</v>
      </c>
      <c r="H6" s="1010">
        <v>1939</v>
      </c>
      <c r="I6" s="1010">
        <v>0</v>
      </c>
      <c r="J6" s="1010">
        <v>0</v>
      </c>
      <c r="K6" s="782">
        <v>1428</v>
      </c>
      <c r="L6" s="783">
        <v>0</v>
      </c>
      <c r="M6" s="1012">
        <v>1871</v>
      </c>
      <c r="N6" s="1014">
        <v>0</v>
      </c>
      <c r="O6" s="15"/>
      <c r="P6" s="15"/>
    </row>
    <row r="7" spans="1:16" ht="24" customHeight="1">
      <c r="A7" s="775" t="s">
        <v>214</v>
      </c>
      <c r="B7" s="785" t="s">
        <v>216</v>
      </c>
      <c r="C7" s="777">
        <v>475</v>
      </c>
      <c r="D7" s="777">
        <v>361</v>
      </c>
      <c r="E7" s="778">
        <v>0</v>
      </c>
      <c r="F7" s="777">
        <v>0</v>
      </c>
      <c r="G7" s="1009"/>
      <c r="H7" s="1011"/>
      <c r="I7" s="1011"/>
      <c r="J7" s="1011"/>
      <c r="K7" s="782">
        <v>361</v>
      </c>
      <c r="L7" s="783">
        <v>0</v>
      </c>
      <c r="M7" s="1013"/>
      <c r="N7" s="1015"/>
      <c r="O7" s="15"/>
      <c r="P7" s="15"/>
    </row>
    <row r="8" spans="1:16" ht="27" customHeight="1">
      <c r="A8" s="775" t="s">
        <v>217</v>
      </c>
      <c r="B8" s="785" t="s">
        <v>218</v>
      </c>
      <c r="C8" s="777">
        <v>28230</v>
      </c>
      <c r="D8" s="783">
        <v>25215</v>
      </c>
      <c r="E8" s="786">
        <v>12.5</v>
      </c>
      <c r="F8" s="783">
        <v>3152</v>
      </c>
      <c r="G8" s="784">
        <v>21000</v>
      </c>
      <c r="H8" s="780">
        <v>14000</v>
      </c>
      <c r="I8" s="781">
        <v>0</v>
      </c>
      <c r="J8" s="780">
        <v>0</v>
      </c>
      <c r="K8" s="782">
        <v>22454</v>
      </c>
      <c r="L8" s="783">
        <v>0</v>
      </c>
      <c r="M8" s="781">
        <v>19795</v>
      </c>
      <c r="N8" s="784">
        <v>0</v>
      </c>
      <c r="O8" s="15"/>
      <c r="P8" s="15"/>
    </row>
    <row r="9" spans="1:15" ht="24" customHeight="1">
      <c r="A9" s="775" t="s">
        <v>219</v>
      </c>
      <c r="B9" s="776" t="s">
        <v>220</v>
      </c>
      <c r="C9" s="777">
        <v>53452</v>
      </c>
      <c r="D9" s="777">
        <v>53452</v>
      </c>
      <c r="E9" s="778">
        <v>0</v>
      </c>
      <c r="F9" s="777">
        <v>0</v>
      </c>
      <c r="G9" s="779">
        <v>0</v>
      </c>
      <c r="H9" s="780">
        <v>0</v>
      </c>
      <c r="I9" s="781">
        <v>0</v>
      </c>
      <c r="J9" s="781">
        <v>0</v>
      </c>
      <c r="K9" s="782">
        <v>43380</v>
      </c>
      <c r="L9" s="783">
        <v>8176</v>
      </c>
      <c r="M9" s="781">
        <v>50319</v>
      </c>
      <c r="N9" s="784">
        <v>62</v>
      </c>
      <c r="O9" s="15"/>
    </row>
    <row r="10" spans="1:16" ht="24" customHeight="1">
      <c r="A10" s="775" t="s">
        <v>221</v>
      </c>
      <c r="B10" s="787" t="s">
        <v>222</v>
      </c>
      <c r="C10" s="777">
        <v>32292</v>
      </c>
      <c r="D10" s="783">
        <v>32292</v>
      </c>
      <c r="E10" s="786">
        <v>50.4</v>
      </c>
      <c r="F10" s="783">
        <v>16287</v>
      </c>
      <c r="G10" s="784">
        <v>34637</v>
      </c>
      <c r="H10" s="780">
        <v>34637</v>
      </c>
      <c r="I10" s="781">
        <v>0</v>
      </c>
      <c r="J10" s="780">
        <v>0</v>
      </c>
      <c r="K10" s="782">
        <v>32297</v>
      </c>
      <c r="L10" s="783">
        <v>0</v>
      </c>
      <c r="M10" s="781">
        <v>16005</v>
      </c>
      <c r="N10" s="784">
        <v>0</v>
      </c>
      <c r="O10" s="15"/>
      <c r="P10" s="15"/>
    </row>
    <row r="11" spans="1:14" ht="24" customHeight="1">
      <c r="A11" s="775" t="s">
        <v>223</v>
      </c>
      <c r="B11" s="776" t="s">
        <v>224</v>
      </c>
      <c r="C11" s="777">
        <v>190</v>
      </c>
      <c r="D11" s="777">
        <v>190</v>
      </c>
      <c r="E11" s="778">
        <v>25</v>
      </c>
      <c r="F11" s="777">
        <v>47</v>
      </c>
      <c r="G11" s="779">
        <v>190</v>
      </c>
      <c r="H11" s="780">
        <v>190</v>
      </c>
      <c r="I11" s="781">
        <v>0</v>
      </c>
      <c r="J11" s="781">
        <v>0</v>
      </c>
      <c r="K11" s="782">
        <v>190</v>
      </c>
      <c r="L11" s="783">
        <v>0</v>
      </c>
      <c r="M11" s="781">
        <v>142</v>
      </c>
      <c r="N11" s="784">
        <v>0</v>
      </c>
    </row>
    <row r="12" spans="1:16" ht="24" customHeight="1">
      <c r="A12" s="775" t="s">
        <v>225</v>
      </c>
      <c r="B12" s="787" t="s">
        <v>226</v>
      </c>
      <c r="C12" s="777">
        <v>7797</v>
      </c>
      <c r="D12" s="783">
        <v>7797</v>
      </c>
      <c r="E12" s="786">
        <v>12.5</v>
      </c>
      <c r="F12" s="783">
        <v>974</v>
      </c>
      <c r="G12" s="784">
        <v>6600</v>
      </c>
      <c r="H12" s="780">
        <v>6600</v>
      </c>
      <c r="I12" s="781">
        <v>0</v>
      </c>
      <c r="J12" s="780">
        <v>0</v>
      </c>
      <c r="K12" s="782">
        <v>7312</v>
      </c>
      <c r="L12" s="783">
        <v>0</v>
      </c>
      <c r="M12" s="781">
        <v>6238</v>
      </c>
      <c r="N12" s="784">
        <v>0</v>
      </c>
      <c r="O12" s="15"/>
      <c r="P12" s="15"/>
    </row>
    <row r="13" spans="1:14" ht="24" customHeight="1">
      <c r="A13" s="775" t="s">
        <v>227</v>
      </c>
      <c r="B13" s="776" t="s">
        <v>228</v>
      </c>
      <c r="C13" s="777">
        <v>13000</v>
      </c>
      <c r="D13" s="777">
        <v>13000</v>
      </c>
      <c r="E13" s="778">
        <v>25</v>
      </c>
      <c r="F13" s="777">
        <v>2593</v>
      </c>
      <c r="G13" s="779">
        <v>13000</v>
      </c>
      <c r="H13" s="780">
        <v>13000</v>
      </c>
      <c r="I13" s="781">
        <v>0</v>
      </c>
      <c r="J13" s="781">
        <v>0</v>
      </c>
      <c r="K13" s="782">
        <v>10372</v>
      </c>
      <c r="L13" s="783">
        <v>0</v>
      </c>
      <c r="M13" s="781">
        <v>7781</v>
      </c>
      <c r="N13" s="784">
        <v>0</v>
      </c>
    </row>
    <row r="14" spans="1:14" ht="27" customHeight="1">
      <c r="A14" s="775" t="s">
        <v>229</v>
      </c>
      <c r="B14" s="776" t="s">
        <v>230</v>
      </c>
      <c r="C14" s="777">
        <v>20000</v>
      </c>
      <c r="D14" s="777">
        <v>20000</v>
      </c>
      <c r="E14" s="778">
        <v>25</v>
      </c>
      <c r="F14" s="777">
        <v>5000</v>
      </c>
      <c r="G14" s="779">
        <v>20000</v>
      </c>
      <c r="H14" s="780">
        <v>20000</v>
      </c>
      <c r="I14" s="781">
        <v>0</v>
      </c>
      <c r="J14" s="781">
        <v>0</v>
      </c>
      <c r="K14" s="782">
        <v>19816</v>
      </c>
      <c r="L14" s="783">
        <v>0</v>
      </c>
      <c r="M14" s="781">
        <v>14730</v>
      </c>
      <c r="N14" s="784">
        <v>0</v>
      </c>
    </row>
    <row r="15" spans="1:14" ht="27" customHeight="1">
      <c r="A15" s="775" t="s">
        <v>231</v>
      </c>
      <c r="B15" s="776" t="s">
        <v>232</v>
      </c>
      <c r="C15" s="777">
        <v>998</v>
      </c>
      <c r="D15" s="777">
        <v>861</v>
      </c>
      <c r="E15" s="778">
        <v>20</v>
      </c>
      <c r="F15" s="777">
        <v>172</v>
      </c>
      <c r="G15" s="779">
        <v>946</v>
      </c>
      <c r="H15" s="780">
        <v>946</v>
      </c>
      <c r="I15" s="781">
        <v>0</v>
      </c>
      <c r="J15" s="781">
        <v>0</v>
      </c>
      <c r="K15" s="782">
        <v>868</v>
      </c>
      <c r="L15" s="783">
        <v>0</v>
      </c>
      <c r="M15" s="781">
        <v>695</v>
      </c>
      <c r="N15" s="784">
        <v>0</v>
      </c>
    </row>
    <row r="16" spans="1:15" ht="27" customHeight="1">
      <c r="A16" s="775" t="s">
        <v>233</v>
      </c>
      <c r="B16" s="788" t="s">
        <v>234</v>
      </c>
      <c r="C16" s="777">
        <v>3791</v>
      </c>
      <c r="D16" s="777">
        <v>3791</v>
      </c>
      <c r="E16" s="778">
        <v>0</v>
      </c>
      <c r="F16" s="777">
        <v>0</v>
      </c>
      <c r="G16" s="779">
        <v>600</v>
      </c>
      <c r="H16" s="780">
        <v>600</v>
      </c>
      <c r="I16" s="781">
        <v>0</v>
      </c>
      <c r="J16" s="781">
        <v>0</v>
      </c>
      <c r="K16" s="782">
        <v>3671</v>
      </c>
      <c r="L16" s="783">
        <v>0</v>
      </c>
      <c r="M16" s="781">
        <v>3554</v>
      </c>
      <c r="N16" s="784">
        <v>0</v>
      </c>
      <c r="O16" s="15"/>
    </row>
    <row r="17" spans="1:15" ht="21" customHeight="1">
      <c r="A17" s="775" t="s">
        <v>235</v>
      </c>
      <c r="B17" s="776" t="s">
        <v>236</v>
      </c>
      <c r="C17" s="777">
        <v>9625</v>
      </c>
      <c r="D17" s="777">
        <v>9625</v>
      </c>
      <c r="E17" s="778">
        <v>0</v>
      </c>
      <c r="F17" s="777">
        <v>0</v>
      </c>
      <c r="G17" s="779">
        <v>1000</v>
      </c>
      <c r="H17" s="780">
        <v>658</v>
      </c>
      <c r="I17" s="781">
        <v>0</v>
      </c>
      <c r="J17" s="781">
        <v>0</v>
      </c>
      <c r="K17" s="782">
        <v>5621</v>
      </c>
      <c r="L17" s="783">
        <v>0</v>
      </c>
      <c r="M17" s="781">
        <v>5610</v>
      </c>
      <c r="N17" s="784">
        <v>0</v>
      </c>
      <c r="O17" s="15"/>
    </row>
    <row r="18" spans="1:15" ht="24" customHeight="1">
      <c r="A18" s="775" t="s">
        <v>237</v>
      </c>
      <c r="B18" s="776" t="s">
        <v>238</v>
      </c>
      <c r="C18" s="777">
        <v>9936</v>
      </c>
      <c r="D18" s="777">
        <v>9936</v>
      </c>
      <c r="E18" s="778">
        <v>0</v>
      </c>
      <c r="F18" s="777">
        <v>0</v>
      </c>
      <c r="G18" s="779">
        <v>500</v>
      </c>
      <c r="H18" s="780">
        <v>500</v>
      </c>
      <c r="I18" s="781">
        <v>0</v>
      </c>
      <c r="J18" s="781">
        <v>0</v>
      </c>
      <c r="K18" s="782">
        <v>5922</v>
      </c>
      <c r="L18" s="783">
        <v>0</v>
      </c>
      <c r="M18" s="781">
        <v>5898</v>
      </c>
      <c r="N18" s="784">
        <v>0</v>
      </c>
      <c r="O18" s="15"/>
    </row>
    <row r="19" spans="1:15" ht="24" customHeight="1">
      <c r="A19" s="775" t="s">
        <v>239</v>
      </c>
      <c r="B19" s="776" t="s">
        <v>240</v>
      </c>
      <c r="C19" s="777">
        <v>11850</v>
      </c>
      <c r="D19" s="777">
        <v>11850</v>
      </c>
      <c r="E19" s="778">
        <v>25</v>
      </c>
      <c r="F19" s="777">
        <v>3000</v>
      </c>
      <c r="G19" s="779">
        <v>11850</v>
      </c>
      <c r="H19" s="780">
        <v>11842</v>
      </c>
      <c r="I19" s="781">
        <v>0</v>
      </c>
      <c r="J19" s="781">
        <v>0</v>
      </c>
      <c r="K19" s="782">
        <v>11842</v>
      </c>
      <c r="L19" s="783">
        <v>0</v>
      </c>
      <c r="M19" s="781">
        <v>9546</v>
      </c>
      <c r="N19" s="784">
        <v>0</v>
      </c>
      <c r="O19" s="15"/>
    </row>
    <row r="20" spans="1:15" ht="24" customHeight="1">
      <c r="A20" s="775" t="s">
        <v>241</v>
      </c>
      <c r="B20" s="776" t="s">
        <v>242</v>
      </c>
      <c r="C20" s="777">
        <v>41159</v>
      </c>
      <c r="D20" s="777">
        <v>683</v>
      </c>
      <c r="E20" s="778">
        <v>100</v>
      </c>
      <c r="F20" s="777">
        <v>683</v>
      </c>
      <c r="G20" s="779">
        <v>45000</v>
      </c>
      <c r="H20" s="780">
        <v>758</v>
      </c>
      <c r="I20" s="781">
        <v>0</v>
      </c>
      <c r="J20" s="781">
        <v>0</v>
      </c>
      <c r="K20" s="782">
        <v>683</v>
      </c>
      <c r="L20" s="783">
        <v>0</v>
      </c>
      <c r="M20" s="781">
        <v>0</v>
      </c>
      <c r="N20" s="784">
        <v>0</v>
      </c>
      <c r="O20" s="15"/>
    </row>
    <row r="21" spans="1:15" ht="24" customHeight="1">
      <c r="A21" s="775" t="s">
        <v>243</v>
      </c>
      <c r="B21" s="776" t="s">
        <v>244</v>
      </c>
      <c r="C21" s="777">
        <v>28582</v>
      </c>
      <c r="D21" s="777">
        <v>26500</v>
      </c>
      <c r="E21" s="778">
        <v>25</v>
      </c>
      <c r="F21" s="777">
        <v>6625</v>
      </c>
      <c r="G21" s="779">
        <v>30000</v>
      </c>
      <c r="H21" s="780">
        <v>29000</v>
      </c>
      <c r="I21" s="781">
        <v>0</v>
      </c>
      <c r="J21" s="781">
        <v>0</v>
      </c>
      <c r="K21" s="782">
        <v>25725</v>
      </c>
      <c r="L21" s="783">
        <v>0</v>
      </c>
      <c r="M21" s="781">
        <v>19214</v>
      </c>
      <c r="N21" s="784">
        <v>0</v>
      </c>
      <c r="O21" s="15"/>
    </row>
    <row r="22" spans="1:15" ht="24" customHeight="1">
      <c r="A22" s="775" t="s">
        <v>245</v>
      </c>
      <c r="B22" s="776" t="s">
        <v>246</v>
      </c>
      <c r="C22" s="777">
        <v>9131</v>
      </c>
      <c r="D22" s="777">
        <v>9131</v>
      </c>
      <c r="E22" s="789">
        <v>25</v>
      </c>
      <c r="F22" s="777">
        <v>2283</v>
      </c>
      <c r="G22" s="779">
        <v>9131</v>
      </c>
      <c r="H22" s="780">
        <v>7720</v>
      </c>
      <c r="I22" s="781">
        <v>0</v>
      </c>
      <c r="J22" s="781">
        <v>0</v>
      </c>
      <c r="K22" s="782">
        <v>4567</v>
      </c>
      <c r="L22" s="783">
        <v>0</v>
      </c>
      <c r="M22" s="781">
        <v>0</v>
      </c>
      <c r="N22" s="784">
        <v>0</v>
      </c>
      <c r="O22" s="15"/>
    </row>
    <row r="23" spans="1:15" ht="23.25" customHeight="1">
      <c r="A23" s="790" t="s">
        <v>247</v>
      </c>
      <c r="B23" s="791" t="s">
        <v>248</v>
      </c>
      <c r="C23" s="792">
        <v>4700</v>
      </c>
      <c r="D23" s="792">
        <v>4700</v>
      </c>
      <c r="E23" s="793">
        <v>12.5</v>
      </c>
      <c r="F23" s="792">
        <v>587</v>
      </c>
      <c r="G23" s="794">
        <v>4700</v>
      </c>
      <c r="H23" s="795">
        <v>3601</v>
      </c>
      <c r="I23" s="795">
        <v>0</v>
      </c>
      <c r="J23" s="795">
        <v>0</v>
      </c>
      <c r="K23" s="793">
        <v>2521</v>
      </c>
      <c r="L23" s="792">
        <v>0</v>
      </c>
      <c r="M23" s="795">
        <v>2206</v>
      </c>
      <c r="N23" s="794">
        <v>0</v>
      </c>
      <c r="O23" s="15"/>
    </row>
    <row r="24" spans="1:15" ht="24" customHeight="1">
      <c r="A24" s="775" t="s">
        <v>249</v>
      </c>
      <c r="B24" s="776" t="s">
        <v>250</v>
      </c>
      <c r="C24" s="777">
        <v>1404</v>
      </c>
      <c r="D24" s="777">
        <v>1404</v>
      </c>
      <c r="E24" s="778">
        <v>0</v>
      </c>
      <c r="F24" s="777">
        <v>0</v>
      </c>
      <c r="G24" s="779">
        <v>1404</v>
      </c>
      <c r="H24" s="780">
        <v>1404</v>
      </c>
      <c r="I24" s="781">
        <v>0</v>
      </c>
      <c r="J24" s="781">
        <v>0</v>
      </c>
      <c r="K24" s="782">
        <v>188</v>
      </c>
      <c r="L24" s="783">
        <v>0</v>
      </c>
      <c r="M24" s="781">
        <v>188</v>
      </c>
      <c r="N24" s="784">
        <v>0</v>
      </c>
      <c r="O24" s="15"/>
    </row>
    <row r="25" spans="1:15" ht="24" customHeight="1">
      <c r="A25" s="775" t="s">
        <v>251</v>
      </c>
      <c r="B25" s="785" t="s">
        <v>252</v>
      </c>
      <c r="C25" s="777">
        <v>897</v>
      </c>
      <c r="D25" s="777">
        <v>897</v>
      </c>
      <c r="E25" s="789">
        <v>20</v>
      </c>
      <c r="F25" s="777">
        <v>179</v>
      </c>
      <c r="G25" s="779">
        <v>897</v>
      </c>
      <c r="H25" s="780">
        <v>897</v>
      </c>
      <c r="I25" s="781">
        <v>0</v>
      </c>
      <c r="J25" s="781">
        <v>0</v>
      </c>
      <c r="K25" s="782">
        <v>671</v>
      </c>
      <c r="L25" s="783">
        <v>0</v>
      </c>
      <c r="M25" s="781">
        <v>486</v>
      </c>
      <c r="N25" s="784">
        <v>0</v>
      </c>
      <c r="O25" s="15"/>
    </row>
    <row r="26" spans="1:15" ht="24" customHeight="1">
      <c r="A26" s="775" t="s">
        <v>253</v>
      </c>
      <c r="B26" s="776" t="s">
        <v>254</v>
      </c>
      <c r="C26" s="777">
        <v>1050</v>
      </c>
      <c r="D26" s="777">
        <v>1050</v>
      </c>
      <c r="E26" s="778">
        <v>0</v>
      </c>
      <c r="F26" s="777">
        <v>0</v>
      </c>
      <c r="G26" s="779">
        <v>1050</v>
      </c>
      <c r="H26" s="780">
        <v>1050</v>
      </c>
      <c r="I26" s="781">
        <v>0</v>
      </c>
      <c r="J26" s="781">
        <v>0</v>
      </c>
      <c r="K26" s="782">
        <v>588</v>
      </c>
      <c r="L26" s="783">
        <v>0</v>
      </c>
      <c r="M26" s="781">
        <v>575</v>
      </c>
      <c r="N26" s="784">
        <v>0</v>
      </c>
      <c r="O26" s="15"/>
    </row>
    <row r="27" spans="1:15" ht="24" customHeight="1">
      <c r="A27" s="796">
        <v>236100</v>
      </c>
      <c r="B27" s="776" t="s">
        <v>255</v>
      </c>
      <c r="C27" s="777">
        <v>5919</v>
      </c>
      <c r="D27" s="777">
        <v>5919</v>
      </c>
      <c r="E27" s="789">
        <v>48</v>
      </c>
      <c r="F27" s="777">
        <v>2889</v>
      </c>
      <c r="G27" s="779">
        <v>5919</v>
      </c>
      <c r="H27" s="780">
        <v>5919</v>
      </c>
      <c r="I27" s="781">
        <v>0</v>
      </c>
      <c r="J27" s="781">
        <v>0</v>
      </c>
      <c r="K27" s="782">
        <v>5770</v>
      </c>
      <c r="L27" s="783">
        <v>0</v>
      </c>
      <c r="M27" s="781">
        <v>0</v>
      </c>
      <c r="N27" s="784">
        <v>0</v>
      </c>
      <c r="O27" s="15"/>
    </row>
    <row r="28" spans="1:15" ht="24" customHeight="1">
      <c r="A28" s="796">
        <v>236101</v>
      </c>
      <c r="B28" s="785" t="s">
        <v>256</v>
      </c>
      <c r="C28" s="777">
        <v>1302</v>
      </c>
      <c r="D28" s="777">
        <v>1302</v>
      </c>
      <c r="E28" s="789">
        <v>25</v>
      </c>
      <c r="F28" s="777">
        <v>326</v>
      </c>
      <c r="G28" s="779">
        <v>570</v>
      </c>
      <c r="H28" s="780">
        <v>570</v>
      </c>
      <c r="I28" s="781">
        <v>0</v>
      </c>
      <c r="J28" s="781">
        <v>0</v>
      </c>
      <c r="K28" s="782">
        <v>1213</v>
      </c>
      <c r="L28" s="783">
        <v>1</v>
      </c>
      <c r="M28" s="781">
        <v>727</v>
      </c>
      <c r="N28" s="784">
        <v>347</v>
      </c>
      <c r="O28" s="15"/>
    </row>
    <row r="29" spans="1:15" ht="27" customHeight="1">
      <c r="A29" s="775" t="s">
        <v>573</v>
      </c>
      <c r="B29" s="776" t="s">
        <v>257</v>
      </c>
      <c r="C29" s="777">
        <v>121654</v>
      </c>
      <c r="D29" s="777">
        <v>156581</v>
      </c>
      <c r="E29" s="789">
        <v>10</v>
      </c>
      <c r="F29" s="777">
        <v>15591</v>
      </c>
      <c r="G29" s="779">
        <v>20680</v>
      </c>
      <c r="H29" s="780">
        <v>18541</v>
      </c>
      <c r="I29" s="781">
        <v>0</v>
      </c>
      <c r="J29" s="781">
        <v>2139</v>
      </c>
      <c r="K29" s="782">
        <v>57425</v>
      </c>
      <c r="L29" s="783">
        <v>0</v>
      </c>
      <c r="M29" s="781">
        <v>41872</v>
      </c>
      <c r="N29" s="784">
        <v>0</v>
      </c>
      <c r="O29" s="15"/>
    </row>
    <row r="30" spans="1:15" ht="27" customHeight="1">
      <c r="A30" s="775" t="s">
        <v>1049</v>
      </c>
      <c r="B30" s="776" t="s">
        <v>258</v>
      </c>
      <c r="C30" s="777">
        <v>54264</v>
      </c>
      <c r="D30" s="797">
        <v>47102</v>
      </c>
      <c r="E30" s="789">
        <v>11.4</v>
      </c>
      <c r="F30" s="777">
        <v>5377</v>
      </c>
      <c r="G30" s="779">
        <v>8103</v>
      </c>
      <c r="H30" s="780">
        <v>6400</v>
      </c>
      <c r="I30" s="781">
        <v>0</v>
      </c>
      <c r="J30" s="781">
        <v>1703</v>
      </c>
      <c r="K30" s="782">
        <v>18197</v>
      </c>
      <c r="L30" s="783">
        <v>517</v>
      </c>
      <c r="M30" s="781">
        <v>13268</v>
      </c>
      <c r="N30" s="784">
        <v>1524</v>
      </c>
      <c r="O30" s="15"/>
    </row>
    <row r="31" spans="1:15" ht="27" customHeight="1">
      <c r="A31" s="775" t="s">
        <v>574</v>
      </c>
      <c r="B31" s="776" t="s">
        <v>259</v>
      </c>
      <c r="C31" s="777">
        <v>136100</v>
      </c>
      <c r="D31" s="777">
        <v>130366</v>
      </c>
      <c r="E31" s="789">
        <v>13</v>
      </c>
      <c r="F31" s="777">
        <v>16947</v>
      </c>
      <c r="G31" s="779">
        <v>19515</v>
      </c>
      <c r="H31" s="780">
        <v>18849</v>
      </c>
      <c r="I31" s="781">
        <v>0</v>
      </c>
      <c r="J31" s="781">
        <v>666</v>
      </c>
      <c r="K31" s="782">
        <v>54693</v>
      </c>
      <c r="L31" s="783">
        <v>0</v>
      </c>
      <c r="M31" s="781">
        <v>39880</v>
      </c>
      <c r="N31" s="784">
        <v>0</v>
      </c>
      <c r="O31" s="15"/>
    </row>
    <row r="32" spans="1:15" ht="26.25" customHeight="1">
      <c r="A32" s="775" t="s">
        <v>1080</v>
      </c>
      <c r="B32" s="776" t="s">
        <v>260</v>
      </c>
      <c r="C32" s="777">
        <v>40978</v>
      </c>
      <c r="D32" s="777">
        <v>33984</v>
      </c>
      <c r="E32" s="789">
        <v>12</v>
      </c>
      <c r="F32" s="777">
        <v>3947</v>
      </c>
      <c r="G32" s="779">
        <v>5800</v>
      </c>
      <c r="H32" s="780">
        <v>5423</v>
      </c>
      <c r="I32" s="781">
        <v>0</v>
      </c>
      <c r="J32" s="781">
        <v>377</v>
      </c>
      <c r="K32" s="782">
        <v>14207</v>
      </c>
      <c r="L32" s="783">
        <v>0</v>
      </c>
      <c r="M32" s="781">
        <v>19835</v>
      </c>
      <c r="N32" s="784">
        <v>0</v>
      </c>
      <c r="O32" s="15"/>
    </row>
    <row r="33" spans="1:14" ht="22.5" customHeight="1">
      <c r="A33" s="775" t="s">
        <v>575</v>
      </c>
      <c r="B33" s="776" t="s">
        <v>261</v>
      </c>
      <c r="C33" s="777">
        <v>97037</v>
      </c>
      <c r="D33" s="777">
        <v>69870</v>
      </c>
      <c r="E33" s="778">
        <v>9.5</v>
      </c>
      <c r="F33" s="777">
        <v>6651</v>
      </c>
      <c r="G33" s="779">
        <v>8988</v>
      </c>
      <c r="H33" s="780">
        <v>7006</v>
      </c>
      <c r="I33" s="781">
        <v>0</v>
      </c>
      <c r="J33" s="781">
        <v>1982</v>
      </c>
      <c r="K33" s="782">
        <v>58616</v>
      </c>
      <c r="L33" s="783">
        <v>7</v>
      </c>
      <c r="M33" s="781">
        <v>53058</v>
      </c>
      <c r="N33" s="784">
        <v>0</v>
      </c>
    </row>
    <row r="34" spans="1:15" ht="21" customHeight="1">
      <c r="A34" s="775" t="s">
        <v>576</v>
      </c>
      <c r="B34" s="776" t="s">
        <v>262</v>
      </c>
      <c r="C34" s="777">
        <v>4616</v>
      </c>
      <c r="D34" s="777">
        <v>4616</v>
      </c>
      <c r="E34" s="778">
        <v>100</v>
      </c>
      <c r="F34" s="777">
        <v>4616</v>
      </c>
      <c r="G34" s="779">
        <v>4616</v>
      </c>
      <c r="H34" s="780">
        <v>4356</v>
      </c>
      <c r="I34" s="781">
        <v>0</v>
      </c>
      <c r="J34" s="781">
        <v>260</v>
      </c>
      <c r="K34" s="782">
        <v>4377</v>
      </c>
      <c r="L34" s="783">
        <v>0</v>
      </c>
      <c r="M34" s="781">
        <v>0</v>
      </c>
      <c r="N34" s="784">
        <v>0</v>
      </c>
      <c r="O34" s="15"/>
    </row>
    <row r="35" spans="1:15" ht="24" customHeight="1">
      <c r="A35" s="775" t="s">
        <v>130</v>
      </c>
      <c r="B35" s="776" t="s">
        <v>263</v>
      </c>
      <c r="C35" s="777">
        <v>778</v>
      </c>
      <c r="D35" s="777">
        <v>778</v>
      </c>
      <c r="E35" s="789">
        <v>15</v>
      </c>
      <c r="F35" s="777">
        <v>117</v>
      </c>
      <c r="G35" s="779">
        <v>795</v>
      </c>
      <c r="H35" s="780">
        <v>557</v>
      </c>
      <c r="I35" s="781">
        <v>0</v>
      </c>
      <c r="J35" s="780">
        <v>238</v>
      </c>
      <c r="K35" s="782">
        <v>557</v>
      </c>
      <c r="L35" s="783">
        <v>92</v>
      </c>
      <c r="M35" s="781">
        <v>445</v>
      </c>
      <c r="N35" s="784">
        <v>0</v>
      </c>
      <c r="O35" s="15"/>
    </row>
    <row r="36" spans="1:15" ht="24" customHeight="1">
      <c r="A36" s="775" t="s">
        <v>84</v>
      </c>
      <c r="B36" s="776" t="s">
        <v>264</v>
      </c>
      <c r="C36" s="777">
        <v>18655</v>
      </c>
      <c r="D36" s="777">
        <v>18655</v>
      </c>
      <c r="E36" s="789">
        <v>15</v>
      </c>
      <c r="F36" s="777">
        <v>2798</v>
      </c>
      <c r="G36" s="779">
        <v>19069</v>
      </c>
      <c r="H36" s="780">
        <v>7293</v>
      </c>
      <c r="I36" s="781">
        <v>7391</v>
      </c>
      <c r="J36" s="780">
        <v>4385</v>
      </c>
      <c r="K36" s="782">
        <v>7293</v>
      </c>
      <c r="L36" s="783">
        <v>9108</v>
      </c>
      <c r="M36" s="781">
        <v>0</v>
      </c>
      <c r="N36" s="784">
        <v>6812</v>
      </c>
      <c r="O36" s="15"/>
    </row>
    <row r="37" spans="1:15" ht="24" customHeight="1">
      <c r="A37" s="796">
        <v>236108</v>
      </c>
      <c r="B37" s="776" t="s">
        <v>429</v>
      </c>
      <c r="C37" s="777">
        <v>12000</v>
      </c>
      <c r="D37" s="777">
        <v>12000</v>
      </c>
      <c r="E37" s="789">
        <v>10</v>
      </c>
      <c r="F37" s="777">
        <v>1200</v>
      </c>
      <c r="G37" s="794">
        <v>12000</v>
      </c>
      <c r="H37" s="780">
        <v>50</v>
      </c>
      <c r="I37" s="781">
        <v>0</v>
      </c>
      <c r="J37" s="798">
        <v>11950</v>
      </c>
      <c r="K37" s="782">
        <v>8</v>
      </c>
      <c r="L37" s="783">
        <v>1</v>
      </c>
      <c r="M37" s="781">
        <v>0</v>
      </c>
      <c r="N37" s="784">
        <v>0</v>
      </c>
      <c r="O37" s="15"/>
    </row>
    <row r="38" spans="1:15" ht="21.75" customHeight="1">
      <c r="A38" s="790" t="s">
        <v>577</v>
      </c>
      <c r="B38" s="776" t="s">
        <v>265</v>
      </c>
      <c r="C38" s="777">
        <v>202163</v>
      </c>
      <c r="D38" s="777">
        <v>202163</v>
      </c>
      <c r="E38" s="778">
        <v>15</v>
      </c>
      <c r="F38" s="777">
        <v>30320</v>
      </c>
      <c r="G38" s="779">
        <v>30000</v>
      </c>
      <c r="H38" s="780">
        <v>30000</v>
      </c>
      <c r="I38" s="781">
        <v>25000</v>
      </c>
      <c r="J38" s="999">
        <v>239607</v>
      </c>
      <c r="K38" s="782">
        <v>22280</v>
      </c>
      <c r="L38" s="783">
        <v>31427</v>
      </c>
      <c r="M38" s="781">
        <v>0</v>
      </c>
      <c r="N38" s="784">
        <v>0</v>
      </c>
      <c r="O38" s="15"/>
    </row>
    <row r="39" spans="1:15" ht="24" customHeight="1">
      <c r="A39" s="775" t="s">
        <v>731</v>
      </c>
      <c r="B39" s="785" t="s">
        <v>266</v>
      </c>
      <c r="C39" s="777">
        <v>305088</v>
      </c>
      <c r="D39" s="777">
        <v>305088</v>
      </c>
      <c r="E39" s="789">
        <v>7.5</v>
      </c>
      <c r="F39" s="777">
        <v>22882</v>
      </c>
      <c r="G39" s="1000">
        <v>700000</v>
      </c>
      <c r="H39" s="780">
        <v>16000</v>
      </c>
      <c r="I39" s="781">
        <v>1000</v>
      </c>
      <c r="J39" s="997"/>
      <c r="K39" s="782">
        <v>15179</v>
      </c>
      <c r="L39" s="783">
        <v>1007</v>
      </c>
      <c r="M39" s="781">
        <v>0</v>
      </c>
      <c r="N39" s="784">
        <v>0</v>
      </c>
      <c r="O39" s="15"/>
    </row>
    <row r="40" spans="1:15" ht="24" customHeight="1">
      <c r="A40" s="775" t="s">
        <v>267</v>
      </c>
      <c r="B40" s="785" t="s">
        <v>268</v>
      </c>
      <c r="C40" s="777">
        <v>20000</v>
      </c>
      <c r="D40" s="777">
        <v>0</v>
      </c>
      <c r="E40" s="789">
        <v>15</v>
      </c>
      <c r="F40" s="777">
        <v>0</v>
      </c>
      <c r="G40" s="1001"/>
      <c r="H40" s="780">
        <v>2000</v>
      </c>
      <c r="I40" s="781">
        <v>0</v>
      </c>
      <c r="J40" s="997"/>
      <c r="K40" s="782">
        <v>431</v>
      </c>
      <c r="L40" s="783">
        <v>0</v>
      </c>
      <c r="M40" s="781">
        <v>0</v>
      </c>
      <c r="N40" s="784">
        <v>0</v>
      </c>
      <c r="O40" s="15"/>
    </row>
    <row r="41" spans="1:15" ht="24" customHeight="1">
      <c r="A41" s="775" t="s">
        <v>732</v>
      </c>
      <c r="B41" s="785" t="s">
        <v>269</v>
      </c>
      <c r="C41" s="777">
        <v>51792</v>
      </c>
      <c r="D41" s="777">
        <v>51792</v>
      </c>
      <c r="E41" s="789">
        <v>10</v>
      </c>
      <c r="F41" s="777">
        <v>5172</v>
      </c>
      <c r="G41" s="1001"/>
      <c r="H41" s="780">
        <v>2100</v>
      </c>
      <c r="I41" s="781">
        <v>10000</v>
      </c>
      <c r="J41" s="997"/>
      <c r="K41" s="782">
        <v>782</v>
      </c>
      <c r="L41" s="783">
        <v>7733</v>
      </c>
      <c r="M41" s="781">
        <v>0</v>
      </c>
      <c r="N41" s="784">
        <v>0</v>
      </c>
      <c r="O41" s="15"/>
    </row>
    <row r="42" spans="1:15" ht="24" customHeight="1">
      <c r="A42" s="796">
        <v>236103</v>
      </c>
      <c r="B42" s="785" t="s">
        <v>270</v>
      </c>
      <c r="C42" s="777">
        <v>140000</v>
      </c>
      <c r="D42" s="777">
        <v>140000</v>
      </c>
      <c r="E42" s="789">
        <v>7.5</v>
      </c>
      <c r="F42" s="777">
        <v>10500</v>
      </c>
      <c r="G42" s="1001"/>
      <c r="H42" s="780">
        <v>3000</v>
      </c>
      <c r="I42" s="781">
        <v>0</v>
      </c>
      <c r="J42" s="997"/>
      <c r="K42" s="782">
        <v>2137</v>
      </c>
      <c r="L42" s="783">
        <v>723</v>
      </c>
      <c r="M42" s="781">
        <v>0</v>
      </c>
      <c r="N42" s="784">
        <v>0</v>
      </c>
      <c r="O42" s="15"/>
    </row>
    <row r="43" spans="1:15" ht="24" customHeight="1">
      <c r="A43" s="796">
        <v>236104</v>
      </c>
      <c r="B43" s="785" t="s">
        <v>271</v>
      </c>
      <c r="C43" s="777">
        <v>82000</v>
      </c>
      <c r="D43" s="777">
        <v>82000</v>
      </c>
      <c r="E43" s="789">
        <v>7.5</v>
      </c>
      <c r="F43" s="777">
        <v>6150</v>
      </c>
      <c r="G43" s="1001"/>
      <c r="H43" s="780">
        <v>700</v>
      </c>
      <c r="I43" s="781">
        <v>0</v>
      </c>
      <c r="J43" s="997"/>
      <c r="K43" s="782">
        <v>535</v>
      </c>
      <c r="L43" s="783">
        <v>101</v>
      </c>
      <c r="M43" s="781">
        <v>0</v>
      </c>
      <c r="N43" s="784">
        <v>0</v>
      </c>
      <c r="O43" s="15"/>
    </row>
    <row r="44" spans="1:15" ht="24" customHeight="1">
      <c r="A44" s="796">
        <v>236105</v>
      </c>
      <c r="B44" s="785" t="s">
        <v>272</v>
      </c>
      <c r="C44" s="777">
        <v>150000</v>
      </c>
      <c r="D44" s="777">
        <v>150000</v>
      </c>
      <c r="E44" s="789">
        <v>7.5</v>
      </c>
      <c r="F44" s="777">
        <v>11250</v>
      </c>
      <c r="G44" s="1001"/>
      <c r="H44" s="780">
        <v>250</v>
      </c>
      <c r="I44" s="781">
        <v>0</v>
      </c>
      <c r="J44" s="997"/>
      <c r="K44" s="782">
        <v>220</v>
      </c>
      <c r="L44" s="783">
        <v>0</v>
      </c>
      <c r="M44" s="781">
        <v>0</v>
      </c>
      <c r="N44" s="784">
        <v>0</v>
      </c>
      <c r="O44" s="15"/>
    </row>
    <row r="45" spans="1:15" ht="24" customHeight="1">
      <c r="A45" s="796">
        <v>236106</v>
      </c>
      <c r="B45" s="799" t="s">
        <v>273</v>
      </c>
      <c r="C45" s="777">
        <v>80000</v>
      </c>
      <c r="D45" s="777">
        <v>80000</v>
      </c>
      <c r="E45" s="789">
        <v>7.5</v>
      </c>
      <c r="F45" s="777">
        <v>6000</v>
      </c>
      <c r="G45" s="1001"/>
      <c r="H45" s="780">
        <v>800</v>
      </c>
      <c r="I45" s="781">
        <v>100</v>
      </c>
      <c r="J45" s="997"/>
      <c r="K45" s="782">
        <v>774</v>
      </c>
      <c r="L45" s="783">
        <v>76</v>
      </c>
      <c r="M45" s="781">
        <v>0</v>
      </c>
      <c r="N45" s="784">
        <v>0</v>
      </c>
      <c r="O45" s="15"/>
    </row>
    <row r="46" spans="1:15" ht="24" customHeight="1">
      <c r="A46" s="796">
        <v>236107</v>
      </c>
      <c r="B46" s="785" t="s">
        <v>274</v>
      </c>
      <c r="C46" s="777">
        <v>72114</v>
      </c>
      <c r="D46" s="777">
        <v>72114</v>
      </c>
      <c r="E46" s="789">
        <v>7.5</v>
      </c>
      <c r="F46" s="777">
        <v>5409</v>
      </c>
      <c r="G46" s="1001"/>
      <c r="H46" s="780">
        <v>3000</v>
      </c>
      <c r="I46" s="781">
        <v>27000</v>
      </c>
      <c r="J46" s="997"/>
      <c r="K46" s="782">
        <v>2181</v>
      </c>
      <c r="L46" s="783">
        <v>26055</v>
      </c>
      <c r="M46" s="781">
        <v>0</v>
      </c>
      <c r="N46" s="784">
        <v>0</v>
      </c>
      <c r="O46" s="15"/>
    </row>
    <row r="47" spans="1:15" ht="24" customHeight="1">
      <c r="A47" s="796">
        <v>236109</v>
      </c>
      <c r="B47" s="785" t="s">
        <v>275</v>
      </c>
      <c r="C47" s="777">
        <v>50000</v>
      </c>
      <c r="D47" s="777">
        <v>50000</v>
      </c>
      <c r="E47" s="789">
        <v>7.5</v>
      </c>
      <c r="F47" s="777">
        <v>3750</v>
      </c>
      <c r="G47" s="1001"/>
      <c r="H47" s="780">
        <v>1500</v>
      </c>
      <c r="I47" s="781">
        <v>500</v>
      </c>
      <c r="J47" s="997"/>
      <c r="K47" s="782">
        <v>1079</v>
      </c>
      <c r="L47" s="783">
        <v>904</v>
      </c>
      <c r="M47" s="781">
        <v>0</v>
      </c>
      <c r="N47" s="784">
        <v>0</v>
      </c>
      <c r="O47" s="15"/>
    </row>
    <row r="48" spans="1:15" ht="24" customHeight="1">
      <c r="A48" s="796">
        <v>236110</v>
      </c>
      <c r="B48" s="785" t="s">
        <v>276</v>
      </c>
      <c r="C48" s="777">
        <v>115000</v>
      </c>
      <c r="D48" s="777">
        <v>115000</v>
      </c>
      <c r="E48" s="789">
        <v>7.5</v>
      </c>
      <c r="F48" s="777">
        <v>8625</v>
      </c>
      <c r="G48" s="1001"/>
      <c r="H48" s="780">
        <v>1000</v>
      </c>
      <c r="I48" s="781">
        <v>500</v>
      </c>
      <c r="J48" s="997"/>
      <c r="K48" s="782">
        <v>421</v>
      </c>
      <c r="L48" s="783">
        <v>630</v>
      </c>
      <c r="M48" s="781">
        <v>0</v>
      </c>
      <c r="N48" s="784">
        <v>0</v>
      </c>
      <c r="O48" s="15"/>
    </row>
    <row r="49" spans="1:15" ht="24" customHeight="1">
      <c r="A49" s="796">
        <v>236112</v>
      </c>
      <c r="B49" s="785" t="s">
        <v>277</v>
      </c>
      <c r="C49" s="777">
        <v>140000</v>
      </c>
      <c r="D49" s="777">
        <v>140000</v>
      </c>
      <c r="E49" s="789">
        <v>7.5</v>
      </c>
      <c r="F49" s="777">
        <v>10500</v>
      </c>
      <c r="G49" s="1001"/>
      <c r="H49" s="780">
        <v>2510</v>
      </c>
      <c r="I49" s="781">
        <v>3075</v>
      </c>
      <c r="J49" s="997"/>
      <c r="K49" s="782">
        <v>2089</v>
      </c>
      <c r="L49" s="783">
        <v>3019</v>
      </c>
      <c r="M49" s="781">
        <v>0</v>
      </c>
      <c r="N49" s="784">
        <v>0</v>
      </c>
      <c r="O49" s="15"/>
    </row>
    <row r="50" spans="1:15" ht="24" customHeight="1">
      <c r="A50" s="796">
        <v>236113</v>
      </c>
      <c r="B50" s="785" t="s">
        <v>278</v>
      </c>
      <c r="C50" s="777">
        <v>40000</v>
      </c>
      <c r="D50" s="777">
        <v>40000</v>
      </c>
      <c r="E50" s="789">
        <v>7.5</v>
      </c>
      <c r="F50" s="777">
        <v>3000</v>
      </c>
      <c r="G50" s="1001"/>
      <c r="H50" s="780">
        <v>3000</v>
      </c>
      <c r="I50" s="781">
        <v>1022</v>
      </c>
      <c r="J50" s="997"/>
      <c r="K50" s="782">
        <v>2475</v>
      </c>
      <c r="L50" s="783">
        <v>1547</v>
      </c>
      <c r="M50" s="781">
        <v>0</v>
      </c>
      <c r="N50" s="784">
        <v>0</v>
      </c>
      <c r="O50" s="15"/>
    </row>
    <row r="51" spans="1:15" ht="24" customHeight="1">
      <c r="A51" s="796">
        <v>236114</v>
      </c>
      <c r="B51" s="785" t="s">
        <v>279</v>
      </c>
      <c r="C51" s="777">
        <v>60000</v>
      </c>
      <c r="D51" s="777">
        <v>60000</v>
      </c>
      <c r="E51" s="789">
        <v>7.5</v>
      </c>
      <c r="F51" s="777">
        <v>4500</v>
      </c>
      <c r="G51" s="1001"/>
      <c r="H51" s="780">
        <v>600</v>
      </c>
      <c r="I51" s="781">
        <v>841</v>
      </c>
      <c r="J51" s="997"/>
      <c r="K51" s="782">
        <v>583</v>
      </c>
      <c r="L51" s="783">
        <v>857</v>
      </c>
      <c r="M51" s="781">
        <v>0</v>
      </c>
      <c r="N51" s="784">
        <v>0</v>
      </c>
      <c r="O51" s="15"/>
    </row>
    <row r="52" spans="1:15" ht="24" customHeight="1">
      <c r="A52" s="796">
        <v>236115</v>
      </c>
      <c r="B52" s="785" t="s">
        <v>280</v>
      </c>
      <c r="C52" s="777">
        <v>50000</v>
      </c>
      <c r="D52" s="777">
        <v>50000</v>
      </c>
      <c r="E52" s="789">
        <v>7.5</v>
      </c>
      <c r="F52" s="777">
        <v>3750</v>
      </c>
      <c r="G52" s="1001"/>
      <c r="H52" s="780">
        <v>1000</v>
      </c>
      <c r="I52" s="781">
        <v>3</v>
      </c>
      <c r="J52" s="997"/>
      <c r="K52" s="782">
        <v>985</v>
      </c>
      <c r="L52" s="783">
        <v>18</v>
      </c>
      <c r="M52" s="781">
        <v>0</v>
      </c>
      <c r="N52" s="784">
        <v>0</v>
      </c>
      <c r="O52" s="15"/>
    </row>
    <row r="53" spans="1:15" ht="24" customHeight="1">
      <c r="A53" s="796">
        <v>236116</v>
      </c>
      <c r="B53" s="785" t="s">
        <v>281</v>
      </c>
      <c r="C53" s="777">
        <v>100000</v>
      </c>
      <c r="D53" s="777">
        <v>100000</v>
      </c>
      <c r="E53" s="789">
        <v>7.5</v>
      </c>
      <c r="F53" s="777">
        <v>7500</v>
      </c>
      <c r="G53" s="1001"/>
      <c r="H53" s="780">
        <v>2000</v>
      </c>
      <c r="I53" s="781">
        <v>1000</v>
      </c>
      <c r="J53" s="997"/>
      <c r="K53" s="782">
        <v>1839</v>
      </c>
      <c r="L53" s="783">
        <v>888</v>
      </c>
      <c r="M53" s="781">
        <v>0</v>
      </c>
      <c r="N53" s="784">
        <v>0</v>
      </c>
      <c r="O53" s="15"/>
    </row>
    <row r="54" spans="1:15" ht="24" customHeight="1">
      <c r="A54" s="796">
        <v>236172</v>
      </c>
      <c r="B54" s="785" t="s">
        <v>282</v>
      </c>
      <c r="C54" s="777">
        <v>170000</v>
      </c>
      <c r="D54" s="777">
        <v>170000</v>
      </c>
      <c r="E54" s="789">
        <v>7.5</v>
      </c>
      <c r="F54" s="777">
        <v>12750</v>
      </c>
      <c r="G54" s="1002"/>
      <c r="H54" s="780">
        <v>0</v>
      </c>
      <c r="I54" s="781">
        <v>20</v>
      </c>
      <c r="J54" s="998"/>
      <c r="K54" s="782">
        <v>0</v>
      </c>
      <c r="L54" s="783">
        <v>20</v>
      </c>
      <c r="M54" s="781">
        <v>0</v>
      </c>
      <c r="N54" s="784">
        <v>0</v>
      </c>
      <c r="O54" s="15"/>
    </row>
    <row r="55" spans="1:15" ht="24" customHeight="1">
      <c r="A55" s="796">
        <v>236117</v>
      </c>
      <c r="B55" s="785" t="s">
        <v>583</v>
      </c>
      <c r="C55" s="777">
        <v>270000</v>
      </c>
      <c r="D55" s="777">
        <v>270000</v>
      </c>
      <c r="E55" s="789">
        <v>7.5</v>
      </c>
      <c r="F55" s="777">
        <v>20250</v>
      </c>
      <c r="G55" s="996">
        <v>1200000</v>
      </c>
      <c r="H55" s="780">
        <v>500</v>
      </c>
      <c r="I55" s="781">
        <v>0</v>
      </c>
      <c r="J55" s="999">
        <v>1193815</v>
      </c>
      <c r="K55" s="782">
        <v>111</v>
      </c>
      <c r="L55" s="783">
        <v>0</v>
      </c>
      <c r="M55" s="781">
        <v>0</v>
      </c>
      <c r="N55" s="784">
        <v>0</v>
      </c>
      <c r="O55" s="15"/>
    </row>
    <row r="56" spans="1:15" ht="24" customHeight="1">
      <c r="A56" s="796">
        <v>236118</v>
      </c>
      <c r="B56" s="785" t="s">
        <v>283</v>
      </c>
      <c r="C56" s="777">
        <v>140000</v>
      </c>
      <c r="D56" s="777">
        <v>140000</v>
      </c>
      <c r="E56" s="789">
        <v>7.5</v>
      </c>
      <c r="F56" s="777">
        <v>10500</v>
      </c>
      <c r="G56" s="997"/>
      <c r="H56" s="780">
        <v>1000</v>
      </c>
      <c r="I56" s="781">
        <v>0</v>
      </c>
      <c r="J56" s="997"/>
      <c r="K56" s="782">
        <v>15</v>
      </c>
      <c r="L56" s="783">
        <v>92</v>
      </c>
      <c r="M56" s="781">
        <v>0</v>
      </c>
      <c r="N56" s="784">
        <v>0</v>
      </c>
      <c r="O56" s="15"/>
    </row>
    <row r="57" spans="1:15" ht="24" customHeight="1">
      <c r="A57" s="796">
        <v>236126</v>
      </c>
      <c r="B57" s="785" t="s">
        <v>284</v>
      </c>
      <c r="C57" s="777">
        <v>115000</v>
      </c>
      <c r="D57" s="777">
        <v>115000</v>
      </c>
      <c r="E57" s="789">
        <v>7.5</v>
      </c>
      <c r="F57" s="777">
        <v>8625</v>
      </c>
      <c r="G57" s="997"/>
      <c r="H57" s="780">
        <v>300</v>
      </c>
      <c r="I57" s="781">
        <v>85</v>
      </c>
      <c r="J57" s="997"/>
      <c r="K57" s="782">
        <v>277</v>
      </c>
      <c r="L57" s="783">
        <v>109</v>
      </c>
      <c r="M57" s="781">
        <v>0</v>
      </c>
      <c r="N57" s="784">
        <v>0</v>
      </c>
      <c r="O57" s="15"/>
    </row>
    <row r="58" spans="1:15" ht="24" customHeight="1">
      <c r="A58" s="796">
        <v>236127</v>
      </c>
      <c r="B58" s="785" t="s">
        <v>285</v>
      </c>
      <c r="C58" s="777">
        <v>104300</v>
      </c>
      <c r="D58" s="777">
        <v>104300</v>
      </c>
      <c r="E58" s="789">
        <v>7.5</v>
      </c>
      <c r="F58" s="777">
        <v>7823</v>
      </c>
      <c r="G58" s="997"/>
      <c r="H58" s="780">
        <v>200</v>
      </c>
      <c r="I58" s="781">
        <v>1000</v>
      </c>
      <c r="J58" s="997"/>
      <c r="K58" s="782">
        <v>134</v>
      </c>
      <c r="L58" s="783">
        <v>1018</v>
      </c>
      <c r="M58" s="781">
        <v>0</v>
      </c>
      <c r="N58" s="784">
        <v>0</v>
      </c>
      <c r="O58" s="15"/>
    </row>
    <row r="59" spans="1:15" ht="24" customHeight="1">
      <c r="A59" s="796">
        <v>236128</v>
      </c>
      <c r="B59" s="785" t="s">
        <v>286</v>
      </c>
      <c r="C59" s="777">
        <v>105000</v>
      </c>
      <c r="D59" s="777">
        <v>105000</v>
      </c>
      <c r="E59" s="789">
        <v>7.5</v>
      </c>
      <c r="F59" s="777">
        <v>7875</v>
      </c>
      <c r="G59" s="997"/>
      <c r="H59" s="780">
        <v>100</v>
      </c>
      <c r="I59" s="781">
        <v>0</v>
      </c>
      <c r="J59" s="997"/>
      <c r="K59" s="782">
        <v>0</v>
      </c>
      <c r="L59" s="783">
        <v>0</v>
      </c>
      <c r="M59" s="781">
        <v>0</v>
      </c>
      <c r="N59" s="784">
        <v>0</v>
      </c>
      <c r="O59" s="15"/>
    </row>
    <row r="60" spans="1:15" ht="22.5" customHeight="1">
      <c r="A60" s="796">
        <v>236137</v>
      </c>
      <c r="B60" s="785" t="s">
        <v>287</v>
      </c>
      <c r="C60" s="777">
        <v>100000</v>
      </c>
      <c r="D60" s="777">
        <v>100000</v>
      </c>
      <c r="E60" s="789">
        <v>7.5</v>
      </c>
      <c r="F60" s="777">
        <v>7500</v>
      </c>
      <c r="G60" s="998"/>
      <c r="H60" s="780">
        <v>2000</v>
      </c>
      <c r="I60" s="781">
        <v>1000</v>
      </c>
      <c r="J60" s="998"/>
      <c r="K60" s="782">
        <v>1241</v>
      </c>
      <c r="L60" s="783">
        <v>1113</v>
      </c>
      <c r="M60" s="781">
        <v>0</v>
      </c>
      <c r="N60" s="784">
        <v>0</v>
      </c>
      <c r="O60" s="15"/>
    </row>
    <row r="61" spans="1:15" ht="20.25" customHeight="1">
      <c r="A61" s="988" t="s">
        <v>868</v>
      </c>
      <c r="B61" s="785" t="s">
        <v>288</v>
      </c>
      <c r="C61" s="777">
        <v>245000</v>
      </c>
      <c r="D61" s="777">
        <v>245000</v>
      </c>
      <c r="E61" s="789">
        <v>15</v>
      </c>
      <c r="F61" s="777">
        <f>C61*0.15</f>
        <v>36750</v>
      </c>
      <c r="G61" s="779">
        <v>251000</v>
      </c>
      <c r="H61" s="780">
        <v>2083</v>
      </c>
      <c r="I61" s="781">
        <v>100000</v>
      </c>
      <c r="J61" s="781">
        <v>145000</v>
      </c>
      <c r="K61" s="782">
        <v>2079</v>
      </c>
      <c r="L61" s="783">
        <v>35624</v>
      </c>
      <c r="M61" s="781">
        <v>0</v>
      </c>
      <c r="N61" s="784">
        <v>0</v>
      </c>
      <c r="O61" s="15"/>
    </row>
    <row r="62" spans="1:15" ht="20.25" customHeight="1">
      <c r="A62" s="989"/>
      <c r="B62" s="785" t="s">
        <v>289</v>
      </c>
      <c r="C62" s="777">
        <v>400000</v>
      </c>
      <c r="D62" s="777">
        <v>400000</v>
      </c>
      <c r="E62" s="789">
        <v>41.5</v>
      </c>
      <c r="F62" s="777">
        <v>166000</v>
      </c>
      <c r="G62" s="779">
        <v>10000</v>
      </c>
      <c r="H62" s="780">
        <v>0</v>
      </c>
      <c r="I62" s="781">
        <v>10000</v>
      </c>
      <c r="J62" s="781">
        <v>0</v>
      </c>
      <c r="K62" s="782">
        <v>0</v>
      </c>
      <c r="L62" s="783">
        <v>0</v>
      </c>
      <c r="M62" s="781">
        <v>0</v>
      </c>
      <c r="N62" s="784">
        <v>0</v>
      </c>
      <c r="O62" s="15"/>
    </row>
    <row r="63" spans="1:15" ht="24" customHeight="1">
      <c r="A63" s="796">
        <v>236138</v>
      </c>
      <c r="B63" s="785" t="s">
        <v>290</v>
      </c>
      <c r="C63" s="777">
        <v>404000</v>
      </c>
      <c r="D63" s="777">
        <v>404000</v>
      </c>
      <c r="E63" s="789">
        <v>64</v>
      </c>
      <c r="F63" s="777">
        <v>258560</v>
      </c>
      <c r="G63" s="779">
        <v>404000</v>
      </c>
      <c r="H63" s="780">
        <v>15301</v>
      </c>
      <c r="I63" s="781">
        <v>40000</v>
      </c>
      <c r="J63" s="781">
        <v>348699</v>
      </c>
      <c r="K63" s="782">
        <v>7623</v>
      </c>
      <c r="L63" s="783">
        <v>44201</v>
      </c>
      <c r="M63" s="781">
        <v>0</v>
      </c>
      <c r="N63" s="784">
        <v>0</v>
      </c>
      <c r="O63" s="15"/>
    </row>
    <row r="64" spans="1:15" ht="24" customHeight="1">
      <c r="A64" s="796">
        <v>236139</v>
      </c>
      <c r="B64" s="785" t="s">
        <v>291</v>
      </c>
      <c r="C64" s="777">
        <v>474000</v>
      </c>
      <c r="D64" s="777">
        <v>474000</v>
      </c>
      <c r="E64" s="789">
        <v>67</v>
      </c>
      <c r="F64" s="777">
        <v>317580</v>
      </c>
      <c r="G64" s="779">
        <v>474000</v>
      </c>
      <c r="H64" s="780">
        <v>25320</v>
      </c>
      <c r="I64" s="781">
        <v>136000</v>
      </c>
      <c r="J64" s="781">
        <v>312680</v>
      </c>
      <c r="K64" s="782">
        <v>11125</v>
      </c>
      <c r="L64" s="783">
        <v>134155</v>
      </c>
      <c r="M64" s="781">
        <v>0</v>
      </c>
      <c r="N64" s="784">
        <v>0</v>
      </c>
      <c r="O64" s="15"/>
    </row>
    <row r="65" spans="1:15" ht="24" customHeight="1">
      <c r="A65" s="796">
        <v>236140</v>
      </c>
      <c r="B65" s="785" t="s">
        <v>292</v>
      </c>
      <c r="C65" s="777">
        <v>310000</v>
      </c>
      <c r="D65" s="777">
        <v>310000</v>
      </c>
      <c r="E65" s="789">
        <v>60</v>
      </c>
      <c r="F65" s="777">
        <v>186000</v>
      </c>
      <c r="G65" s="779">
        <v>310000</v>
      </c>
      <c r="H65" s="780">
        <v>50</v>
      </c>
      <c r="I65" s="781">
        <v>562</v>
      </c>
      <c r="J65" s="781">
        <v>309388</v>
      </c>
      <c r="K65" s="782">
        <v>124</v>
      </c>
      <c r="L65" s="783">
        <v>272</v>
      </c>
      <c r="M65" s="781">
        <v>0</v>
      </c>
      <c r="N65" s="784">
        <v>0</v>
      </c>
      <c r="O65" s="15"/>
    </row>
    <row r="66" spans="1:15" ht="24" customHeight="1">
      <c r="A66" s="796">
        <v>236141</v>
      </c>
      <c r="B66" s="785" t="s">
        <v>293</v>
      </c>
      <c r="C66" s="777">
        <v>180000</v>
      </c>
      <c r="D66" s="777">
        <v>180000</v>
      </c>
      <c r="E66" s="789">
        <v>61</v>
      </c>
      <c r="F66" s="777">
        <v>109800</v>
      </c>
      <c r="G66" s="779">
        <v>180000</v>
      </c>
      <c r="H66" s="780">
        <v>9300</v>
      </c>
      <c r="I66" s="781">
        <v>70120</v>
      </c>
      <c r="J66" s="781">
        <v>100580</v>
      </c>
      <c r="K66" s="782">
        <v>302</v>
      </c>
      <c r="L66" s="783">
        <v>69755</v>
      </c>
      <c r="M66" s="781">
        <v>0</v>
      </c>
      <c r="N66" s="784">
        <v>21929</v>
      </c>
      <c r="O66" s="15"/>
    </row>
    <row r="67" spans="1:15" ht="23.25" customHeight="1">
      <c r="A67" s="796">
        <v>236142</v>
      </c>
      <c r="B67" s="800" t="s">
        <v>294</v>
      </c>
      <c r="C67" s="777">
        <v>213570</v>
      </c>
      <c r="D67" s="777">
        <v>213570</v>
      </c>
      <c r="E67" s="789">
        <v>0</v>
      </c>
      <c r="F67" s="777">
        <v>0</v>
      </c>
      <c r="G67" s="779">
        <v>0</v>
      </c>
      <c r="H67" s="780">
        <v>0</v>
      </c>
      <c r="I67" s="781">
        <v>0</v>
      </c>
      <c r="J67" s="781">
        <v>0</v>
      </c>
      <c r="K67" s="782">
        <v>0</v>
      </c>
      <c r="L67" s="783">
        <v>16444</v>
      </c>
      <c r="M67" s="781">
        <v>53392</v>
      </c>
      <c r="N67" s="784">
        <v>0</v>
      </c>
      <c r="O67" s="15"/>
    </row>
    <row r="68" spans="1:15" ht="24" customHeight="1">
      <c r="A68" s="796">
        <v>236143</v>
      </c>
      <c r="B68" s="800" t="s">
        <v>295</v>
      </c>
      <c r="C68" s="777">
        <v>77661</v>
      </c>
      <c r="D68" s="777">
        <v>77661</v>
      </c>
      <c r="E68" s="789">
        <v>0</v>
      </c>
      <c r="F68" s="777">
        <v>0</v>
      </c>
      <c r="G68" s="779">
        <v>0</v>
      </c>
      <c r="H68" s="780">
        <v>0</v>
      </c>
      <c r="I68" s="781">
        <v>0</v>
      </c>
      <c r="J68" s="781">
        <v>0</v>
      </c>
      <c r="K68" s="782">
        <v>0</v>
      </c>
      <c r="L68" s="783">
        <v>5600</v>
      </c>
      <c r="M68" s="781">
        <v>19415</v>
      </c>
      <c r="N68" s="784">
        <v>0</v>
      </c>
      <c r="O68" s="15"/>
    </row>
    <row r="69" spans="1:15" ht="24" customHeight="1">
      <c r="A69" s="796">
        <v>236144</v>
      </c>
      <c r="B69" s="800" t="s">
        <v>296</v>
      </c>
      <c r="C69" s="777">
        <v>97077</v>
      </c>
      <c r="D69" s="777">
        <v>97077</v>
      </c>
      <c r="E69" s="789">
        <v>0</v>
      </c>
      <c r="F69" s="777">
        <v>0</v>
      </c>
      <c r="G69" s="779">
        <v>0</v>
      </c>
      <c r="H69" s="780">
        <v>0</v>
      </c>
      <c r="I69" s="781">
        <v>0</v>
      </c>
      <c r="J69" s="781">
        <v>0</v>
      </c>
      <c r="K69" s="782">
        <v>0</v>
      </c>
      <c r="L69" s="783">
        <v>1868</v>
      </c>
      <c r="M69" s="781">
        <v>24269</v>
      </c>
      <c r="N69" s="784">
        <v>0</v>
      </c>
      <c r="O69" s="15"/>
    </row>
    <row r="70" spans="1:15" ht="24" customHeight="1">
      <c r="A70" s="796">
        <v>236145</v>
      </c>
      <c r="B70" s="800" t="s">
        <v>996</v>
      </c>
      <c r="C70" s="777">
        <v>16933</v>
      </c>
      <c r="D70" s="777">
        <v>16933</v>
      </c>
      <c r="E70" s="789">
        <v>0</v>
      </c>
      <c r="F70" s="777">
        <v>0</v>
      </c>
      <c r="G70" s="779">
        <v>1500</v>
      </c>
      <c r="H70" s="780">
        <v>420</v>
      </c>
      <c r="I70" s="781">
        <v>0</v>
      </c>
      <c r="J70" s="781">
        <v>1080</v>
      </c>
      <c r="K70" s="782">
        <v>804</v>
      </c>
      <c r="L70" s="783">
        <v>1932</v>
      </c>
      <c r="M70" s="781">
        <v>4233</v>
      </c>
      <c r="N70" s="784">
        <v>1417</v>
      </c>
      <c r="O70" s="15"/>
    </row>
    <row r="71" spans="1:15" ht="24" customHeight="1">
      <c r="A71" s="796">
        <v>236146</v>
      </c>
      <c r="B71" s="800" t="s">
        <v>427</v>
      </c>
      <c r="C71" s="777">
        <v>940</v>
      </c>
      <c r="D71" s="777">
        <v>940</v>
      </c>
      <c r="E71" s="789">
        <v>0</v>
      </c>
      <c r="F71" s="777">
        <v>0</v>
      </c>
      <c r="G71" s="779">
        <v>400</v>
      </c>
      <c r="H71" s="780">
        <v>100</v>
      </c>
      <c r="I71" s="781">
        <v>0</v>
      </c>
      <c r="J71" s="781">
        <v>300</v>
      </c>
      <c r="K71" s="782">
        <v>23</v>
      </c>
      <c r="L71" s="783">
        <v>224</v>
      </c>
      <c r="M71" s="781">
        <v>235</v>
      </c>
      <c r="N71" s="784">
        <v>49</v>
      </c>
      <c r="O71" s="15"/>
    </row>
    <row r="72" spans="1:15" ht="24" customHeight="1">
      <c r="A72" s="796">
        <v>236147</v>
      </c>
      <c r="B72" s="800" t="s">
        <v>297</v>
      </c>
      <c r="C72" s="777">
        <v>940</v>
      </c>
      <c r="D72" s="777">
        <v>940</v>
      </c>
      <c r="E72" s="789">
        <v>0</v>
      </c>
      <c r="F72" s="777">
        <v>0</v>
      </c>
      <c r="G72" s="779">
        <v>0</v>
      </c>
      <c r="H72" s="780">
        <v>0</v>
      </c>
      <c r="I72" s="781">
        <v>0</v>
      </c>
      <c r="J72" s="781">
        <v>0</v>
      </c>
      <c r="K72" s="782">
        <v>3</v>
      </c>
      <c r="L72" s="783">
        <v>17</v>
      </c>
      <c r="M72" s="781">
        <v>235</v>
      </c>
      <c r="N72" s="784">
        <v>12</v>
      </c>
      <c r="O72" s="15"/>
    </row>
    <row r="73" spans="1:15" ht="19.5" customHeight="1">
      <c r="A73" s="796">
        <v>236148</v>
      </c>
      <c r="B73" s="800" t="s">
        <v>905</v>
      </c>
      <c r="C73" s="777">
        <v>6951</v>
      </c>
      <c r="D73" s="777">
        <v>6951</v>
      </c>
      <c r="E73" s="789">
        <v>15</v>
      </c>
      <c r="F73" s="777">
        <v>1042</v>
      </c>
      <c r="G73" s="779">
        <v>1000</v>
      </c>
      <c r="H73" s="780">
        <v>535</v>
      </c>
      <c r="I73" s="781">
        <v>0</v>
      </c>
      <c r="J73" s="781">
        <v>465</v>
      </c>
      <c r="K73" s="782">
        <v>170</v>
      </c>
      <c r="L73" s="783">
        <v>365</v>
      </c>
      <c r="M73" s="781">
        <v>0</v>
      </c>
      <c r="N73" s="784">
        <v>0</v>
      </c>
      <c r="O73" s="15"/>
    </row>
    <row r="74" spans="1:15" ht="35.25" customHeight="1">
      <c r="A74" s="796">
        <v>236149</v>
      </c>
      <c r="B74" s="800" t="s">
        <v>298</v>
      </c>
      <c r="C74" s="990" t="s">
        <v>299</v>
      </c>
      <c r="D74" s="933"/>
      <c r="E74" s="933"/>
      <c r="F74" s="927"/>
      <c r="G74" s="779">
        <v>0</v>
      </c>
      <c r="H74" s="780">
        <v>0</v>
      </c>
      <c r="I74" s="781">
        <v>0</v>
      </c>
      <c r="J74" s="781">
        <v>0</v>
      </c>
      <c r="K74" s="782">
        <v>157</v>
      </c>
      <c r="L74" s="783">
        <v>28</v>
      </c>
      <c r="M74" s="781">
        <v>0</v>
      </c>
      <c r="N74" s="784">
        <v>0</v>
      </c>
      <c r="O74" s="15"/>
    </row>
    <row r="75" spans="1:15" ht="19.5" customHeight="1">
      <c r="A75" s="796">
        <v>236150</v>
      </c>
      <c r="B75" s="800" t="s">
        <v>502</v>
      </c>
      <c r="C75" s="777">
        <v>53000</v>
      </c>
      <c r="D75" s="777">
        <v>53000</v>
      </c>
      <c r="E75" s="789">
        <v>60</v>
      </c>
      <c r="F75" s="777">
        <v>31800</v>
      </c>
      <c r="G75" s="779">
        <v>10000</v>
      </c>
      <c r="H75" s="780">
        <v>0</v>
      </c>
      <c r="I75" s="781">
        <v>250</v>
      </c>
      <c r="J75" s="781">
        <v>9750</v>
      </c>
      <c r="K75" s="782">
        <v>0</v>
      </c>
      <c r="L75" s="783">
        <v>173</v>
      </c>
      <c r="M75" s="781">
        <v>0</v>
      </c>
      <c r="N75" s="784">
        <v>0</v>
      </c>
      <c r="O75" s="15"/>
    </row>
    <row r="76" spans="1:15" ht="19.5" customHeight="1">
      <c r="A76" s="796">
        <v>236151</v>
      </c>
      <c r="B76" s="800" t="s">
        <v>300</v>
      </c>
      <c r="C76" s="777">
        <v>400000</v>
      </c>
      <c r="D76" s="777">
        <v>400000</v>
      </c>
      <c r="E76" s="789">
        <v>25</v>
      </c>
      <c r="F76" s="777">
        <v>100000</v>
      </c>
      <c r="G76" s="779">
        <v>50000</v>
      </c>
      <c r="H76" s="780">
        <v>25</v>
      </c>
      <c r="I76" s="781">
        <v>1200</v>
      </c>
      <c r="J76" s="781">
        <v>0</v>
      </c>
      <c r="K76" s="782">
        <v>22</v>
      </c>
      <c r="L76" s="783">
        <v>661</v>
      </c>
      <c r="M76" s="781">
        <v>0</v>
      </c>
      <c r="N76" s="784">
        <v>0</v>
      </c>
      <c r="O76" s="15"/>
    </row>
    <row r="77" spans="1:15" ht="19.5" customHeight="1">
      <c r="A77" s="796">
        <v>236152</v>
      </c>
      <c r="B77" s="800" t="s">
        <v>156</v>
      </c>
      <c r="C77" s="777">
        <v>400000</v>
      </c>
      <c r="D77" s="777">
        <v>400000</v>
      </c>
      <c r="E77" s="789">
        <v>25</v>
      </c>
      <c r="F77" s="777">
        <v>100000</v>
      </c>
      <c r="G77" s="779">
        <v>50000</v>
      </c>
      <c r="H77" s="780">
        <v>150</v>
      </c>
      <c r="I77" s="781">
        <v>100</v>
      </c>
      <c r="J77" s="781">
        <v>49750</v>
      </c>
      <c r="K77" s="782">
        <v>119</v>
      </c>
      <c r="L77" s="783">
        <v>84</v>
      </c>
      <c r="M77" s="781">
        <v>0</v>
      </c>
      <c r="N77" s="784">
        <v>0</v>
      </c>
      <c r="O77" s="15"/>
    </row>
    <row r="78" spans="1:15" ht="19.5" customHeight="1">
      <c r="A78" s="796">
        <v>236153</v>
      </c>
      <c r="B78" s="800" t="s">
        <v>504</v>
      </c>
      <c r="C78" s="777">
        <v>175000</v>
      </c>
      <c r="D78" s="777">
        <v>175000</v>
      </c>
      <c r="E78" s="789">
        <v>7.5</v>
      </c>
      <c r="F78" s="777">
        <v>13125</v>
      </c>
      <c r="G78" s="779">
        <v>10000</v>
      </c>
      <c r="H78" s="780">
        <v>0</v>
      </c>
      <c r="I78" s="781">
        <v>3600</v>
      </c>
      <c r="J78" s="781">
        <v>6400</v>
      </c>
      <c r="K78" s="782">
        <v>0</v>
      </c>
      <c r="L78" s="783">
        <v>2859</v>
      </c>
      <c r="M78" s="781">
        <v>0</v>
      </c>
      <c r="N78" s="784">
        <v>0</v>
      </c>
      <c r="O78" s="15"/>
    </row>
    <row r="79" spans="1:15" ht="19.5" customHeight="1">
      <c r="A79" s="796">
        <v>236154</v>
      </c>
      <c r="B79" s="800" t="s">
        <v>501</v>
      </c>
      <c r="C79" s="777">
        <v>6735</v>
      </c>
      <c r="D79" s="777">
        <v>6735</v>
      </c>
      <c r="E79" s="789">
        <v>7.5</v>
      </c>
      <c r="F79" s="777">
        <v>505</v>
      </c>
      <c r="G79" s="779">
        <v>6735</v>
      </c>
      <c r="H79" s="780">
        <v>100</v>
      </c>
      <c r="I79" s="781">
        <v>4200</v>
      </c>
      <c r="J79" s="781">
        <v>2435</v>
      </c>
      <c r="K79" s="782">
        <v>97</v>
      </c>
      <c r="L79" s="783">
        <v>3532</v>
      </c>
      <c r="M79" s="781">
        <v>0</v>
      </c>
      <c r="N79" s="784">
        <v>0</v>
      </c>
      <c r="O79" s="15"/>
    </row>
    <row r="80" spans="1:15" ht="24" customHeight="1">
      <c r="A80" s="796">
        <v>236155</v>
      </c>
      <c r="B80" s="800" t="s">
        <v>301</v>
      </c>
      <c r="C80" s="777">
        <v>24119</v>
      </c>
      <c r="D80" s="777">
        <v>24119</v>
      </c>
      <c r="E80" s="789">
        <v>60</v>
      </c>
      <c r="F80" s="777">
        <v>14471</v>
      </c>
      <c r="G80" s="779">
        <v>24000</v>
      </c>
      <c r="H80" s="780">
        <v>0</v>
      </c>
      <c r="I80" s="781">
        <v>100</v>
      </c>
      <c r="J80" s="781">
        <v>23900</v>
      </c>
      <c r="K80" s="782">
        <v>0</v>
      </c>
      <c r="L80" s="783">
        <v>161</v>
      </c>
      <c r="M80" s="781">
        <v>0</v>
      </c>
      <c r="N80" s="784">
        <v>0</v>
      </c>
      <c r="O80" s="15"/>
    </row>
    <row r="81" spans="1:15" ht="24" customHeight="1">
      <c r="A81" s="796">
        <v>236156</v>
      </c>
      <c r="B81" s="800" t="s">
        <v>160</v>
      </c>
      <c r="C81" s="777">
        <v>2823</v>
      </c>
      <c r="D81" s="777">
        <v>2823</v>
      </c>
      <c r="E81" s="789">
        <v>15</v>
      </c>
      <c r="F81" s="777">
        <v>423</v>
      </c>
      <c r="G81" s="779">
        <v>600</v>
      </c>
      <c r="H81" s="780">
        <v>0</v>
      </c>
      <c r="I81" s="781">
        <v>360</v>
      </c>
      <c r="J81" s="781">
        <v>240</v>
      </c>
      <c r="K81" s="782">
        <v>0</v>
      </c>
      <c r="L81" s="783">
        <v>112</v>
      </c>
      <c r="M81" s="781">
        <v>0</v>
      </c>
      <c r="N81" s="784">
        <v>0</v>
      </c>
      <c r="O81" s="15"/>
    </row>
    <row r="82" spans="1:15" ht="19.5" customHeight="1">
      <c r="A82" s="796">
        <v>236157</v>
      </c>
      <c r="B82" s="800" t="s">
        <v>161</v>
      </c>
      <c r="C82" s="777">
        <v>4703</v>
      </c>
      <c r="D82" s="777">
        <v>4703</v>
      </c>
      <c r="E82" s="789">
        <v>15</v>
      </c>
      <c r="F82" s="777">
        <v>705</v>
      </c>
      <c r="G82" s="779">
        <v>4703</v>
      </c>
      <c r="H82" s="780">
        <v>705</v>
      </c>
      <c r="I82" s="781">
        <v>2830</v>
      </c>
      <c r="J82" s="781">
        <v>1168</v>
      </c>
      <c r="K82" s="782">
        <v>516</v>
      </c>
      <c r="L82" s="783">
        <v>752</v>
      </c>
      <c r="M82" s="781">
        <v>0</v>
      </c>
      <c r="N82" s="784">
        <v>0</v>
      </c>
      <c r="O82" s="15"/>
    </row>
    <row r="83" spans="1:15" ht="19.5" customHeight="1">
      <c r="A83" s="796">
        <v>236158</v>
      </c>
      <c r="B83" s="800" t="s">
        <v>85</v>
      </c>
      <c r="C83" s="777">
        <v>80000</v>
      </c>
      <c r="D83" s="777">
        <v>80000</v>
      </c>
      <c r="E83" s="789">
        <v>7.5</v>
      </c>
      <c r="F83" s="777">
        <v>6000</v>
      </c>
      <c r="G83" s="779">
        <v>80000</v>
      </c>
      <c r="H83" s="780">
        <v>2000</v>
      </c>
      <c r="I83" s="781">
        <v>0</v>
      </c>
      <c r="J83" s="781">
        <v>78000</v>
      </c>
      <c r="K83" s="782">
        <v>1263</v>
      </c>
      <c r="L83" s="783">
        <v>536</v>
      </c>
      <c r="M83" s="781">
        <v>0</v>
      </c>
      <c r="N83" s="784">
        <v>0</v>
      </c>
      <c r="O83" s="15"/>
    </row>
    <row r="84" spans="1:15" ht="24" customHeight="1">
      <c r="A84" s="796">
        <v>236159</v>
      </c>
      <c r="B84" s="800" t="s">
        <v>519</v>
      </c>
      <c r="C84" s="777">
        <v>1500</v>
      </c>
      <c r="D84" s="777">
        <v>1500</v>
      </c>
      <c r="E84" s="789">
        <v>0</v>
      </c>
      <c r="F84" s="777">
        <v>0</v>
      </c>
      <c r="G84" s="779">
        <v>1500</v>
      </c>
      <c r="H84" s="780">
        <v>0</v>
      </c>
      <c r="I84" s="781">
        <v>1444</v>
      </c>
      <c r="J84" s="781">
        <v>56</v>
      </c>
      <c r="K84" s="782">
        <v>0</v>
      </c>
      <c r="L84" s="783">
        <v>982</v>
      </c>
      <c r="M84" s="781">
        <v>0</v>
      </c>
      <c r="N84" s="784">
        <v>982</v>
      </c>
      <c r="O84" s="15"/>
    </row>
    <row r="85" spans="1:15" ht="24" customHeight="1">
      <c r="A85" s="796">
        <v>236162</v>
      </c>
      <c r="B85" s="800" t="s">
        <v>302</v>
      </c>
      <c r="C85" s="777">
        <v>324609</v>
      </c>
      <c r="D85" s="777">
        <v>324609</v>
      </c>
      <c r="E85" s="789">
        <v>0</v>
      </c>
      <c r="F85" s="777">
        <v>0</v>
      </c>
      <c r="G85" s="779">
        <v>0</v>
      </c>
      <c r="H85" s="780">
        <v>0</v>
      </c>
      <c r="I85" s="781">
        <v>0</v>
      </c>
      <c r="J85" s="781">
        <v>0</v>
      </c>
      <c r="K85" s="782">
        <v>60</v>
      </c>
      <c r="L85" s="783">
        <v>0</v>
      </c>
      <c r="M85" s="781">
        <v>0</v>
      </c>
      <c r="N85" s="784">
        <v>0</v>
      </c>
      <c r="O85" s="15"/>
    </row>
    <row r="86" spans="1:15" ht="24" customHeight="1">
      <c r="A86" s="796">
        <v>236163</v>
      </c>
      <c r="B86" s="800" t="s">
        <v>303</v>
      </c>
      <c r="C86" s="777">
        <v>250</v>
      </c>
      <c r="D86" s="777">
        <v>250</v>
      </c>
      <c r="E86" s="789">
        <v>100</v>
      </c>
      <c r="F86" s="777">
        <v>250</v>
      </c>
      <c r="G86" s="779">
        <v>0</v>
      </c>
      <c r="H86" s="780">
        <v>0</v>
      </c>
      <c r="I86" s="781">
        <v>0</v>
      </c>
      <c r="J86" s="781">
        <v>0</v>
      </c>
      <c r="K86" s="782">
        <v>0</v>
      </c>
      <c r="L86" s="783">
        <v>233</v>
      </c>
      <c r="M86" s="781">
        <v>0</v>
      </c>
      <c r="N86" s="784">
        <v>0</v>
      </c>
      <c r="O86" s="15"/>
    </row>
    <row r="87" spans="1:15" ht="24" customHeight="1">
      <c r="A87" s="796">
        <v>236167</v>
      </c>
      <c r="B87" s="800" t="s">
        <v>1110</v>
      </c>
      <c r="C87" s="777">
        <v>28057</v>
      </c>
      <c r="D87" s="777">
        <v>28057</v>
      </c>
      <c r="E87" s="789">
        <v>7.5</v>
      </c>
      <c r="F87" s="777">
        <v>2104</v>
      </c>
      <c r="G87" s="779">
        <v>30000</v>
      </c>
      <c r="H87" s="780">
        <v>0</v>
      </c>
      <c r="I87" s="781">
        <v>10000</v>
      </c>
      <c r="J87" s="781">
        <v>20000</v>
      </c>
      <c r="K87" s="782">
        <v>0</v>
      </c>
      <c r="L87" s="783">
        <v>6985</v>
      </c>
      <c r="M87" s="781">
        <v>0</v>
      </c>
      <c r="N87" s="784">
        <v>0</v>
      </c>
      <c r="O87" s="15"/>
    </row>
    <row r="88" spans="1:15" ht="24" customHeight="1">
      <c r="A88" s="796">
        <v>236168</v>
      </c>
      <c r="B88" s="800" t="s">
        <v>1111</v>
      </c>
      <c r="C88" s="777">
        <v>13000</v>
      </c>
      <c r="D88" s="777">
        <v>13000</v>
      </c>
      <c r="E88" s="789">
        <v>7.5</v>
      </c>
      <c r="F88" s="777">
        <v>975</v>
      </c>
      <c r="G88" s="779">
        <v>13000</v>
      </c>
      <c r="H88" s="780">
        <v>0</v>
      </c>
      <c r="I88" s="781">
        <v>100</v>
      </c>
      <c r="J88" s="781">
        <v>12900</v>
      </c>
      <c r="K88" s="782">
        <v>0</v>
      </c>
      <c r="L88" s="783">
        <v>0</v>
      </c>
      <c r="M88" s="781">
        <v>0</v>
      </c>
      <c r="N88" s="784">
        <v>0</v>
      </c>
      <c r="O88" s="15"/>
    </row>
    <row r="89" spans="1:15" ht="24" customHeight="1">
      <c r="A89" s="796">
        <v>236169</v>
      </c>
      <c r="B89" s="800" t="s">
        <v>1116</v>
      </c>
      <c r="C89" s="777">
        <v>13000</v>
      </c>
      <c r="D89" s="777">
        <v>13000</v>
      </c>
      <c r="E89" s="789">
        <v>7.5</v>
      </c>
      <c r="F89" s="777">
        <v>975</v>
      </c>
      <c r="G89" s="779">
        <v>13000</v>
      </c>
      <c r="H89" s="780">
        <v>0</v>
      </c>
      <c r="I89" s="781">
        <v>787</v>
      </c>
      <c r="J89" s="781">
        <v>12213</v>
      </c>
      <c r="K89" s="782">
        <v>0</v>
      </c>
      <c r="L89" s="783">
        <v>735</v>
      </c>
      <c r="M89" s="781">
        <v>0</v>
      </c>
      <c r="N89" s="784">
        <v>0</v>
      </c>
      <c r="O89" s="15"/>
    </row>
    <row r="90" spans="1:15" ht="24" customHeight="1">
      <c r="A90" s="796">
        <v>236170</v>
      </c>
      <c r="B90" s="800" t="s">
        <v>1117</v>
      </c>
      <c r="C90" s="777">
        <v>38000</v>
      </c>
      <c r="D90" s="777">
        <v>38000</v>
      </c>
      <c r="E90" s="789">
        <v>7.5</v>
      </c>
      <c r="F90" s="777">
        <v>2850</v>
      </c>
      <c r="G90" s="779">
        <v>38000</v>
      </c>
      <c r="H90" s="780">
        <v>0</v>
      </c>
      <c r="I90" s="781">
        <v>100</v>
      </c>
      <c r="J90" s="781">
        <v>37900</v>
      </c>
      <c r="K90" s="782">
        <v>0</v>
      </c>
      <c r="L90" s="783">
        <v>0</v>
      </c>
      <c r="M90" s="781">
        <v>0</v>
      </c>
      <c r="N90" s="784">
        <v>0</v>
      </c>
      <c r="O90" s="15"/>
    </row>
    <row r="91" spans="1:15" ht="24" customHeight="1">
      <c r="A91" s="796">
        <v>236171</v>
      </c>
      <c r="B91" s="800" t="s">
        <v>1118</v>
      </c>
      <c r="C91" s="777">
        <v>34553</v>
      </c>
      <c r="D91" s="777">
        <v>34553</v>
      </c>
      <c r="E91" s="789">
        <v>7.5</v>
      </c>
      <c r="F91" s="777">
        <v>2591</v>
      </c>
      <c r="G91" s="779">
        <v>35000</v>
      </c>
      <c r="H91" s="780">
        <v>0</v>
      </c>
      <c r="I91" s="781">
        <v>1000</v>
      </c>
      <c r="J91" s="781">
        <v>34000</v>
      </c>
      <c r="K91" s="782">
        <v>0</v>
      </c>
      <c r="L91" s="783">
        <v>700</v>
      </c>
      <c r="M91" s="781">
        <v>0</v>
      </c>
      <c r="N91" s="784">
        <v>0</v>
      </c>
      <c r="O91" s="15"/>
    </row>
    <row r="92" spans="1:15" ht="24" customHeight="1">
      <c r="A92" s="796">
        <v>236173</v>
      </c>
      <c r="B92" s="800" t="s">
        <v>304</v>
      </c>
      <c r="C92" s="777">
        <v>60000</v>
      </c>
      <c r="D92" s="777">
        <v>60000</v>
      </c>
      <c r="E92" s="789">
        <v>10</v>
      </c>
      <c r="F92" s="777">
        <v>6000</v>
      </c>
      <c r="G92" s="779">
        <v>2000</v>
      </c>
      <c r="H92" s="780">
        <v>0</v>
      </c>
      <c r="I92" s="781">
        <v>2000</v>
      </c>
      <c r="J92" s="781">
        <v>0</v>
      </c>
      <c r="K92" s="782">
        <v>0</v>
      </c>
      <c r="L92" s="783">
        <v>0</v>
      </c>
      <c r="M92" s="781">
        <v>0</v>
      </c>
      <c r="N92" s="784">
        <v>0</v>
      </c>
      <c r="O92" s="15"/>
    </row>
    <row r="93" spans="1:15" ht="24" customHeight="1">
      <c r="A93" s="796">
        <v>236174</v>
      </c>
      <c r="B93" s="800" t="s">
        <v>305</v>
      </c>
      <c r="C93" s="777">
        <v>155683</v>
      </c>
      <c r="D93" s="777">
        <v>155683</v>
      </c>
      <c r="E93" s="789">
        <v>0</v>
      </c>
      <c r="F93" s="777">
        <v>0</v>
      </c>
      <c r="G93" s="779">
        <v>0</v>
      </c>
      <c r="H93" s="780">
        <v>0</v>
      </c>
      <c r="I93" s="781">
        <v>0</v>
      </c>
      <c r="J93" s="781">
        <v>0</v>
      </c>
      <c r="K93" s="782">
        <v>0</v>
      </c>
      <c r="L93" s="783">
        <v>0</v>
      </c>
      <c r="M93" s="781">
        <v>0</v>
      </c>
      <c r="N93" s="784">
        <v>23353</v>
      </c>
      <c r="O93" s="15"/>
    </row>
    <row r="94" spans="1:15" ht="24" customHeight="1">
      <c r="A94" s="796">
        <v>236176</v>
      </c>
      <c r="B94" s="800" t="s">
        <v>306</v>
      </c>
      <c r="C94" s="777">
        <v>25900</v>
      </c>
      <c r="D94" s="777">
        <v>25900</v>
      </c>
      <c r="E94" s="789">
        <v>0</v>
      </c>
      <c r="F94" s="777">
        <v>0</v>
      </c>
      <c r="G94" s="779">
        <v>25900</v>
      </c>
      <c r="H94" s="780">
        <v>0</v>
      </c>
      <c r="I94" s="781">
        <v>1500</v>
      </c>
      <c r="J94" s="781">
        <v>24400</v>
      </c>
      <c r="K94" s="782">
        <v>0</v>
      </c>
      <c r="L94" s="783">
        <v>179</v>
      </c>
      <c r="M94" s="781">
        <v>0</v>
      </c>
      <c r="N94" s="784">
        <v>0</v>
      </c>
      <c r="O94" s="15"/>
    </row>
    <row r="95" spans="1:15" ht="24" customHeight="1">
      <c r="A95" s="796">
        <v>236177</v>
      </c>
      <c r="B95" s="800" t="s">
        <v>933</v>
      </c>
      <c r="C95" s="777">
        <v>171000</v>
      </c>
      <c r="D95" s="777">
        <v>171000</v>
      </c>
      <c r="E95" s="789">
        <v>7.5</v>
      </c>
      <c r="F95" s="777">
        <f>D95/100*7.5</f>
        <v>12825</v>
      </c>
      <c r="G95" s="779">
        <v>171000</v>
      </c>
      <c r="H95" s="780">
        <v>0</v>
      </c>
      <c r="I95" s="781">
        <v>2000</v>
      </c>
      <c r="J95" s="781">
        <f>G95-I95</f>
        <v>169000</v>
      </c>
      <c r="K95" s="782">
        <v>0</v>
      </c>
      <c r="L95" s="783">
        <v>1429</v>
      </c>
      <c r="M95" s="781">
        <v>0</v>
      </c>
      <c r="N95" s="784">
        <v>0</v>
      </c>
      <c r="O95" s="15"/>
    </row>
    <row r="96" spans="1:15" ht="24" customHeight="1">
      <c r="A96" s="796">
        <v>236178</v>
      </c>
      <c r="B96" s="800" t="s">
        <v>934</v>
      </c>
      <c r="C96" s="777">
        <v>123000</v>
      </c>
      <c r="D96" s="777">
        <v>123000</v>
      </c>
      <c r="E96" s="789">
        <v>7.5</v>
      </c>
      <c r="F96" s="777">
        <f aca="true" t="shared" si="0" ref="F96:F107">D96/100*7.5</f>
        <v>9225</v>
      </c>
      <c r="G96" s="779">
        <v>123000</v>
      </c>
      <c r="H96" s="780">
        <v>0</v>
      </c>
      <c r="I96" s="781">
        <v>2000</v>
      </c>
      <c r="J96" s="781">
        <f aca="true" t="shared" si="1" ref="J96:J107">G96-I96</f>
        <v>121000</v>
      </c>
      <c r="K96" s="782">
        <v>0</v>
      </c>
      <c r="L96" s="783">
        <v>678</v>
      </c>
      <c r="M96" s="781">
        <v>0</v>
      </c>
      <c r="N96" s="784">
        <v>0</v>
      </c>
      <c r="O96" s="15"/>
    </row>
    <row r="97" spans="1:15" ht="24" customHeight="1">
      <c r="A97" s="796">
        <v>236179</v>
      </c>
      <c r="B97" s="800" t="s">
        <v>935</v>
      </c>
      <c r="C97" s="777">
        <v>170000</v>
      </c>
      <c r="D97" s="777">
        <v>170000</v>
      </c>
      <c r="E97" s="789">
        <v>7.5</v>
      </c>
      <c r="F97" s="777">
        <f t="shared" si="0"/>
        <v>12750</v>
      </c>
      <c r="G97" s="779">
        <v>170000</v>
      </c>
      <c r="H97" s="780">
        <v>0</v>
      </c>
      <c r="I97" s="781">
        <v>2000</v>
      </c>
      <c r="J97" s="781">
        <f t="shared" si="1"/>
        <v>168000</v>
      </c>
      <c r="K97" s="782">
        <v>0</v>
      </c>
      <c r="L97" s="783">
        <v>440</v>
      </c>
      <c r="M97" s="781">
        <v>0</v>
      </c>
      <c r="N97" s="784">
        <v>0</v>
      </c>
      <c r="O97" s="15"/>
    </row>
    <row r="98" spans="1:15" ht="24" customHeight="1">
      <c r="A98" s="796">
        <v>236180</v>
      </c>
      <c r="B98" s="800" t="s">
        <v>936</v>
      </c>
      <c r="C98" s="777">
        <v>162000</v>
      </c>
      <c r="D98" s="777">
        <v>162000</v>
      </c>
      <c r="E98" s="789">
        <v>7.5</v>
      </c>
      <c r="F98" s="777">
        <f t="shared" si="0"/>
        <v>12150</v>
      </c>
      <c r="G98" s="779">
        <v>162000</v>
      </c>
      <c r="H98" s="780">
        <v>0</v>
      </c>
      <c r="I98" s="781">
        <v>2000</v>
      </c>
      <c r="J98" s="781">
        <f t="shared" si="1"/>
        <v>160000</v>
      </c>
      <c r="K98" s="782">
        <v>0</v>
      </c>
      <c r="L98" s="783">
        <v>464</v>
      </c>
      <c r="M98" s="781">
        <v>0</v>
      </c>
      <c r="N98" s="784">
        <v>0</v>
      </c>
      <c r="O98" s="15"/>
    </row>
    <row r="99" spans="1:15" ht="24" customHeight="1">
      <c r="A99" s="796">
        <v>236181</v>
      </c>
      <c r="B99" s="800" t="s">
        <v>937</v>
      </c>
      <c r="C99" s="777">
        <v>124000</v>
      </c>
      <c r="D99" s="777">
        <v>124000</v>
      </c>
      <c r="E99" s="789">
        <v>7.5</v>
      </c>
      <c r="F99" s="777">
        <f t="shared" si="0"/>
        <v>9300</v>
      </c>
      <c r="G99" s="779">
        <v>124000</v>
      </c>
      <c r="H99" s="780">
        <v>0</v>
      </c>
      <c r="I99" s="781">
        <v>2000</v>
      </c>
      <c r="J99" s="781">
        <f t="shared" si="1"/>
        <v>122000</v>
      </c>
      <c r="K99" s="782">
        <v>0</v>
      </c>
      <c r="L99" s="783">
        <v>238</v>
      </c>
      <c r="M99" s="781">
        <v>0</v>
      </c>
      <c r="N99" s="784">
        <v>0</v>
      </c>
      <c r="O99" s="15"/>
    </row>
    <row r="100" spans="1:15" ht="24" customHeight="1">
      <c r="A100" s="796">
        <v>236182</v>
      </c>
      <c r="B100" s="800" t="s">
        <v>938</v>
      </c>
      <c r="C100" s="777">
        <v>173000</v>
      </c>
      <c r="D100" s="777">
        <v>173000</v>
      </c>
      <c r="E100" s="789">
        <v>7.5</v>
      </c>
      <c r="F100" s="777">
        <f t="shared" si="0"/>
        <v>12975</v>
      </c>
      <c r="G100" s="779">
        <v>173000</v>
      </c>
      <c r="H100" s="780">
        <v>0</v>
      </c>
      <c r="I100" s="781">
        <v>2000</v>
      </c>
      <c r="J100" s="781">
        <f t="shared" si="1"/>
        <v>171000</v>
      </c>
      <c r="K100" s="782">
        <v>0</v>
      </c>
      <c r="L100" s="783">
        <v>12</v>
      </c>
      <c r="M100" s="781">
        <v>0</v>
      </c>
      <c r="N100" s="784">
        <v>0</v>
      </c>
      <c r="O100" s="15"/>
    </row>
    <row r="101" spans="1:15" ht="24" customHeight="1">
      <c r="A101" s="796">
        <v>236183</v>
      </c>
      <c r="B101" s="800" t="s">
        <v>939</v>
      </c>
      <c r="C101" s="777">
        <v>77000</v>
      </c>
      <c r="D101" s="777">
        <v>77000</v>
      </c>
      <c r="E101" s="789">
        <v>7.5</v>
      </c>
      <c r="F101" s="777">
        <f t="shared" si="0"/>
        <v>5775</v>
      </c>
      <c r="G101" s="779">
        <v>77000</v>
      </c>
      <c r="H101" s="780">
        <v>0</v>
      </c>
      <c r="I101" s="781">
        <v>100</v>
      </c>
      <c r="J101" s="781">
        <f t="shared" si="1"/>
        <v>76900</v>
      </c>
      <c r="K101" s="782">
        <v>0</v>
      </c>
      <c r="L101" s="783">
        <v>12</v>
      </c>
      <c r="M101" s="781">
        <v>0</v>
      </c>
      <c r="N101" s="784">
        <v>0</v>
      </c>
      <c r="O101" s="15"/>
    </row>
    <row r="102" spans="1:15" ht="24" customHeight="1">
      <c r="A102" s="796">
        <v>236184</v>
      </c>
      <c r="B102" s="800" t="s">
        <v>940</v>
      </c>
      <c r="C102" s="777">
        <v>98000</v>
      </c>
      <c r="D102" s="777">
        <v>98000</v>
      </c>
      <c r="E102" s="789">
        <v>7.5</v>
      </c>
      <c r="F102" s="777">
        <f t="shared" si="0"/>
        <v>7350</v>
      </c>
      <c r="G102" s="779">
        <v>98000</v>
      </c>
      <c r="H102" s="780">
        <v>0</v>
      </c>
      <c r="I102" s="781">
        <v>100</v>
      </c>
      <c r="J102" s="781">
        <f t="shared" si="1"/>
        <v>97900</v>
      </c>
      <c r="K102" s="782">
        <v>0</v>
      </c>
      <c r="L102" s="783">
        <v>0</v>
      </c>
      <c r="M102" s="781">
        <v>0</v>
      </c>
      <c r="N102" s="784">
        <v>0</v>
      </c>
      <c r="O102" s="15"/>
    </row>
    <row r="103" spans="1:15" ht="24" customHeight="1">
      <c r="A103" s="796">
        <v>236185</v>
      </c>
      <c r="B103" s="800" t="s">
        <v>941</v>
      </c>
      <c r="C103" s="777">
        <v>137000</v>
      </c>
      <c r="D103" s="777">
        <v>137000</v>
      </c>
      <c r="E103" s="789">
        <v>7.5</v>
      </c>
      <c r="F103" s="777">
        <f t="shared" si="0"/>
        <v>10275</v>
      </c>
      <c r="G103" s="779">
        <v>137000</v>
      </c>
      <c r="H103" s="780">
        <v>0</v>
      </c>
      <c r="I103" s="781">
        <v>2000</v>
      </c>
      <c r="J103" s="781">
        <f t="shared" si="1"/>
        <v>135000</v>
      </c>
      <c r="K103" s="782">
        <v>0</v>
      </c>
      <c r="L103" s="783">
        <v>12</v>
      </c>
      <c r="M103" s="781">
        <v>0</v>
      </c>
      <c r="N103" s="784">
        <v>0</v>
      </c>
      <c r="O103" s="15"/>
    </row>
    <row r="104" spans="1:15" ht="24" customHeight="1">
      <c r="A104" s="796">
        <v>236186</v>
      </c>
      <c r="B104" s="800" t="s">
        <v>942</v>
      </c>
      <c r="C104" s="777">
        <v>36000</v>
      </c>
      <c r="D104" s="777">
        <v>36000</v>
      </c>
      <c r="E104" s="789">
        <v>7.5</v>
      </c>
      <c r="F104" s="777">
        <f t="shared" si="0"/>
        <v>2700</v>
      </c>
      <c r="G104" s="779">
        <v>36000</v>
      </c>
      <c r="H104" s="780">
        <v>0</v>
      </c>
      <c r="I104" s="781">
        <v>100</v>
      </c>
      <c r="J104" s="781">
        <f t="shared" si="1"/>
        <v>35900</v>
      </c>
      <c r="K104" s="782">
        <v>0</v>
      </c>
      <c r="L104" s="783">
        <v>12</v>
      </c>
      <c r="M104" s="781">
        <v>0</v>
      </c>
      <c r="N104" s="784">
        <v>0</v>
      </c>
      <c r="O104" s="15"/>
    </row>
    <row r="105" spans="1:15" ht="24" customHeight="1">
      <c r="A105" s="796">
        <v>236187</v>
      </c>
      <c r="B105" s="800" t="s">
        <v>943</v>
      </c>
      <c r="C105" s="777">
        <v>80000</v>
      </c>
      <c r="D105" s="777">
        <v>80000</v>
      </c>
      <c r="E105" s="789">
        <v>7.5</v>
      </c>
      <c r="F105" s="777">
        <f t="shared" si="0"/>
        <v>6000</v>
      </c>
      <c r="G105" s="779">
        <v>80000</v>
      </c>
      <c r="H105" s="780">
        <v>0</v>
      </c>
      <c r="I105" s="781">
        <v>2000</v>
      </c>
      <c r="J105" s="781">
        <f t="shared" si="1"/>
        <v>78000</v>
      </c>
      <c r="K105" s="782">
        <v>0</v>
      </c>
      <c r="L105" s="783">
        <v>237</v>
      </c>
      <c r="M105" s="781">
        <v>0</v>
      </c>
      <c r="N105" s="784">
        <v>0</v>
      </c>
      <c r="O105" s="15"/>
    </row>
    <row r="106" spans="1:15" ht="24" customHeight="1">
      <c r="A106" s="796">
        <v>236188</v>
      </c>
      <c r="B106" s="800" t="s">
        <v>944</v>
      </c>
      <c r="C106" s="777">
        <v>52000</v>
      </c>
      <c r="D106" s="777">
        <v>52000</v>
      </c>
      <c r="E106" s="789">
        <v>7.5</v>
      </c>
      <c r="F106" s="777">
        <f t="shared" si="0"/>
        <v>3900</v>
      </c>
      <c r="G106" s="779">
        <v>52000</v>
      </c>
      <c r="H106" s="780">
        <v>0</v>
      </c>
      <c r="I106" s="781">
        <v>100</v>
      </c>
      <c r="J106" s="781">
        <f t="shared" si="1"/>
        <v>51900</v>
      </c>
      <c r="K106" s="782">
        <v>0</v>
      </c>
      <c r="L106" s="783">
        <v>0</v>
      </c>
      <c r="M106" s="781">
        <v>0</v>
      </c>
      <c r="N106" s="784">
        <v>0</v>
      </c>
      <c r="O106" s="15"/>
    </row>
    <row r="107" spans="1:15" ht="24" customHeight="1">
      <c r="A107" s="796">
        <v>236189</v>
      </c>
      <c r="B107" s="800" t="s">
        <v>945</v>
      </c>
      <c r="C107" s="777">
        <v>100000</v>
      </c>
      <c r="D107" s="777">
        <v>100000</v>
      </c>
      <c r="E107" s="789">
        <v>7.5</v>
      </c>
      <c r="F107" s="777">
        <f t="shared" si="0"/>
        <v>7500</v>
      </c>
      <c r="G107" s="779">
        <v>100000</v>
      </c>
      <c r="H107" s="780">
        <v>0</v>
      </c>
      <c r="I107" s="781">
        <v>100</v>
      </c>
      <c r="J107" s="781">
        <f t="shared" si="1"/>
        <v>99900</v>
      </c>
      <c r="K107" s="782">
        <v>0</v>
      </c>
      <c r="L107" s="783">
        <v>0</v>
      </c>
      <c r="M107" s="781">
        <v>0</v>
      </c>
      <c r="N107" s="784">
        <v>0</v>
      </c>
      <c r="O107" s="15"/>
    </row>
    <row r="108" spans="1:15" ht="24" customHeight="1">
      <c r="A108" s="796">
        <v>236194</v>
      </c>
      <c r="B108" s="800" t="s">
        <v>307</v>
      </c>
      <c r="C108" s="777">
        <v>2210</v>
      </c>
      <c r="D108" s="777">
        <v>2210</v>
      </c>
      <c r="E108" s="789">
        <v>10</v>
      </c>
      <c r="F108" s="777">
        <f>D108/100*10</f>
        <v>221</v>
      </c>
      <c r="G108" s="779">
        <v>221</v>
      </c>
      <c r="H108" s="780">
        <v>0</v>
      </c>
      <c r="I108" s="781">
        <v>221</v>
      </c>
      <c r="J108" s="781">
        <v>0</v>
      </c>
      <c r="K108" s="782">
        <v>0</v>
      </c>
      <c r="L108" s="783">
        <v>0</v>
      </c>
      <c r="M108" s="781">
        <v>0</v>
      </c>
      <c r="N108" s="784">
        <v>0</v>
      </c>
      <c r="O108" s="15"/>
    </row>
    <row r="109" spans="1:15" ht="24" customHeight="1">
      <c r="A109" s="796">
        <v>236195</v>
      </c>
      <c r="B109" s="800" t="s">
        <v>948</v>
      </c>
      <c r="C109" s="777">
        <v>30000</v>
      </c>
      <c r="D109" s="777">
        <v>30000</v>
      </c>
      <c r="E109" s="789">
        <v>7.5</v>
      </c>
      <c r="F109" s="777">
        <f>D109/100*7.5</f>
        <v>2250</v>
      </c>
      <c r="G109" s="779">
        <v>30000</v>
      </c>
      <c r="H109" s="780">
        <v>0</v>
      </c>
      <c r="I109" s="781">
        <v>19</v>
      </c>
      <c r="J109" s="781">
        <v>29981</v>
      </c>
      <c r="K109" s="782">
        <v>0</v>
      </c>
      <c r="L109" s="783">
        <v>19</v>
      </c>
      <c r="M109" s="781">
        <v>0</v>
      </c>
      <c r="N109" s="784">
        <v>0</v>
      </c>
      <c r="O109" s="15"/>
    </row>
    <row r="110" spans="1:15" ht="61.5" customHeight="1">
      <c r="A110" s="991" t="s">
        <v>308</v>
      </c>
      <c r="B110" s="992"/>
      <c r="C110" s="777"/>
      <c r="D110" s="777"/>
      <c r="E110" s="789"/>
      <c r="F110" s="777"/>
      <c r="G110" s="779">
        <v>-134223</v>
      </c>
      <c r="H110" s="780"/>
      <c r="I110" s="781"/>
      <c r="J110" s="781"/>
      <c r="K110" s="782"/>
      <c r="L110" s="783"/>
      <c r="M110" s="781"/>
      <c r="N110" s="784"/>
      <c r="O110" s="15"/>
    </row>
    <row r="111" spans="1:15" ht="23.25" customHeight="1">
      <c r="A111" s="993" t="s">
        <v>762</v>
      </c>
      <c r="B111" s="994"/>
      <c r="C111" s="9">
        <f>SUM(C5:C110)</f>
        <v>9308870</v>
      </c>
      <c r="D111" s="9">
        <f>SUM(D5:D110)</f>
        <v>9230916</v>
      </c>
      <c r="E111" s="801" t="s">
        <v>1040</v>
      </c>
      <c r="F111" s="9">
        <f aca="true" t="shared" si="2" ref="F111:N111">SUM(F5:F110)</f>
        <v>1790374</v>
      </c>
      <c r="G111" s="9">
        <f t="shared" si="2"/>
        <v>5726464</v>
      </c>
      <c r="H111" s="9">
        <f t="shared" si="2"/>
        <v>388155</v>
      </c>
      <c r="I111" s="9">
        <f t="shared" si="2"/>
        <v>482530</v>
      </c>
      <c r="J111" s="9">
        <f t="shared" si="2"/>
        <v>4504907</v>
      </c>
      <c r="K111" s="9">
        <f t="shared" si="2"/>
        <v>547074</v>
      </c>
      <c r="L111" s="9">
        <f t="shared" si="2"/>
        <v>427961</v>
      </c>
      <c r="M111" s="9">
        <f t="shared" si="2"/>
        <v>479702</v>
      </c>
      <c r="N111" s="9">
        <f t="shared" si="2"/>
        <v>56487</v>
      </c>
      <c r="O111" s="15"/>
    </row>
    <row r="112" spans="1:15" ht="23.25" customHeight="1">
      <c r="A112" s="802"/>
      <c r="B112" s="803"/>
      <c r="C112" s="227"/>
      <c r="D112" s="227"/>
      <c r="E112" s="337"/>
      <c r="F112" s="227"/>
      <c r="G112" s="227"/>
      <c r="H112" s="227"/>
      <c r="I112" s="227"/>
      <c r="J112" s="227"/>
      <c r="K112" s="227"/>
      <c r="L112" s="227"/>
      <c r="M112" s="227"/>
      <c r="N112" s="227"/>
      <c r="O112" s="15"/>
    </row>
    <row r="113" spans="2:14" ht="12.75">
      <c r="B113" s="995" t="s">
        <v>309</v>
      </c>
      <c r="C113" s="995"/>
      <c r="D113" s="995"/>
      <c r="E113" s="995"/>
      <c r="F113" s="995"/>
      <c r="G113" s="995"/>
      <c r="H113" s="995"/>
      <c r="I113" s="995"/>
      <c r="J113" s="995"/>
      <c r="K113" s="995"/>
      <c r="L113" s="995"/>
      <c r="M113" s="995"/>
      <c r="N113" s="995"/>
    </row>
    <row r="114" ht="12.75" customHeight="1">
      <c r="B114" t="s">
        <v>310</v>
      </c>
    </row>
  </sheetData>
  <mergeCells count="22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B113:N113"/>
    <mergeCell ref="G55:G60"/>
    <mergeCell ref="J55:J60"/>
    <mergeCell ref="G39:G54"/>
    <mergeCell ref="J38:J54"/>
    <mergeCell ref="A61:A62"/>
    <mergeCell ref="C74:F74"/>
    <mergeCell ref="A110:B110"/>
    <mergeCell ref="A111:B111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16" t="s">
        <v>311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</row>
    <row r="2" spans="2:17" ht="30" customHeight="1">
      <c r="B2" s="770"/>
      <c r="F2" s="1003" t="s">
        <v>197</v>
      </c>
      <c r="G2" s="1004"/>
      <c r="H2" s="1004"/>
      <c r="I2" s="1004"/>
      <c r="J2" s="1003" t="s">
        <v>312</v>
      </c>
      <c r="K2" s="1020"/>
      <c r="L2" s="1005" t="s">
        <v>313</v>
      </c>
      <c r="M2" s="1021"/>
      <c r="N2" s="1021"/>
      <c r="O2" s="1022"/>
      <c r="P2" s="1005" t="s">
        <v>199</v>
      </c>
      <c r="Q2" s="1022"/>
    </row>
    <row r="3" spans="1:17" ht="57" customHeight="1">
      <c r="A3" s="771" t="s">
        <v>571</v>
      </c>
      <c r="B3" s="771" t="s">
        <v>314</v>
      </c>
      <c r="C3" s="773" t="s">
        <v>315</v>
      </c>
      <c r="D3" s="773" t="s">
        <v>202</v>
      </c>
      <c r="E3" s="773" t="s">
        <v>203</v>
      </c>
      <c r="F3" s="773" t="s">
        <v>316</v>
      </c>
      <c r="G3" s="773" t="s">
        <v>317</v>
      </c>
      <c r="H3" s="774" t="s">
        <v>318</v>
      </c>
      <c r="I3" s="774" t="s">
        <v>207</v>
      </c>
      <c r="J3" s="774" t="s">
        <v>319</v>
      </c>
      <c r="K3" s="804" t="s">
        <v>320</v>
      </c>
      <c r="L3" s="804" t="s">
        <v>321</v>
      </c>
      <c r="M3" s="804" t="s">
        <v>322</v>
      </c>
      <c r="N3" s="804" t="s">
        <v>323</v>
      </c>
      <c r="O3" s="804" t="s">
        <v>324</v>
      </c>
      <c r="P3" s="804" t="s">
        <v>325</v>
      </c>
      <c r="Q3" s="773" t="s">
        <v>326</v>
      </c>
    </row>
    <row r="4" spans="1:18" ht="27" customHeight="1">
      <c r="A4" s="1017" t="s">
        <v>327</v>
      </c>
      <c r="B4" s="776" t="s">
        <v>328</v>
      </c>
      <c r="C4" s="777">
        <v>185000</v>
      </c>
      <c r="D4" s="778">
        <v>25</v>
      </c>
      <c r="E4" s="777">
        <v>46250</v>
      </c>
      <c r="F4" s="779">
        <v>120000</v>
      </c>
      <c r="G4" s="780">
        <v>117700</v>
      </c>
      <c r="H4" s="781">
        <v>0</v>
      </c>
      <c r="I4" s="781">
        <v>0</v>
      </c>
      <c r="J4" s="782">
        <v>111019</v>
      </c>
      <c r="K4" s="783">
        <v>304</v>
      </c>
      <c r="L4" s="781">
        <v>62985</v>
      </c>
      <c r="M4" s="781">
        <v>62985</v>
      </c>
      <c r="N4" s="781">
        <v>0</v>
      </c>
      <c r="O4" s="805">
        <v>0</v>
      </c>
      <c r="P4" s="806">
        <v>122741</v>
      </c>
      <c r="Q4" s="783">
        <v>0</v>
      </c>
      <c r="R4" s="15"/>
    </row>
    <row r="5" spans="1:18" ht="27" customHeight="1">
      <c r="A5" s="1018"/>
      <c r="B5" s="776" t="s">
        <v>329</v>
      </c>
      <c r="C5" s="777"/>
      <c r="D5" s="778"/>
      <c r="E5" s="777"/>
      <c r="F5" s="779">
        <v>-2300</v>
      </c>
      <c r="G5" s="780"/>
      <c r="H5" s="781"/>
      <c r="I5" s="781"/>
      <c r="J5" s="782"/>
      <c r="K5" s="783"/>
      <c r="L5" s="781"/>
      <c r="M5" s="781"/>
      <c r="N5" s="781"/>
      <c r="O5" s="805"/>
      <c r="P5" s="806"/>
      <c r="Q5" s="783"/>
      <c r="R5" s="15"/>
    </row>
    <row r="6" spans="1:18" ht="27" customHeight="1">
      <c r="A6" s="1017" t="s">
        <v>330</v>
      </c>
      <c r="B6" s="776" t="s">
        <v>331</v>
      </c>
      <c r="C6" s="777">
        <v>22408</v>
      </c>
      <c r="D6" s="778">
        <v>25</v>
      </c>
      <c r="E6" s="777">
        <v>5602</v>
      </c>
      <c r="F6" s="779">
        <v>25000</v>
      </c>
      <c r="G6" s="780">
        <v>12000</v>
      </c>
      <c r="H6" s="781">
        <v>0</v>
      </c>
      <c r="I6" s="781">
        <v>0</v>
      </c>
      <c r="J6" s="782">
        <v>4628</v>
      </c>
      <c r="K6" s="783">
        <v>0</v>
      </c>
      <c r="L6" s="781">
        <v>11112</v>
      </c>
      <c r="M6" s="781">
        <v>11112</v>
      </c>
      <c r="N6" s="781">
        <v>0</v>
      </c>
      <c r="O6" s="805">
        <v>0</v>
      </c>
      <c r="P6" s="806">
        <v>11785</v>
      </c>
      <c r="Q6" s="783">
        <v>0</v>
      </c>
      <c r="R6" s="15"/>
    </row>
    <row r="7" spans="1:18" ht="27" customHeight="1">
      <c r="A7" s="1018"/>
      <c r="B7" s="776" t="s">
        <v>329</v>
      </c>
      <c r="C7" s="777"/>
      <c r="D7" s="778"/>
      <c r="E7" s="777"/>
      <c r="F7" s="779">
        <v>-13000</v>
      </c>
      <c r="G7" s="780"/>
      <c r="H7" s="781"/>
      <c r="I7" s="781"/>
      <c r="J7" s="782"/>
      <c r="K7" s="783"/>
      <c r="L7" s="781"/>
      <c r="M7" s="781"/>
      <c r="N7" s="781"/>
      <c r="O7" s="805"/>
      <c r="P7" s="806"/>
      <c r="Q7" s="783"/>
      <c r="R7" s="15"/>
    </row>
    <row r="8" spans="1:18" ht="27" customHeight="1">
      <c r="A8" s="775" t="s">
        <v>332</v>
      </c>
      <c r="B8" s="776" t="s">
        <v>333</v>
      </c>
      <c r="C8" s="777">
        <v>40818</v>
      </c>
      <c r="D8" s="778">
        <v>25</v>
      </c>
      <c r="E8" s="777">
        <v>10105</v>
      </c>
      <c r="F8" s="779">
        <v>43000</v>
      </c>
      <c r="G8" s="780">
        <v>15573</v>
      </c>
      <c r="H8" s="781">
        <v>0</v>
      </c>
      <c r="I8" s="781">
        <v>0</v>
      </c>
      <c r="J8" s="782">
        <v>13503</v>
      </c>
      <c r="K8" s="783">
        <v>0</v>
      </c>
      <c r="L8" s="781">
        <v>14681</v>
      </c>
      <c r="M8" s="781">
        <v>14681</v>
      </c>
      <c r="N8" s="781">
        <v>0</v>
      </c>
      <c r="O8" s="805">
        <v>0</v>
      </c>
      <c r="P8" s="806">
        <v>19898</v>
      </c>
      <c r="Q8" s="783">
        <v>0</v>
      </c>
      <c r="R8" s="15"/>
    </row>
    <row r="9" spans="1:18" ht="27" customHeight="1">
      <c r="A9" s="775"/>
      <c r="B9" s="776" t="s">
        <v>329</v>
      </c>
      <c r="C9" s="777"/>
      <c r="D9" s="778"/>
      <c r="E9" s="777"/>
      <c r="F9" s="779">
        <v>-27427</v>
      </c>
      <c r="G9" s="780"/>
      <c r="H9" s="781"/>
      <c r="I9" s="781"/>
      <c r="J9" s="782"/>
      <c r="K9" s="783"/>
      <c r="L9" s="781"/>
      <c r="M9" s="781"/>
      <c r="N9" s="781"/>
      <c r="O9" s="805"/>
      <c r="P9" s="806"/>
      <c r="Q9" s="783"/>
      <c r="R9" s="15"/>
    </row>
    <row r="10" spans="1:18" ht="27" customHeight="1">
      <c r="A10" s="775" t="s">
        <v>727</v>
      </c>
      <c r="B10" s="776" t="s">
        <v>334</v>
      </c>
      <c r="C10" s="777">
        <v>141442</v>
      </c>
      <c r="D10" s="778">
        <v>7.5</v>
      </c>
      <c r="E10" s="777">
        <v>10768</v>
      </c>
      <c r="F10" s="807" t="s">
        <v>335</v>
      </c>
      <c r="G10" s="780">
        <v>4000</v>
      </c>
      <c r="H10" s="781">
        <v>25661</v>
      </c>
      <c r="I10" s="807" t="s">
        <v>335</v>
      </c>
      <c r="J10" s="782">
        <v>2110</v>
      </c>
      <c r="K10" s="783">
        <v>18217</v>
      </c>
      <c r="L10" s="781">
        <v>8661</v>
      </c>
      <c r="M10" s="781">
        <v>8661</v>
      </c>
      <c r="N10" s="781">
        <v>63750</v>
      </c>
      <c r="O10" s="805">
        <v>28471</v>
      </c>
      <c r="P10" s="806">
        <v>0</v>
      </c>
      <c r="Q10" s="783">
        <v>16480</v>
      </c>
      <c r="R10" s="15"/>
    </row>
    <row r="11" spans="1:18" ht="27" customHeight="1">
      <c r="A11" s="775" t="s">
        <v>728</v>
      </c>
      <c r="B11" s="776" t="s">
        <v>336</v>
      </c>
      <c r="C11" s="777">
        <v>98462</v>
      </c>
      <c r="D11" s="778">
        <v>7.5</v>
      </c>
      <c r="E11" s="777">
        <v>7385</v>
      </c>
      <c r="F11" s="807" t="s">
        <v>335</v>
      </c>
      <c r="G11" s="780">
        <v>22000</v>
      </c>
      <c r="H11" s="781">
        <v>47000</v>
      </c>
      <c r="I11" s="807" t="s">
        <v>335</v>
      </c>
      <c r="J11" s="782">
        <v>20435</v>
      </c>
      <c r="K11" s="783">
        <v>15439</v>
      </c>
      <c r="L11" s="781">
        <v>34000</v>
      </c>
      <c r="M11" s="781">
        <v>34000</v>
      </c>
      <c r="N11" s="781">
        <v>36125</v>
      </c>
      <c r="O11" s="805">
        <v>20165</v>
      </c>
      <c r="P11" s="806">
        <v>0</v>
      </c>
      <c r="Q11" s="783">
        <v>50200</v>
      </c>
      <c r="R11" s="15"/>
    </row>
    <row r="12" spans="1:18" ht="27" customHeight="1">
      <c r="A12" s="775" t="s">
        <v>729</v>
      </c>
      <c r="B12" s="776" t="s">
        <v>337</v>
      </c>
      <c r="C12" s="777">
        <v>267801</v>
      </c>
      <c r="D12" s="789">
        <v>7.5</v>
      </c>
      <c r="E12" s="777">
        <v>20085</v>
      </c>
      <c r="F12" s="807" t="s">
        <v>335</v>
      </c>
      <c r="G12" s="780">
        <v>40000</v>
      </c>
      <c r="H12" s="781">
        <v>35500</v>
      </c>
      <c r="I12" s="807" t="s">
        <v>335</v>
      </c>
      <c r="J12" s="782">
        <v>38896</v>
      </c>
      <c r="K12" s="783">
        <v>9740</v>
      </c>
      <c r="L12" s="781">
        <v>25500</v>
      </c>
      <c r="M12" s="781">
        <v>25500</v>
      </c>
      <c r="N12" s="781">
        <v>97750</v>
      </c>
      <c r="O12" s="805">
        <v>12086</v>
      </c>
      <c r="P12" s="806">
        <v>0</v>
      </c>
      <c r="Q12" s="783">
        <v>59278</v>
      </c>
      <c r="R12" s="15"/>
    </row>
    <row r="13" spans="1:18" ht="27" customHeight="1">
      <c r="A13" s="775" t="s">
        <v>730</v>
      </c>
      <c r="B13" s="785" t="s">
        <v>338</v>
      </c>
      <c r="C13" s="777">
        <v>81736</v>
      </c>
      <c r="D13" s="789">
        <v>7.5</v>
      </c>
      <c r="E13" s="777">
        <v>8783</v>
      </c>
      <c r="F13" s="807" t="s">
        <v>335</v>
      </c>
      <c r="G13" s="780">
        <v>46175</v>
      </c>
      <c r="H13" s="781">
        <v>11147</v>
      </c>
      <c r="I13" s="807" t="s">
        <v>335</v>
      </c>
      <c r="J13" s="782">
        <v>46175</v>
      </c>
      <c r="K13" s="783">
        <v>0</v>
      </c>
      <c r="L13" s="781">
        <v>39698</v>
      </c>
      <c r="M13" s="781">
        <v>39698</v>
      </c>
      <c r="N13" s="781">
        <v>0</v>
      </c>
      <c r="O13" s="805">
        <v>0</v>
      </c>
      <c r="P13" s="806">
        <v>28551</v>
      </c>
      <c r="Q13" s="783">
        <v>47054</v>
      </c>
      <c r="R13" s="15"/>
    </row>
    <row r="14" spans="1:18" ht="27" customHeight="1">
      <c r="A14" s="796">
        <v>236102</v>
      </c>
      <c r="B14" s="785" t="s">
        <v>339</v>
      </c>
      <c r="C14" s="777">
        <v>164689</v>
      </c>
      <c r="D14" s="789">
        <v>7.5</v>
      </c>
      <c r="E14" s="777">
        <v>12352</v>
      </c>
      <c r="F14" s="807" t="s">
        <v>335</v>
      </c>
      <c r="G14" s="780">
        <v>68573</v>
      </c>
      <c r="H14" s="781">
        <v>50816</v>
      </c>
      <c r="I14" s="807" t="s">
        <v>335</v>
      </c>
      <c r="J14" s="782">
        <v>68573</v>
      </c>
      <c r="K14" s="783">
        <v>2</v>
      </c>
      <c r="L14" s="781">
        <v>104685</v>
      </c>
      <c r="M14" s="781">
        <v>85464</v>
      </c>
      <c r="N14" s="781">
        <v>0</v>
      </c>
      <c r="O14" s="805">
        <v>0</v>
      </c>
      <c r="P14" s="806">
        <v>53871</v>
      </c>
      <c r="Q14" s="783">
        <v>98466</v>
      </c>
      <c r="R14" s="15"/>
    </row>
    <row r="15" spans="1:18" ht="27" customHeight="1">
      <c r="A15" s="808"/>
      <c r="B15" s="808" t="s">
        <v>762</v>
      </c>
      <c r="C15" s="9">
        <f>SUM(C4:C14)</f>
        <v>1002356</v>
      </c>
      <c r="D15" s="801" t="s">
        <v>1040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43702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60722</v>
      </c>
      <c r="P15" s="9">
        <f t="shared" si="0"/>
        <v>236846</v>
      </c>
      <c r="Q15" s="9">
        <f t="shared" si="0"/>
        <v>271478</v>
      </c>
      <c r="R15" s="15"/>
    </row>
    <row r="16" ht="15.75" customHeight="1"/>
    <row r="17" spans="2:17" ht="25.5" customHeight="1">
      <c r="B17" t="s">
        <v>341</v>
      </c>
      <c r="N17" s="1019" t="s">
        <v>342</v>
      </c>
      <c r="O17" s="1019"/>
      <c r="P17" s="1019"/>
      <c r="Q17" s="1019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11"/>
  <sheetViews>
    <sheetView workbookViewId="0" topLeftCell="A1">
      <selection activeCell="H21" sqref="H2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7" t="s">
        <v>685</v>
      </c>
      <c r="B1" s="897"/>
      <c r="C1" s="897"/>
      <c r="D1" s="897"/>
      <c r="E1" s="897"/>
      <c r="F1" s="879"/>
      <c r="G1" s="879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391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750</v>
      </c>
      <c r="E5" s="55"/>
    </row>
    <row r="6" ht="12" customHeight="1">
      <c r="E6" s="55" t="s">
        <v>1050</v>
      </c>
    </row>
    <row r="7" spans="1:5" ht="23.25" customHeight="1">
      <c r="A7" s="72" t="s">
        <v>791</v>
      </c>
      <c r="B7" s="73" t="s">
        <v>792</v>
      </c>
      <c r="C7" s="465" t="s">
        <v>606</v>
      </c>
      <c r="D7" s="74" t="s">
        <v>60</v>
      </c>
      <c r="E7" s="74" t="s">
        <v>793</v>
      </c>
    </row>
    <row r="8" spans="1:5" ht="13.5" customHeight="1">
      <c r="A8" s="72"/>
      <c r="B8" s="73" t="s">
        <v>103</v>
      </c>
      <c r="C8" s="464">
        <v>1700</v>
      </c>
      <c r="D8" s="244">
        <v>40000</v>
      </c>
      <c r="E8" s="76"/>
    </row>
    <row r="9" spans="1:5" ht="25.5">
      <c r="A9" s="412">
        <v>39819</v>
      </c>
      <c r="B9" s="413" t="s">
        <v>619</v>
      </c>
      <c r="C9" s="401">
        <v>3000</v>
      </c>
      <c r="D9" s="420">
        <v>-741</v>
      </c>
      <c r="E9" s="421">
        <v>39259</v>
      </c>
    </row>
    <row r="10" spans="1:5" ht="14.25" customHeight="1">
      <c r="A10" s="77">
        <v>39826</v>
      </c>
      <c r="B10" s="414" t="s">
        <v>620</v>
      </c>
      <c r="C10" s="401">
        <v>8001</v>
      </c>
      <c r="D10" s="422">
        <v>-600</v>
      </c>
      <c r="E10" s="421">
        <v>38659</v>
      </c>
    </row>
    <row r="11" spans="1:5" ht="25.5">
      <c r="A11" s="77">
        <v>39833</v>
      </c>
      <c r="B11" s="547" t="s">
        <v>621</v>
      </c>
      <c r="C11" s="401">
        <v>8001</v>
      </c>
      <c r="D11" s="144">
        <v>-1800</v>
      </c>
      <c r="E11" s="423">
        <v>36859</v>
      </c>
    </row>
    <row r="12" spans="1:5" ht="12.75">
      <c r="A12" s="75">
        <v>39833</v>
      </c>
      <c r="B12" s="414" t="s">
        <v>622</v>
      </c>
      <c r="C12" s="401">
        <v>9000</v>
      </c>
      <c r="D12" s="144">
        <v>-100</v>
      </c>
      <c r="E12" s="423">
        <v>36759</v>
      </c>
    </row>
    <row r="13" spans="1:5" ht="25.5">
      <c r="A13" s="416">
        <v>39833</v>
      </c>
      <c r="B13" s="414" t="s">
        <v>660</v>
      </c>
      <c r="C13" s="417">
        <v>6000</v>
      </c>
      <c r="D13" s="424">
        <v>-1770</v>
      </c>
      <c r="E13" s="425">
        <v>34989</v>
      </c>
    </row>
    <row r="14" spans="1:5" ht="25.5">
      <c r="A14" s="75">
        <v>39847</v>
      </c>
      <c r="B14" s="414" t="s">
        <v>662</v>
      </c>
      <c r="C14" s="401">
        <v>1800</v>
      </c>
      <c r="D14" s="144">
        <v>-20</v>
      </c>
      <c r="E14" s="423">
        <v>34969</v>
      </c>
    </row>
    <row r="15" spans="1:5" ht="25.5">
      <c r="A15" s="75">
        <v>39847</v>
      </c>
      <c r="B15" s="414" t="s">
        <v>663</v>
      </c>
      <c r="C15" s="41">
        <v>5000</v>
      </c>
      <c r="D15" s="144">
        <v>-245</v>
      </c>
      <c r="E15" s="423">
        <v>34724</v>
      </c>
    </row>
    <row r="16" spans="1:5" ht="12.75">
      <c r="A16" s="75">
        <v>39847</v>
      </c>
      <c r="B16" s="4" t="s">
        <v>664</v>
      </c>
      <c r="C16" s="41">
        <v>5100</v>
      </c>
      <c r="D16" s="144">
        <v>-7155</v>
      </c>
      <c r="E16" s="423">
        <v>27569</v>
      </c>
    </row>
    <row r="17" spans="1:5" ht="13.5" customHeight="1">
      <c r="A17" s="75">
        <v>39847</v>
      </c>
      <c r="B17" s="414" t="s">
        <v>665</v>
      </c>
      <c r="C17" s="401">
        <v>3000</v>
      </c>
      <c r="D17" s="144">
        <v>-169</v>
      </c>
      <c r="E17" s="423">
        <v>27400</v>
      </c>
    </row>
    <row r="18" spans="1:5" ht="13.5" customHeight="1">
      <c r="A18" s="75">
        <v>39847</v>
      </c>
      <c r="B18" s="547" t="s">
        <v>666</v>
      </c>
      <c r="C18" s="401">
        <v>1800</v>
      </c>
      <c r="D18" s="426">
        <v>-30</v>
      </c>
      <c r="E18" s="423">
        <v>27370</v>
      </c>
    </row>
    <row r="19" spans="1:5" ht="25.5">
      <c r="A19" s="416">
        <v>39854</v>
      </c>
      <c r="B19" s="547" t="s">
        <v>667</v>
      </c>
      <c r="C19" s="418" t="s">
        <v>72</v>
      </c>
      <c r="D19" s="427">
        <v>-85</v>
      </c>
      <c r="E19" s="425">
        <v>27285</v>
      </c>
    </row>
    <row r="20" spans="1:5" ht="12.75" customHeight="1">
      <c r="A20" s="75">
        <v>39854</v>
      </c>
      <c r="B20" s="414" t="s">
        <v>668</v>
      </c>
      <c r="C20" s="419">
        <v>1600</v>
      </c>
      <c r="D20" s="427">
        <v>-49</v>
      </c>
      <c r="E20" s="421">
        <v>27236</v>
      </c>
    </row>
    <row r="21" spans="1:5" ht="25.5">
      <c r="A21" s="75">
        <v>39861</v>
      </c>
      <c r="B21" s="414" t="s">
        <v>669</v>
      </c>
      <c r="C21" s="401">
        <v>8004</v>
      </c>
      <c r="D21" s="426">
        <v>-1000</v>
      </c>
      <c r="E21" s="421">
        <v>26236</v>
      </c>
    </row>
    <row r="22" spans="1:5" ht="12.75">
      <c r="A22" s="75">
        <v>39861</v>
      </c>
      <c r="B22" s="414" t="s">
        <v>670</v>
      </c>
      <c r="C22" s="401">
        <v>5100</v>
      </c>
      <c r="D22" s="426">
        <v>-836</v>
      </c>
      <c r="E22" s="421">
        <v>25400</v>
      </c>
    </row>
    <row r="23" spans="1:5" ht="12.75">
      <c r="A23" s="75">
        <v>39861</v>
      </c>
      <c r="B23" s="414" t="s">
        <v>672</v>
      </c>
      <c r="C23" s="401">
        <v>1900</v>
      </c>
      <c r="D23" s="426">
        <v>-903</v>
      </c>
      <c r="E23" s="423">
        <v>24497</v>
      </c>
    </row>
    <row r="24" spans="1:5" ht="25.5">
      <c r="A24" s="75">
        <v>39875</v>
      </c>
      <c r="B24" s="414" t="s">
        <v>1013</v>
      </c>
      <c r="C24" s="401">
        <v>1600</v>
      </c>
      <c r="D24" s="426">
        <v>-500</v>
      </c>
      <c r="E24" s="421">
        <v>23997</v>
      </c>
    </row>
    <row r="25" spans="1:5" ht="14.25" customHeight="1">
      <c r="A25" s="75">
        <v>39875</v>
      </c>
      <c r="B25" s="414" t="s">
        <v>1014</v>
      </c>
      <c r="C25" s="401">
        <v>1800</v>
      </c>
      <c r="D25" s="426">
        <v>-20</v>
      </c>
      <c r="E25" s="421">
        <v>23977</v>
      </c>
    </row>
    <row r="26" spans="1:5" ht="12.75">
      <c r="A26" s="75">
        <v>39875</v>
      </c>
      <c r="B26" s="414" t="s">
        <v>1016</v>
      </c>
      <c r="C26" s="401">
        <v>1800</v>
      </c>
      <c r="D26" s="426">
        <v>-80</v>
      </c>
      <c r="E26" s="421">
        <v>23897</v>
      </c>
    </row>
    <row r="27" spans="1:5" ht="12.75">
      <c r="A27" s="75">
        <v>39875</v>
      </c>
      <c r="B27" s="414" t="s">
        <v>1017</v>
      </c>
      <c r="C27" s="401">
        <v>1800</v>
      </c>
      <c r="D27" s="426">
        <v>-20</v>
      </c>
      <c r="E27" s="421">
        <v>23877</v>
      </c>
    </row>
    <row r="28" spans="1:5" ht="12.75">
      <c r="A28" s="75">
        <v>39875</v>
      </c>
      <c r="B28" s="414" t="s">
        <v>1018</v>
      </c>
      <c r="C28" s="401">
        <v>3000</v>
      </c>
      <c r="D28" s="426">
        <v>-18</v>
      </c>
      <c r="E28" s="421">
        <v>23859</v>
      </c>
    </row>
    <row r="29" spans="1:5" ht="25.5">
      <c r="A29" s="75">
        <v>39875</v>
      </c>
      <c r="B29" s="414" t="s">
        <v>1019</v>
      </c>
      <c r="C29" s="582">
        <v>3000</v>
      </c>
      <c r="D29" s="426">
        <v>-40</v>
      </c>
      <c r="E29" s="421">
        <v>23819</v>
      </c>
    </row>
    <row r="30" spans="1:5" ht="12.75">
      <c r="A30" s="75">
        <v>39875</v>
      </c>
      <c r="B30" s="547" t="s">
        <v>1020</v>
      </c>
      <c r="C30" s="41">
        <v>5100</v>
      </c>
      <c r="D30" s="144">
        <v>-2946</v>
      </c>
      <c r="E30" s="421">
        <v>20873</v>
      </c>
    </row>
    <row r="31" spans="1:5" ht="25.5">
      <c r="A31" s="525">
        <v>39875</v>
      </c>
      <c r="B31" s="414" t="s">
        <v>1021</v>
      </c>
      <c r="C31" s="526" t="s">
        <v>478</v>
      </c>
      <c r="D31" s="528">
        <v>-25</v>
      </c>
      <c r="E31" s="583">
        <v>20848</v>
      </c>
    </row>
    <row r="32" spans="1:5" ht="12.75">
      <c r="A32" s="525">
        <v>39875</v>
      </c>
      <c r="B32" s="414" t="s">
        <v>1022</v>
      </c>
      <c r="C32" s="527">
        <v>1800</v>
      </c>
      <c r="D32" s="528">
        <v>-50</v>
      </c>
      <c r="E32" s="583">
        <v>20798</v>
      </c>
    </row>
    <row r="33" spans="1:5" ht="38.25">
      <c r="A33" s="525">
        <v>39888</v>
      </c>
      <c r="B33" s="414" t="s">
        <v>1023</v>
      </c>
      <c r="C33" s="527">
        <v>8004</v>
      </c>
      <c r="D33" s="528">
        <v>-800</v>
      </c>
      <c r="E33" s="583">
        <v>19998</v>
      </c>
    </row>
    <row r="34" spans="1:5" ht="12.75">
      <c r="A34" s="75">
        <v>39888</v>
      </c>
      <c r="B34" s="414" t="s">
        <v>1024</v>
      </c>
      <c r="C34" s="401">
        <v>9000</v>
      </c>
      <c r="D34" s="144">
        <v>-170.1</v>
      </c>
      <c r="E34" s="589">
        <v>19827.9</v>
      </c>
    </row>
    <row r="35" spans="1:5" ht="25.5">
      <c r="A35" s="525">
        <v>39896</v>
      </c>
      <c r="B35" s="414" t="s">
        <v>678</v>
      </c>
      <c r="C35" s="588" t="s">
        <v>473</v>
      </c>
      <c r="D35" s="528">
        <v>-40</v>
      </c>
      <c r="E35" s="589">
        <v>19787.9</v>
      </c>
    </row>
    <row r="36" spans="1:5" ht="12.75">
      <c r="A36" s="525">
        <v>39896</v>
      </c>
      <c r="B36" s="414" t="s">
        <v>679</v>
      </c>
      <c r="C36" s="527">
        <v>5000</v>
      </c>
      <c r="D36" s="528">
        <v>-70</v>
      </c>
      <c r="E36" s="589">
        <v>19717.9</v>
      </c>
    </row>
    <row r="37" spans="1:5" ht="13.5" customHeight="1">
      <c r="A37" s="525">
        <v>39903</v>
      </c>
      <c r="B37" s="414" t="s">
        <v>680</v>
      </c>
      <c r="C37" s="527">
        <v>1600</v>
      </c>
      <c r="D37" s="528">
        <v>-1100</v>
      </c>
      <c r="E37" s="589">
        <v>18617.9</v>
      </c>
    </row>
    <row r="38" spans="1:5" ht="25.5">
      <c r="A38" s="525">
        <v>39903</v>
      </c>
      <c r="B38" s="414" t="s">
        <v>681</v>
      </c>
      <c r="C38" s="527">
        <v>1800</v>
      </c>
      <c r="D38" s="528">
        <v>-50</v>
      </c>
      <c r="E38" s="589">
        <v>18567.9</v>
      </c>
    </row>
    <row r="39" spans="1:5" ht="12.75">
      <c r="A39" s="525">
        <v>39917</v>
      </c>
      <c r="B39" s="594" t="s">
        <v>171</v>
      </c>
      <c r="C39" s="527">
        <v>1700</v>
      </c>
      <c r="D39" s="528">
        <v>673</v>
      </c>
      <c r="E39" s="589">
        <v>19240.9</v>
      </c>
    </row>
    <row r="40" spans="1:5" ht="38.25">
      <c r="A40" s="525">
        <v>39917</v>
      </c>
      <c r="B40" s="414" t="s">
        <v>172</v>
      </c>
      <c r="C40" s="527">
        <v>5000</v>
      </c>
      <c r="D40" s="528">
        <v>-235</v>
      </c>
      <c r="E40" s="589">
        <v>19005.9</v>
      </c>
    </row>
    <row r="41" spans="1:5" ht="12.75">
      <c r="A41" s="525">
        <v>39917</v>
      </c>
      <c r="B41" s="414" t="s">
        <v>173</v>
      </c>
      <c r="C41" s="527">
        <v>5000</v>
      </c>
      <c r="D41" s="528">
        <v>-310.8</v>
      </c>
      <c r="E41" s="589">
        <v>18695.1</v>
      </c>
    </row>
    <row r="42" spans="1:5" ht="25.5">
      <c r="A42" s="525">
        <v>39931</v>
      </c>
      <c r="B42" s="414" t="s">
        <v>119</v>
      </c>
      <c r="C42" s="527">
        <v>5100</v>
      </c>
      <c r="D42" s="528">
        <v>-100</v>
      </c>
      <c r="E42" s="589">
        <v>18595.1</v>
      </c>
    </row>
    <row r="43" spans="1:5" ht="12.75">
      <c r="A43" s="525">
        <v>39938</v>
      </c>
      <c r="B43" s="547" t="s">
        <v>1020</v>
      </c>
      <c r="C43" s="527">
        <v>5100</v>
      </c>
      <c r="D43" s="528">
        <v>-2190</v>
      </c>
      <c r="E43" s="589">
        <v>16405.1</v>
      </c>
    </row>
    <row r="44" spans="1:5" ht="25.5">
      <c r="A44" s="601" t="s">
        <v>805</v>
      </c>
      <c r="B44" s="415" t="s">
        <v>806</v>
      </c>
      <c r="C44" s="527">
        <v>6000</v>
      </c>
      <c r="D44" s="528">
        <v>-200</v>
      </c>
      <c r="E44" s="589">
        <v>16205.1</v>
      </c>
    </row>
    <row r="45" spans="1:5" ht="12.75">
      <c r="A45" s="525">
        <v>39944</v>
      </c>
      <c r="B45" s="414" t="s">
        <v>807</v>
      </c>
      <c r="C45" s="527">
        <v>1600</v>
      </c>
      <c r="D45" s="528">
        <v>-800</v>
      </c>
      <c r="E45" s="589">
        <v>15405.1</v>
      </c>
    </row>
    <row r="46" spans="1:5" ht="15" customHeight="1">
      <c r="A46" s="602">
        <v>39944</v>
      </c>
      <c r="B46" s="414" t="s">
        <v>808</v>
      </c>
      <c r="C46" s="527">
        <v>1700</v>
      </c>
      <c r="D46" s="528">
        <v>8129</v>
      </c>
      <c r="E46" s="589">
        <v>23534.1</v>
      </c>
    </row>
    <row r="47" spans="1:5" ht="12.75">
      <c r="A47" s="525">
        <v>39944</v>
      </c>
      <c r="B47" s="414" t="s">
        <v>809</v>
      </c>
      <c r="C47" s="527">
        <v>1800</v>
      </c>
      <c r="D47" s="528">
        <v>-3.4</v>
      </c>
      <c r="E47" s="589">
        <v>23530.7</v>
      </c>
    </row>
    <row r="48" spans="1:5" ht="12.75">
      <c r="A48" s="525">
        <v>39944</v>
      </c>
      <c r="B48" s="414" t="s">
        <v>810</v>
      </c>
      <c r="C48" s="527">
        <v>1800</v>
      </c>
      <c r="D48" s="528">
        <v>-20</v>
      </c>
      <c r="E48" s="589">
        <v>23510.7</v>
      </c>
    </row>
    <row r="49" spans="1:5" ht="12.75">
      <c r="A49" s="75">
        <v>39959</v>
      </c>
      <c r="B49" s="415" t="s">
        <v>811</v>
      </c>
      <c r="C49" s="41">
        <v>5100</v>
      </c>
      <c r="D49" s="144">
        <v>-10</v>
      </c>
      <c r="E49" s="589">
        <v>23500.7</v>
      </c>
    </row>
    <row r="50" spans="1:5" ht="15" customHeight="1">
      <c r="A50" s="525">
        <v>39959</v>
      </c>
      <c r="B50" s="414" t="s">
        <v>812</v>
      </c>
      <c r="C50" s="527">
        <v>3000</v>
      </c>
      <c r="D50" s="528">
        <v>-92</v>
      </c>
      <c r="E50" s="589">
        <v>23408.7</v>
      </c>
    </row>
    <row r="51" spans="1:5" ht="12.75">
      <c r="A51" s="525">
        <v>39959</v>
      </c>
      <c r="B51" s="414" t="s">
        <v>813</v>
      </c>
      <c r="C51" s="527">
        <v>3000</v>
      </c>
      <c r="D51" s="528">
        <v>-660</v>
      </c>
      <c r="E51" s="589">
        <v>22748.7</v>
      </c>
    </row>
    <row r="52" spans="1:5" ht="15.75" customHeight="1">
      <c r="A52" s="525">
        <v>39959</v>
      </c>
      <c r="B52" s="414" t="s">
        <v>814</v>
      </c>
      <c r="C52" s="527">
        <v>3000</v>
      </c>
      <c r="D52" s="528">
        <v>-400</v>
      </c>
      <c r="E52" s="589">
        <v>22348.7</v>
      </c>
    </row>
    <row r="53" spans="1:5" ht="12.75">
      <c r="A53" s="525">
        <v>39959</v>
      </c>
      <c r="B53" s="414" t="s">
        <v>822</v>
      </c>
      <c r="C53" s="527">
        <v>5000</v>
      </c>
      <c r="D53" s="528">
        <v>-552</v>
      </c>
      <c r="E53" s="589">
        <v>21796.7</v>
      </c>
    </row>
    <row r="54" spans="1:5" ht="12.75">
      <c r="A54" s="525">
        <v>39959</v>
      </c>
      <c r="B54" s="414" t="s">
        <v>823</v>
      </c>
      <c r="C54" s="527">
        <v>5000</v>
      </c>
      <c r="D54" s="528">
        <v>-1190</v>
      </c>
      <c r="E54" s="616">
        <v>20606.7</v>
      </c>
    </row>
    <row r="55" spans="1:5" ht="12.75">
      <c r="A55" s="1029">
        <v>39972</v>
      </c>
      <c r="B55" s="1027" t="s">
        <v>451</v>
      </c>
      <c r="C55" s="1031">
        <v>1800</v>
      </c>
      <c r="D55" s="1023">
        <v>-8.8</v>
      </c>
      <c r="E55" s="1025">
        <v>20597.9</v>
      </c>
    </row>
    <row r="56" spans="1:5" ht="12.75">
      <c r="A56" s="1030"/>
      <c r="B56" s="1028"/>
      <c r="C56" s="1032"/>
      <c r="D56" s="1024"/>
      <c r="E56" s="1026"/>
    </row>
    <row r="57" spans="1:5" ht="25.5">
      <c r="A57" s="525">
        <v>39972</v>
      </c>
      <c r="B57" s="414" t="s">
        <v>452</v>
      </c>
      <c r="C57" s="527">
        <v>4000</v>
      </c>
      <c r="D57" s="528">
        <v>-150</v>
      </c>
      <c r="E57" s="583">
        <v>20447.9</v>
      </c>
    </row>
    <row r="58" spans="1:5" ht="12.75">
      <c r="A58" s="525">
        <v>39972</v>
      </c>
      <c r="B58" s="547" t="s">
        <v>1020</v>
      </c>
      <c r="C58" s="527">
        <v>5100</v>
      </c>
      <c r="D58" s="528">
        <v>-1150</v>
      </c>
      <c r="E58" s="583">
        <v>19297.9</v>
      </c>
    </row>
    <row r="59" spans="1:5" ht="14.25" customHeight="1">
      <c r="A59" s="525">
        <v>39972</v>
      </c>
      <c r="B59" s="414" t="s">
        <v>453</v>
      </c>
      <c r="C59" s="527">
        <v>5000</v>
      </c>
      <c r="D59" s="528">
        <v>-121</v>
      </c>
      <c r="E59" s="583">
        <v>19176.9</v>
      </c>
    </row>
    <row r="60" spans="1:5" ht="12.75">
      <c r="A60" s="525">
        <v>39987</v>
      </c>
      <c r="B60" s="414" t="s">
        <v>454</v>
      </c>
      <c r="C60" s="527">
        <v>8000</v>
      </c>
      <c r="D60" s="528">
        <v>-167</v>
      </c>
      <c r="E60" s="583">
        <v>19009.9</v>
      </c>
    </row>
    <row r="61" spans="1:5" ht="12.75">
      <c r="A61" s="525">
        <v>39987</v>
      </c>
      <c r="B61" s="414" t="s">
        <v>455</v>
      </c>
      <c r="C61" s="527">
        <v>5100</v>
      </c>
      <c r="D61" s="528">
        <v>-40</v>
      </c>
      <c r="E61" s="583">
        <v>18969.9</v>
      </c>
    </row>
    <row r="62" spans="1:5" ht="12.75">
      <c r="A62" s="525">
        <v>39987</v>
      </c>
      <c r="B62" s="414" t="s">
        <v>456</v>
      </c>
      <c r="C62" s="527">
        <v>4000</v>
      </c>
      <c r="D62" s="528">
        <v>-90</v>
      </c>
      <c r="E62" s="583">
        <v>18879.9</v>
      </c>
    </row>
    <row r="63" spans="1:5" ht="12.75">
      <c r="A63" s="525">
        <v>39987</v>
      </c>
      <c r="B63" s="414" t="s">
        <v>457</v>
      </c>
      <c r="C63" s="527">
        <v>6000</v>
      </c>
      <c r="D63" s="528">
        <v>-650</v>
      </c>
      <c r="E63" s="583">
        <v>18229.9</v>
      </c>
    </row>
    <row r="64" spans="1:5" ht="12.75">
      <c r="A64" s="525">
        <v>39987</v>
      </c>
      <c r="B64" s="414" t="s">
        <v>458</v>
      </c>
      <c r="C64" s="527">
        <v>6000</v>
      </c>
      <c r="D64" s="528">
        <v>-200</v>
      </c>
      <c r="E64" s="583">
        <v>18029.9</v>
      </c>
    </row>
    <row r="65" spans="1:5" ht="12.75">
      <c r="A65" s="525">
        <v>39994</v>
      </c>
      <c r="B65" s="415" t="s">
        <v>459</v>
      </c>
      <c r="C65" s="527">
        <v>8004</v>
      </c>
      <c r="D65" s="528">
        <v>-2000</v>
      </c>
      <c r="E65" s="583">
        <v>16029.9</v>
      </c>
    </row>
    <row r="66" spans="1:5" ht="12.75">
      <c r="A66" s="525">
        <v>39994</v>
      </c>
      <c r="B66" s="415" t="s">
        <v>460</v>
      </c>
      <c r="C66" s="527">
        <v>3000</v>
      </c>
      <c r="D66" s="528">
        <v>-583</v>
      </c>
      <c r="E66" s="583">
        <v>15446.9</v>
      </c>
    </row>
    <row r="67" spans="1:5" ht="25.5">
      <c r="A67" s="525">
        <v>39994</v>
      </c>
      <c r="B67" s="414" t="s">
        <v>461</v>
      </c>
      <c r="C67" s="527">
        <v>5100</v>
      </c>
      <c r="D67" s="528">
        <v>-550</v>
      </c>
      <c r="E67" s="583">
        <v>14896.9</v>
      </c>
    </row>
    <row r="68" spans="1:5" ht="12.75">
      <c r="A68" s="75">
        <v>39994</v>
      </c>
      <c r="B68" s="415" t="s">
        <v>462</v>
      </c>
      <c r="C68" s="41">
        <v>5000</v>
      </c>
      <c r="D68" s="144">
        <v>-1276</v>
      </c>
      <c r="E68" s="623">
        <v>13620.9</v>
      </c>
    </row>
    <row r="69" spans="1:5" ht="12.75">
      <c r="A69" s="1029">
        <v>40008</v>
      </c>
      <c r="B69" s="1027" t="s">
        <v>973</v>
      </c>
      <c r="C69" s="1031">
        <v>5000</v>
      </c>
      <c r="D69" s="1023">
        <v>-120</v>
      </c>
      <c r="E69" s="1025">
        <v>13500.9</v>
      </c>
    </row>
    <row r="70" spans="1:5" ht="12.75">
      <c r="A70" s="1030"/>
      <c r="B70" s="1028"/>
      <c r="C70" s="1032"/>
      <c r="D70" s="1024"/>
      <c r="E70" s="1026"/>
    </row>
    <row r="71" spans="1:5" ht="15" customHeight="1">
      <c r="A71" s="525">
        <v>40008</v>
      </c>
      <c r="B71" s="414" t="s">
        <v>974</v>
      </c>
      <c r="C71" s="527">
        <v>1800</v>
      </c>
      <c r="D71" s="528">
        <v>-500</v>
      </c>
      <c r="E71" s="583">
        <v>13000.9</v>
      </c>
    </row>
    <row r="72" spans="1:5" ht="12.75">
      <c r="A72" s="525">
        <v>40022</v>
      </c>
      <c r="B72" s="415" t="s">
        <v>975</v>
      </c>
      <c r="C72" s="527">
        <v>3000</v>
      </c>
      <c r="D72" s="528">
        <v>-15</v>
      </c>
      <c r="E72" s="583">
        <v>12985.9</v>
      </c>
    </row>
    <row r="73" spans="1:5" ht="12.75">
      <c r="A73" s="75">
        <v>40022</v>
      </c>
      <c r="B73" s="415" t="s">
        <v>976</v>
      </c>
      <c r="C73" s="527">
        <v>9000</v>
      </c>
      <c r="D73" s="528">
        <v>-80</v>
      </c>
      <c r="E73" s="639">
        <v>12905.9</v>
      </c>
    </row>
    <row r="74" spans="1:5" ht="12.75">
      <c r="A74" s="525">
        <v>40036</v>
      </c>
      <c r="B74" s="415" t="s">
        <v>138</v>
      </c>
      <c r="C74" s="527">
        <v>4000</v>
      </c>
      <c r="D74" s="528">
        <v>-1000</v>
      </c>
      <c r="E74" s="639">
        <v>11905.9</v>
      </c>
    </row>
    <row r="75" spans="1:5" ht="12.75">
      <c r="A75" s="525">
        <v>40036</v>
      </c>
      <c r="B75" s="414" t="s">
        <v>139</v>
      </c>
      <c r="C75" s="527">
        <v>3000</v>
      </c>
      <c r="D75" s="528">
        <v>-30</v>
      </c>
      <c r="E75" s="639">
        <v>11875.9</v>
      </c>
    </row>
    <row r="76" spans="1:5" ht="12.75">
      <c r="A76" s="1029">
        <v>40036</v>
      </c>
      <c r="B76" s="1027" t="s">
        <v>140</v>
      </c>
      <c r="C76" s="1031">
        <v>3000</v>
      </c>
      <c r="D76" s="1045">
        <v>-300</v>
      </c>
      <c r="E76" s="1025">
        <v>11575.9</v>
      </c>
    </row>
    <row r="77" spans="1:5" ht="12.75">
      <c r="A77" s="1030"/>
      <c r="B77" s="1028"/>
      <c r="C77" s="1032"/>
      <c r="D77" s="1046"/>
      <c r="E77" s="1026"/>
    </row>
    <row r="78" spans="1:5" ht="12.75">
      <c r="A78" s="1029">
        <v>40036</v>
      </c>
      <c r="B78" s="1027" t="s">
        <v>141</v>
      </c>
      <c r="C78" s="1031">
        <v>5000</v>
      </c>
      <c r="D78" s="1045">
        <v>-101</v>
      </c>
      <c r="E78" s="1025">
        <v>11474.9</v>
      </c>
    </row>
    <row r="79" spans="1:5" ht="12.75">
      <c r="A79" s="1030"/>
      <c r="B79" s="1028"/>
      <c r="C79" s="1032"/>
      <c r="D79" s="1046"/>
      <c r="E79" s="1026"/>
    </row>
    <row r="80" spans="1:5" ht="12.75">
      <c r="A80" s="525">
        <v>40036</v>
      </c>
      <c r="B80" s="414" t="s">
        <v>142</v>
      </c>
      <c r="C80" s="527">
        <v>1900</v>
      </c>
      <c r="D80" s="638">
        <v>-486</v>
      </c>
      <c r="E80" s="639">
        <v>10988.9</v>
      </c>
    </row>
    <row r="81" spans="1:5" ht="12.75">
      <c r="A81" s="75">
        <v>40050</v>
      </c>
      <c r="B81" s="414" t="s">
        <v>143</v>
      </c>
      <c r="C81" s="41">
        <v>3000</v>
      </c>
      <c r="D81" s="144">
        <v>-150</v>
      </c>
      <c r="E81" s="624">
        <v>10838.9</v>
      </c>
    </row>
    <row r="82" spans="1:5" ht="12.75">
      <c r="A82" s="75"/>
      <c r="B82" s="415"/>
      <c r="C82" s="41"/>
      <c r="D82" s="144"/>
      <c r="E82" s="421"/>
    </row>
    <row r="83" spans="1:5" ht="12.75" customHeight="1">
      <c r="A83" s="145"/>
      <c r="B83" s="146"/>
      <c r="C83" s="13"/>
      <c r="D83" s="24"/>
      <c r="E83" s="147"/>
    </row>
    <row r="84" spans="1:5" s="28" customFormat="1" ht="14.25" customHeight="1">
      <c r="A84" s="55" t="s">
        <v>795</v>
      </c>
      <c r="E84" s="55"/>
    </row>
    <row r="85" ht="13.5" customHeight="1">
      <c r="E85" s="55" t="s">
        <v>1050</v>
      </c>
    </row>
    <row r="86" spans="1:5" ht="23.25" customHeight="1">
      <c r="A86" s="72" t="s">
        <v>791</v>
      </c>
      <c r="B86" s="73" t="s">
        <v>792</v>
      </c>
      <c r="C86" s="465" t="s">
        <v>606</v>
      </c>
      <c r="D86" s="74" t="s">
        <v>61</v>
      </c>
      <c r="E86" s="74" t="s">
        <v>793</v>
      </c>
    </row>
    <row r="87" spans="1:8" ht="14.25" customHeight="1">
      <c r="A87" s="72"/>
      <c r="B87" s="73" t="s">
        <v>104</v>
      </c>
      <c r="C87" s="464">
        <v>1700</v>
      </c>
      <c r="D87" s="244">
        <v>10000</v>
      </c>
      <c r="E87" s="272" t="s">
        <v>797</v>
      </c>
      <c r="H87" s="2"/>
    </row>
    <row r="88" spans="1:8" ht="37.5" customHeight="1">
      <c r="A88" s="543">
        <v>39826</v>
      </c>
      <c r="B88" s="544" t="s">
        <v>616</v>
      </c>
      <c r="C88" s="545">
        <v>9000</v>
      </c>
      <c r="D88" s="546" t="s">
        <v>617</v>
      </c>
      <c r="E88" s="423">
        <v>8900</v>
      </c>
      <c r="H88" s="2"/>
    </row>
    <row r="89" spans="1:8" ht="26.25" customHeight="1">
      <c r="A89" s="416">
        <v>39896</v>
      </c>
      <c r="B89" s="414" t="s">
        <v>677</v>
      </c>
      <c r="C89" s="545">
        <v>1000</v>
      </c>
      <c r="D89" s="424">
        <v>-655</v>
      </c>
      <c r="E89" s="587">
        <v>8245</v>
      </c>
      <c r="H89" s="2"/>
    </row>
    <row r="90" spans="1:8" ht="12" customHeight="1">
      <c r="A90" s="407"/>
      <c r="B90" s="415"/>
      <c r="C90" s="31"/>
      <c r="D90" s="484"/>
      <c r="E90" s="485"/>
      <c r="H90" s="2"/>
    </row>
    <row r="91" spans="1:8" ht="12.75">
      <c r="A91" s="408"/>
      <c r="B91" s="409"/>
      <c r="C91" s="146"/>
      <c r="D91" s="410"/>
      <c r="E91" s="411"/>
      <c r="H91" s="2"/>
    </row>
    <row r="92" spans="1:5" s="28" customFormat="1" ht="13.5" customHeight="1">
      <c r="A92" s="55" t="s">
        <v>796</v>
      </c>
      <c r="E92" s="55"/>
    </row>
    <row r="93" ht="12" customHeight="1">
      <c r="E93" s="55" t="s">
        <v>1050</v>
      </c>
    </row>
    <row r="94" spans="1:5" ht="23.25" customHeight="1">
      <c r="A94" s="72" t="s">
        <v>791</v>
      </c>
      <c r="B94" s="73" t="s">
        <v>792</v>
      </c>
      <c r="C94" s="465" t="s">
        <v>606</v>
      </c>
      <c r="D94" s="74" t="s">
        <v>62</v>
      </c>
      <c r="E94" s="74" t="s">
        <v>793</v>
      </c>
    </row>
    <row r="95" spans="1:7" ht="15" customHeight="1">
      <c r="A95" s="72"/>
      <c r="B95" s="73" t="s">
        <v>104</v>
      </c>
      <c r="C95" s="464">
        <v>1700</v>
      </c>
      <c r="D95" s="244">
        <v>100000</v>
      </c>
      <c r="E95" s="76"/>
      <c r="G95" s="304"/>
    </row>
    <row r="96" spans="1:9" ht="25.5">
      <c r="A96" s="407">
        <v>39840</v>
      </c>
      <c r="B96" s="414" t="s">
        <v>613</v>
      </c>
      <c r="C96" s="31">
        <v>5000</v>
      </c>
      <c r="D96" s="448">
        <v>-30</v>
      </c>
      <c r="E96" s="485">
        <v>99970</v>
      </c>
      <c r="I96" s="225"/>
    </row>
    <row r="97" spans="1:9" ht="12.75">
      <c r="A97" s="407">
        <v>39840</v>
      </c>
      <c r="B97" s="414" t="s">
        <v>614</v>
      </c>
      <c r="C97" s="31">
        <v>5100</v>
      </c>
      <c r="D97" s="484" t="s">
        <v>615</v>
      </c>
      <c r="E97" s="485">
        <v>98250.7</v>
      </c>
      <c r="I97" s="225"/>
    </row>
    <row r="98" spans="1:9" ht="11.25" customHeight="1">
      <c r="A98" s="407">
        <v>39882</v>
      </c>
      <c r="B98" s="414" t="s">
        <v>1006</v>
      </c>
      <c r="C98" s="31">
        <v>1600</v>
      </c>
      <c r="D98" s="255">
        <v>-20000</v>
      </c>
      <c r="E98" s="485">
        <v>78250.7</v>
      </c>
      <c r="I98" s="225"/>
    </row>
    <row r="99" spans="1:9" ht="12.75">
      <c r="A99" s="1035">
        <v>39882</v>
      </c>
      <c r="B99" s="1027" t="s">
        <v>1007</v>
      </c>
      <c r="C99" s="1041">
        <v>4000</v>
      </c>
      <c r="D99" s="1033">
        <v>-200</v>
      </c>
      <c r="E99" s="1037">
        <v>78050.7</v>
      </c>
      <c r="I99" s="225"/>
    </row>
    <row r="100" spans="1:9" ht="12.75">
      <c r="A100" s="1036"/>
      <c r="B100" s="1028"/>
      <c r="C100" s="1042"/>
      <c r="D100" s="1034"/>
      <c r="E100" s="1038"/>
      <c r="I100" s="225"/>
    </row>
    <row r="101" spans="1:9" ht="12.75">
      <c r="A101" s="1035">
        <v>39882</v>
      </c>
      <c r="B101" s="1039" t="s">
        <v>1009</v>
      </c>
      <c r="C101" s="1043" t="s">
        <v>471</v>
      </c>
      <c r="D101" s="1033">
        <v>-1920</v>
      </c>
      <c r="E101" s="1037">
        <v>76130.7</v>
      </c>
      <c r="I101" s="225"/>
    </row>
    <row r="102" spans="1:9" ht="12.75">
      <c r="A102" s="1036"/>
      <c r="B102" s="1040"/>
      <c r="C102" s="1044"/>
      <c r="D102" s="1034"/>
      <c r="E102" s="1038"/>
      <c r="I102" s="225"/>
    </row>
    <row r="103" spans="1:9" ht="12.75">
      <c r="A103" s="407">
        <v>39945</v>
      </c>
      <c r="B103" s="414" t="s">
        <v>798</v>
      </c>
      <c r="C103" s="483" t="s">
        <v>479</v>
      </c>
      <c r="D103" s="600">
        <v>-1568.6</v>
      </c>
      <c r="E103" s="598">
        <v>74562.1</v>
      </c>
      <c r="I103" s="225"/>
    </row>
    <row r="104" spans="1:9" ht="12.75">
      <c r="A104" s="407">
        <v>39945</v>
      </c>
      <c r="B104" s="414" t="s">
        <v>799</v>
      </c>
      <c r="C104" s="483" t="s">
        <v>473</v>
      </c>
      <c r="D104" s="600">
        <v>-400</v>
      </c>
      <c r="E104" s="598">
        <v>74162.1</v>
      </c>
      <c r="I104" s="225"/>
    </row>
    <row r="105" spans="1:9" ht="12.75">
      <c r="A105" s="407">
        <v>39945</v>
      </c>
      <c r="B105" s="414" t="s">
        <v>802</v>
      </c>
      <c r="C105" s="483" t="s">
        <v>470</v>
      </c>
      <c r="D105" s="255">
        <v>-20000</v>
      </c>
      <c r="E105" s="598">
        <v>54162.1</v>
      </c>
      <c r="I105" s="225"/>
    </row>
    <row r="106" spans="1:9" ht="12.75">
      <c r="A106" s="407">
        <v>39945</v>
      </c>
      <c r="B106" s="414" t="s">
        <v>803</v>
      </c>
      <c r="C106" s="483" t="s">
        <v>476</v>
      </c>
      <c r="D106" s="255">
        <v>-519</v>
      </c>
      <c r="E106" s="598">
        <v>53643.1</v>
      </c>
      <c r="I106" s="225"/>
    </row>
    <row r="107" spans="1:9" ht="12.75">
      <c r="A107" s="530">
        <v>39945</v>
      </c>
      <c r="B107" s="414" t="s">
        <v>804</v>
      </c>
      <c r="C107" s="41">
        <v>1000</v>
      </c>
      <c r="D107" s="426">
        <v>-414.9</v>
      </c>
      <c r="E107" s="615">
        <v>53228.2</v>
      </c>
      <c r="I107" s="225"/>
    </row>
    <row r="108" spans="1:9" ht="12.75">
      <c r="A108" s="530">
        <v>39980</v>
      </c>
      <c r="B108" s="415" t="s">
        <v>448</v>
      </c>
      <c r="C108" s="41">
        <v>1500</v>
      </c>
      <c r="D108" s="426">
        <v>-154.8</v>
      </c>
      <c r="E108" s="615">
        <v>53073.4</v>
      </c>
      <c r="I108" s="225"/>
    </row>
    <row r="109" spans="1:9" ht="12.75">
      <c r="A109" s="530">
        <v>39980</v>
      </c>
      <c r="B109" s="415" t="s">
        <v>449</v>
      </c>
      <c r="C109" s="41">
        <v>3000</v>
      </c>
      <c r="D109" s="426">
        <v>-101</v>
      </c>
      <c r="E109" s="599">
        <v>52972.4</v>
      </c>
      <c r="I109" s="225"/>
    </row>
    <row r="110" spans="1:9" ht="12.75">
      <c r="A110" s="530"/>
      <c r="B110" s="415"/>
      <c r="C110" s="483"/>
      <c r="D110" s="25"/>
      <c r="E110" s="485"/>
      <c r="I110" s="225"/>
    </row>
    <row r="111" spans="1:9" ht="12.75">
      <c r="A111" s="537"/>
      <c r="B111" s="533"/>
      <c r="C111" s="535"/>
      <c r="D111" s="24"/>
      <c r="E111" s="536"/>
      <c r="I111" s="225"/>
    </row>
  </sheetData>
  <mergeCells count="31">
    <mergeCell ref="E76:E77"/>
    <mergeCell ref="E78:E79"/>
    <mergeCell ref="C76:C77"/>
    <mergeCell ref="C78:C79"/>
    <mergeCell ref="D76:D77"/>
    <mergeCell ref="D78:D79"/>
    <mergeCell ref="A76:A77"/>
    <mergeCell ref="A78:A79"/>
    <mergeCell ref="B76:B77"/>
    <mergeCell ref="B78:B79"/>
    <mergeCell ref="E69:E70"/>
    <mergeCell ref="A69:A70"/>
    <mergeCell ref="B69:B70"/>
    <mergeCell ref="D69:D70"/>
    <mergeCell ref="C69:C70"/>
    <mergeCell ref="E101:E102"/>
    <mergeCell ref="B101:B102"/>
    <mergeCell ref="A101:A102"/>
    <mergeCell ref="C99:C100"/>
    <mergeCell ref="C101:C102"/>
    <mergeCell ref="D101:D102"/>
    <mergeCell ref="D55:D56"/>
    <mergeCell ref="E55:E56"/>
    <mergeCell ref="A1:G1"/>
    <mergeCell ref="B99:B100"/>
    <mergeCell ref="A55:A56"/>
    <mergeCell ref="B55:B56"/>
    <mergeCell ref="C55:C56"/>
    <mergeCell ref="D99:D100"/>
    <mergeCell ref="A99:A100"/>
    <mergeCell ref="E99:E100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5"/>
  <sheetViews>
    <sheetView workbookViewId="0" topLeftCell="A1">
      <selection activeCell="M99" sqref="M99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8.125" style="0" customWidth="1"/>
  </cols>
  <sheetData>
    <row r="1" spans="1:9" ht="18">
      <c r="A1" s="856" t="s">
        <v>400</v>
      </c>
      <c r="B1" s="856"/>
      <c r="C1" s="856"/>
      <c r="D1" s="856"/>
      <c r="E1" s="856"/>
      <c r="I1" t="s">
        <v>797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1029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579</v>
      </c>
      <c r="B7" s="42" t="s">
        <v>782</v>
      </c>
      <c r="C7" s="51" t="s">
        <v>783</v>
      </c>
      <c r="D7" s="5" t="s">
        <v>580</v>
      </c>
      <c r="E7" s="43" t="s">
        <v>784</v>
      </c>
      <c r="F7" t="s">
        <v>910</v>
      </c>
      <c r="G7" s="284"/>
    </row>
    <row r="8" spans="1:5" ht="12.75">
      <c r="A8" s="81" t="s">
        <v>121</v>
      </c>
      <c r="B8" s="278">
        <v>720000</v>
      </c>
      <c r="C8" s="278">
        <v>720000</v>
      </c>
      <c r="D8" s="643">
        <v>473957</v>
      </c>
      <c r="E8" s="310">
        <f aca="true" t="shared" si="0" ref="E8:E14">+D8/C8*100</f>
        <v>65.82736111111112</v>
      </c>
    </row>
    <row r="9" spans="1:5" ht="12.75">
      <c r="A9" s="80" t="s">
        <v>1072</v>
      </c>
      <c r="B9" s="278">
        <v>69000</v>
      </c>
      <c r="C9" s="278">
        <v>69000</v>
      </c>
      <c r="D9" s="643">
        <v>35230</v>
      </c>
      <c r="E9" s="310">
        <f t="shared" si="0"/>
        <v>51.05797101449275</v>
      </c>
    </row>
    <row r="10" spans="1:5" ht="12.75">
      <c r="A10" s="80" t="s">
        <v>123</v>
      </c>
      <c r="B10" s="278">
        <v>55000</v>
      </c>
      <c r="C10" s="278">
        <v>55000</v>
      </c>
      <c r="D10" s="643">
        <v>43974</v>
      </c>
      <c r="E10" s="310">
        <f t="shared" si="0"/>
        <v>79.95272727272727</v>
      </c>
    </row>
    <row r="11" spans="1:5" ht="12.75">
      <c r="A11" s="80" t="s">
        <v>1073</v>
      </c>
      <c r="B11" s="278">
        <v>1060000</v>
      </c>
      <c r="C11" s="278">
        <v>1060000</v>
      </c>
      <c r="D11" s="643">
        <v>665029</v>
      </c>
      <c r="E11" s="310">
        <f t="shared" si="0"/>
        <v>62.738584905660375</v>
      </c>
    </row>
    <row r="12" spans="1:5" ht="12.75">
      <c r="A12" s="80" t="s">
        <v>860</v>
      </c>
      <c r="B12" s="278">
        <v>1712600</v>
      </c>
      <c r="C12" s="278">
        <v>1712600</v>
      </c>
      <c r="D12" s="643">
        <v>1148326</v>
      </c>
      <c r="E12" s="310">
        <f t="shared" si="0"/>
        <v>67.05161742380007</v>
      </c>
    </row>
    <row r="13" spans="1:5" ht="12.75">
      <c r="A13" s="80" t="s">
        <v>610</v>
      </c>
      <c r="B13" s="278">
        <v>0</v>
      </c>
      <c r="C13" s="278">
        <v>0</v>
      </c>
      <c r="D13" s="643">
        <v>51166</v>
      </c>
      <c r="E13" s="310" t="s">
        <v>1040</v>
      </c>
    </row>
    <row r="14" spans="1:6" ht="12.75">
      <c r="A14" s="214" t="s">
        <v>581</v>
      </c>
      <c r="B14" s="278">
        <v>1382</v>
      </c>
      <c r="C14" s="278">
        <v>1382</v>
      </c>
      <c r="D14" s="643">
        <v>794</v>
      </c>
      <c r="E14" s="310">
        <f t="shared" si="0"/>
        <v>57.452966714905926</v>
      </c>
      <c r="F14" t="s">
        <v>907</v>
      </c>
    </row>
    <row r="15" spans="1:5" ht="12.75">
      <c r="A15" s="214" t="s">
        <v>124</v>
      </c>
      <c r="B15" s="278">
        <v>0</v>
      </c>
      <c r="C15" s="278">
        <v>0</v>
      </c>
      <c r="D15" s="643">
        <v>43</v>
      </c>
      <c r="E15" s="310" t="s">
        <v>1040</v>
      </c>
    </row>
    <row r="16" spans="1:5" ht="12.75">
      <c r="A16" s="214" t="s">
        <v>125</v>
      </c>
      <c r="B16" s="278">
        <v>0</v>
      </c>
      <c r="C16" s="278">
        <v>0</v>
      </c>
      <c r="D16" s="643">
        <v>184</v>
      </c>
      <c r="E16" s="310" t="s">
        <v>1040</v>
      </c>
    </row>
    <row r="17" spans="1:5" ht="12.75">
      <c r="A17" s="94" t="s">
        <v>1047</v>
      </c>
      <c r="B17" s="95">
        <f>SUM(B8:B16)</f>
        <v>3617982</v>
      </c>
      <c r="C17" s="95">
        <f>SUM(C8:C16)</f>
        <v>3617982</v>
      </c>
      <c r="D17" s="268">
        <f>SUM(D8:D16)</f>
        <v>2418703</v>
      </c>
      <c r="E17" s="213">
        <f>+D17/C17*100</f>
        <v>66.85226736893661</v>
      </c>
    </row>
    <row r="18" spans="1:5" ht="12.75">
      <c r="A18" s="501"/>
      <c r="B18" s="491"/>
      <c r="C18" s="491"/>
      <c r="D18" s="492"/>
      <c r="E18" s="502"/>
    </row>
    <row r="19" spans="1:5" ht="14.25" customHeight="1">
      <c r="A19" s="3" t="s">
        <v>1031</v>
      </c>
      <c r="B19" s="9">
        <f>B17</f>
        <v>3617982</v>
      </c>
      <c r="C19" s="9">
        <f>C17</f>
        <v>3617982</v>
      </c>
      <c r="D19" s="9">
        <f>D17</f>
        <v>2418703</v>
      </c>
      <c r="E19" s="26">
        <f>+D19/C19*100</f>
        <v>66.85226736893661</v>
      </c>
    </row>
    <row r="20" spans="1:5" ht="12.75">
      <c r="A20" s="504"/>
      <c r="B20" s="492"/>
      <c r="C20" s="492"/>
      <c r="D20" s="492"/>
      <c r="E20" s="505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1030</v>
      </c>
      <c r="B23" s="18"/>
      <c r="C23" s="18"/>
      <c r="D23" s="227"/>
      <c r="E23" s="518"/>
      <c r="K23" t="s">
        <v>797</v>
      </c>
    </row>
    <row r="24" spans="1:5" ht="13.5" customHeight="1">
      <c r="A24" s="496"/>
      <c r="B24" s="494"/>
      <c r="C24" s="494"/>
      <c r="D24" s="489"/>
      <c r="E24" s="503"/>
    </row>
    <row r="25" spans="1:7" ht="26.25" customHeight="1">
      <c r="A25" s="5" t="s">
        <v>579</v>
      </c>
      <c r="B25" s="42" t="s">
        <v>782</v>
      </c>
      <c r="C25" s="51" t="s">
        <v>783</v>
      </c>
      <c r="D25" s="5" t="s">
        <v>580</v>
      </c>
      <c r="E25" s="43" t="s">
        <v>784</v>
      </c>
      <c r="G25" t="s">
        <v>797</v>
      </c>
    </row>
    <row r="26" spans="1:7" ht="12.75">
      <c r="A26" s="32" t="s">
        <v>154</v>
      </c>
      <c r="B26" s="27">
        <v>632</v>
      </c>
      <c r="C26" s="280">
        <v>722</v>
      </c>
      <c r="D26" s="280">
        <v>784</v>
      </c>
      <c r="E26" s="310">
        <f aca="true" t="shared" si="1" ref="E26:E33">+D26/C26*100</f>
        <v>108.58725761772854</v>
      </c>
      <c r="G26" s="238"/>
    </row>
    <row r="27" spans="1:7" ht="12.75">
      <c r="A27" s="32" t="s">
        <v>155</v>
      </c>
      <c r="B27" s="27">
        <v>500</v>
      </c>
      <c r="C27" s="280">
        <v>500</v>
      </c>
      <c r="D27" s="280">
        <v>567</v>
      </c>
      <c r="E27" s="310">
        <f t="shared" si="1"/>
        <v>113.39999999999999</v>
      </c>
      <c r="G27" s="238"/>
    </row>
    <row r="28" spans="1:5" ht="12.75">
      <c r="A28" s="32" t="s">
        <v>1039</v>
      </c>
      <c r="B28" s="27">
        <v>30000</v>
      </c>
      <c r="C28" s="280">
        <v>30000</v>
      </c>
      <c r="D28" s="280">
        <v>21480</v>
      </c>
      <c r="E28" s="310">
        <f t="shared" si="1"/>
        <v>71.6</v>
      </c>
    </row>
    <row r="29" spans="1:6" ht="12.75" customHeight="1">
      <c r="A29" s="22" t="s">
        <v>582</v>
      </c>
      <c r="B29" s="27">
        <v>82040</v>
      </c>
      <c r="C29" s="280">
        <v>82506</v>
      </c>
      <c r="D29" s="280">
        <v>39142</v>
      </c>
      <c r="E29" s="310">
        <f t="shared" si="1"/>
        <v>47.441398201342935</v>
      </c>
      <c r="F29" t="s">
        <v>908</v>
      </c>
    </row>
    <row r="30" spans="1:7" ht="13.5" customHeight="1">
      <c r="A30" s="22" t="s">
        <v>126</v>
      </c>
      <c r="B30" s="27">
        <v>40300</v>
      </c>
      <c r="C30" s="280">
        <v>40405</v>
      </c>
      <c r="D30" s="280">
        <v>20304</v>
      </c>
      <c r="E30" s="310">
        <f t="shared" si="1"/>
        <v>50.251206533844815</v>
      </c>
      <c r="G30" s="238"/>
    </row>
    <row r="31" spans="1:7" ht="13.5" customHeight="1">
      <c r="A31" s="22" t="s">
        <v>59</v>
      </c>
      <c r="B31" s="27">
        <v>149200</v>
      </c>
      <c r="C31" s="280">
        <v>62833</v>
      </c>
      <c r="D31" s="220">
        <v>22736</v>
      </c>
      <c r="E31" s="310">
        <f t="shared" si="1"/>
        <v>36.18480734645807</v>
      </c>
      <c r="G31" s="238"/>
    </row>
    <row r="32" spans="1:9" ht="12.75">
      <c r="A32" s="22" t="s">
        <v>1137</v>
      </c>
      <c r="B32" s="27">
        <v>13000</v>
      </c>
      <c r="C32" s="280">
        <v>13000</v>
      </c>
      <c r="D32" s="220">
        <v>7065</v>
      </c>
      <c r="E32" s="310">
        <f t="shared" si="1"/>
        <v>54.34615384615385</v>
      </c>
      <c r="H32">
        <v>2143</v>
      </c>
      <c r="I32">
        <v>2</v>
      </c>
    </row>
    <row r="33" spans="1:5" ht="12.75">
      <c r="A33" s="22" t="s">
        <v>378</v>
      </c>
      <c r="B33" s="27">
        <v>1460</v>
      </c>
      <c r="C33" s="280">
        <v>9589</v>
      </c>
      <c r="D33" s="280">
        <v>9589</v>
      </c>
      <c r="E33" s="310">
        <f t="shared" si="1"/>
        <v>100</v>
      </c>
    </row>
    <row r="34" spans="1:5" ht="12.75">
      <c r="A34" s="22" t="s">
        <v>794</v>
      </c>
      <c r="B34" s="27">
        <v>0</v>
      </c>
      <c r="C34" s="27">
        <v>673</v>
      </c>
      <c r="D34" s="220">
        <v>2530</v>
      </c>
      <c r="E34" s="310" t="s">
        <v>1040</v>
      </c>
    </row>
    <row r="35" spans="1:5" ht="12.75">
      <c r="A35" s="22" t="s">
        <v>1138</v>
      </c>
      <c r="B35" s="27">
        <v>0</v>
      </c>
      <c r="C35" s="280">
        <v>1000</v>
      </c>
      <c r="D35" s="280">
        <v>1510</v>
      </c>
      <c r="E35" s="310">
        <f>+D35/C35*100</f>
        <v>151</v>
      </c>
    </row>
    <row r="36" spans="1:5" ht="12.75">
      <c r="A36" s="22" t="s">
        <v>800</v>
      </c>
      <c r="B36" s="27">
        <v>0</v>
      </c>
      <c r="C36" s="280">
        <v>156</v>
      </c>
      <c r="D36" s="280">
        <v>607</v>
      </c>
      <c r="E36" s="626" t="s">
        <v>1040</v>
      </c>
    </row>
    <row r="37" spans="1:5" ht="12.75">
      <c r="A37" s="22" t="s">
        <v>408</v>
      </c>
      <c r="B37" s="27">
        <v>0</v>
      </c>
      <c r="C37" s="27">
        <v>265</v>
      </c>
      <c r="D37" s="220">
        <v>265</v>
      </c>
      <c r="E37" s="310">
        <f>+D37/C37*100</f>
        <v>100</v>
      </c>
    </row>
    <row r="38" spans="1:5" ht="12.75">
      <c r="A38" s="22" t="s">
        <v>71</v>
      </c>
      <c r="B38" s="27">
        <v>0</v>
      </c>
      <c r="C38" s="280">
        <v>0</v>
      </c>
      <c r="D38" s="280">
        <f>D49</f>
        <v>2799</v>
      </c>
      <c r="E38" s="626" t="s">
        <v>1040</v>
      </c>
    </row>
    <row r="39" spans="1:5" ht="12.75">
      <c r="A39" s="94" t="s">
        <v>1048</v>
      </c>
      <c r="B39" s="95">
        <f>SUM(B26:B35)</f>
        <v>317132</v>
      </c>
      <c r="C39" s="268">
        <f>SUM(C26:C38)</f>
        <v>241649</v>
      </c>
      <c r="D39" s="268">
        <f>SUM(D26:D38)</f>
        <v>129378</v>
      </c>
      <c r="E39" s="312">
        <f>+D39/C39*100</f>
        <v>53.539638070093396</v>
      </c>
    </row>
    <row r="40" spans="1:5" ht="12.75">
      <c r="A40" s="490"/>
      <c r="B40" s="491"/>
      <c r="C40" s="492"/>
      <c r="D40" s="492"/>
      <c r="E40" s="493"/>
    </row>
    <row r="41" spans="1:5" ht="12.75">
      <c r="A41" s="500" t="s">
        <v>70</v>
      </c>
      <c r="B41" s="494"/>
      <c r="C41" s="489"/>
      <c r="D41" s="489"/>
      <c r="E41" s="495"/>
    </row>
    <row r="42" spans="1:5" ht="12.75">
      <c r="A42" s="603" t="s">
        <v>548</v>
      </c>
      <c r="B42" s="27">
        <v>0</v>
      </c>
      <c r="C42" s="27">
        <v>0</v>
      </c>
      <c r="D42" s="220">
        <v>19</v>
      </c>
      <c r="E42" s="30" t="s">
        <v>1040</v>
      </c>
    </row>
    <row r="43" spans="1:5" ht="12.75">
      <c r="A43" s="603" t="s">
        <v>549</v>
      </c>
      <c r="B43" s="27">
        <v>0</v>
      </c>
      <c r="C43" s="27">
        <v>0</v>
      </c>
      <c r="D43" s="220">
        <v>37</v>
      </c>
      <c r="E43" s="30" t="s">
        <v>1040</v>
      </c>
    </row>
    <row r="44" spans="1:5" ht="12.75">
      <c r="A44" s="22" t="s">
        <v>1002</v>
      </c>
      <c r="B44" s="27">
        <v>0</v>
      </c>
      <c r="C44" s="27">
        <v>0</v>
      </c>
      <c r="D44" s="220">
        <v>1034</v>
      </c>
      <c r="E44" s="30" t="s">
        <v>1040</v>
      </c>
    </row>
    <row r="45" spans="1:5" ht="12.75">
      <c r="A45" s="22" t="s">
        <v>1090</v>
      </c>
      <c r="B45" s="27">
        <v>0</v>
      </c>
      <c r="C45" s="27">
        <v>0</v>
      </c>
      <c r="D45" s="220">
        <v>1280</v>
      </c>
      <c r="E45" s="30" t="s">
        <v>1040</v>
      </c>
    </row>
    <row r="46" spans="1:5" ht="12.75">
      <c r="A46" s="22" t="s">
        <v>710</v>
      </c>
      <c r="B46" s="27">
        <v>0</v>
      </c>
      <c r="C46" s="27">
        <v>0</v>
      </c>
      <c r="D46" s="220">
        <v>32</v>
      </c>
      <c r="E46" s="310" t="s">
        <v>1040</v>
      </c>
    </row>
    <row r="47" spans="1:5" ht="12.75">
      <c r="A47" s="22" t="s">
        <v>801</v>
      </c>
      <c r="B47" s="27">
        <v>0</v>
      </c>
      <c r="C47" s="27">
        <v>0</v>
      </c>
      <c r="D47" s="220">
        <v>272</v>
      </c>
      <c r="E47" s="310" t="s">
        <v>1040</v>
      </c>
    </row>
    <row r="48" spans="1:5" ht="12.75">
      <c r="A48" s="22" t="s">
        <v>82</v>
      </c>
      <c r="B48" s="27">
        <v>0</v>
      </c>
      <c r="C48" s="27">
        <v>0</v>
      </c>
      <c r="D48" s="220">
        <v>125</v>
      </c>
      <c r="E48" s="310" t="s">
        <v>1040</v>
      </c>
    </row>
    <row r="49" spans="1:5" ht="12.75">
      <c r="A49" s="111" t="s">
        <v>1026</v>
      </c>
      <c r="B49" s="268">
        <v>0</v>
      </c>
      <c r="C49" s="268">
        <v>0</v>
      </c>
      <c r="D49" s="268">
        <f>SUM(D42:D48)</f>
        <v>2799</v>
      </c>
      <c r="E49" s="488" t="s">
        <v>1040</v>
      </c>
    </row>
    <row r="50" spans="1:5" ht="12.75">
      <c r="A50" s="497"/>
      <c r="B50" s="498"/>
      <c r="C50" s="498"/>
      <c r="D50" s="498"/>
      <c r="E50" s="499"/>
    </row>
    <row r="51" spans="1:5" ht="14.25" customHeight="1">
      <c r="A51" s="3" t="s">
        <v>1032</v>
      </c>
      <c r="B51" s="9">
        <f>B39</f>
        <v>317132</v>
      </c>
      <c r="C51" s="9">
        <f>C39</f>
        <v>241649</v>
      </c>
      <c r="D51" s="9">
        <f>D39</f>
        <v>129378</v>
      </c>
      <c r="E51" s="26">
        <f>+D51/C51*100</f>
        <v>53.539638070093396</v>
      </c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ht="12.75">
      <c r="A54" s="226"/>
      <c r="B54" s="227"/>
      <c r="C54" s="227"/>
      <c r="D54" s="227"/>
      <c r="E54" s="228"/>
    </row>
    <row r="55" spans="1:5" s="28" customFormat="1" ht="12.75">
      <c r="A55" s="55" t="s">
        <v>776</v>
      </c>
      <c r="C55" s="69"/>
      <c r="E55"/>
    </row>
    <row r="56" spans="1:5" s="28" customFormat="1" ht="12.75">
      <c r="A56" s="55"/>
      <c r="C56" s="69"/>
      <c r="E56"/>
    </row>
    <row r="57" spans="1:5" s="28" customFormat="1" ht="27.75" customHeight="1">
      <c r="A57" s="5" t="s">
        <v>579</v>
      </c>
      <c r="B57" s="42" t="s">
        <v>782</v>
      </c>
      <c r="C57" s="51" t="s">
        <v>783</v>
      </c>
      <c r="D57" s="5" t="s">
        <v>580</v>
      </c>
      <c r="E57" s="43" t="s">
        <v>784</v>
      </c>
    </row>
    <row r="58" spans="1:5" s="28" customFormat="1" ht="12.75">
      <c r="A58" s="22" t="s">
        <v>785</v>
      </c>
      <c r="B58" s="199">
        <v>7000</v>
      </c>
      <c r="C58" s="220">
        <v>7000</v>
      </c>
      <c r="D58" s="220">
        <v>3571</v>
      </c>
      <c r="E58" s="310">
        <f>+D58/C58*100</f>
        <v>51.01428571428571</v>
      </c>
    </row>
    <row r="59" spans="1:5" s="28" customFormat="1" ht="12.75">
      <c r="A59" s="22" t="s">
        <v>787</v>
      </c>
      <c r="B59" s="199">
        <v>24000</v>
      </c>
      <c r="C59" s="220">
        <v>24000</v>
      </c>
      <c r="D59" s="220">
        <v>4000</v>
      </c>
      <c r="E59" s="310">
        <f>+D59/C59*100</f>
        <v>16.666666666666664</v>
      </c>
    </row>
    <row r="60" spans="1:5" s="28" customFormat="1" ht="12.75">
      <c r="A60" s="22" t="s">
        <v>127</v>
      </c>
      <c r="B60" s="199">
        <v>0</v>
      </c>
      <c r="C60" s="220">
        <v>192</v>
      </c>
      <c r="D60" s="220">
        <v>644</v>
      </c>
      <c r="E60" s="310" t="s">
        <v>1040</v>
      </c>
    </row>
    <row r="61" spans="1:5" s="28" customFormat="1" ht="12.75">
      <c r="A61" s="94" t="s">
        <v>1055</v>
      </c>
      <c r="B61" s="215">
        <f>SUM(B58:B60)</f>
        <v>31000</v>
      </c>
      <c r="C61" s="292">
        <f>SUM(C58:C60)</f>
        <v>31192</v>
      </c>
      <c r="D61" s="292">
        <f>SUM(D58:D60)</f>
        <v>8215</v>
      </c>
      <c r="E61" s="107">
        <f>+D61/C61*100</f>
        <v>26.33688125160297</v>
      </c>
    </row>
    <row r="62" spans="1:5" ht="12.75">
      <c r="A62" s="226"/>
      <c r="B62" s="227"/>
      <c r="C62" s="227"/>
      <c r="D62" s="227"/>
      <c r="E62" s="228"/>
    </row>
    <row r="63" spans="1:5" ht="15.75" customHeight="1">
      <c r="A63" s="3" t="s">
        <v>1033</v>
      </c>
      <c r="B63" s="9">
        <f>B61</f>
        <v>31000</v>
      </c>
      <c r="C63" s="9">
        <f>C61</f>
        <v>31192</v>
      </c>
      <c r="D63" s="9">
        <f>D61</f>
        <v>8215</v>
      </c>
      <c r="E63" s="26">
        <f>+D63/C63*100</f>
        <v>26.33688125160297</v>
      </c>
    </row>
    <row r="64" spans="1:5" ht="12.75">
      <c r="A64" s="226"/>
      <c r="B64" s="227"/>
      <c r="C64" s="227"/>
      <c r="D64" s="227"/>
      <c r="E64" s="228"/>
    </row>
    <row r="65" spans="1:5" ht="15">
      <c r="A65" s="506" t="s">
        <v>1034</v>
      </c>
      <c r="B65" s="227"/>
      <c r="C65" s="227"/>
      <c r="D65" s="227"/>
      <c r="E65" s="228"/>
    </row>
    <row r="66" spans="1:5" ht="12.75">
      <c r="A66" s="226" t="s">
        <v>1003</v>
      </c>
      <c r="B66" s="227"/>
      <c r="C66" s="227"/>
      <c r="D66" s="227"/>
      <c r="E66" s="228"/>
    </row>
    <row r="67" spans="1:5" ht="12.75">
      <c r="A67" s="226"/>
      <c r="B67" s="227"/>
      <c r="C67" s="227"/>
      <c r="D67" s="227"/>
      <c r="E67" s="228"/>
    </row>
    <row r="68" spans="1:5" ht="27" customHeight="1">
      <c r="A68" s="5" t="s">
        <v>579</v>
      </c>
      <c r="B68" s="42" t="s">
        <v>782</v>
      </c>
      <c r="C68" s="51" t="s">
        <v>783</v>
      </c>
      <c r="D68" s="5" t="s">
        <v>580</v>
      </c>
      <c r="E68" s="43" t="s">
        <v>784</v>
      </c>
    </row>
    <row r="69" spans="1:5" ht="12.75">
      <c r="A69" s="32" t="s">
        <v>994</v>
      </c>
      <c r="B69" s="27">
        <v>0</v>
      </c>
      <c r="C69" s="280">
        <v>5412</v>
      </c>
      <c r="D69" s="280">
        <v>8804</v>
      </c>
      <c r="E69" s="30" t="s">
        <v>1040</v>
      </c>
    </row>
    <row r="70" spans="1:5" ht="12.75">
      <c r="A70" s="22" t="s">
        <v>995</v>
      </c>
      <c r="B70" s="27">
        <v>75022</v>
      </c>
      <c r="C70" s="280">
        <v>75022</v>
      </c>
      <c r="D70" s="291">
        <v>50016</v>
      </c>
      <c r="E70" s="30">
        <f aca="true" t="shared" si="2" ref="E70:E76">+D70/C70*100</f>
        <v>66.66844392311589</v>
      </c>
    </row>
    <row r="71" spans="1:5" ht="12.75">
      <c r="A71" s="22" t="s">
        <v>708</v>
      </c>
      <c r="B71" s="27">
        <v>0</v>
      </c>
      <c r="C71" s="280">
        <v>27989</v>
      </c>
      <c r="D71" s="291">
        <v>27989</v>
      </c>
      <c r="E71" s="30">
        <f t="shared" si="2"/>
        <v>100</v>
      </c>
    </row>
    <row r="72" spans="1:5" ht="12.75">
      <c r="A72" s="32" t="s">
        <v>997</v>
      </c>
      <c r="B72" s="27">
        <v>3772078</v>
      </c>
      <c r="C72" s="280">
        <v>3736780</v>
      </c>
      <c r="D72" s="291">
        <v>2802582</v>
      </c>
      <c r="E72" s="30">
        <f t="shared" si="2"/>
        <v>74.99991971697558</v>
      </c>
    </row>
    <row r="73" spans="1:5" ht="12.75">
      <c r="A73" s="32" t="s">
        <v>998</v>
      </c>
      <c r="B73" s="27">
        <v>0</v>
      </c>
      <c r="C73" s="280">
        <v>406672</v>
      </c>
      <c r="D73" s="291">
        <v>371963</v>
      </c>
      <c r="E73" s="30">
        <f t="shared" si="2"/>
        <v>91.46511193295825</v>
      </c>
    </row>
    <row r="74" spans="1:5" ht="12.75">
      <c r="A74" s="32" t="s">
        <v>999</v>
      </c>
      <c r="B74" s="27">
        <v>1800</v>
      </c>
      <c r="C74" s="27">
        <v>1800</v>
      </c>
      <c r="D74" s="291">
        <v>543</v>
      </c>
      <c r="E74" s="30">
        <f t="shared" si="2"/>
        <v>30.166666666666668</v>
      </c>
    </row>
    <row r="75" spans="1:5" ht="12.75">
      <c r="A75" s="32" t="s">
        <v>363</v>
      </c>
      <c r="B75" s="27">
        <v>6500</v>
      </c>
      <c r="C75" s="27">
        <v>6600</v>
      </c>
      <c r="D75" s="291">
        <v>6550</v>
      </c>
      <c r="E75" s="30">
        <f t="shared" si="2"/>
        <v>99.24242424242425</v>
      </c>
    </row>
    <row r="76" spans="1:5" ht="25.5">
      <c r="A76" s="216" t="s">
        <v>836</v>
      </c>
      <c r="B76" s="215">
        <f>SUM(B69:B75)</f>
        <v>3855400</v>
      </c>
      <c r="C76" s="215">
        <f>SUM(C69:C75)</f>
        <v>4260275</v>
      </c>
      <c r="D76" s="292">
        <f>SUM(D69:D75)</f>
        <v>3268447</v>
      </c>
      <c r="E76" s="213">
        <f t="shared" si="2"/>
        <v>76.71915545357987</v>
      </c>
    </row>
    <row r="77" spans="1:5" s="28" customFormat="1" ht="12.75" customHeight="1">
      <c r="A77" s="507"/>
      <c r="B77" s="508"/>
      <c r="C77" s="508"/>
      <c r="D77" s="509"/>
      <c r="E77" s="510"/>
    </row>
    <row r="78" spans="1:5" s="28" customFormat="1" ht="9.75" customHeight="1">
      <c r="A78" s="519"/>
      <c r="B78" s="520"/>
      <c r="C78" s="520"/>
      <c r="D78" s="521"/>
      <c r="E78" s="522"/>
    </row>
    <row r="79" spans="1:5" s="28" customFormat="1" ht="12.75">
      <c r="A79" s="523" t="s">
        <v>1004</v>
      </c>
      <c r="B79" s="227"/>
      <c r="C79" s="227"/>
      <c r="D79" s="227"/>
      <c r="E79" s="524"/>
    </row>
    <row r="80" spans="1:5" s="28" customFormat="1" ht="12.75">
      <c r="A80" s="500"/>
      <c r="B80" s="489"/>
      <c r="C80" s="489"/>
      <c r="D80" s="489"/>
      <c r="E80" s="511"/>
    </row>
    <row r="81" spans="1:5" ht="26.25" customHeight="1">
      <c r="A81" s="5" t="s">
        <v>579</v>
      </c>
      <c r="B81" s="42" t="s">
        <v>782</v>
      </c>
      <c r="C81" s="51" t="s">
        <v>783</v>
      </c>
      <c r="D81" s="5" t="s">
        <v>580</v>
      </c>
      <c r="E81" s="43" t="s">
        <v>784</v>
      </c>
    </row>
    <row r="82" spans="1:5" ht="13.5" customHeight="1">
      <c r="A82" s="586" t="s">
        <v>709</v>
      </c>
      <c r="B82" s="429">
        <v>0</v>
      </c>
      <c r="C82" s="405">
        <v>24000</v>
      </c>
      <c r="D82" s="619">
        <v>4969</v>
      </c>
      <c r="E82" s="30">
        <f>+D82/C82*100</f>
        <v>20.70416666666667</v>
      </c>
    </row>
    <row r="83" spans="1:5" ht="13.5" customHeight="1">
      <c r="A83" s="586" t="s">
        <v>1139</v>
      </c>
      <c r="B83" s="429">
        <v>0</v>
      </c>
      <c r="C83" s="405">
        <v>17850</v>
      </c>
      <c r="D83" s="619">
        <v>9457</v>
      </c>
      <c r="E83" s="30">
        <v>0</v>
      </c>
    </row>
    <row r="84" spans="1:5" ht="25.5">
      <c r="A84" s="216" t="s">
        <v>1027</v>
      </c>
      <c r="B84" s="215">
        <v>0</v>
      </c>
      <c r="C84" s="215">
        <f>C82+C83</f>
        <v>41850</v>
      </c>
      <c r="D84" s="215">
        <f>D82+D83</f>
        <v>14426</v>
      </c>
      <c r="E84" s="213">
        <f>+D84/C84*100</f>
        <v>34.47072879330944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1035</v>
      </c>
      <c r="B86" s="9">
        <f>B76+B84</f>
        <v>3855400</v>
      </c>
      <c r="C86" s="9">
        <f>C76+C84</f>
        <v>4302125</v>
      </c>
      <c r="D86" s="9">
        <f>D76+D84</f>
        <v>3282873</v>
      </c>
      <c r="E86" s="10">
        <f>+D86/C86*100</f>
        <v>76.30817328645728</v>
      </c>
    </row>
    <row r="87" spans="1:5" ht="12.75">
      <c r="A87" s="226"/>
      <c r="B87" s="227"/>
      <c r="C87" s="227"/>
      <c r="D87" s="227"/>
      <c r="E87" s="228"/>
    </row>
    <row r="88" spans="1:5" ht="12.75">
      <c r="A88" s="3" t="s">
        <v>1028</v>
      </c>
      <c r="B88" s="9">
        <f>B19+B51+B63+B86</f>
        <v>7821514</v>
      </c>
      <c r="C88" s="9">
        <f>C19+C51+C63+C86</f>
        <v>8192948</v>
      </c>
      <c r="D88" s="9">
        <f>D19+D51+D63+D86</f>
        <v>5839169</v>
      </c>
      <c r="E88" s="10">
        <f>+D88/C88*100</f>
        <v>71.27067082569059</v>
      </c>
    </row>
    <row r="89" spans="1:5" ht="12.75">
      <c r="A89" s="226"/>
      <c r="B89" s="227"/>
      <c r="C89" s="227"/>
      <c r="D89" s="227"/>
      <c r="E89" s="228"/>
    </row>
    <row r="90" spans="1:10" ht="15.75">
      <c r="A90" s="64" t="s">
        <v>158</v>
      </c>
      <c r="B90" s="2"/>
      <c r="C90" s="2"/>
      <c r="J90" t="s">
        <v>797</v>
      </c>
    </row>
    <row r="92" spans="1:5" ht="25.5" customHeight="1">
      <c r="A92" s="5" t="s">
        <v>158</v>
      </c>
      <c r="B92" s="42" t="s">
        <v>782</v>
      </c>
      <c r="C92" s="51" t="s">
        <v>783</v>
      </c>
      <c r="D92" s="5" t="s">
        <v>580</v>
      </c>
      <c r="E92" s="43" t="s">
        <v>784</v>
      </c>
    </row>
    <row r="93" spans="1:6" ht="26.25" customHeight="1">
      <c r="A93" s="326" t="s">
        <v>388</v>
      </c>
      <c r="B93" s="428">
        <v>22500</v>
      </c>
      <c r="C93" s="447">
        <v>22500</v>
      </c>
      <c r="D93" s="274">
        <v>3240</v>
      </c>
      <c r="E93" s="269">
        <f aca="true" t="shared" si="3" ref="E93:E102">+D93/C93*100</f>
        <v>14.399999999999999</v>
      </c>
      <c r="F93" t="s">
        <v>909</v>
      </c>
    </row>
    <row r="94" spans="1:11" ht="26.25" customHeight="1">
      <c r="A94" s="529" t="s">
        <v>786</v>
      </c>
      <c r="B94" s="428">
        <v>8050</v>
      </c>
      <c r="C94" s="447">
        <v>8050</v>
      </c>
      <c r="D94" s="274">
        <v>0</v>
      </c>
      <c r="E94" s="269">
        <f t="shared" si="3"/>
        <v>0</v>
      </c>
      <c r="K94" s="106"/>
    </row>
    <row r="95" spans="1:11" ht="26.25" customHeight="1">
      <c r="A95" s="529" t="s">
        <v>367</v>
      </c>
      <c r="B95" s="428">
        <v>0</v>
      </c>
      <c r="C95" s="447">
        <v>154504</v>
      </c>
      <c r="D95" s="274">
        <v>92750</v>
      </c>
      <c r="E95" s="269">
        <f t="shared" si="3"/>
        <v>60.03080826386372</v>
      </c>
      <c r="K95" s="106"/>
    </row>
    <row r="96" spans="1:11" ht="51.75" customHeight="1">
      <c r="A96" s="414" t="s">
        <v>618</v>
      </c>
      <c r="B96" s="428">
        <v>0</v>
      </c>
      <c r="C96" s="447">
        <v>81451</v>
      </c>
      <c r="D96" s="274">
        <v>0</v>
      </c>
      <c r="E96" s="269">
        <f t="shared" si="3"/>
        <v>0</v>
      </c>
      <c r="K96" s="106"/>
    </row>
    <row r="97" spans="1:11" ht="37.5" customHeight="1">
      <c r="A97" s="617" t="s">
        <v>349</v>
      </c>
      <c r="B97" s="428">
        <v>0</v>
      </c>
      <c r="C97" s="447">
        <v>82029</v>
      </c>
      <c r="D97" s="274">
        <v>0</v>
      </c>
      <c r="E97" s="269">
        <f t="shared" si="3"/>
        <v>0</v>
      </c>
      <c r="K97" s="106"/>
    </row>
    <row r="98" spans="1:11" ht="51.75" customHeight="1">
      <c r="A98" s="617" t="s">
        <v>350</v>
      </c>
      <c r="B98" s="428">
        <v>0</v>
      </c>
      <c r="C98" s="447">
        <v>3300</v>
      </c>
      <c r="D98" s="274">
        <v>1700</v>
      </c>
      <c r="E98" s="269">
        <f t="shared" si="3"/>
        <v>51.515151515151516</v>
      </c>
      <c r="K98" s="106"/>
    </row>
    <row r="99" spans="1:11" ht="38.25" customHeight="1">
      <c r="A99" s="617" t="s">
        <v>351</v>
      </c>
      <c r="B99" s="428">
        <v>0</v>
      </c>
      <c r="C99" s="447">
        <v>300</v>
      </c>
      <c r="D99" s="274">
        <v>300</v>
      </c>
      <c r="E99" s="269">
        <f t="shared" si="3"/>
        <v>100</v>
      </c>
      <c r="K99" s="106"/>
    </row>
    <row r="100" spans="1:11" ht="51.75" customHeight="1">
      <c r="A100" s="617" t="s">
        <v>352</v>
      </c>
      <c r="B100" s="428">
        <v>0</v>
      </c>
      <c r="C100" s="447">
        <v>12800</v>
      </c>
      <c r="D100" s="274">
        <v>0</v>
      </c>
      <c r="E100" s="269">
        <f t="shared" si="3"/>
        <v>0</v>
      </c>
      <c r="K100" s="106"/>
    </row>
    <row r="101" spans="1:11" ht="39" customHeight="1">
      <c r="A101" s="617" t="s">
        <v>353</v>
      </c>
      <c r="B101" s="428">
        <v>0</v>
      </c>
      <c r="C101" s="447">
        <v>6381.9</v>
      </c>
      <c r="D101" s="274">
        <v>0</v>
      </c>
      <c r="E101" s="269">
        <f t="shared" si="3"/>
        <v>0</v>
      </c>
      <c r="K101" s="106"/>
    </row>
    <row r="102" spans="1:11" ht="19.5" customHeight="1">
      <c r="A102" s="570" t="s">
        <v>191</v>
      </c>
      <c r="B102" s="577">
        <f>SUM(B93:B97)</f>
        <v>30550</v>
      </c>
      <c r="C102" s="577">
        <f>SUM(C93:C101)</f>
        <v>371315.9</v>
      </c>
      <c r="D102" s="577">
        <f>SUM(D93:D101)</f>
        <v>97990</v>
      </c>
      <c r="E102" s="571">
        <f t="shared" si="3"/>
        <v>26.389928360191416</v>
      </c>
      <c r="K102" s="106"/>
    </row>
    <row r="103" spans="1:11" ht="21" customHeight="1">
      <c r="A103" s="572"/>
      <c r="B103" s="573"/>
      <c r="C103" s="574"/>
      <c r="D103" s="575"/>
      <c r="E103" s="576"/>
      <c r="K103" s="106"/>
    </row>
    <row r="104" spans="1:5" ht="12.75">
      <c r="A104" s="3" t="s">
        <v>1068</v>
      </c>
      <c r="B104" s="9">
        <f>B88+B102</f>
        <v>7852064</v>
      </c>
      <c r="C104" s="9">
        <f>C88+C102</f>
        <v>8564263.9</v>
      </c>
      <c r="D104" s="9">
        <f>D88+D102</f>
        <v>5937159</v>
      </c>
      <c r="E104" s="10">
        <f>+D104/C104*100</f>
        <v>69.32480210003804</v>
      </c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5" ht="12.75">
      <c r="A113" s="858"/>
      <c r="B113" s="858"/>
      <c r="C113" s="858"/>
      <c r="D113" s="858"/>
      <c r="E113" s="858"/>
    </row>
    <row r="114" spans="1:5" ht="12.75">
      <c r="A114" s="79"/>
      <c r="B114" s="211"/>
      <c r="C114" s="212"/>
      <c r="D114" s="211"/>
      <c r="E114" s="211"/>
    </row>
    <row r="115" spans="1:5" ht="12.75">
      <c r="A115" s="79"/>
      <c r="B115" s="211"/>
      <c r="C115" s="212"/>
      <c r="D115" s="211"/>
      <c r="E115" s="211"/>
    </row>
  </sheetData>
  <mergeCells count="2">
    <mergeCell ref="A1:E1"/>
    <mergeCell ref="A113:E11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8"/>
  <sheetViews>
    <sheetView showGridLines="0" workbookViewId="0" topLeftCell="A1">
      <selection activeCell="N19" sqref="N19"/>
    </sheetView>
  </sheetViews>
  <sheetFormatPr defaultColWidth="9.00390625" defaultRowHeight="12.75"/>
  <cols>
    <col min="1" max="1" width="1.25" style="730" customWidth="1"/>
    <col min="2" max="2" width="32.375" style="730" customWidth="1"/>
    <col min="3" max="8" width="9.375" style="730" customWidth="1"/>
    <col min="9" max="9" width="0.12890625" style="730" customWidth="1"/>
    <col min="10" max="10" width="2.75390625" style="730" customWidth="1"/>
    <col min="11" max="11" width="6.75390625" style="730" customWidth="1"/>
    <col min="12" max="16" width="9.375" style="730" customWidth="1"/>
    <col min="17" max="17" width="10.875" style="730" customWidth="1"/>
    <col min="18" max="18" width="0.2421875" style="730" customWidth="1"/>
    <col min="19" max="19" width="3.75390625" style="730" customWidth="1"/>
    <col min="20" max="20" width="5.875" style="730" customWidth="1"/>
    <col min="21" max="21" width="0.6171875" style="730" customWidth="1"/>
    <col min="22" max="22" width="6.375" style="730" customWidth="1"/>
    <col min="23" max="23" width="3.625" style="730" customWidth="1"/>
    <col min="24" max="24" width="9.125" style="730" customWidth="1"/>
    <col min="25" max="26" width="0.12890625" style="730" customWidth="1"/>
    <col min="27" max="27" width="0.2421875" style="730" customWidth="1"/>
    <col min="28" max="28" width="0.12890625" style="730" customWidth="1"/>
    <col min="29" max="29" width="1.00390625" style="730" customWidth="1"/>
    <col min="30" max="16384" width="9.125" style="730" customWidth="1"/>
  </cols>
  <sheetData>
    <row r="1" spans="1:29" ht="18" customHeight="1">
      <c r="A1" s="727"/>
      <c r="B1" s="869" t="s">
        <v>623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728"/>
      <c r="S1" s="728"/>
      <c r="T1" s="728"/>
      <c r="U1" s="870" t="s">
        <v>624</v>
      </c>
      <c r="V1" s="870"/>
      <c r="W1" s="870"/>
      <c r="X1" s="870"/>
      <c r="Y1" s="870"/>
      <c r="Z1" s="728"/>
      <c r="AA1" s="728"/>
      <c r="AB1" s="728"/>
      <c r="AC1" s="729"/>
    </row>
    <row r="2" spans="1:29" ht="18" customHeight="1">
      <c r="A2" s="731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3"/>
      <c r="S2" s="733"/>
      <c r="T2" s="733"/>
      <c r="U2" s="734"/>
      <c r="V2" s="734"/>
      <c r="W2" s="734"/>
      <c r="X2" s="734"/>
      <c r="Y2" s="734"/>
      <c r="Z2" s="733"/>
      <c r="AA2" s="733"/>
      <c r="AB2" s="733"/>
      <c r="AC2" s="735"/>
    </row>
    <row r="3" spans="1:29" ht="18" customHeight="1">
      <c r="A3" s="731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3"/>
      <c r="S3" s="733"/>
      <c r="T3" s="733"/>
      <c r="U3" s="734"/>
      <c r="V3" s="734"/>
      <c r="W3" s="734"/>
      <c r="X3" s="734"/>
      <c r="Y3" s="734"/>
      <c r="Z3" s="733"/>
      <c r="AA3" s="733"/>
      <c r="AB3" s="733"/>
      <c r="AC3" s="735"/>
    </row>
    <row r="4" spans="1:29" ht="9.75" customHeight="1" thickBot="1">
      <c r="A4" s="731"/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5"/>
    </row>
    <row r="5" spans="1:29" ht="12.75">
      <c r="A5" s="731"/>
      <c r="B5" s="737" t="s">
        <v>579</v>
      </c>
      <c r="C5" s="738" t="s">
        <v>625</v>
      </c>
      <c r="D5" s="738" t="s">
        <v>626</v>
      </c>
      <c r="E5" s="738" t="s">
        <v>627</v>
      </c>
      <c r="F5" s="738" t="s">
        <v>628</v>
      </c>
      <c r="G5" s="738" t="s">
        <v>629</v>
      </c>
      <c r="H5" s="738" t="s">
        <v>630</v>
      </c>
      <c r="I5" s="865" t="s">
        <v>631</v>
      </c>
      <c r="J5" s="865"/>
      <c r="K5" s="865"/>
      <c r="L5" s="738" t="s">
        <v>632</v>
      </c>
      <c r="M5" s="738" t="s">
        <v>633</v>
      </c>
      <c r="N5" s="738" t="s">
        <v>634</v>
      </c>
      <c r="O5" s="738" t="s">
        <v>635</v>
      </c>
      <c r="P5" s="738" t="s">
        <v>636</v>
      </c>
      <c r="Q5" s="865" t="s">
        <v>637</v>
      </c>
      <c r="R5" s="865"/>
      <c r="S5" s="865" t="s">
        <v>638</v>
      </c>
      <c r="T5" s="865"/>
      <c r="U5" s="865"/>
      <c r="V5" s="865" t="s">
        <v>639</v>
      </c>
      <c r="W5" s="865"/>
      <c r="X5" s="865" t="s">
        <v>640</v>
      </c>
      <c r="Y5" s="865"/>
      <c r="Z5" s="865"/>
      <c r="AA5" s="865"/>
      <c r="AB5" s="739"/>
      <c r="AC5" s="735"/>
    </row>
    <row r="6" spans="1:29" ht="14.25">
      <c r="A6" s="731"/>
      <c r="B6" s="740" t="s">
        <v>641</v>
      </c>
      <c r="C6" s="741">
        <v>97001.845</v>
      </c>
      <c r="D6" s="741">
        <v>50305.438</v>
      </c>
      <c r="E6" s="741">
        <v>51638.503</v>
      </c>
      <c r="F6" s="741">
        <v>43163.127</v>
      </c>
      <c r="G6" s="741">
        <v>48742.306</v>
      </c>
      <c r="H6" s="741">
        <v>58579.891</v>
      </c>
      <c r="I6" s="863">
        <v>67511.029</v>
      </c>
      <c r="J6" s="863"/>
      <c r="K6" s="863"/>
      <c r="L6" s="741">
        <v>57015.387</v>
      </c>
      <c r="M6" s="741">
        <v>0</v>
      </c>
      <c r="N6" s="741">
        <v>0</v>
      </c>
      <c r="O6" s="741">
        <v>0</v>
      </c>
      <c r="P6" s="741">
        <v>0</v>
      </c>
      <c r="Q6" s="863">
        <v>473957.526</v>
      </c>
      <c r="R6" s="863"/>
      <c r="S6" s="863">
        <v>720000</v>
      </c>
      <c r="T6" s="863"/>
      <c r="U6" s="863"/>
      <c r="V6" s="863">
        <v>720000</v>
      </c>
      <c r="W6" s="863"/>
      <c r="X6" s="864">
        <v>0.6582743416666667</v>
      </c>
      <c r="Y6" s="864"/>
      <c r="Z6" s="864"/>
      <c r="AA6" s="864"/>
      <c r="AB6" s="742"/>
      <c r="AC6" s="735"/>
    </row>
    <row r="7" spans="1:29" ht="14.25">
      <c r="A7" s="731"/>
      <c r="B7" s="740" t="s">
        <v>642</v>
      </c>
      <c r="C7" s="741">
        <v>9584.226</v>
      </c>
      <c r="D7" s="741">
        <v>1214.38</v>
      </c>
      <c r="E7" s="741">
        <v>5420.442</v>
      </c>
      <c r="F7" s="741">
        <v>19010.848</v>
      </c>
      <c r="G7" s="741">
        <v>0</v>
      </c>
      <c r="H7" s="741">
        <v>0</v>
      </c>
      <c r="I7" s="863">
        <v>0</v>
      </c>
      <c r="J7" s="863"/>
      <c r="K7" s="863"/>
      <c r="L7" s="741">
        <v>0</v>
      </c>
      <c r="M7" s="741">
        <v>0</v>
      </c>
      <c r="N7" s="741">
        <v>0</v>
      </c>
      <c r="O7" s="741">
        <v>0</v>
      </c>
      <c r="P7" s="741">
        <v>0</v>
      </c>
      <c r="Q7" s="863">
        <v>35229.896</v>
      </c>
      <c r="R7" s="863"/>
      <c r="S7" s="863">
        <v>69000</v>
      </c>
      <c r="T7" s="863"/>
      <c r="U7" s="863"/>
      <c r="V7" s="863">
        <v>69000</v>
      </c>
      <c r="W7" s="863"/>
      <c r="X7" s="864">
        <v>0.5105782028985507</v>
      </c>
      <c r="Y7" s="864"/>
      <c r="Z7" s="864"/>
      <c r="AA7" s="864"/>
      <c r="AB7" s="742"/>
      <c r="AC7" s="735"/>
    </row>
    <row r="8" spans="1:29" ht="14.25">
      <c r="A8" s="731"/>
      <c r="B8" s="740" t="s">
        <v>643</v>
      </c>
      <c r="C8" s="741">
        <v>6825.264</v>
      </c>
      <c r="D8" s="741">
        <v>5300.21</v>
      </c>
      <c r="E8" s="741">
        <v>3862.699</v>
      </c>
      <c r="F8" s="741">
        <v>4457.751</v>
      </c>
      <c r="G8" s="741">
        <v>5310.337</v>
      </c>
      <c r="H8" s="741">
        <v>4902.809</v>
      </c>
      <c r="I8" s="863">
        <v>5940.979</v>
      </c>
      <c r="J8" s="863"/>
      <c r="K8" s="863"/>
      <c r="L8" s="741">
        <v>7374.157</v>
      </c>
      <c r="M8" s="741">
        <v>0</v>
      </c>
      <c r="N8" s="741">
        <v>0</v>
      </c>
      <c r="O8" s="741">
        <v>0</v>
      </c>
      <c r="P8" s="741">
        <v>0</v>
      </c>
      <c r="Q8" s="863">
        <v>43974.206</v>
      </c>
      <c r="R8" s="863"/>
      <c r="S8" s="863">
        <v>55000</v>
      </c>
      <c r="T8" s="863"/>
      <c r="U8" s="863"/>
      <c r="V8" s="863">
        <v>55000</v>
      </c>
      <c r="W8" s="863"/>
      <c r="X8" s="864">
        <v>0.7995310181818182</v>
      </c>
      <c r="Y8" s="864"/>
      <c r="Z8" s="864"/>
      <c r="AA8" s="864"/>
      <c r="AB8" s="742"/>
      <c r="AC8" s="735"/>
    </row>
    <row r="9" spans="1:29" ht="14.25">
      <c r="A9" s="731"/>
      <c r="B9" s="740" t="s">
        <v>644</v>
      </c>
      <c r="C9" s="741">
        <v>162769.205</v>
      </c>
      <c r="D9" s="741">
        <v>7249.698</v>
      </c>
      <c r="E9" s="741">
        <v>57566.957</v>
      </c>
      <c r="F9" s="741">
        <v>143131.421</v>
      </c>
      <c r="G9" s="741">
        <v>0</v>
      </c>
      <c r="H9" s="741">
        <v>96005.59</v>
      </c>
      <c r="I9" s="863">
        <v>198306.559</v>
      </c>
      <c r="J9" s="863"/>
      <c r="K9" s="863"/>
      <c r="L9" s="741">
        <v>0</v>
      </c>
      <c r="M9" s="741">
        <v>0</v>
      </c>
      <c r="N9" s="741">
        <v>0</v>
      </c>
      <c r="O9" s="741">
        <v>0</v>
      </c>
      <c r="P9" s="741">
        <v>0</v>
      </c>
      <c r="Q9" s="863">
        <v>665029.43</v>
      </c>
      <c r="R9" s="863"/>
      <c r="S9" s="863">
        <v>1060000</v>
      </c>
      <c r="T9" s="863"/>
      <c r="U9" s="863"/>
      <c r="V9" s="863">
        <v>1060000</v>
      </c>
      <c r="W9" s="863"/>
      <c r="X9" s="864">
        <v>0.6273862547169812</v>
      </c>
      <c r="Y9" s="864"/>
      <c r="Z9" s="864"/>
      <c r="AA9" s="864"/>
      <c r="AB9" s="742"/>
      <c r="AC9" s="735"/>
    </row>
    <row r="10" spans="1:29" ht="14.25">
      <c r="A10" s="731"/>
      <c r="B10" s="740" t="s">
        <v>645</v>
      </c>
      <c r="C10" s="741">
        <v>133680.842</v>
      </c>
      <c r="D10" s="741">
        <v>261137.601</v>
      </c>
      <c r="E10" s="741">
        <v>0</v>
      </c>
      <c r="F10" s="741">
        <v>94895.795</v>
      </c>
      <c r="G10" s="741">
        <v>230945.932</v>
      </c>
      <c r="H10" s="741">
        <v>64396.678</v>
      </c>
      <c r="I10" s="863">
        <v>119679.623</v>
      </c>
      <c r="J10" s="863"/>
      <c r="K10" s="863"/>
      <c r="L10" s="741">
        <v>243589.216</v>
      </c>
      <c r="M10" s="741">
        <v>0</v>
      </c>
      <c r="N10" s="741">
        <v>0</v>
      </c>
      <c r="O10" s="741">
        <v>0</v>
      </c>
      <c r="P10" s="741">
        <v>0</v>
      </c>
      <c r="Q10" s="863">
        <v>1148325.687</v>
      </c>
      <c r="R10" s="863"/>
      <c r="S10" s="863">
        <v>1712600</v>
      </c>
      <c r="T10" s="863"/>
      <c r="U10" s="863"/>
      <c r="V10" s="863">
        <v>1712600</v>
      </c>
      <c r="W10" s="863"/>
      <c r="X10" s="864">
        <v>0.6705159914749503</v>
      </c>
      <c r="Y10" s="864"/>
      <c r="Z10" s="864"/>
      <c r="AA10" s="864"/>
      <c r="AB10" s="742"/>
      <c r="AC10" s="735"/>
    </row>
    <row r="11" spans="1:29" ht="15.75" thickBot="1">
      <c r="A11" s="731"/>
      <c r="B11" s="743" t="s">
        <v>646</v>
      </c>
      <c r="C11" s="744">
        <v>409861.382</v>
      </c>
      <c r="D11" s="744">
        <v>325207.327</v>
      </c>
      <c r="E11" s="744">
        <v>118488.601</v>
      </c>
      <c r="F11" s="744">
        <v>304658.942</v>
      </c>
      <c r="G11" s="744">
        <v>284998.575</v>
      </c>
      <c r="H11" s="744">
        <v>223884.968</v>
      </c>
      <c r="I11" s="861">
        <v>391438.19</v>
      </c>
      <c r="J11" s="861"/>
      <c r="K11" s="861"/>
      <c r="L11" s="744">
        <v>307978.76</v>
      </c>
      <c r="M11" s="744">
        <v>0</v>
      </c>
      <c r="N11" s="744">
        <v>0</v>
      </c>
      <c r="O11" s="744">
        <v>0</v>
      </c>
      <c r="P11" s="744">
        <v>0</v>
      </c>
      <c r="Q11" s="861">
        <v>2366516.745</v>
      </c>
      <c r="R11" s="861"/>
      <c r="S11" s="861">
        <v>3616600</v>
      </c>
      <c r="T11" s="861"/>
      <c r="U11" s="861"/>
      <c r="V11" s="861">
        <v>3616600</v>
      </c>
      <c r="W11" s="861"/>
      <c r="X11" s="862">
        <v>0.6543484889122381</v>
      </c>
      <c r="Y11" s="862"/>
      <c r="Z11" s="862"/>
      <c r="AA11" s="862"/>
      <c r="AB11" s="745"/>
      <c r="AC11" s="735"/>
    </row>
    <row r="12" spans="1:29" ht="12.75">
      <c r="A12" s="731"/>
      <c r="B12" s="746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8"/>
      <c r="Y12" s="748"/>
      <c r="Z12" s="748"/>
      <c r="AA12" s="748"/>
      <c r="AB12" s="733"/>
      <c r="AC12" s="735"/>
    </row>
    <row r="13" spans="1:29" ht="12.75">
      <c r="A13" s="731"/>
      <c r="B13" s="746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8"/>
      <c r="Y13" s="748"/>
      <c r="Z13" s="748"/>
      <c r="AA13" s="748"/>
      <c r="AB13" s="733"/>
      <c r="AC13" s="735"/>
    </row>
    <row r="14" spans="1:29" ht="13.5" customHeight="1" thickBot="1">
      <c r="A14" s="731"/>
      <c r="B14" s="736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5"/>
    </row>
    <row r="15" spans="1:29" ht="12.75">
      <c r="A15" s="731"/>
      <c r="B15" s="737" t="s">
        <v>647</v>
      </c>
      <c r="C15" s="738" t="s">
        <v>625</v>
      </c>
      <c r="D15" s="738" t="s">
        <v>626</v>
      </c>
      <c r="E15" s="738" t="s">
        <v>627</v>
      </c>
      <c r="F15" s="738" t="s">
        <v>628</v>
      </c>
      <c r="G15" s="738" t="s">
        <v>629</v>
      </c>
      <c r="H15" s="738" t="s">
        <v>630</v>
      </c>
      <c r="I15" s="865" t="s">
        <v>631</v>
      </c>
      <c r="J15" s="865"/>
      <c r="K15" s="865"/>
      <c r="L15" s="738" t="s">
        <v>632</v>
      </c>
      <c r="M15" s="738" t="s">
        <v>633</v>
      </c>
      <c r="N15" s="738" t="s">
        <v>634</v>
      </c>
      <c r="O15" s="738" t="s">
        <v>635</v>
      </c>
      <c r="P15" s="738" t="s">
        <v>636</v>
      </c>
      <c r="Q15" s="865" t="s">
        <v>648</v>
      </c>
      <c r="R15" s="865"/>
      <c r="S15" s="865" t="s">
        <v>649</v>
      </c>
      <c r="T15" s="865"/>
      <c r="U15" s="865"/>
      <c r="V15" s="865" t="s">
        <v>639</v>
      </c>
      <c r="W15" s="865"/>
      <c r="X15" s="865" t="s">
        <v>650</v>
      </c>
      <c r="Y15" s="865"/>
      <c r="Z15" s="865"/>
      <c r="AA15" s="865"/>
      <c r="AB15" s="739"/>
      <c r="AC15" s="735"/>
    </row>
    <row r="16" spans="1:29" ht="15" thickBot="1">
      <c r="A16" s="731"/>
      <c r="B16" s="740" t="s">
        <v>651</v>
      </c>
      <c r="C16" s="749">
        <v>0</v>
      </c>
      <c r="D16" s="750">
        <v>0</v>
      </c>
      <c r="E16" s="750">
        <v>0</v>
      </c>
      <c r="F16" s="750">
        <v>0</v>
      </c>
      <c r="G16" s="750">
        <v>0</v>
      </c>
      <c r="H16" s="741">
        <v>51165.87</v>
      </c>
      <c r="I16" s="871">
        <v>0</v>
      </c>
      <c r="J16" s="871"/>
      <c r="K16" s="871"/>
      <c r="L16" s="750">
        <v>0</v>
      </c>
      <c r="M16" s="750">
        <v>0</v>
      </c>
      <c r="N16" s="750">
        <v>0</v>
      </c>
      <c r="O16" s="750">
        <v>0</v>
      </c>
      <c r="P16" s="750">
        <v>0</v>
      </c>
      <c r="Q16" s="863">
        <v>51165.87</v>
      </c>
      <c r="R16" s="863"/>
      <c r="S16" s="872" t="s">
        <v>1040</v>
      </c>
      <c r="T16" s="872"/>
      <c r="U16" s="872"/>
      <c r="V16" s="873" t="s">
        <v>1040</v>
      </c>
      <c r="W16" s="873"/>
      <c r="X16" s="872" t="s">
        <v>1040</v>
      </c>
      <c r="Y16" s="872"/>
      <c r="Z16" s="872"/>
      <c r="AA16" s="872"/>
      <c r="AB16" s="745"/>
      <c r="AC16" s="735"/>
    </row>
    <row r="17" spans="1:29" ht="14.25">
      <c r="A17" s="731"/>
      <c r="B17" s="751"/>
      <c r="C17" s="752"/>
      <c r="D17" s="752"/>
      <c r="E17" s="752"/>
      <c r="F17" s="752"/>
      <c r="G17" s="752"/>
      <c r="H17" s="753"/>
      <c r="I17" s="752"/>
      <c r="J17" s="752"/>
      <c r="K17" s="752"/>
      <c r="L17" s="752"/>
      <c r="M17" s="752"/>
      <c r="N17" s="752"/>
      <c r="O17" s="752"/>
      <c r="P17" s="752"/>
      <c r="Q17" s="753"/>
      <c r="R17" s="753"/>
      <c r="S17" s="754"/>
      <c r="T17" s="754"/>
      <c r="U17" s="754"/>
      <c r="V17" s="755"/>
      <c r="W17" s="755"/>
      <c r="X17" s="754"/>
      <c r="Y17" s="754"/>
      <c r="Z17" s="754"/>
      <c r="AA17" s="754"/>
      <c r="AB17" s="733"/>
      <c r="AC17" s="735"/>
    </row>
    <row r="18" spans="1:29" ht="14.25">
      <c r="A18" s="731"/>
      <c r="B18" s="751"/>
      <c r="C18" s="752"/>
      <c r="D18" s="752"/>
      <c r="E18" s="752"/>
      <c r="F18" s="752"/>
      <c r="G18" s="752"/>
      <c r="H18" s="753"/>
      <c r="I18" s="752"/>
      <c r="J18" s="752"/>
      <c r="K18" s="752"/>
      <c r="L18" s="752"/>
      <c r="M18" s="752"/>
      <c r="N18" s="752"/>
      <c r="O18" s="752"/>
      <c r="P18" s="752"/>
      <c r="Q18" s="753"/>
      <c r="R18" s="753"/>
      <c r="S18" s="754"/>
      <c r="T18" s="754"/>
      <c r="U18" s="754"/>
      <c r="V18" s="755"/>
      <c r="W18" s="755"/>
      <c r="X18" s="754"/>
      <c r="Y18" s="754"/>
      <c r="Z18" s="754"/>
      <c r="AA18" s="754"/>
      <c r="AB18" s="733"/>
      <c r="AC18" s="735"/>
    </row>
    <row r="19" spans="1:29" ht="13.5" customHeight="1" thickBot="1">
      <c r="A19" s="731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5"/>
    </row>
    <row r="20" spans="1:29" ht="375" customHeight="1">
      <c r="A20" s="731"/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59"/>
      <c r="W20" s="859"/>
      <c r="X20" s="859"/>
      <c r="Y20" s="859"/>
      <c r="Z20" s="736"/>
      <c r="AA20" s="736"/>
      <c r="AB20" s="736"/>
      <c r="AC20" s="735"/>
    </row>
    <row r="21" spans="1:29" ht="21" customHeight="1">
      <c r="A21" s="731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5"/>
    </row>
    <row r="22" spans="1:29" ht="18" customHeight="1">
      <c r="A22" s="731"/>
      <c r="B22" s="869" t="s">
        <v>652</v>
      </c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736"/>
      <c r="S22" s="736"/>
      <c r="T22" s="736"/>
      <c r="U22" s="870" t="s">
        <v>624</v>
      </c>
      <c r="V22" s="870"/>
      <c r="W22" s="870"/>
      <c r="X22" s="870"/>
      <c r="Y22" s="870"/>
      <c r="Z22" s="736"/>
      <c r="AA22" s="736"/>
      <c r="AB22" s="736"/>
      <c r="AC22" s="735"/>
    </row>
    <row r="23" spans="1:29" ht="3" customHeight="1">
      <c r="A23" s="731"/>
      <c r="B23" s="869"/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5"/>
    </row>
    <row r="24" spans="1:29" ht="3" customHeight="1">
      <c r="A24" s="731"/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5"/>
    </row>
    <row r="25" spans="1:29" ht="3" customHeight="1">
      <c r="A25" s="731"/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5"/>
    </row>
    <row r="26" spans="1:29" ht="3" customHeight="1">
      <c r="A26" s="731"/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5"/>
    </row>
    <row r="27" spans="1:29" ht="13.5" customHeight="1">
      <c r="A27" s="731"/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5"/>
    </row>
    <row r="28" spans="1:29" ht="15.75">
      <c r="A28" s="731"/>
      <c r="B28" s="756" t="s">
        <v>653</v>
      </c>
      <c r="C28" s="757"/>
      <c r="D28" s="757"/>
      <c r="E28" s="757"/>
      <c r="F28" s="757"/>
      <c r="G28" s="757"/>
      <c r="H28" s="757"/>
      <c r="I28" s="867"/>
      <c r="J28" s="867"/>
      <c r="K28" s="867"/>
      <c r="L28" s="757"/>
      <c r="M28" s="757"/>
      <c r="N28" s="757"/>
      <c r="O28" s="757"/>
      <c r="P28" s="757"/>
      <c r="Q28" s="867"/>
      <c r="R28" s="867"/>
      <c r="S28" s="867"/>
      <c r="T28" s="867"/>
      <c r="U28" s="867"/>
      <c r="V28" s="867"/>
      <c r="W28" s="867"/>
      <c r="X28" s="867"/>
      <c r="Y28" s="729"/>
      <c r="Z28" s="736"/>
      <c r="AA28" s="736"/>
      <c r="AB28" s="736"/>
      <c r="AC28" s="735"/>
    </row>
    <row r="29" spans="1:29" ht="12.75">
      <c r="A29" s="731"/>
      <c r="B29" s="758" t="s">
        <v>579</v>
      </c>
      <c r="C29" s="738" t="s">
        <v>625</v>
      </c>
      <c r="D29" s="738" t="s">
        <v>626</v>
      </c>
      <c r="E29" s="738" t="s">
        <v>627</v>
      </c>
      <c r="F29" s="738" t="s">
        <v>628</v>
      </c>
      <c r="G29" s="738" t="s">
        <v>629</v>
      </c>
      <c r="H29" s="738" t="s">
        <v>630</v>
      </c>
      <c r="I29" s="865" t="s">
        <v>631</v>
      </c>
      <c r="J29" s="865"/>
      <c r="K29" s="865"/>
      <c r="L29" s="738" t="s">
        <v>632</v>
      </c>
      <c r="M29" s="738" t="s">
        <v>633</v>
      </c>
      <c r="N29" s="738" t="s">
        <v>634</v>
      </c>
      <c r="O29" s="738" t="s">
        <v>635</v>
      </c>
      <c r="P29" s="738" t="s">
        <v>636</v>
      </c>
      <c r="Q29" s="865" t="s">
        <v>637</v>
      </c>
      <c r="R29" s="865"/>
      <c r="S29" s="865"/>
      <c r="T29" s="865" t="s">
        <v>654</v>
      </c>
      <c r="U29" s="865"/>
      <c r="V29" s="865"/>
      <c r="W29" s="865" t="s">
        <v>640</v>
      </c>
      <c r="X29" s="865"/>
      <c r="Y29" s="735"/>
      <c r="Z29" s="736"/>
      <c r="AA29" s="736"/>
      <c r="AB29" s="736"/>
      <c r="AC29" s="735"/>
    </row>
    <row r="30" spans="1:29" ht="14.25">
      <c r="A30" s="731"/>
      <c r="B30" s="740" t="s">
        <v>641</v>
      </c>
      <c r="C30" s="741">
        <v>97001.845</v>
      </c>
      <c r="D30" s="741">
        <v>50305.438</v>
      </c>
      <c r="E30" s="741">
        <v>51638.503</v>
      </c>
      <c r="F30" s="741">
        <v>43163.127</v>
      </c>
      <c r="G30" s="741">
        <v>48742.306</v>
      </c>
      <c r="H30" s="741">
        <v>58579.891</v>
      </c>
      <c r="I30" s="863">
        <v>67511.029</v>
      </c>
      <c r="J30" s="863"/>
      <c r="K30" s="863"/>
      <c r="L30" s="741">
        <v>57015.387</v>
      </c>
      <c r="M30" s="741">
        <v>0</v>
      </c>
      <c r="N30" s="741">
        <v>0</v>
      </c>
      <c r="O30" s="741">
        <v>0</v>
      </c>
      <c r="P30" s="741">
        <v>0</v>
      </c>
      <c r="Q30" s="863">
        <v>473957.526</v>
      </c>
      <c r="R30" s="863"/>
      <c r="S30" s="863"/>
      <c r="T30" s="863">
        <v>720000</v>
      </c>
      <c r="U30" s="863"/>
      <c r="V30" s="863"/>
      <c r="W30" s="864">
        <v>0.6582743416666667</v>
      </c>
      <c r="X30" s="864"/>
      <c r="Y30" s="735"/>
      <c r="Z30" s="736"/>
      <c r="AA30" s="736"/>
      <c r="AB30" s="736"/>
      <c r="AC30" s="735"/>
    </row>
    <row r="31" spans="1:29" ht="14.25">
      <c r="A31" s="731"/>
      <c r="B31" s="740" t="s">
        <v>642</v>
      </c>
      <c r="C31" s="741">
        <v>9584.226</v>
      </c>
      <c r="D31" s="741">
        <v>1214.38</v>
      </c>
      <c r="E31" s="741">
        <v>5420.442</v>
      </c>
      <c r="F31" s="741">
        <v>19010.848</v>
      </c>
      <c r="G31" s="741">
        <v>0</v>
      </c>
      <c r="H31" s="741">
        <v>0</v>
      </c>
      <c r="I31" s="863">
        <v>0</v>
      </c>
      <c r="J31" s="863"/>
      <c r="K31" s="863"/>
      <c r="L31" s="741">
        <v>0</v>
      </c>
      <c r="M31" s="741">
        <v>0</v>
      </c>
      <c r="N31" s="741">
        <v>0</v>
      </c>
      <c r="O31" s="741">
        <v>0</v>
      </c>
      <c r="P31" s="741">
        <v>0</v>
      </c>
      <c r="Q31" s="863">
        <v>35229.896</v>
      </c>
      <c r="R31" s="863"/>
      <c r="S31" s="863"/>
      <c r="T31" s="863">
        <v>69000</v>
      </c>
      <c r="U31" s="863"/>
      <c r="V31" s="863"/>
      <c r="W31" s="864">
        <v>0.5105782028985507</v>
      </c>
      <c r="X31" s="864"/>
      <c r="Y31" s="735"/>
      <c r="Z31" s="736"/>
      <c r="AA31" s="736"/>
      <c r="AB31" s="736"/>
      <c r="AC31" s="735"/>
    </row>
    <row r="32" spans="1:29" ht="14.25">
      <c r="A32" s="731"/>
      <c r="B32" s="740" t="s">
        <v>643</v>
      </c>
      <c r="C32" s="741">
        <v>6825.264</v>
      </c>
      <c r="D32" s="741">
        <v>5300.21</v>
      </c>
      <c r="E32" s="741">
        <v>3862.699</v>
      </c>
      <c r="F32" s="741">
        <v>4457.751</v>
      </c>
      <c r="G32" s="741">
        <v>5310.337</v>
      </c>
      <c r="H32" s="741">
        <v>4902.809</v>
      </c>
      <c r="I32" s="863">
        <v>5940.979</v>
      </c>
      <c r="J32" s="863"/>
      <c r="K32" s="863"/>
      <c r="L32" s="741">
        <v>7374.157</v>
      </c>
      <c r="M32" s="741">
        <v>0</v>
      </c>
      <c r="N32" s="741">
        <v>0</v>
      </c>
      <c r="O32" s="741">
        <v>0</v>
      </c>
      <c r="P32" s="741">
        <v>0</v>
      </c>
      <c r="Q32" s="863">
        <v>43974.206</v>
      </c>
      <c r="R32" s="863"/>
      <c r="S32" s="863"/>
      <c r="T32" s="863">
        <v>55000</v>
      </c>
      <c r="U32" s="863"/>
      <c r="V32" s="863"/>
      <c r="W32" s="864">
        <v>0.7995310181818182</v>
      </c>
      <c r="X32" s="864"/>
      <c r="Y32" s="735"/>
      <c r="Z32" s="736"/>
      <c r="AA32" s="736"/>
      <c r="AB32" s="736"/>
      <c r="AC32" s="735"/>
    </row>
    <row r="33" spans="1:29" ht="14.25">
      <c r="A33" s="731"/>
      <c r="B33" s="740" t="s">
        <v>644</v>
      </c>
      <c r="C33" s="741">
        <v>162769.205</v>
      </c>
      <c r="D33" s="741">
        <v>7249.698</v>
      </c>
      <c r="E33" s="741">
        <v>57566.957</v>
      </c>
      <c r="F33" s="741">
        <v>143131.421</v>
      </c>
      <c r="G33" s="741">
        <v>0</v>
      </c>
      <c r="H33" s="741">
        <v>96005.59</v>
      </c>
      <c r="I33" s="863">
        <v>198306.559</v>
      </c>
      <c r="J33" s="863"/>
      <c r="K33" s="863"/>
      <c r="L33" s="741">
        <v>0</v>
      </c>
      <c r="M33" s="741">
        <v>0</v>
      </c>
      <c r="N33" s="741">
        <v>0</v>
      </c>
      <c r="O33" s="741">
        <v>0</v>
      </c>
      <c r="P33" s="741">
        <v>0</v>
      </c>
      <c r="Q33" s="863">
        <v>665029.43</v>
      </c>
      <c r="R33" s="863"/>
      <c r="S33" s="863"/>
      <c r="T33" s="863">
        <v>1060000</v>
      </c>
      <c r="U33" s="863"/>
      <c r="V33" s="863"/>
      <c r="W33" s="864">
        <v>0.6273862547169812</v>
      </c>
      <c r="X33" s="864"/>
      <c r="Y33" s="735"/>
      <c r="Z33" s="736"/>
      <c r="AA33" s="736"/>
      <c r="AB33" s="736"/>
      <c r="AC33" s="735"/>
    </row>
    <row r="34" spans="1:29" ht="14.25">
      <c r="A34" s="731"/>
      <c r="B34" s="740" t="s">
        <v>645</v>
      </c>
      <c r="C34" s="741">
        <v>133680.842</v>
      </c>
      <c r="D34" s="741">
        <v>261137.601</v>
      </c>
      <c r="E34" s="741">
        <v>0</v>
      </c>
      <c r="F34" s="741">
        <v>94895.795</v>
      </c>
      <c r="G34" s="741">
        <v>230945.932</v>
      </c>
      <c r="H34" s="741">
        <v>64396.678</v>
      </c>
      <c r="I34" s="863">
        <v>119679.623</v>
      </c>
      <c r="J34" s="863"/>
      <c r="K34" s="863"/>
      <c r="L34" s="741">
        <v>243589.216</v>
      </c>
      <c r="M34" s="741">
        <v>0</v>
      </c>
      <c r="N34" s="741">
        <v>0</v>
      </c>
      <c r="O34" s="741">
        <v>0</v>
      </c>
      <c r="P34" s="741">
        <v>0</v>
      </c>
      <c r="Q34" s="863">
        <v>1148325.687</v>
      </c>
      <c r="R34" s="863"/>
      <c r="S34" s="863"/>
      <c r="T34" s="863">
        <v>1712600</v>
      </c>
      <c r="U34" s="863"/>
      <c r="V34" s="863"/>
      <c r="W34" s="864">
        <v>0.6705159914749503</v>
      </c>
      <c r="X34" s="864"/>
      <c r="Y34" s="735"/>
      <c r="Z34" s="736"/>
      <c r="AA34" s="736"/>
      <c r="AB34" s="736"/>
      <c r="AC34" s="735"/>
    </row>
    <row r="35" spans="1:29" ht="15">
      <c r="A35" s="731"/>
      <c r="B35" s="743" t="s">
        <v>646</v>
      </c>
      <c r="C35" s="744">
        <v>409861.382</v>
      </c>
      <c r="D35" s="744">
        <v>325207.327</v>
      </c>
      <c r="E35" s="744">
        <v>118488.601</v>
      </c>
      <c r="F35" s="744">
        <v>304658.942</v>
      </c>
      <c r="G35" s="744">
        <v>284998.575</v>
      </c>
      <c r="H35" s="744">
        <v>223884.968</v>
      </c>
      <c r="I35" s="861">
        <v>391438.19</v>
      </c>
      <c r="J35" s="861"/>
      <c r="K35" s="861"/>
      <c r="L35" s="744">
        <v>307978.76</v>
      </c>
      <c r="M35" s="744">
        <v>0</v>
      </c>
      <c r="N35" s="744">
        <v>0</v>
      </c>
      <c r="O35" s="744">
        <v>0</v>
      </c>
      <c r="P35" s="744">
        <v>0</v>
      </c>
      <c r="Q35" s="861">
        <v>2366516.745</v>
      </c>
      <c r="R35" s="861"/>
      <c r="S35" s="861"/>
      <c r="T35" s="861">
        <v>3616600</v>
      </c>
      <c r="U35" s="861"/>
      <c r="V35" s="861"/>
      <c r="W35" s="862">
        <v>0.6543484889122381</v>
      </c>
      <c r="X35" s="862"/>
      <c r="Y35" s="735"/>
      <c r="Z35" s="736"/>
      <c r="AA35" s="736"/>
      <c r="AB35" s="736"/>
      <c r="AC35" s="735"/>
    </row>
    <row r="36" spans="1:29" ht="12.75">
      <c r="A36" s="731"/>
      <c r="B36" s="759"/>
      <c r="C36" s="759"/>
      <c r="D36" s="759"/>
      <c r="E36" s="759"/>
      <c r="F36" s="759"/>
      <c r="G36" s="759"/>
      <c r="H36" s="759"/>
      <c r="I36" s="868"/>
      <c r="J36" s="868"/>
      <c r="K36" s="868"/>
      <c r="L36" s="759"/>
      <c r="M36" s="759"/>
      <c r="N36" s="759"/>
      <c r="O36" s="759"/>
      <c r="P36" s="759"/>
      <c r="Q36" s="868"/>
      <c r="R36" s="868"/>
      <c r="S36" s="868"/>
      <c r="T36" s="868"/>
      <c r="U36" s="868"/>
      <c r="V36" s="868"/>
      <c r="W36" s="868"/>
      <c r="X36" s="868"/>
      <c r="Y36" s="760"/>
      <c r="Z36" s="736"/>
      <c r="AA36" s="736"/>
      <c r="AB36" s="736"/>
      <c r="AC36" s="735"/>
    </row>
    <row r="37" spans="1:29" ht="12.75">
      <c r="A37" s="731"/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33"/>
      <c r="Z37" s="736"/>
      <c r="AA37" s="736"/>
      <c r="AB37" s="736"/>
      <c r="AC37" s="735"/>
    </row>
    <row r="38" spans="1:29" ht="9.75" customHeight="1">
      <c r="A38" s="731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5"/>
    </row>
    <row r="39" spans="1:29" ht="13.5" customHeight="1">
      <c r="A39" s="731"/>
      <c r="B39" s="866" t="s">
        <v>655</v>
      </c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736"/>
      <c r="AA39" s="736"/>
      <c r="AB39" s="736"/>
      <c r="AC39" s="735"/>
    </row>
    <row r="40" spans="1:29" ht="13.5" customHeight="1">
      <c r="A40" s="731"/>
      <c r="B40" s="866" t="s">
        <v>656</v>
      </c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6"/>
      <c r="Z40" s="736"/>
      <c r="AA40" s="736"/>
      <c r="AB40" s="736"/>
      <c r="AC40" s="735"/>
    </row>
    <row r="41" spans="1:29" ht="13.5" customHeight="1">
      <c r="A41" s="731"/>
      <c r="B41" s="866" t="s">
        <v>657</v>
      </c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736"/>
      <c r="AA41" s="736"/>
      <c r="AB41" s="736"/>
      <c r="AC41" s="735"/>
    </row>
    <row r="42" spans="1:29" ht="13.5" customHeight="1">
      <c r="A42" s="731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36"/>
      <c r="AA42" s="736"/>
      <c r="AB42" s="736"/>
      <c r="AC42" s="735"/>
    </row>
    <row r="43" spans="1:29" ht="21" customHeight="1">
      <c r="A43" s="731"/>
      <c r="B43" s="763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736"/>
      <c r="AC43" s="735"/>
    </row>
    <row r="44" spans="1:29" ht="15.75">
      <c r="A44" s="731"/>
      <c r="B44" s="756" t="s">
        <v>658</v>
      </c>
      <c r="C44" s="757"/>
      <c r="D44" s="757"/>
      <c r="E44" s="757"/>
      <c r="F44" s="757"/>
      <c r="G44" s="757"/>
      <c r="H44" s="757"/>
      <c r="I44" s="867"/>
      <c r="J44" s="867"/>
      <c r="K44" s="867"/>
      <c r="L44" s="757"/>
      <c r="M44" s="757"/>
      <c r="N44" s="757"/>
      <c r="O44" s="757"/>
      <c r="P44" s="757"/>
      <c r="Q44" s="867"/>
      <c r="R44" s="867"/>
      <c r="S44" s="867"/>
      <c r="T44" s="867"/>
      <c r="U44" s="867"/>
      <c r="V44" s="867"/>
      <c r="W44" s="867"/>
      <c r="X44" s="867"/>
      <c r="Y44" s="729"/>
      <c r="Z44" s="736"/>
      <c r="AA44" s="736"/>
      <c r="AB44" s="736"/>
      <c r="AC44" s="735"/>
    </row>
    <row r="45" spans="1:29" ht="12.75">
      <c r="A45" s="731"/>
      <c r="B45" s="758" t="s">
        <v>579</v>
      </c>
      <c r="C45" s="738" t="s">
        <v>625</v>
      </c>
      <c r="D45" s="738" t="s">
        <v>626</v>
      </c>
      <c r="E45" s="738" t="s">
        <v>627</v>
      </c>
      <c r="F45" s="738" t="s">
        <v>628</v>
      </c>
      <c r="G45" s="738" t="s">
        <v>629</v>
      </c>
      <c r="H45" s="738" t="s">
        <v>630</v>
      </c>
      <c r="I45" s="865" t="s">
        <v>631</v>
      </c>
      <c r="J45" s="865"/>
      <c r="K45" s="865"/>
      <c r="L45" s="738" t="s">
        <v>632</v>
      </c>
      <c r="M45" s="738" t="s">
        <v>633</v>
      </c>
      <c r="N45" s="738" t="s">
        <v>634</v>
      </c>
      <c r="O45" s="738" t="s">
        <v>635</v>
      </c>
      <c r="P45" s="738" t="s">
        <v>636</v>
      </c>
      <c r="Q45" s="865" t="s">
        <v>648</v>
      </c>
      <c r="R45" s="865"/>
      <c r="S45" s="865"/>
      <c r="T45" s="865" t="s">
        <v>659</v>
      </c>
      <c r="U45" s="865"/>
      <c r="V45" s="865"/>
      <c r="W45" s="865" t="s">
        <v>640</v>
      </c>
      <c r="X45" s="865"/>
      <c r="Y45" s="735"/>
      <c r="Z45" s="736"/>
      <c r="AA45" s="736"/>
      <c r="AB45" s="736"/>
      <c r="AC45" s="735"/>
    </row>
    <row r="46" spans="1:29" ht="14.25">
      <c r="A46" s="731"/>
      <c r="B46" s="740" t="s">
        <v>641</v>
      </c>
      <c r="C46" s="741">
        <v>102756.273</v>
      </c>
      <c r="D46" s="741">
        <v>53813.667</v>
      </c>
      <c r="E46" s="741">
        <v>53378.062</v>
      </c>
      <c r="F46" s="741">
        <v>41733.374</v>
      </c>
      <c r="G46" s="741">
        <v>52137.009</v>
      </c>
      <c r="H46" s="741">
        <v>60452.774</v>
      </c>
      <c r="I46" s="863">
        <v>67831.192</v>
      </c>
      <c r="J46" s="863"/>
      <c r="K46" s="863"/>
      <c r="L46" s="741">
        <v>64975.87</v>
      </c>
      <c r="M46" s="741">
        <v>0</v>
      </c>
      <c r="N46" s="741">
        <v>0</v>
      </c>
      <c r="O46" s="741">
        <v>0</v>
      </c>
      <c r="P46" s="741">
        <v>0</v>
      </c>
      <c r="Q46" s="863">
        <f>_538+_539+_540+_541+_542+_543+_544+_545+_546+_547+_548+_549</f>
        <v>497078.22099999996</v>
      </c>
      <c r="R46" s="863"/>
      <c r="S46" s="863"/>
      <c r="T46" s="863">
        <v>750865.54805</v>
      </c>
      <c r="U46" s="863"/>
      <c r="V46" s="863"/>
      <c r="W46" s="864">
        <f>_550/_551</f>
        <v>0.6620069628855839</v>
      </c>
      <c r="X46" s="864"/>
      <c r="Y46" s="735"/>
      <c r="Z46" s="736"/>
      <c r="AA46" s="736"/>
      <c r="AB46" s="736"/>
      <c r="AC46" s="735"/>
    </row>
    <row r="47" spans="1:29" ht="14.25">
      <c r="A47" s="731"/>
      <c r="B47" s="740" t="s">
        <v>642</v>
      </c>
      <c r="C47" s="741">
        <v>7939.311</v>
      </c>
      <c r="D47" s="741">
        <v>1620.607</v>
      </c>
      <c r="E47" s="741">
        <v>12545.511</v>
      </c>
      <c r="F47" s="741">
        <v>29763.338</v>
      </c>
      <c r="G47" s="741">
        <v>0</v>
      </c>
      <c r="H47" s="741">
        <v>0</v>
      </c>
      <c r="I47" s="863">
        <v>0</v>
      </c>
      <c r="J47" s="863"/>
      <c r="K47" s="863"/>
      <c r="L47" s="741">
        <v>0</v>
      </c>
      <c r="M47" s="741">
        <v>0</v>
      </c>
      <c r="N47" s="741">
        <v>0</v>
      </c>
      <c r="O47" s="741">
        <v>0</v>
      </c>
      <c r="P47" s="741">
        <v>0</v>
      </c>
      <c r="Q47" s="863">
        <f>_556+_557+_558+_559+_560+_561+_562+_563+_564+_565+_566+_567</f>
        <v>51868.767</v>
      </c>
      <c r="R47" s="863"/>
      <c r="S47" s="863"/>
      <c r="T47" s="863">
        <v>67880.30191</v>
      </c>
      <c r="U47" s="863"/>
      <c r="V47" s="863"/>
      <c r="W47" s="864">
        <f>_568/_569</f>
        <v>0.7641210416060155</v>
      </c>
      <c r="X47" s="864"/>
      <c r="Y47" s="735"/>
      <c r="Z47" s="736"/>
      <c r="AA47" s="736"/>
      <c r="AB47" s="736"/>
      <c r="AC47" s="735"/>
    </row>
    <row r="48" spans="1:29" ht="14.25">
      <c r="A48" s="731"/>
      <c r="B48" s="740" t="s">
        <v>643</v>
      </c>
      <c r="C48" s="741">
        <v>5998.106</v>
      </c>
      <c r="D48" s="741">
        <v>5925.726</v>
      </c>
      <c r="E48" s="741">
        <v>4764.228</v>
      </c>
      <c r="F48" s="741">
        <v>4177.376</v>
      </c>
      <c r="G48" s="741">
        <v>4964.476</v>
      </c>
      <c r="H48" s="741">
        <v>5010.938</v>
      </c>
      <c r="I48" s="863">
        <v>5830.226</v>
      </c>
      <c r="J48" s="863"/>
      <c r="K48" s="863"/>
      <c r="L48" s="741">
        <v>7523.476</v>
      </c>
      <c r="M48" s="741">
        <v>0</v>
      </c>
      <c r="N48" s="741">
        <v>0</v>
      </c>
      <c r="O48" s="741">
        <v>0</v>
      </c>
      <c r="P48" s="741">
        <v>0</v>
      </c>
      <c r="Q48" s="863">
        <f>_574+_575+_576+_577+_578+_579+_580+_581+_582+_583+_584+_585</f>
        <v>44194.552</v>
      </c>
      <c r="R48" s="863"/>
      <c r="S48" s="863"/>
      <c r="T48" s="863">
        <v>67340.90689</v>
      </c>
      <c r="U48" s="863"/>
      <c r="V48" s="863"/>
      <c r="W48" s="864">
        <f>_586/_587</f>
        <v>0.6562809151381181</v>
      </c>
      <c r="X48" s="864"/>
      <c r="Y48" s="735"/>
      <c r="Z48" s="736"/>
      <c r="AA48" s="736"/>
      <c r="AB48" s="736"/>
      <c r="AC48" s="735"/>
    </row>
    <row r="49" spans="1:29" ht="14.25">
      <c r="A49" s="731"/>
      <c r="B49" s="740" t="s">
        <v>644</v>
      </c>
      <c r="C49" s="741">
        <v>139600.965</v>
      </c>
      <c r="D49" s="741">
        <v>11039.425</v>
      </c>
      <c r="E49" s="741">
        <v>137501.311</v>
      </c>
      <c r="F49" s="741">
        <v>101010.8</v>
      </c>
      <c r="G49" s="741">
        <v>9346.921</v>
      </c>
      <c r="H49" s="741">
        <v>71555</v>
      </c>
      <c r="I49" s="863">
        <v>367181.642</v>
      </c>
      <c r="J49" s="863"/>
      <c r="K49" s="863"/>
      <c r="L49" s="741">
        <v>2301.552</v>
      </c>
      <c r="M49" s="741">
        <v>0</v>
      </c>
      <c r="N49" s="741">
        <v>0</v>
      </c>
      <c r="O49" s="741">
        <v>0</v>
      </c>
      <c r="P49" s="741">
        <v>0</v>
      </c>
      <c r="Q49" s="863">
        <f>_592+_593+_594+_595+_596+_597+_598+_599+_600+_601+_602+_603</f>
        <v>839537.616</v>
      </c>
      <c r="R49" s="863"/>
      <c r="S49" s="863"/>
      <c r="T49" s="863">
        <v>1171503.92621</v>
      </c>
      <c r="U49" s="863"/>
      <c r="V49" s="863"/>
      <c r="W49" s="864">
        <f>_604/_605</f>
        <v>0.7166323536926049</v>
      </c>
      <c r="X49" s="864"/>
      <c r="Y49" s="735"/>
      <c r="Z49" s="736"/>
      <c r="AA49" s="736"/>
      <c r="AB49" s="736"/>
      <c r="AC49" s="735"/>
    </row>
    <row r="50" spans="1:29" ht="15" thickBot="1">
      <c r="A50" s="731"/>
      <c r="B50" s="740" t="s">
        <v>645</v>
      </c>
      <c r="C50" s="741">
        <v>137791.976</v>
      </c>
      <c r="D50" s="741">
        <v>261218.062</v>
      </c>
      <c r="E50" s="741">
        <v>0</v>
      </c>
      <c r="F50" s="741">
        <v>119886.975</v>
      </c>
      <c r="G50" s="741">
        <v>214773.907</v>
      </c>
      <c r="H50" s="741">
        <v>64329.475</v>
      </c>
      <c r="I50" s="863">
        <v>124268.395</v>
      </c>
      <c r="J50" s="863"/>
      <c r="K50" s="863"/>
      <c r="L50" s="741">
        <v>244469.911</v>
      </c>
      <c r="M50" s="741">
        <v>0</v>
      </c>
      <c r="N50" s="741">
        <v>0</v>
      </c>
      <c r="O50" s="741">
        <v>0</v>
      </c>
      <c r="P50" s="741">
        <v>0</v>
      </c>
      <c r="Q50" s="863">
        <f>_610+_611+_612+_613+_614+_615+_616+_617+_618+_619+_620+_621</f>
        <v>1166738.7010000001</v>
      </c>
      <c r="R50" s="863"/>
      <c r="S50" s="863"/>
      <c r="T50" s="863">
        <v>1674589.3123400002</v>
      </c>
      <c r="U50" s="863"/>
      <c r="V50" s="863"/>
      <c r="W50" s="864">
        <f>_622/_623</f>
        <v>0.6967312477168799</v>
      </c>
      <c r="X50" s="864"/>
      <c r="Y50" s="735"/>
      <c r="Z50" s="736"/>
      <c r="AA50" s="736"/>
      <c r="AB50" s="736"/>
      <c r="AC50" s="735"/>
    </row>
    <row r="51" spans="1:29" ht="15.75" thickBot="1">
      <c r="A51" s="731"/>
      <c r="B51" s="743" t="s">
        <v>646</v>
      </c>
      <c r="C51" s="744">
        <v>394086.631</v>
      </c>
      <c r="D51" s="744">
        <v>333617.487</v>
      </c>
      <c r="E51" s="744">
        <v>208189.112</v>
      </c>
      <c r="F51" s="744">
        <v>296571.863</v>
      </c>
      <c r="G51" s="744">
        <v>281222.313</v>
      </c>
      <c r="H51" s="744">
        <v>201348.187</v>
      </c>
      <c r="I51" s="861">
        <v>565111.455</v>
      </c>
      <c r="J51" s="861"/>
      <c r="K51" s="861"/>
      <c r="L51" s="744">
        <v>319270.809</v>
      </c>
      <c r="M51" s="744">
        <v>0</v>
      </c>
      <c r="N51" s="744">
        <v>0</v>
      </c>
      <c r="O51" s="744">
        <v>0</v>
      </c>
      <c r="P51" s="744">
        <v>0</v>
      </c>
      <c r="Q51" s="861">
        <f>_520+_521+_522+_523+_524+_525+_526+_527+_528+_529+_530+_531</f>
        <v>2599417.857</v>
      </c>
      <c r="R51" s="861"/>
      <c r="S51" s="861"/>
      <c r="T51" s="861">
        <v>3732179.9954</v>
      </c>
      <c r="U51" s="861"/>
      <c r="V51" s="861"/>
      <c r="W51" s="862">
        <f>_532/_533</f>
        <v>0.6964878061089883</v>
      </c>
      <c r="X51" s="862"/>
      <c r="Y51" s="735"/>
      <c r="Z51" s="736"/>
      <c r="AA51" s="736"/>
      <c r="AB51" s="736"/>
      <c r="AC51" s="735"/>
    </row>
    <row r="52" spans="1:29" ht="15">
      <c r="A52" s="731"/>
      <c r="B52" s="746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5"/>
      <c r="X52" s="765"/>
      <c r="Y52" s="735"/>
      <c r="Z52" s="736"/>
      <c r="AA52" s="736"/>
      <c r="AB52" s="736"/>
      <c r="AC52" s="735"/>
    </row>
    <row r="53" spans="1:29" ht="15">
      <c r="A53" s="731"/>
      <c r="B53" s="746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4"/>
      <c r="O53" s="764"/>
      <c r="P53" s="764"/>
      <c r="Q53" s="764"/>
      <c r="R53" s="764"/>
      <c r="S53" s="764"/>
      <c r="T53" s="764"/>
      <c r="U53" s="764"/>
      <c r="V53" s="764"/>
      <c r="W53" s="765"/>
      <c r="X53" s="765"/>
      <c r="Y53" s="735"/>
      <c r="Z53" s="736"/>
      <c r="AA53" s="736"/>
      <c r="AB53" s="736"/>
      <c r="AC53" s="735"/>
    </row>
    <row r="54" spans="1:29" ht="12.75">
      <c r="A54" s="731"/>
      <c r="B54" s="766"/>
      <c r="C54" s="766"/>
      <c r="D54" s="766"/>
      <c r="E54" s="766"/>
      <c r="F54" s="766"/>
      <c r="G54" s="766"/>
      <c r="H54" s="766"/>
      <c r="I54" s="860"/>
      <c r="J54" s="860"/>
      <c r="K54" s="860"/>
      <c r="L54" s="766"/>
      <c r="M54" s="766"/>
      <c r="N54" s="766"/>
      <c r="O54" s="766"/>
      <c r="P54" s="766"/>
      <c r="Q54" s="860"/>
      <c r="R54" s="860"/>
      <c r="S54" s="860"/>
      <c r="T54" s="860"/>
      <c r="U54" s="860"/>
      <c r="V54" s="860"/>
      <c r="W54" s="860"/>
      <c r="X54" s="860"/>
      <c r="Y54" s="760"/>
      <c r="Z54" s="736"/>
      <c r="AA54" s="736"/>
      <c r="AB54" s="736"/>
      <c r="AC54" s="735"/>
    </row>
    <row r="55" spans="1:29" ht="12.75">
      <c r="A55" s="731"/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33"/>
      <c r="Z55" s="736"/>
      <c r="AA55" s="736"/>
      <c r="AB55" s="736"/>
      <c r="AC55" s="735"/>
    </row>
    <row r="56" spans="1:29" ht="12.75">
      <c r="A56" s="731"/>
      <c r="B56" s="761"/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761"/>
      <c r="Y56" s="733"/>
      <c r="Z56" s="736"/>
      <c r="AA56" s="736"/>
      <c r="AB56" s="736"/>
      <c r="AC56" s="735"/>
    </row>
    <row r="57" spans="1:29" ht="2.25" customHeight="1" thickBot="1">
      <c r="A57" s="73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5"/>
    </row>
    <row r="58" spans="1:29" ht="339.75" customHeight="1">
      <c r="A58" s="767"/>
      <c r="B58" s="859"/>
      <c r="C58" s="859"/>
      <c r="D58" s="859"/>
      <c r="E58" s="859"/>
      <c r="F58" s="859"/>
      <c r="G58" s="859"/>
      <c r="H58" s="859"/>
      <c r="I58" s="859"/>
      <c r="J58" s="768"/>
      <c r="K58" s="859"/>
      <c r="L58" s="859"/>
      <c r="M58" s="859"/>
      <c r="N58" s="859"/>
      <c r="O58" s="859"/>
      <c r="P58" s="859"/>
      <c r="Q58" s="859"/>
      <c r="R58" s="859"/>
      <c r="S58" s="859"/>
      <c r="T58" s="859"/>
      <c r="U58" s="859"/>
      <c r="V58" s="859"/>
      <c r="W58" s="859"/>
      <c r="X58" s="859"/>
      <c r="Y58" s="859"/>
      <c r="Z58" s="859"/>
      <c r="AA58" s="768"/>
      <c r="AB58" s="768"/>
      <c r="AC58" s="760"/>
    </row>
  </sheetData>
  <mergeCells count="127">
    <mergeCell ref="B1:Q1"/>
    <mergeCell ref="U1:Y1"/>
    <mergeCell ref="I5:K5"/>
    <mergeCell ref="Q5:R5"/>
    <mergeCell ref="S5:U5"/>
    <mergeCell ref="V5:W5"/>
    <mergeCell ref="X5:AA5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B20:Y20"/>
    <mergeCell ref="B22:Q23"/>
    <mergeCell ref="U22:Y22"/>
    <mergeCell ref="I28:K28"/>
    <mergeCell ref="Q28:S28"/>
    <mergeCell ref="T28:V28"/>
    <mergeCell ref="W28:X28"/>
    <mergeCell ref="I29:K29"/>
    <mergeCell ref="Q29:S29"/>
    <mergeCell ref="T29:V29"/>
    <mergeCell ref="W29:X29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B39:Y39"/>
    <mergeCell ref="B40:Y40"/>
    <mergeCell ref="B41:Y41"/>
    <mergeCell ref="I44:K44"/>
    <mergeCell ref="Q44:S44"/>
    <mergeCell ref="T44:V44"/>
    <mergeCell ref="W44:X44"/>
    <mergeCell ref="I45:K45"/>
    <mergeCell ref="Q45:S45"/>
    <mergeCell ref="T45:V45"/>
    <mergeCell ref="W45:X45"/>
    <mergeCell ref="I46:K46"/>
    <mergeCell ref="Q46:S46"/>
    <mergeCell ref="T46:V46"/>
    <mergeCell ref="W46:X46"/>
    <mergeCell ref="I47:K47"/>
    <mergeCell ref="Q47:S47"/>
    <mergeCell ref="T47:V47"/>
    <mergeCell ref="W47:X47"/>
    <mergeCell ref="I48:K48"/>
    <mergeCell ref="Q48:S48"/>
    <mergeCell ref="T48:V48"/>
    <mergeCell ref="W48:X48"/>
    <mergeCell ref="I49:K49"/>
    <mergeCell ref="Q49:S49"/>
    <mergeCell ref="T49:V49"/>
    <mergeCell ref="W49:X49"/>
    <mergeCell ref="I50:K50"/>
    <mergeCell ref="Q50:S50"/>
    <mergeCell ref="T50:V50"/>
    <mergeCell ref="W50:X50"/>
    <mergeCell ref="I51:K51"/>
    <mergeCell ref="Q51:S51"/>
    <mergeCell ref="T51:V51"/>
    <mergeCell ref="W51:X51"/>
    <mergeCell ref="B58:I58"/>
    <mergeCell ref="K58:Z58"/>
    <mergeCell ref="I54:K54"/>
    <mergeCell ref="Q54:S54"/>
    <mergeCell ref="T54:V54"/>
    <mergeCell ref="W54:X54"/>
  </mergeCells>
  <printOptions/>
  <pageMargins left="0" right="0" top="0" bottom="0" header="0.5" footer="0.5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20" max="255" man="1"/>
    <brk id="53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1"/>
  <sheetViews>
    <sheetView zoomScaleSheetLayoutView="70" workbookViewId="0" topLeftCell="A1">
      <selection activeCell="V426" sqref="V426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8.00390625" style="15" customWidth="1"/>
    <col min="24" max="16384" width="9.125" style="15" customWidth="1"/>
  </cols>
  <sheetData>
    <row r="1" spans="1:9" ht="18">
      <c r="A1" s="857" t="s">
        <v>399</v>
      </c>
      <c r="B1" s="857"/>
      <c r="C1" s="857"/>
      <c r="D1" s="857"/>
      <c r="E1" s="857"/>
      <c r="F1" s="857"/>
      <c r="G1" s="85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18" t="s">
        <v>763</v>
      </c>
      <c r="B4" s="819"/>
      <c r="C4" s="820"/>
      <c r="D4" s="44" t="s">
        <v>782</v>
      </c>
      <c r="E4" s="51" t="s">
        <v>783</v>
      </c>
      <c r="F4" s="5" t="s">
        <v>580</v>
      </c>
      <c r="G4" s="43" t="s">
        <v>784</v>
      </c>
    </row>
    <row r="5" spans="1:256" s="28" customFormat="1" ht="15">
      <c r="A5" s="851" t="s">
        <v>751</v>
      </c>
      <c r="B5" s="852"/>
      <c r="C5" s="853"/>
      <c r="D5" s="289">
        <v>94350</v>
      </c>
      <c r="E5" s="289">
        <f>E52</f>
        <v>116348</v>
      </c>
      <c r="F5" s="289">
        <f>F52</f>
        <v>28930</v>
      </c>
      <c r="G5" s="310">
        <f aca="true" t="shared" si="0" ref="G5:G27">F5/E5*100</f>
        <v>24.865059992436482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21" t="s">
        <v>972</v>
      </c>
      <c r="B6" s="822"/>
      <c r="C6" s="823"/>
      <c r="D6" s="289">
        <v>4175273</v>
      </c>
      <c r="E6" s="289">
        <f>E177</f>
        <v>4542757</v>
      </c>
      <c r="F6" s="289">
        <f>F177</f>
        <v>3382584</v>
      </c>
      <c r="G6" s="310">
        <f t="shared" si="0"/>
        <v>74.46103764740222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51" t="s">
        <v>752</v>
      </c>
      <c r="B7" s="852"/>
      <c r="C7" s="853"/>
      <c r="D7" s="289">
        <v>149638</v>
      </c>
      <c r="E7" s="289">
        <f>E228</f>
        <v>169164</v>
      </c>
      <c r="F7" s="289">
        <f>F228</f>
        <v>103605</v>
      </c>
      <c r="G7" s="310">
        <f t="shared" si="0"/>
        <v>61.24530041852877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51" t="s">
        <v>753</v>
      </c>
      <c r="B8" s="852"/>
      <c r="C8" s="853"/>
      <c r="D8" s="289">
        <v>595070</v>
      </c>
      <c r="E8" s="289">
        <f>E275</f>
        <v>596685</v>
      </c>
      <c r="F8" s="289">
        <f>F275</f>
        <v>247554</v>
      </c>
      <c r="G8" s="310">
        <f t="shared" si="0"/>
        <v>41.48822242891978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51" t="s">
        <v>754</v>
      </c>
      <c r="B9" s="852"/>
      <c r="C9" s="853"/>
      <c r="D9" s="289">
        <v>10270</v>
      </c>
      <c r="E9" s="289">
        <f>E306</f>
        <v>17038</v>
      </c>
      <c r="F9" s="289">
        <f>F306</f>
        <v>9236</v>
      </c>
      <c r="G9" s="310">
        <f t="shared" si="0"/>
        <v>54.208240403803266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51" t="s">
        <v>755</v>
      </c>
      <c r="B10" s="852"/>
      <c r="C10" s="853"/>
      <c r="D10" s="289">
        <v>8900</v>
      </c>
      <c r="E10" s="289">
        <f>E323</f>
        <v>8650</v>
      </c>
      <c r="F10" s="289">
        <f>F323</f>
        <v>708</v>
      </c>
      <c r="G10" s="310">
        <f>F10/E10*100</f>
        <v>8.184971098265896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51" t="s">
        <v>153</v>
      </c>
      <c r="B11" s="852"/>
      <c r="C11" s="853"/>
      <c r="D11" s="289">
        <v>1644659</v>
      </c>
      <c r="E11" s="289">
        <f>E374</f>
        <v>1823975</v>
      </c>
      <c r="F11" s="289">
        <f>F374</f>
        <v>992924</v>
      </c>
      <c r="G11" s="310">
        <f t="shared" si="0"/>
        <v>54.43736893323647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51" t="s">
        <v>756</v>
      </c>
      <c r="B12" s="852"/>
      <c r="C12" s="853"/>
      <c r="D12" s="289">
        <v>84073</v>
      </c>
      <c r="E12" s="289">
        <f>E414</f>
        <v>100822</v>
      </c>
      <c r="F12" s="289">
        <f>F414</f>
        <v>83088</v>
      </c>
      <c r="G12" s="310">
        <f t="shared" si="0"/>
        <v>82.41058499137092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51" t="s">
        <v>757</v>
      </c>
      <c r="B13" s="852"/>
      <c r="C13" s="853"/>
      <c r="D13" s="289">
        <v>15220</v>
      </c>
      <c r="E13" s="289">
        <f>E445</f>
        <v>22390</v>
      </c>
      <c r="F13" s="289">
        <f>F445</f>
        <v>12353</v>
      </c>
      <c r="G13" s="310">
        <f t="shared" si="0"/>
        <v>55.171951764180434</v>
      </c>
      <c r="O13" s="69"/>
      <c r="P13" s="134"/>
      <c r="Q13" s="15"/>
      <c r="R13" s="15"/>
      <c r="S13" s="15"/>
      <c r="T13" s="134"/>
      <c r="U13" s="15"/>
      <c r="V13" s="15" t="s">
        <v>797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51" t="s">
        <v>758</v>
      </c>
      <c r="B14" s="852"/>
      <c r="C14" s="853"/>
      <c r="D14" s="289">
        <v>52190</v>
      </c>
      <c r="E14" s="289">
        <f>E481</f>
        <v>53828</v>
      </c>
      <c r="F14" s="289">
        <f>F481</f>
        <v>30884</v>
      </c>
      <c r="G14" s="310">
        <f t="shared" si="0"/>
        <v>57.375343687300294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51" t="s">
        <v>759</v>
      </c>
      <c r="B15" s="852"/>
      <c r="C15" s="853"/>
      <c r="D15" s="289">
        <v>273379</v>
      </c>
      <c r="E15" s="289">
        <f>E503</f>
        <v>275354</v>
      </c>
      <c r="F15" s="289">
        <f>F503</f>
        <v>164053</v>
      </c>
      <c r="G15" s="310">
        <f>F15/E15*100</f>
        <v>59.57894201645881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51" t="s">
        <v>760</v>
      </c>
      <c r="B16" s="852"/>
      <c r="C16" s="853"/>
      <c r="D16" s="289">
        <v>119965</v>
      </c>
      <c r="E16" s="289">
        <f>E543</f>
        <v>148077</v>
      </c>
      <c r="F16" s="289">
        <f>F543</f>
        <v>49891</v>
      </c>
      <c r="G16" s="310">
        <f>F16/E16*100</f>
        <v>33.692605873970976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21" t="s">
        <v>788</v>
      </c>
      <c r="B17" s="822"/>
      <c r="C17" s="823"/>
      <c r="D17" s="289">
        <v>445135</v>
      </c>
      <c r="E17" s="289">
        <f>E566</f>
        <v>549012</v>
      </c>
      <c r="F17" s="289">
        <f>F566</f>
        <v>168106</v>
      </c>
      <c r="G17" s="310">
        <f t="shared" si="0"/>
        <v>30.619731444850025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1069</v>
      </c>
      <c r="B18" s="263"/>
      <c r="C18" s="264"/>
      <c r="D18" s="289">
        <v>32482</v>
      </c>
      <c r="E18" s="289">
        <f>E584</f>
        <v>54931</v>
      </c>
      <c r="F18" s="289">
        <f>F584</f>
        <v>17223</v>
      </c>
      <c r="G18" s="310">
        <f>F18/E18*100</f>
        <v>31.35388032258652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1065</v>
      </c>
      <c r="B19" s="245"/>
      <c r="C19" s="241"/>
      <c r="D19" s="246">
        <f>SUM(D5:D18)</f>
        <v>7700604</v>
      </c>
      <c r="E19" s="487">
        <f>SUM(E5:E18)</f>
        <v>8479031</v>
      </c>
      <c r="F19" s="487">
        <f>SUM(F5:F18)</f>
        <v>5291139</v>
      </c>
      <c r="G19" s="96">
        <f t="shared" si="0"/>
        <v>62.402637754243386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51" t="s">
        <v>761</v>
      </c>
      <c r="B20" s="852"/>
      <c r="C20" s="853"/>
      <c r="D20" s="192">
        <f>D21+D22+D23</f>
        <v>150000</v>
      </c>
      <c r="E20" s="289">
        <f>E21+E22+E23</f>
        <v>72056</v>
      </c>
      <c r="F20" s="53" t="s">
        <v>1040</v>
      </c>
      <c r="G20" s="53" t="s">
        <v>1040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33" t="s">
        <v>149</v>
      </c>
      <c r="B21" s="834"/>
      <c r="C21" s="835"/>
      <c r="D21" s="193">
        <v>100000</v>
      </c>
      <c r="E21" s="630">
        <f>E589</f>
        <v>52972</v>
      </c>
      <c r="F21" s="310" t="s">
        <v>1040</v>
      </c>
      <c r="G21" s="53" t="s">
        <v>1040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33" t="s">
        <v>820</v>
      </c>
      <c r="B22" s="834"/>
      <c r="C22" s="835"/>
      <c r="D22" s="193">
        <v>40000</v>
      </c>
      <c r="E22" s="630">
        <f>E590</f>
        <v>10839</v>
      </c>
      <c r="F22" s="310" t="s">
        <v>1040</v>
      </c>
      <c r="G22" s="53" t="s">
        <v>1040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33" t="s">
        <v>821</v>
      </c>
      <c r="B23" s="834"/>
      <c r="C23" s="835"/>
      <c r="D23" s="193">
        <v>10000</v>
      </c>
      <c r="E23" s="630">
        <f>E591</f>
        <v>8245</v>
      </c>
      <c r="F23" s="310" t="s">
        <v>1040</v>
      </c>
      <c r="G23" s="53" t="s">
        <v>1040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51" t="s">
        <v>541</v>
      </c>
      <c r="B24" s="852"/>
      <c r="C24" s="853"/>
      <c r="D24" s="193">
        <v>0</v>
      </c>
      <c r="E24" s="625">
        <f>E599</f>
        <v>3000</v>
      </c>
      <c r="F24" s="625">
        <f>F599</f>
        <v>51166</v>
      </c>
      <c r="G24" s="310" t="s">
        <v>1040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43" t="s">
        <v>364</v>
      </c>
      <c r="B25" s="844"/>
      <c r="C25" s="845"/>
      <c r="D25" s="194">
        <v>0</v>
      </c>
      <c r="E25" s="625">
        <v>6382</v>
      </c>
      <c r="F25" s="625">
        <v>6602</v>
      </c>
      <c r="G25" s="310">
        <f>F25/E25*100</f>
        <v>103.44719523660295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36" t="s">
        <v>192</v>
      </c>
      <c r="B26" s="837"/>
      <c r="C26" s="813"/>
      <c r="D26" s="194">
        <f>D615</f>
        <v>1460</v>
      </c>
      <c r="E26" s="625">
        <f>E615</f>
        <v>3795</v>
      </c>
      <c r="F26" s="625">
        <f>F615</f>
        <v>3795</v>
      </c>
      <c r="G26" s="310">
        <f>F26/E26*100</f>
        <v>100</v>
      </c>
      <c r="O26" s="69"/>
      <c r="P26" s="15"/>
      <c r="Q26" s="15"/>
      <c r="R26" s="1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15" t="s">
        <v>762</v>
      </c>
      <c r="B27" s="816"/>
      <c r="C27" s="817"/>
      <c r="D27" s="95">
        <f>D19+D20+D26</f>
        <v>7852064</v>
      </c>
      <c r="E27" s="95">
        <f>E19+E20+E26+E25+E24</f>
        <v>8564264</v>
      </c>
      <c r="F27" s="95">
        <f>F19+F25+F26+F24</f>
        <v>5352702</v>
      </c>
      <c r="G27" s="96">
        <f t="shared" si="0"/>
        <v>62.50043202778429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customHeight="1">
      <c r="G28" s="15"/>
    </row>
    <row r="29" spans="1:256" s="28" customFormat="1" ht="15.75">
      <c r="A29" s="64" t="s">
        <v>899</v>
      </c>
      <c r="D29" s="69"/>
      <c r="E29" s="69"/>
      <c r="F29" s="6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13.5" customHeight="1">
      <c r="A30" s="64"/>
      <c r="G30" s="398"/>
    </row>
    <row r="31" spans="1:5" ht="14.25" customHeight="1">
      <c r="A31" s="827" t="s">
        <v>739</v>
      </c>
      <c r="B31" s="827"/>
      <c r="E31" s="69"/>
    </row>
    <row r="32" spans="1:5" ht="12" customHeight="1">
      <c r="A32" s="453"/>
      <c r="B32" s="453"/>
      <c r="E32" s="69"/>
    </row>
    <row r="33" spans="1:15" ht="24" customHeight="1">
      <c r="A33" s="7" t="s">
        <v>606</v>
      </c>
      <c r="B33" s="7" t="s">
        <v>608</v>
      </c>
      <c r="C33" s="5" t="s">
        <v>609</v>
      </c>
      <c r="D33" s="44" t="s">
        <v>782</v>
      </c>
      <c r="E33" s="51" t="s">
        <v>783</v>
      </c>
      <c r="F33" s="5" t="s">
        <v>580</v>
      </c>
      <c r="G33" s="43" t="s">
        <v>784</v>
      </c>
      <c r="O33" s="69"/>
    </row>
    <row r="34" spans="1:15" ht="15" customHeight="1">
      <c r="A34" s="315" t="s">
        <v>470</v>
      </c>
      <c r="B34" s="316">
        <v>1019</v>
      </c>
      <c r="C34" s="317" t="s">
        <v>77</v>
      </c>
      <c r="D34" s="318">
        <v>100</v>
      </c>
      <c r="E34" s="319">
        <v>100</v>
      </c>
      <c r="F34" s="319">
        <v>24</v>
      </c>
      <c r="G34" s="397">
        <f aca="true" t="shared" si="1" ref="G34:G42">F34/E34*100</f>
        <v>24</v>
      </c>
      <c r="O34" s="69"/>
    </row>
    <row r="35" spans="1:15" ht="15" customHeight="1">
      <c r="A35" s="315" t="s">
        <v>470</v>
      </c>
      <c r="B35" s="316">
        <v>1039</v>
      </c>
      <c r="C35" s="317" t="s">
        <v>118</v>
      </c>
      <c r="D35" s="318">
        <v>300</v>
      </c>
      <c r="E35" s="319">
        <v>300</v>
      </c>
      <c r="F35" s="319">
        <v>29</v>
      </c>
      <c r="G35" s="393">
        <f t="shared" si="1"/>
        <v>9.666666666666666</v>
      </c>
      <c r="O35" s="69"/>
    </row>
    <row r="36" spans="1:15" ht="14.25" customHeight="1">
      <c r="A36" s="315" t="s">
        <v>470</v>
      </c>
      <c r="B36" s="316">
        <v>2399</v>
      </c>
      <c r="C36" s="317" t="s">
        <v>120</v>
      </c>
      <c r="D36" s="318">
        <v>300</v>
      </c>
      <c r="E36" s="319">
        <v>300</v>
      </c>
      <c r="F36" s="319">
        <v>60</v>
      </c>
      <c r="G36" s="393">
        <f t="shared" si="1"/>
        <v>20</v>
      </c>
      <c r="O36" s="69"/>
    </row>
    <row r="37" spans="1:15" ht="15" customHeight="1">
      <c r="A37" s="315" t="s">
        <v>470</v>
      </c>
      <c r="B37" s="349" t="s">
        <v>522</v>
      </c>
      <c r="C37" s="355" t="s">
        <v>74</v>
      </c>
      <c r="D37" s="319">
        <f>D38+D39+D40</f>
        <v>25000</v>
      </c>
      <c r="E37" s="319">
        <f>E38+E39+E40</f>
        <v>25000</v>
      </c>
      <c r="F37" s="319">
        <f>F38+F39+F40</f>
        <v>11225</v>
      </c>
      <c r="G37" s="393">
        <f t="shared" si="1"/>
        <v>44.9</v>
      </c>
      <c r="O37" s="69"/>
    </row>
    <row r="38" spans="1:15" ht="14.25" customHeight="1">
      <c r="A38" s="315"/>
      <c r="B38" s="350" t="s">
        <v>73</v>
      </c>
      <c r="C38" s="352" t="s">
        <v>523</v>
      </c>
      <c r="D38" s="368">
        <v>19000</v>
      </c>
      <c r="E38" s="369">
        <v>19000</v>
      </c>
      <c r="F38" s="352">
        <v>7564</v>
      </c>
      <c r="G38" s="379">
        <f t="shared" si="1"/>
        <v>39.810526315789474</v>
      </c>
      <c r="O38" s="69"/>
    </row>
    <row r="39" spans="1:15" ht="15" customHeight="1">
      <c r="A39" s="315"/>
      <c r="B39" s="351" t="s">
        <v>75</v>
      </c>
      <c r="C39" s="353" t="s">
        <v>524</v>
      </c>
      <c r="D39" s="368">
        <v>4500</v>
      </c>
      <c r="E39" s="369">
        <v>4500</v>
      </c>
      <c r="F39" s="352">
        <v>2255</v>
      </c>
      <c r="G39" s="379">
        <f t="shared" si="1"/>
        <v>50.11111111111111</v>
      </c>
      <c r="O39" s="69"/>
    </row>
    <row r="40" spans="1:256" s="28" customFormat="1" ht="14.25" customHeight="1">
      <c r="A40" s="315"/>
      <c r="B40" s="351" t="s">
        <v>76</v>
      </c>
      <c r="C40" s="354" t="s">
        <v>525</v>
      </c>
      <c r="D40" s="370">
        <v>1500</v>
      </c>
      <c r="E40" s="382">
        <v>1500</v>
      </c>
      <c r="F40" s="640">
        <v>1406</v>
      </c>
      <c r="G40" s="379">
        <f t="shared" si="1"/>
        <v>93.73333333333333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5.5" customHeight="1">
      <c r="A41" s="130" t="s">
        <v>470</v>
      </c>
      <c r="B41" s="127">
        <v>1019</v>
      </c>
      <c r="C41" s="344" t="s">
        <v>687</v>
      </c>
      <c r="D41" s="156">
        <v>900</v>
      </c>
      <c r="E41" s="299">
        <v>900</v>
      </c>
      <c r="F41" s="299">
        <v>109</v>
      </c>
      <c r="G41" s="157">
        <f t="shared" si="1"/>
        <v>12.11111111111111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25"/>
      <c r="B42" s="321"/>
      <c r="C42" s="322" t="s">
        <v>1041</v>
      </c>
      <c r="D42" s="323">
        <f>SUM(D34:D41)-D37</f>
        <v>26600</v>
      </c>
      <c r="E42" s="323">
        <f>SUM(E34:E41)-E37</f>
        <v>26600</v>
      </c>
      <c r="F42" s="372">
        <f>SUM(F34:F41)-F37</f>
        <v>11447</v>
      </c>
      <c r="G42" s="324">
        <f t="shared" si="1"/>
        <v>43.03383458646616</v>
      </c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" customHeight="1">
      <c r="A43" s="16"/>
      <c r="B43" s="59"/>
      <c r="C43" s="160"/>
      <c r="D43" s="161"/>
      <c r="E43" s="62"/>
      <c r="F43" s="298"/>
      <c r="G43" s="163"/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827" t="s">
        <v>926</v>
      </c>
      <c r="B44" s="827"/>
      <c r="C44" s="827"/>
      <c r="D44" s="16"/>
      <c r="E44" s="59"/>
      <c r="F44" s="440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1.25" customHeight="1">
      <c r="A45" s="453"/>
      <c r="B45" s="453"/>
      <c r="C45" s="453"/>
      <c r="D45" s="16"/>
      <c r="E45" s="59"/>
      <c r="F45" s="440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606</v>
      </c>
      <c r="B46" s="7" t="s">
        <v>608</v>
      </c>
      <c r="C46" s="5" t="s">
        <v>609</v>
      </c>
      <c r="D46" s="44" t="s">
        <v>782</v>
      </c>
      <c r="E46" s="51" t="s">
        <v>783</v>
      </c>
      <c r="F46" s="5" t="s">
        <v>580</v>
      </c>
      <c r="G46" s="43" t="s">
        <v>784</v>
      </c>
      <c r="O46" s="6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40.5" customHeight="1">
      <c r="A47" s="130" t="s">
        <v>470</v>
      </c>
      <c r="B47" s="127">
        <v>2310</v>
      </c>
      <c r="C47" s="344" t="s">
        <v>690</v>
      </c>
      <c r="D47" s="156">
        <v>20000</v>
      </c>
      <c r="E47" s="299">
        <v>20000</v>
      </c>
      <c r="F47" s="299">
        <v>0</v>
      </c>
      <c r="G47" s="157">
        <f>F47/E47*100</f>
        <v>0</v>
      </c>
      <c r="O47" s="69"/>
      <c r="P47" s="15"/>
      <c r="Q47" s="15"/>
      <c r="R47" s="15"/>
      <c r="S47" s="15"/>
      <c r="T47" s="1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71" customFormat="1" ht="27.75" customHeight="1">
      <c r="A48" s="130" t="s">
        <v>470</v>
      </c>
      <c r="B48" s="127">
        <v>2321</v>
      </c>
      <c r="C48" s="118" t="s">
        <v>715</v>
      </c>
      <c r="D48" s="156">
        <v>46700</v>
      </c>
      <c r="E48" s="299">
        <v>68698</v>
      </c>
      <c r="F48" s="299">
        <v>17483</v>
      </c>
      <c r="G48" s="157">
        <f>F48/E48*100</f>
        <v>25.449066930623893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s="28" customFormat="1" ht="39.75" customHeight="1">
      <c r="A49" s="130" t="s">
        <v>470</v>
      </c>
      <c r="B49" s="127">
        <v>2399</v>
      </c>
      <c r="C49" s="431" t="s">
        <v>691</v>
      </c>
      <c r="D49" s="156">
        <v>1050</v>
      </c>
      <c r="E49" s="299">
        <v>1050</v>
      </c>
      <c r="F49" s="299">
        <v>0</v>
      </c>
      <c r="G49" s="157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79"/>
      <c r="B50" s="196"/>
      <c r="C50" s="195" t="s">
        <v>1042</v>
      </c>
      <c r="D50" s="180">
        <f>SUM(D47:D49)</f>
        <v>67750</v>
      </c>
      <c r="E50" s="180">
        <f>SUM(E47:E49)</f>
        <v>89748</v>
      </c>
      <c r="F50" s="290">
        <f>SUM(F47:F49)</f>
        <v>17483</v>
      </c>
      <c r="G50" s="104">
        <f>F50/E50*100</f>
        <v>19.480099835093817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7.5" customHeight="1">
      <c r="A51" s="16"/>
      <c r="B51" s="59"/>
      <c r="C51" s="183"/>
      <c r="D51" s="184"/>
      <c r="E51" s="185"/>
      <c r="F51" s="186"/>
      <c r="G51" s="187"/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88"/>
      <c r="B52" s="198"/>
      <c r="C52" s="197" t="s">
        <v>1043</v>
      </c>
      <c r="D52" s="189">
        <f>D42+D50</f>
        <v>94350</v>
      </c>
      <c r="E52" s="190">
        <f>E42+E50</f>
        <v>116348</v>
      </c>
      <c r="F52" s="191">
        <f>F42+F50</f>
        <v>28930</v>
      </c>
      <c r="G52" s="10">
        <f>F52/E52*100</f>
        <v>24.865059992436482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0.5" customHeight="1">
      <c r="A53" s="16"/>
      <c r="B53" s="59"/>
      <c r="C53" s="183"/>
      <c r="D53" s="184"/>
      <c r="E53" s="185"/>
      <c r="F53" s="186"/>
      <c r="G53" s="1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7" ht="15.75">
      <c r="A54" s="64" t="s">
        <v>979</v>
      </c>
      <c r="B54" s="28"/>
      <c r="C54" s="28"/>
      <c r="D54" s="69"/>
      <c r="E54" s="69"/>
      <c r="G54" s="28"/>
    </row>
    <row r="55" spans="1:256" s="105" customFormat="1" ht="7.5" customHeight="1">
      <c r="A55" s="64"/>
      <c r="B55" s="28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 t="s">
        <v>912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2.75" customHeight="1">
      <c r="A56" s="814" t="s">
        <v>739</v>
      </c>
      <c r="B56" s="814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1.25" customHeight="1">
      <c r="A57" s="109" t="s">
        <v>671</v>
      </c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6.75" customHeight="1">
      <c r="A58" s="109"/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25.5" customHeight="1">
      <c r="A59" s="7" t="s">
        <v>606</v>
      </c>
      <c r="B59" s="7" t="s">
        <v>608</v>
      </c>
      <c r="C59" s="5" t="s">
        <v>609</v>
      </c>
      <c r="D59" s="44" t="s">
        <v>782</v>
      </c>
      <c r="E59" s="51" t="s">
        <v>783</v>
      </c>
      <c r="F59" s="5" t="s">
        <v>580</v>
      </c>
      <c r="G59" s="43" t="s">
        <v>784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>
      <c r="A60" s="848" t="s">
        <v>471</v>
      </c>
      <c r="B60" s="41">
        <v>3114</v>
      </c>
      <c r="C60" s="32" t="s">
        <v>674</v>
      </c>
      <c r="D60" s="149">
        <v>15882</v>
      </c>
      <c r="E60" s="149">
        <v>15974</v>
      </c>
      <c r="F60" s="621">
        <v>10283</v>
      </c>
      <c r="G60" s="608">
        <f aca="true" t="shared" si="2" ref="G60:G71">F60/E60*100</f>
        <v>64.37335670464505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 customHeight="1">
      <c r="A61" s="848"/>
      <c r="B61" s="41">
        <v>3121</v>
      </c>
      <c r="C61" s="32" t="s">
        <v>675</v>
      </c>
      <c r="D61" s="151">
        <v>57346</v>
      </c>
      <c r="E61" s="151">
        <v>57364</v>
      </c>
      <c r="F61" s="621">
        <v>36813</v>
      </c>
      <c r="G61" s="608">
        <f t="shared" si="2"/>
        <v>64.17439509099783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48"/>
      <c r="B62" s="41">
        <v>3122</v>
      </c>
      <c r="C62" s="32" t="s">
        <v>676</v>
      </c>
      <c r="D62" s="151">
        <v>106102</v>
      </c>
      <c r="E62" s="151">
        <v>108142</v>
      </c>
      <c r="F62" s="621">
        <v>69376</v>
      </c>
      <c r="G62" s="608">
        <f t="shared" si="2"/>
        <v>64.15268813227053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3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48"/>
      <c r="B63" s="41">
        <v>3123</v>
      </c>
      <c r="C63" s="32" t="s">
        <v>733</v>
      </c>
      <c r="D63" s="149">
        <v>127767</v>
      </c>
      <c r="E63" s="149">
        <v>128275</v>
      </c>
      <c r="F63" s="621">
        <v>82360</v>
      </c>
      <c r="G63" s="608">
        <f t="shared" si="2"/>
        <v>64.20580783473008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.75" customHeight="1">
      <c r="A64" s="848"/>
      <c r="B64" s="127">
        <v>3124</v>
      </c>
      <c r="C64" s="326" t="s">
        <v>1123</v>
      </c>
      <c r="D64" s="156">
        <v>3614</v>
      </c>
      <c r="E64" s="156">
        <v>3614</v>
      </c>
      <c r="F64" s="299">
        <v>2319</v>
      </c>
      <c r="G64" s="273">
        <f t="shared" si="2"/>
        <v>64.16712783619258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" customHeight="1">
      <c r="A65" s="848"/>
      <c r="B65" s="127">
        <v>3125</v>
      </c>
      <c r="C65" s="326" t="s">
        <v>1124</v>
      </c>
      <c r="D65" s="156">
        <v>1820</v>
      </c>
      <c r="E65" s="156">
        <v>1921</v>
      </c>
      <c r="F65" s="299">
        <v>1729</v>
      </c>
      <c r="G65" s="273">
        <f t="shared" si="2"/>
        <v>90.00520562207184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48"/>
      <c r="B66" s="117">
        <v>3146</v>
      </c>
      <c r="C66" s="118" t="s">
        <v>824</v>
      </c>
      <c r="D66" s="151">
        <v>4342</v>
      </c>
      <c r="E66" s="151">
        <v>4342</v>
      </c>
      <c r="F66" s="622">
        <v>2786</v>
      </c>
      <c r="G66" s="609">
        <f t="shared" si="2"/>
        <v>64.16397973284201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48"/>
      <c r="B67" s="41">
        <v>3147</v>
      </c>
      <c r="C67" s="32" t="s">
        <v>1125</v>
      </c>
      <c r="D67" s="151">
        <v>3771</v>
      </c>
      <c r="E67" s="151">
        <v>3773</v>
      </c>
      <c r="F67" s="622">
        <v>2420</v>
      </c>
      <c r="G67" s="609">
        <f t="shared" si="2"/>
        <v>64.1399416909621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48"/>
      <c r="B68" s="41">
        <v>3299</v>
      </c>
      <c r="C68" s="32" t="s">
        <v>1126</v>
      </c>
      <c r="D68" s="151">
        <v>5000</v>
      </c>
      <c r="E68" s="151">
        <v>5166</v>
      </c>
      <c r="F68" s="622">
        <v>3218</v>
      </c>
      <c r="G68" s="609">
        <f t="shared" si="2"/>
        <v>62.29190863337205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18" ht="12.75">
      <c r="A69" s="848"/>
      <c r="B69" s="41">
        <v>3421</v>
      </c>
      <c r="C69" s="32" t="s">
        <v>736</v>
      </c>
      <c r="D69" s="205">
        <v>5703</v>
      </c>
      <c r="E69" s="205">
        <v>6003</v>
      </c>
      <c r="F69" s="621">
        <v>3659</v>
      </c>
      <c r="G69" s="608">
        <f t="shared" si="2"/>
        <v>60.95285690488089</v>
      </c>
      <c r="R69" s="15" t="s">
        <v>797</v>
      </c>
    </row>
    <row r="70" spans="1:256" s="105" customFormat="1" ht="12.75">
      <c r="A70" s="848"/>
      <c r="B70" s="41">
        <v>4322</v>
      </c>
      <c r="C70" s="32" t="s">
        <v>737</v>
      </c>
      <c r="D70" s="205">
        <v>23053</v>
      </c>
      <c r="E70" s="205">
        <v>23083</v>
      </c>
      <c r="F70" s="621">
        <v>14792</v>
      </c>
      <c r="G70" s="608">
        <f t="shared" si="2"/>
        <v>64.08179179482735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11.25" customHeight="1">
      <c r="A71" s="840" t="s">
        <v>738</v>
      </c>
      <c r="B71" s="841"/>
      <c r="C71" s="842"/>
      <c r="D71" s="223">
        <f>SUM(D60:D70)</f>
        <v>354400</v>
      </c>
      <c r="E71" s="223">
        <f>SUM(E60:E70)</f>
        <v>357657</v>
      </c>
      <c r="F71" s="293">
        <f>SUM(F60:F70)</f>
        <v>229755</v>
      </c>
      <c r="G71" s="104">
        <f t="shared" si="2"/>
        <v>64.23892164839498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9" customHeight="1">
      <c r="A72" s="36"/>
      <c r="B72" s="36"/>
      <c r="C72" s="36"/>
      <c r="D72" s="45"/>
      <c r="E72" s="37"/>
      <c r="F72" s="37"/>
      <c r="G72" s="29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2.75">
      <c r="A73" s="108" t="s">
        <v>163</v>
      </c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8.25" customHeight="1">
      <c r="A74" s="108"/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27" customHeight="1">
      <c r="A75" s="7" t="s">
        <v>606</v>
      </c>
      <c r="B75" s="7" t="s">
        <v>608</v>
      </c>
      <c r="C75" s="5" t="s">
        <v>609</v>
      </c>
      <c r="D75" s="44" t="s">
        <v>782</v>
      </c>
      <c r="E75" s="51" t="s">
        <v>783</v>
      </c>
      <c r="F75" s="5" t="s">
        <v>580</v>
      </c>
      <c r="G75" s="43" t="s">
        <v>784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47" t="s">
        <v>471</v>
      </c>
      <c r="B76" s="119">
        <v>3111</v>
      </c>
      <c r="C76" s="120" t="s">
        <v>774</v>
      </c>
      <c r="D76" s="152">
        <v>0</v>
      </c>
      <c r="E76" s="152">
        <v>379571</v>
      </c>
      <c r="F76" s="619">
        <v>284673</v>
      </c>
      <c r="G76" s="157">
        <f aca="true" t="shared" si="3" ref="G76:G91">F76/E76*100</f>
        <v>74.99861685955987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48"/>
      <c r="B77" s="41">
        <v>3112</v>
      </c>
      <c r="C77" s="32" t="s">
        <v>673</v>
      </c>
      <c r="D77" s="152">
        <v>0</v>
      </c>
      <c r="E77" s="152">
        <v>1637</v>
      </c>
      <c r="F77" s="280">
        <v>1228</v>
      </c>
      <c r="G77" s="157">
        <f t="shared" si="3"/>
        <v>75.01527183872938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48"/>
      <c r="B78" s="41">
        <v>3113</v>
      </c>
      <c r="C78" s="32" t="s">
        <v>781</v>
      </c>
      <c r="D78" s="152">
        <v>0</v>
      </c>
      <c r="E78" s="152">
        <v>1540018</v>
      </c>
      <c r="F78" s="280">
        <v>1155060</v>
      </c>
      <c r="G78" s="157">
        <f t="shared" si="3"/>
        <v>75.00301944522725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48"/>
      <c r="B79" s="41">
        <v>3114</v>
      </c>
      <c r="C79" s="32" t="s">
        <v>674</v>
      </c>
      <c r="D79" s="152">
        <v>0</v>
      </c>
      <c r="E79" s="152">
        <v>118399</v>
      </c>
      <c r="F79" s="280">
        <v>88806</v>
      </c>
      <c r="G79" s="157">
        <f t="shared" si="3"/>
        <v>75.00570106166438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48"/>
      <c r="B80" s="41">
        <v>3117</v>
      </c>
      <c r="C80" s="32" t="s">
        <v>1086</v>
      </c>
      <c r="D80" s="152">
        <v>0</v>
      </c>
      <c r="E80" s="152">
        <v>258030</v>
      </c>
      <c r="F80" s="280">
        <v>193670</v>
      </c>
      <c r="G80" s="157">
        <f t="shared" si="3"/>
        <v>75.05716389567104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48"/>
      <c r="B81" s="41">
        <v>3121</v>
      </c>
      <c r="C81" s="32" t="s">
        <v>675</v>
      </c>
      <c r="D81" s="152">
        <v>0</v>
      </c>
      <c r="E81" s="152">
        <v>259673</v>
      </c>
      <c r="F81" s="280">
        <v>194759</v>
      </c>
      <c r="G81" s="157">
        <f t="shared" si="3"/>
        <v>75.00163667381669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48"/>
      <c r="B82" s="41">
        <v>3122</v>
      </c>
      <c r="C82" s="32" t="s">
        <v>676</v>
      </c>
      <c r="D82" s="152">
        <v>0</v>
      </c>
      <c r="E82" s="152">
        <v>416700</v>
      </c>
      <c r="F82" s="280">
        <v>312532</v>
      </c>
      <c r="G82" s="157">
        <f t="shared" si="3"/>
        <v>75.00167986561075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48"/>
      <c r="B83" s="41">
        <v>3123</v>
      </c>
      <c r="C83" s="32" t="s">
        <v>733</v>
      </c>
      <c r="D83" s="152">
        <v>0</v>
      </c>
      <c r="E83" s="152">
        <v>459455</v>
      </c>
      <c r="F83" s="280">
        <v>344598</v>
      </c>
      <c r="G83" s="157">
        <f t="shared" si="3"/>
        <v>75.00146913190629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24" customHeight="1">
      <c r="A84" s="848"/>
      <c r="B84" s="127">
        <v>3124</v>
      </c>
      <c r="C84" s="326" t="s">
        <v>1123</v>
      </c>
      <c r="D84" s="156">
        <v>0</v>
      </c>
      <c r="E84" s="299">
        <v>15708</v>
      </c>
      <c r="F84" s="299">
        <v>11781</v>
      </c>
      <c r="G84" s="157">
        <f t="shared" si="3"/>
        <v>75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48"/>
      <c r="B85" s="41">
        <v>3141</v>
      </c>
      <c r="C85" s="32" t="s">
        <v>790</v>
      </c>
      <c r="D85" s="152">
        <v>0</v>
      </c>
      <c r="E85" s="152">
        <v>13084</v>
      </c>
      <c r="F85" s="280">
        <v>9815</v>
      </c>
      <c r="G85" s="157">
        <f t="shared" si="3"/>
        <v>75.01528584530725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5.5">
      <c r="A86" s="848"/>
      <c r="B86" s="127">
        <v>3146</v>
      </c>
      <c r="C86" s="118" t="s">
        <v>825</v>
      </c>
      <c r="D86" s="156">
        <v>0</v>
      </c>
      <c r="E86" s="299">
        <v>18283</v>
      </c>
      <c r="F86" s="299">
        <v>13714</v>
      </c>
      <c r="G86" s="157">
        <f t="shared" si="3"/>
        <v>75.00957173330416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48"/>
      <c r="B87" s="127">
        <v>3147</v>
      </c>
      <c r="C87" s="32" t="s">
        <v>1125</v>
      </c>
      <c r="D87" s="152">
        <v>0</v>
      </c>
      <c r="E87" s="152">
        <v>9504</v>
      </c>
      <c r="F87" s="274">
        <v>7128</v>
      </c>
      <c r="G87" s="157">
        <f t="shared" si="3"/>
        <v>75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848"/>
      <c r="B88" s="41">
        <v>3231</v>
      </c>
      <c r="C88" s="32" t="s">
        <v>735</v>
      </c>
      <c r="D88" s="152">
        <v>0</v>
      </c>
      <c r="E88" s="152">
        <v>148165</v>
      </c>
      <c r="F88" s="280">
        <v>111129</v>
      </c>
      <c r="G88" s="157">
        <f t="shared" si="3"/>
        <v>75.00354334694428</v>
      </c>
    </row>
    <row r="89" spans="1:7" ht="12.75">
      <c r="A89" s="848"/>
      <c r="B89" s="41">
        <v>3299</v>
      </c>
      <c r="C89" s="32" t="s">
        <v>1126</v>
      </c>
      <c r="D89" s="152">
        <v>3772078</v>
      </c>
      <c r="E89" s="152">
        <v>14057</v>
      </c>
      <c r="F89" s="280">
        <v>0</v>
      </c>
      <c r="G89" s="157">
        <f t="shared" si="3"/>
        <v>0</v>
      </c>
    </row>
    <row r="90" spans="1:7" ht="12.75">
      <c r="A90" s="848"/>
      <c r="B90" s="41">
        <v>3421</v>
      </c>
      <c r="C90" s="32" t="s">
        <v>736</v>
      </c>
      <c r="D90" s="152">
        <v>0</v>
      </c>
      <c r="E90" s="152">
        <v>32444</v>
      </c>
      <c r="F90" s="280">
        <v>24339</v>
      </c>
      <c r="G90" s="157">
        <f t="shared" si="3"/>
        <v>75.01849340401924</v>
      </c>
    </row>
    <row r="91" spans="1:20" ht="12.75">
      <c r="A91" s="848"/>
      <c r="B91" s="41">
        <v>4322</v>
      </c>
      <c r="C91" s="32" t="s">
        <v>737</v>
      </c>
      <c r="D91" s="152">
        <v>0</v>
      </c>
      <c r="E91" s="152">
        <v>52052</v>
      </c>
      <c r="F91" s="280">
        <v>39044</v>
      </c>
      <c r="G91" s="157">
        <f t="shared" si="3"/>
        <v>75.00960577883656</v>
      </c>
      <c r="T91" s="134"/>
    </row>
    <row r="92" spans="1:7" ht="12.75">
      <c r="A92" s="849" t="s">
        <v>778</v>
      </c>
      <c r="B92" s="838"/>
      <c r="C92" s="839"/>
      <c r="D92" s="224">
        <f>SUM(D76:D91)</f>
        <v>3772078</v>
      </c>
      <c r="E92" s="125">
        <f>SUM(E76:E91)</f>
        <v>3736780</v>
      </c>
      <c r="F92" s="402">
        <f>SUM(F76:F91)</f>
        <v>2792276</v>
      </c>
      <c r="G92" s="104">
        <f>F92/E92*100</f>
        <v>74.72412076707754</v>
      </c>
    </row>
    <row r="93" spans="1:256" s="105" customFormat="1" ht="8.25" customHeight="1">
      <c r="A93" s="846"/>
      <c r="B93" s="846"/>
      <c r="C93" s="846"/>
      <c r="D93" s="846"/>
      <c r="E93" s="846"/>
      <c r="F93" s="846"/>
      <c r="G93" s="84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12.75">
      <c r="A94" s="875" t="s">
        <v>184</v>
      </c>
      <c r="B94" s="875"/>
      <c r="C94" s="875"/>
      <c r="D94" s="875"/>
      <c r="E94" s="875"/>
      <c r="F94" s="875"/>
      <c r="G94" s="875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9" customHeight="1">
      <c r="A95" s="458"/>
      <c r="B95" s="458"/>
      <c r="C95" s="458"/>
      <c r="D95" s="458"/>
      <c r="E95" s="458"/>
      <c r="F95" s="458"/>
      <c r="G95" s="45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26.25" customHeight="1">
      <c r="A96" s="7" t="s">
        <v>606</v>
      </c>
      <c r="B96" s="7" t="s">
        <v>608</v>
      </c>
      <c r="C96" s="5" t="s">
        <v>609</v>
      </c>
      <c r="D96" s="44" t="s">
        <v>782</v>
      </c>
      <c r="E96" s="51" t="s">
        <v>783</v>
      </c>
      <c r="F96" s="5" t="s">
        <v>580</v>
      </c>
      <c r="G96" s="43" t="s">
        <v>784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3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47" t="s">
        <v>471</v>
      </c>
      <c r="B97" s="121">
        <v>3111</v>
      </c>
      <c r="C97" s="32" t="s">
        <v>774</v>
      </c>
      <c r="D97" s="27">
        <v>0</v>
      </c>
      <c r="E97" s="432">
        <v>1342</v>
      </c>
      <c r="F97" s="280">
        <v>1208</v>
      </c>
      <c r="G97" s="150">
        <f aca="true" t="shared" si="4" ref="G97:G108">F97/E97*100</f>
        <v>90.01490312965723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48"/>
      <c r="B98" s="57">
        <v>3121</v>
      </c>
      <c r="C98" s="32" t="s">
        <v>675</v>
      </c>
      <c r="D98" s="27">
        <v>0</v>
      </c>
      <c r="E98" s="432">
        <v>5144</v>
      </c>
      <c r="F98" s="280">
        <v>5092</v>
      </c>
      <c r="G98" s="150">
        <f t="shared" si="4"/>
        <v>98.98911353032659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48"/>
      <c r="B99" s="122">
        <v>3122</v>
      </c>
      <c r="C99" s="123" t="s">
        <v>676</v>
      </c>
      <c r="D99" s="27">
        <v>0</v>
      </c>
      <c r="E99" s="432">
        <v>50594</v>
      </c>
      <c r="F99" s="620">
        <v>50205</v>
      </c>
      <c r="G99" s="150">
        <f t="shared" si="4"/>
        <v>99.23113412657626</v>
      </c>
      <c r="H99" s="28"/>
      <c r="I99" s="28"/>
      <c r="J99" s="28"/>
      <c r="K99" s="28"/>
      <c r="L99" s="28"/>
      <c r="M99" s="28"/>
      <c r="N99" s="28"/>
      <c r="O99" s="69"/>
      <c r="P99" s="15"/>
      <c r="Q99" s="23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48"/>
      <c r="B100" s="41">
        <v>3123</v>
      </c>
      <c r="C100" s="32" t="s">
        <v>733</v>
      </c>
      <c r="D100" s="27">
        <v>0</v>
      </c>
      <c r="E100" s="432">
        <v>26043</v>
      </c>
      <c r="F100" s="620">
        <v>25870</v>
      </c>
      <c r="G100" s="150">
        <f t="shared" si="4"/>
        <v>99.3357140114426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48"/>
      <c r="B101" s="127">
        <v>3125</v>
      </c>
      <c r="C101" s="118" t="s">
        <v>1124</v>
      </c>
      <c r="D101" s="156">
        <v>0</v>
      </c>
      <c r="E101" s="299">
        <v>1787</v>
      </c>
      <c r="F101" s="299">
        <v>1653</v>
      </c>
      <c r="G101" s="157">
        <f t="shared" si="4"/>
        <v>92.50139899272524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48"/>
      <c r="B102" s="133">
        <v>3141</v>
      </c>
      <c r="C102" s="124" t="s">
        <v>775</v>
      </c>
      <c r="D102" s="156">
        <v>0</v>
      </c>
      <c r="E102" s="299">
        <v>1385</v>
      </c>
      <c r="F102" s="299">
        <v>1232</v>
      </c>
      <c r="G102" s="157">
        <f t="shared" si="4"/>
        <v>88.95306859205776</v>
      </c>
      <c r="H102" s="273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848"/>
      <c r="B103" s="57">
        <v>3142</v>
      </c>
      <c r="C103" s="32" t="s">
        <v>1127</v>
      </c>
      <c r="D103" s="27">
        <v>0</v>
      </c>
      <c r="E103" s="432">
        <v>2667</v>
      </c>
      <c r="F103" s="280">
        <v>2569</v>
      </c>
      <c r="G103" s="150">
        <f t="shared" si="4"/>
        <v>96.3254593175853</v>
      </c>
      <c r="H103" s="28"/>
      <c r="I103" s="28"/>
      <c r="J103" s="28"/>
      <c r="K103" s="28"/>
      <c r="L103" s="28"/>
      <c r="M103" s="28"/>
      <c r="N103" s="28"/>
      <c r="O103" s="69"/>
      <c r="P103" s="252" t="s">
        <v>1067</v>
      </c>
      <c r="Q103" s="252"/>
      <c r="R103" s="252"/>
      <c r="S103" s="252"/>
    </row>
    <row r="104" spans="1:19" ht="12.75">
      <c r="A104" s="848"/>
      <c r="B104" s="57">
        <v>3147</v>
      </c>
      <c r="C104" s="32" t="s">
        <v>1125</v>
      </c>
      <c r="D104" s="27">
        <v>0</v>
      </c>
      <c r="E104" s="432">
        <v>2209</v>
      </c>
      <c r="F104" s="280">
        <v>2056</v>
      </c>
      <c r="G104" s="150">
        <f t="shared" si="4"/>
        <v>93.07378904481666</v>
      </c>
      <c r="H104" s="28"/>
      <c r="I104" s="28"/>
      <c r="J104" s="28"/>
      <c r="K104" s="28"/>
      <c r="L104" s="28"/>
      <c r="M104" s="28"/>
      <c r="N104" s="28"/>
      <c r="O104" s="69"/>
      <c r="P104" s="252"/>
      <c r="Q104" s="252"/>
      <c r="R104" s="252"/>
      <c r="S104" s="252"/>
    </row>
    <row r="105" spans="1:7" ht="12.75">
      <c r="A105" s="848"/>
      <c r="B105" s="57">
        <v>3150</v>
      </c>
      <c r="C105" s="32" t="s">
        <v>734</v>
      </c>
      <c r="D105" s="27">
        <v>0</v>
      </c>
      <c r="E105" s="432">
        <v>7729</v>
      </c>
      <c r="F105" s="280">
        <v>7535</v>
      </c>
      <c r="G105" s="150">
        <f t="shared" si="4"/>
        <v>97.4899728296028</v>
      </c>
    </row>
    <row r="106" spans="1:7" ht="12.75">
      <c r="A106" s="848"/>
      <c r="B106" s="57">
        <v>3231</v>
      </c>
      <c r="C106" s="32" t="s">
        <v>735</v>
      </c>
      <c r="D106" s="27">
        <v>0</v>
      </c>
      <c r="E106" s="432">
        <v>4589</v>
      </c>
      <c r="F106" s="280">
        <v>4538</v>
      </c>
      <c r="G106" s="150">
        <f t="shared" si="4"/>
        <v>98.88864676400088</v>
      </c>
    </row>
    <row r="107" spans="1:7" ht="12.75">
      <c r="A107" s="848"/>
      <c r="B107" s="57">
        <v>3421</v>
      </c>
      <c r="C107" s="32" t="s">
        <v>736</v>
      </c>
      <c r="D107" s="27">
        <v>0</v>
      </c>
      <c r="E107" s="432">
        <v>4519</v>
      </c>
      <c r="F107" s="280">
        <v>4476</v>
      </c>
      <c r="G107" s="150">
        <f t="shared" si="4"/>
        <v>99.04846204912592</v>
      </c>
    </row>
    <row r="108" spans="1:22" ht="12.75">
      <c r="A108" s="825"/>
      <c r="B108" s="57">
        <v>4322</v>
      </c>
      <c r="C108" s="32" t="s">
        <v>737</v>
      </c>
      <c r="D108" s="27">
        <v>0</v>
      </c>
      <c r="E108" s="432">
        <v>6572</v>
      </c>
      <c r="F108" s="280">
        <v>6529</v>
      </c>
      <c r="G108" s="150">
        <f t="shared" si="4"/>
        <v>99.34570906877663</v>
      </c>
      <c r="V108" s="134"/>
    </row>
    <row r="109" spans="1:7" ht="12.75">
      <c r="A109" s="849" t="s">
        <v>779</v>
      </c>
      <c r="B109" s="838"/>
      <c r="C109" s="839"/>
      <c r="D109" s="125">
        <f>SUM(D97:D108)</f>
        <v>0</v>
      </c>
      <c r="E109" s="268">
        <f>SUM(E97:E108)</f>
        <v>114580</v>
      </c>
      <c r="F109" s="268">
        <f>SUM(F97:F108)</f>
        <v>112963</v>
      </c>
      <c r="G109" s="104">
        <f>F109/E109*100</f>
        <v>98.58875894571479</v>
      </c>
    </row>
    <row r="110" spans="1:256" s="105" customFormat="1" ht="7.5" customHeight="1">
      <c r="A110" s="28"/>
      <c r="B110"/>
      <c r="C110"/>
      <c r="D110" s="15"/>
      <c r="E110" s="15"/>
      <c r="F110" s="15"/>
      <c r="G110"/>
      <c r="H110" s="28" t="s">
        <v>898</v>
      </c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12.75">
      <c r="A111" s="108" t="s">
        <v>185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7.5" customHeight="1">
      <c r="A112" s="108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24.75" customHeight="1">
      <c r="A113" s="7" t="s">
        <v>606</v>
      </c>
      <c r="B113" s="7" t="s">
        <v>78</v>
      </c>
      <c r="C113" s="5" t="s">
        <v>609</v>
      </c>
      <c r="D113" s="44" t="s">
        <v>782</v>
      </c>
      <c r="E113" s="51" t="s">
        <v>783</v>
      </c>
      <c r="F113" s="5" t="s">
        <v>580</v>
      </c>
      <c r="G113" s="43" t="s">
        <v>784</v>
      </c>
      <c r="H113" s="28" t="s">
        <v>898</v>
      </c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5" customHeight="1">
      <c r="A114" s="618">
        <v>3000</v>
      </c>
      <c r="B114" s="595">
        <v>33001</v>
      </c>
      <c r="C114" s="566" t="s">
        <v>436</v>
      </c>
      <c r="D114" s="596">
        <v>0</v>
      </c>
      <c r="E114" s="597">
        <v>456</v>
      </c>
      <c r="F114" s="597">
        <v>456</v>
      </c>
      <c r="G114" s="158">
        <f aca="true" t="shared" si="5" ref="G114:G128"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57"/>
      <c r="B115" s="57">
        <v>33005</v>
      </c>
      <c r="C115" s="430" t="s">
        <v>105</v>
      </c>
      <c r="D115" s="534">
        <v>0</v>
      </c>
      <c r="E115" s="534">
        <v>195547</v>
      </c>
      <c r="F115" s="641">
        <v>157904</v>
      </c>
      <c r="G115" s="158">
        <f t="shared" si="5"/>
        <v>80.74989644433307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6.25" customHeight="1">
      <c r="A116" s="557"/>
      <c r="B116" s="595">
        <v>33013</v>
      </c>
      <c r="C116" s="566" t="s">
        <v>113</v>
      </c>
      <c r="D116" s="596">
        <v>0</v>
      </c>
      <c r="E116" s="597">
        <v>109</v>
      </c>
      <c r="F116" s="597">
        <v>109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57"/>
      <c r="B117" s="57">
        <v>33015</v>
      </c>
      <c r="C117" s="430" t="s">
        <v>114</v>
      </c>
      <c r="D117" s="534"/>
      <c r="E117" s="534">
        <v>38378</v>
      </c>
      <c r="F117" s="641">
        <v>14300</v>
      </c>
      <c r="G117" s="158">
        <f t="shared" si="5"/>
        <v>37.26093074157069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57"/>
      <c r="B118" s="130">
        <v>33016</v>
      </c>
      <c r="C118" s="566" t="s">
        <v>403</v>
      </c>
      <c r="D118" s="156">
        <v>0</v>
      </c>
      <c r="E118" s="299">
        <v>39738</v>
      </c>
      <c r="F118" s="299">
        <v>39738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7"/>
      <c r="B119" s="595" t="s">
        <v>769</v>
      </c>
      <c r="C119" s="566" t="s">
        <v>371</v>
      </c>
      <c r="D119" s="596">
        <v>0</v>
      </c>
      <c r="E119" s="597">
        <v>3949</v>
      </c>
      <c r="F119" s="597">
        <v>3949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6.25" customHeight="1">
      <c r="A120" s="557"/>
      <c r="B120" s="595" t="s">
        <v>414</v>
      </c>
      <c r="C120" s="566" t="s">
        <v>115</v>
      </c>
      <c r="D120" s="596">
        <v>0</v>
      </c>
      <c r="E120" s="597">
        <v>378</v>
      </c>
      <c r="F120" s="597">
        <v>378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5.75" customHeight="1">
      <c r="A121" s="557"/>
      <c r="B121" s="595" t="s">
        <v>770</v>
      </c>
      <c r="C121" s="566" t="s">
        <v>437</v>
      </c>
      <c r="D121" s="596">
        <v>0</v>
      </c>
      <c r="E121" s="597">
        <v>48</v>
      </c>
      <c r="F121" s="597">
        <v>43</v>
      </c>
      <c r="G121" s="158">
        <f t="shared" si="5"/>
        <v>89.58333333333334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4.25" customHeight="1">
      <c r="A122" s="557"/>
      <c r="B122" s="595" t="s">
        <v>415</v>
      </c>
      <c r="C122" s="566" t="s">
        <v>116</v>
      </c>
      <c r="D122" s="596">
        <v>0</v>
      </c>
      <c r="E122" s="597">
        <v>376</v>
      </c>
      <c r="F122" s="597">
        <v>376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2.75">
      <c r="A123" s="557"/>
      <c r="B123" s="558">
        <v>33166</v>
      </c>
      <c r="C123" s="430" t="s">
        <v>404</v>
      </c>
      <c r="D123" s="154">
        <v>0</v>
      </c>
      <c r="E123" s="154">
        <v>1476</v>
      </c>
      <c r="F123" s="642">
        <v>1476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5"/>
      <c r="B124" s="130">
        <v>33354</v>
      </c>
      <c r="C124" s="129" t="s">
        <v>390</v>
      </c>
      <c r="D124" s="156">
        <v>0</v>
      </c>
      <c r="E124" s="299">
        <v>2486</v>
      </c>
      <c r="F124" s="299">
        <v>1874</v>
      </c>
      <c r="G124" s="158">
        <f t="shared" si="5"/>
        <v>75.3821399839099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5"/>
      <c r="B125" s="130" t="s">
        <v>534</v>
      </c>
      <c r="C125" s="129" t="s">
        <v>535</v>
      </c>
      <c r="D125" s="156">
        <v>0</v>
      </c>
      <c r="E125" s="299">
        <v>184</v>
      </c>
      <c r="F125" s="299">
        <v>184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5"/>
      <c r="B126" s="130" t="s">
        <v>492</v>
      </c>
      <c r="C126" s="129" t="s">
        <v>537</v>
      </c>
      <c r="D126" s="156">
        <v>0</v>
      </c>
      <c r="E126" s="299">
        <v>1443</v>
      </c>
      <c r="F126" s="299">
        <v>1443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85"/>
      <c r="B127" s="130" t="s">
        <v>538</v>
      </c>
      <c r="C127" s="129" t="s">
        <v>539</v>
      </c>
      <c r="D127" s="156">
        <v>0</v>
      </c>
      <c r="E127" s="299">
        <v>51</v>
      </c>
      <c r="F127" s="299">
        <v>51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840" t="s">
        <v>506</v>
      </c>
      <c r="B128" s="841"/>
      <c r="C128" s="842"/>
      <c r="D128" s="294">
        <f>SUM(D115:D124)</f>
        <v>0</v>
      </c>
      <c r="E128" s="294">
        <f>SUM(E114:E127)</f>
        <v>284619</v>
      </c>
      <c r="F128" s="294">
        <f>SUM(F114:F127)</f>
        <v>222281</v>
      </c>
      <c r="G128" s="104">
        <f t="shared" si="5"/>
        <v>78.09773767738626</v>
      </c>
      <c r="H128" s="109" t="s">
        <v>897</v>
      </c>
      <c r="I128" s="28"/>
      <c r="J128" s="28"/>
      <c r="K128" s="28"/>
      <c r="L128" s="28"/>
      <c r="M128" s="28"/>
      <c r="N128" s="28"/>
      <c r="O128" s="69" t="s">
        <v>913</v>
      </c>
      <c r="P128" s="69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.25" customHeight="1">
      <c r="A129" s="361"/>
      <c r="B129" s="362"/>
      <c r="C129" s="362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61" t="s">
        <v>83</v>
      </c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5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6.25" customHeight="1">
      <c r="A132" s="7" t="s">
        <v>606</v>
      </c>
      <c r="B132" s="7" t="s">
        <v>608</v>
      </c>
      <c r="C132" s="5" t="s">
        <v>609</v>
      </c>
      <c r="D132" s="44" t="s">
        <v>782</v>
      </c>
      <c r="E132" s="51" t="s">
        <v>783</v>
      </c>
      <c r="F132" s="5" t="s">
        <v>580</v>
      </c>
      <c r="G132" s="43" t="s">
        <v>784</v>
      </c>
      <c r="H132" s="28" t="s">
        <v>898</v>
      </c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56">
        <v>3000</v>
      </c>
      <c r="B133" s="130" t="s">
        <v>563</v>
      </c>
      <c r="C133" s="429" t="s">
        <v>1079</v>
      </c>
      <c r="D133" s="156">
        <v>60</v>
      </c>
      <c r="E133" s="299">
        <v>60</v>
      </c>
      <c r="F133" s="299">
        <v>26</v>
      </c>
      <c r="G133" s="158">
        <f aca="true" t="shared" si="6" ref="G133:G149">F133/E133*100</f>
        <v>43.333333333333336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4"/>
      <c r="FU133" s="134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  <c r="HJ133" s="134"/>
      <c r="HK133" s="134"/>
      <c r="HL133" s="134"/>
      <c r="HM133" s="134"/>
      <c r="HN133" s="134"/>
      <c r="HO133" s="134"/>
      <c r="HP133" s="134"/>
      <c r="HQ133" s="134"/>
      <c r="HR133" s="134"/>
      <c r="HS133" s="134"/>
      <c r="HT133" s="134"/>
      <c r="HU133" s="134"/>
      <c r="HV133" s="134"/>
      <c r="HW133" s="134"/>
      <c r="HX133" s="134"/>
      <c r="HY133" s="134"/>
      <c r="HZ133" s="134"/>
      <c r="IA133" s="134"/>
      <c r="IB133" s="134"/>
      <c r="IC133" s="134"/>
      <c r="ID133" s="134"/>
      <c r="IE133" s="134"/>
      <c r="IF133" s="134"/>
      <c r="IG133" s="134"/>
      <c r="IH133" s="134"/>
      <c r="II133" s="134"/>
      <c r="IJ133" s="134"/>
      <c r="IK133" s="134"/>
      <c r="IL133" s="134"/>
      <c r="IM133" s="134"/>
      <c r="IN133" s="134"/>
      <c r="IO133" s="134"/>
      <c r="IP133" s="134"/>
      <c r="IQ133" s="134"/>
      <c r="IR133" s="134"/>
      <c r="IS133" s="134"/>
      <c r="IT133" s="134"/>
      <c r="IU133" s="134"/>
      <c r="IV133" s="134"/>
    </row>
    <row r="134" spans="1:256" s="106" customFormat="1" ht="24" customHeight="1">
      <c r="A134" s="313"/>
      <c r="B134" s="130" t="s">
        <v>563</v>
      </c>
      <c r="C134" s="429" t="s">
        <v>433</v>
      </c>
      <c r="D134" s="156">
        <v>300</v>
      </c>
      <c r="E134" s="155">
        <v>300</v>
      </c>
      <c r="F134" s="267">
        <v>41</v>
      </c>
      <c r="G134" s="158">
        <f t="shared" si="6"/>
        <v>13.666666666666666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12.75">
      <c r="A135" s="313"/>
      <c r="B135" s="130" t="s">
        <v>563</v>
      </c>
      <c r="C135" s="429" t="s">
        <v>1078</v>
      </c>
      <c r="D135" s="156">
        <v>200</v>
      </c>
      <c r="E135" s="299">
        <v>200</v>
      </c>
      <c r="F135" s="299">
        <v>0</v>
      </c>
      <c r="G135" s="158">
        <f t="shared" si="6"/>
        <v>0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5" customFormat="1" ht="13.5" customHeight="1">
      <c r="A136" s="356"/>
      <c r="B136" s="130" t="s">
        <v>563</v>
      </c>
      <c r="C136" s="429" t="s">
        <v>434</v>
      </c>
      <c r="D136" s="156">
        <v>30</v>
      </c>
      <c r="E136" s="299">
        <v>30</v>
      </c>
      <c r="F136" s="299">
        <v>15</v>
      </c>
      <c r="G136" s="158">
        <f t="shared" si="6"/>
        <v>50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24" customHeight="1">
      <c r="A137" s="356"/>
      <c r="B137" s="130" t="s">
        <v>563</v>
      </c>
      <c r="C137" s="429" t="s">
        <v>439</v>
      </c>
      <c r="D137" s="156">
        <v>1000</v>
      </c>
      <c r="E137" s="299">
        <v>750</v>
      </c>
      <c r="F137" s="299">
        <v>160</v>
      </c>
      <c r="G137" s="158">
        <f t="shared" si="6"/>
        <v>21.333333333333336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3"/>
      <c r="B138" s="328" t="s">
        <v>564</v>
      </c>
      <c r="C138" s="131" t="s">
        <v>164</v>
      </c>
      <c r="D138" s="156">
        <v>1500</v>
      </c>
      <c r="E138" s="156">
        <v>1500</v>
      </c>
      <c r="F138" s="299">
        <v>1204</v>
      </c>
      <c r="G138" s="158">
        <f t="shared" si="6"/>
        <v>80.26666666666667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7" t="s">
        <v>563</v>
      </c>
      <c r="C139" s="32" t="s">
        <v>183</v>
      </c>
      <c r="D139" s="154">
        <v>505</v>
      </c>
      <c r="E139" s="27">
        <v>505</v>
      </c>
      <c r="F139" s="280">
        <v>347</v>
      </c>
      <c r="G139" s="158">
        <f t="shared" si="6"/>
        <v>68.71287128712872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9">
        <v>3299</v>
      </c>
      <c r="C140" s="131" t="s">
        <v>79</v>
      </c>
      <c r="D140" s="156">
        <v>1100</v>
      </c>
      <c r="E140" s="156">
        <v>1090</v>
      </c>
      <c r="F140" s="267">
        <v>569</v>
      </c>
      <c r="G140" s="158">
        <f t="shared" si="6"/>
        <v>52.20183486238532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564</v>
      </c>
      <c r="C141" s="32" t="s">
        <v>80</v>
      </c>
      <c r="D141" s="154">
        <v>230</v>
      </c>
      <c r="E141" s="280">
        <v>230</v>
      </c>
      <c r="F141" s="280">
        <v>230</v>
      </c>
      <c r="G141" s="158">
        <f t="shared" si="6"/>
        <v>100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8" t="s">
        <v>562</v>
      </c>
      <c r="C142" s="131" t="s">
        <v>81</v>
      </c>
      <c r="D142" s="156">
        <v>13718</v>
      </c>
      <c r="E142" s="299">
        <v>13498</v>
      </c>
      <c r="F142" s="299">
        <v>11746</v>
      </c>
      <c r="G142" s="158">
        <f t="shared" si="6"/>
        <v>87.02029930360054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562</v>
      </c>
      <c r="C143" s="131" t="s">
        <v>440</v>
      </c>
      <c r="D143" s="156">
        <v>2000</v>
      </c>
      <c r="E143" s="299">
        <v>0</v>
      </c>
      <c r="F143" s="299">
        <v>0</v>
      </c>
      <c r="G143" s="158" t="s">
        <v>1040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562</v>
      </c>
      <c r="C144" s="131" t="s">
        <v>441</v>
      </c>
      <c r="D144" s="156">
        <v>40</v>
      </c>
      <c r="E144" s="299">
        <v>40</v>
      </c>
      <c r="F144" s="299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130" t="s">
        <v>563</v>
      </c>
      <c r="C145" s="131" t="s">
        <v>355</v>
      </c>
      <c r="D145" s="156">
        <v>0</v>
      </c>
      <c r="E145" s="299">
        <v>49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604"/>
      <c r="B146" s="130" t="s">
        <v>562</v>
      </c>
      <c r="C146" s="605" t="s">
        <v>693</v>
      </c>
      <c r="D146" s="596">
        <v>0</v>
      </c>
      <c r="E146" s="597">
        <v>217</v>
      </c>
      <c r="F146" s="597">
        <v>221</v>
      </c>
      <c r="G146" s="158">
        <f t="shared" si="6"/>
        <v>101.84331797235022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25.5">
      <c r="A147" s="313"/>
      <c r="B147" s="130" t="s">
        <v>771</v>
      </c>
      <c r="C147" s="605" t="s">
        <v>438</v>
      </c>
      <c r="D147" s="596">
        <v>0</v>
      </c>
      <c r="E147" s="597">
        <v>101</v>
      </c>
      <c r="F147" s="597">
        <v>101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3"/>
      <c r="B148" s="130" t="s">
        <v>536</v>
      </c>
      <c r="C148" s="605" t="s">
        <v>1135</v>
      </c>
      <c r="D148" s="596">
        <v>0</v>
      </c>
      <c r="E148" s="597">
        <v>15</v>
      </c>
      <c r="F148" s="597">
        <v>15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313"/>
      <c r="B149" s="130" t="s">
        <v>563</v>
      </c>
      <c r="C149" s="414" t="s">
        <v>143</v>
      </c>
      <c r="D149" s="596">
        <v>0</v>
      </c>
      <c r="E149" s="597">
        <v>150</v>
      </c>
      <c r="F149" s="597">
        <v>0</v>
      </c>
      <c r="G149" s="158">
        <f t="shared" si="6"/>
        <v>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840" t="s">
        <v>508</v>
      </c>
      <c r="B150" s="841"/>
      <c r="C150" s="842"/>
      <c r="D150" s="294">
        <f>SUM(D133:D149)</f>
        <v>20683</v>
      </c>
      <c r="E150" s="294">
        <f>SUM(E133:E149)</f>
        <v>18735</v>
      </c>
      <c r="F150" s="294">
        <f>SUM(F133:F149)</f>
        <v>14675</v>
      </c>
      <c r="G150" s="104">
        <f>F150/E150*100</f>
        <v>78.32933013077128</v>
      </c>
      <c r="H150" s="109" t="s">
        <v>897</v>
      </c>
      <c r="I150" s="28"/>
      <c r="J150" s="28"/>
      <c r="K150" s="28"/>
      <c r="L150" s="28"/>
      <c r="M150" s="28"/>
      <c r="N150" s="28"/>
      <c r="O150" s="69" t="s">
        <v>913</v>
      </c>
      <c r="P150" s="69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7" ht="6" customHeight="1">
      <c r="A151" s="65"/>
      <c r="B151" s="38"/>
      <c r="C151" s="38"/>
      <c r="D151" s="47"/>
      <c r="E151" s="256"/>
      <c r="F151" s="46"/>
      <c r="G151" s="35"/>
    </row>
    <row r="152" spans="1:256" s="105" customFormat="1" ht="12.75">
      <c r="A152" s="40" t="s">
        <v>1071</v>
      </c>
      <c r="B152" s="466"/>
      <c r="C152" s="11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6.75" customHeight="1">
      <c r="A153" s="359"/>
      <c r="B153" s="360"/>
      <c r="C153" s="17"/>
      <c r="D153" s="15"/>
      <c r="E153" s="15"/>
      <c r="F153" s="15"/>
      <c r="G153"/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25.5" customHeight="1">
      <c r="A154" s="7" t="s">
        <v>606</v>
      </c>
      <c r="B154" s="7" t="s">
        <v>78</v>
      </c>
      <c r="C154" s="5" t="s">
        <v>609</v>
      </c>
      <c r="D154" s="44" t="s">
        <v>782</v>
      </c>
      <c r="E154" s="51" t="s">
        <v>783</v>
      </c>
      <c r="F154" s="5" t="s">
        <v>580</v>
      </c>
      <c r="G154" s="43" t="s">
        <v>784</v>
      </c>
      <c r="H154" s="28" t="s">
        <v>898</v>
      </c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3.5" customHeight="1">
      <c r="A155" s="320">
        <v>3000</v>
      </c>
      <c r="B155" s="388" t="s">
        <v>72</v>
      </c>
      <c r="C155" s="32" t="s">
        <v>442</v>
      </c>
      <c r="D155" s="27">
        <v>5612</v>
      </c>
      <c r="E155" s="27">
        <v>7532</v>
      </c>
      <c r="F155" s="280">
        <v>7532</v>
      </c>
      <c r="G155" s="273">
        <f>F155/E155*100</f>
        <v>100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12.75">
      <c r="A156" s="840" t="s">
        <v>511</v>
      </c>
      <c r="B156" s="841"/>
      <c r="C156" s="842"/>
      <c r="D156" s="103">
        <f>SUM(D155:D155)</f>
        <v>5612</v>
      </c>
      <c r="E156" s="103">
        <f>SUM(E155:E155)</f>
        <v>7532</v>
      </c>
      <c r="F156" s="294">
        <f>SUM(F155:F155)</f>
        <v>7532</v>
      </c>
      <c r="G156" s="348">
        <f>F156/E156*100</f>
        <v>100</v>
      </c>
      <c r="H156" s="109" t="s">
        <v>897</v>
      </c>
      <c r="I156" s="28"/>
      <c r="J156" s="28"/>
      <c r="K156" s="28"/>
      <c r="L156" s="28"/>
      <c r="M156" s="28"/>
      <c r="N156" s="28"/>
      <c r="O156" s="69" t="s">
        <v>913</v>
      </c>
      <c r="P156" s="69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6" customHeight="1">
      <c r="A157" s="357"/>
      <c r="B157" s="357"/>
      <c r="C157" s="357"/>
      <c r="D157" s="358"/>
      <c r="E157" s="358"/>
      <c r="F157" s="337"/>
      <c r="G157" s="29"/>
      <c r="H157" s="109"/>
      <c r="I157" s="28"/>
      <c r="J157" s="28"/>
      <c r="K157" s="28"/>
      <c r="L157" s="28"/>
      <c r="M157" s="28"/>
      <c r="N157" s="28"/>
      <c r="O157" s="69"/>
      <c r="P157" s="69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6" ht="15.75" customHeight="1">
      <c r="A158" s="850" t="s">
        <v>742</v>
      </c>
      <c r="B158" s="850"/>
      <c r="C158" s="850"/>
      <c r="D158" s="48"/>
      <c r="E158" s="18"/>
      <c r="F158" s="69"/>
    </row>
    <row r="159" spans="1:6" ht="6" customHeight="1">
      <c r="A159" s="20"/>
      <c r="B159" s="20"/>
      <c r="C159" s="20"/>
      <c r="D159" s="48"/>
      <c r="E159" s="18"/>
      <c r="F159" s="69"/>
    </row>
    <row r="160" spans="1:7" ht="25.5" customHeight="1">
      <c r="A160" s="7" t="s">
        <v>606</v>
      </c>
      <c r="B160" s="7" t="s">
        <v>608</v>
      </c>
      <c r="C160" s="5" t="s">
        <v>609</v>
      </c>
      <c r="D160" s="44" t="s">
        <v>782</v>
      </c>
      <c r="E160" s="51" t="s">
        <v>783</v>
      </c>
      <c r="F160" s="5" t="s">
        <v>580</v>
      </c>
      <c r="G160" s="43" t="s">
        <v>784</v>
      </c>
    </row>
    <row r="161" spans="1:7" ht="63" customHeight="1">
      <c r="A161" s="130" t="s">
        <v>471</v>
      </c>
      <c r="B161" s="338" t="s">
        <v>72</v>
      </c>
      <c r="C161" s="118" t="s">
        <v>443</v>
      </c>
      <c r="D161" s="156">
        <v>9500</v>
      </c>
      <c r="E161" s="155">
        <v>9500</v>
      </c>
      <c r="F161" s="267">
        <v>923</v>
      </c>
      <c r="G161" s="273">
        <f>F161/E161*100</f>
        <v>9.715789473684211</v>
      </c>
    </row>
    <row r="162" spans="1:256" s="28" customFormat="1" ht="12.75">
      <c r="A162" s="179"/>
      <c r="B162" s="196"/>
      <c r="C162" s="195" t="s">
        <v>1042</v>
      </c>
      <c r="D162" s="180">
        <f>SUM(D161:D161)</f>
        <v>9500</v>
      </c>
      <c r="E162" s="180">
        <f>SUM(E161:E161)</f>
        <v>9500</v>
      </c>
      <c r="F162" s="180">
        <f>SUM(F161:F161)</f>
        <v>923</v>
      </c>
      <c r="G162" s="104">
        <f>F162/E162*100</f>
        <v>9.715789473684211</v>
      </c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5.25" customHeight="1">
      <c r="A163" s="16"/>
      <c r="B163" s="59"/>
      <c r="C163" s="183"/>
      <c r="D163" s="184"/>
      <c r="E163" s="185"/>
      <c r="F163" s="229"/>
      <c r="G163" s="29"/>
      <c r="O163" s="69"/>
      <c r="P163" s="15"/>
      <c r="Q163" s="15"/>
      <c r="R163" s="15"/>
      <c r="S163" s="15"/>
      <c r="T163" s="15"/>
      <c r="U163" s="15"/>
      <c r="V163" s="13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14.25" customHeight="1">
      <c r="A164" s="828" t="s">
        <v>468</v>
      </c>
      <c r="B164" s="829"/>
      <c r="C164" s="830"/>
      <c r="D164" s="184"/>
      <c r="E164" s="185"/>
      <c r="F164" s="229"/>
      <c r="G164" s="29"/>
      <c r="O164" s="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28" customFormat="1" ht="6.75" customHeight="1">
      <c r="A165" s="455"/>
      <c r="B165" s="456"/>
      <c r="C165" s="457"/>
      <c r="D165" s="184"/>
      <c r="E165" s="185"/>
      <c r="F165" s="229"/>
      <c r="G165" s="29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4.75" customHeight="1">
      <c r="A166" s="7" t="s">
        <v>606</v>
      </c>
      <c r="B166" s="7" t="s">
        <v>608</v>
      </c>
      <c r="C166" s="5" t="s">
        <v>609</v>
      </c>
      <c r="D166" s="44" t="s">
        <v>782</v>
      </c>
      <c r="E166" s="51" t="s">
        <v>783</v>
      </c>
      <c r="F166" s="5" t="s">
        <v>580</v>
      </c>
      <c r="G166" s="43" t="s">
        <v>784</v>
      </c>
      <c r="H166" s="28" t="s">
        <v>898</v>
      </c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25.5" customHeight="1">
      <c r="A167" s="130" t="s">
        <v>471</v>
      </c>
      <c r="B167" s="389" t="s">
        <v>1076</v>
      </c>
      <c r="C167" s="326" t="s">
        <v>165</v>
      </c>
      <c r="D167" s="156">
        <v>1000</v>
      </c>
      <c r="E167" s="156">
        <v>1000</v>
      </c>
      <c r="F167" s="267">
        <v>1000</v>
      </c>
      <c r="G167" s="273">
        <f>F167/E167*100</f>
        <v>100</v>
      </c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5.5" customHeight="1">
      <c r="A168" s="130" t="s">
        <v>471</v>
      </c>
      <c r="B168" s="389" t="s">
        <v>500</v>
      </c>
      <c r="C168" s="326" t="s">
        <v>86</v>
      </c>
      <c r="D168" s="156">
        <v>1000</v>
      </c>
      <c r="E168" s="156">
        <v>1000</v>
      </c>
      <c r="F168" s="267">
        <v>476</v>
      </c>
      <c r="G168" s="273">
        <f>F168/E168*100</f>
        <v>47.599999999999994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5.5">
      <c r="A169" s="130" t="s">
        <v>471</v>
      </c>
      <c r="B169" s="389" t="s">
        <v>563</v>
      </c>
      <c r="C169" s="326" t="s">
        <v>157</v>
      </c>
      <c r="D169" s="156">
        <v>1000</v>
      </c>
      <c r="E169" s="156">
        <v>1299</v>
      </c>
      <c r="F169" s="267">
        <v>146</v>
      </c>
      <c r="G169" s="273">
        <f>F169/E169*100</f>
        <v>11.239414934565051</v>
      </c>
      <c r="H169" s="28"/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12.75">
      <c r="A170" s="840" t="s">
        <v>512</v>
      </c>
      <c r="B170" s="841"/>
      <c r="C170" s="842"/>
      <c r="D170" s="103">
        <f>SUM(D167:D169)</f>
        <v>3000</v>
      </c>
      <c r="E170" s="103">
        <f>SUM(E167:E169)</f>
        <v>3299</v>
      </c>
      <c r="F170" s="103">
        <f>SUM(F167:F169)</f>
        <v>1622</v>
      </c>
      <c r="G170" s="348">
        <f>F170/E170*100</f>
        <v>49.16641406486814</v>
      </c>
      <c r="H170" s="109" t="s">
        <v>897</v>
      </c>
      <c r="I170" s="28"/>
      <c r="J170" s="28"/>
      <c r="K170" s="28"/>
      <c r="L170" s="28"/>
      <c r="M170" s="28"/>
      <c r="N170" s="28"/>
      <c r="O170" s="69" t="s">
        <v>913</v>
      </c>
      <c r="P170" s="69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6" customHeight="1">
      <c r="A171" s="357"/>
      <c r="B171" s="357"/>
      <c r="C171" s="357"/>
      <c r="D171" s="358"/>
      <c r="E171" s="358"/>
      <c r="F171" s="337"/>
      <c r="G171" s="438"/>
      <c r="H171" s="109"/>
      <c r="I171" s="28"/>
      <c r="J171" s="28"/>
      <c r="K171" s="28"/>
      <c r="L171" s="28"/>
      <c r="M171" s="28"/>
      <c r="N171" s="28"/>
      <c r="O171" s="69"/>
      <c r="P171" s="69"/>
      <c r="Q171" s="15"/>
      <c r="R171" s="15"/>
      <c r="S171" s="15"/>
      <c r="T171" s="15"/>
      <c r="U171" s="134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850" t="s">
        <v>489</v>
      </c>
      <c r="B172" s="850"/>
      <c r="C172" s="850"/>
      <c r="D172" s="850"/>
      <c r="E172" s="850"/>
      <c r="F172" s="337"/>
      <c r="G172" s="438"/>
      <c r="H172" s="109"/>
      <c r="I172" s="28"/>
      <c r="J172" s="28"/>
      <c r="K172" s="28"/>
      <c r="L172" s="28"/>
      <c r="M172" s="28"/>
      <c r="N172" s="28"/>
      <c r="O172" s="69"/>
      <c r="P172" s="69"/>
      <c r="Q172" s="15"/>
      <c r="R172" s="15"/>
      <c r="S172" s="15"/>
      <c r="T172" s="15"/>
      <c r="U172" s="134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6.75" customHeight="1">
      <c r="A173" s="454"/>
      <c r="B173" s="454"/>
      <c r="C173" s="454"/>
      <c r="D173" s="454"/>
      <c r="E173" s="454"/>
      <c r="F173" s="337"/>
      <c r="G173" s="438"/>
      <c r="H173" s="109"/>
      <c r="I173" s="28"/>
      <c r="J173" s="28"/>
      <c r="K173" s="28"/>
      <c r="L173" s="28"/>
      <c r="M173" s="28"/>
      <c r="N173" s="28"/>
      <c r="O173" s="69"/>
      <c r="P173" s="69"/>
      <c r="Q173" s="15"/>
      <c r="R173" s="15"/>
      <c r="S173" s="15"/>
      <c r="T173" s="15"/>
      <c r="U173" s="134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606</v>
      </c>
      <c r="B174" s="7" t="s">
        <v>608</v>
      </c>
      <c r="C174" s="5" t="s">
        <v>609</v>
      </c>
      <c r="D174" s="44" t="s">
        <v>782</v>
      </c>
      <c r="E174" s="51" t="s">
        <v>783</v>
      </c>
      <c r="F174" s="5" t="s">
        <v>580</v>
      </c>
      <c r="G174" s="43" t="s">
        <v>784</v>
      </c>
      <c r="H174" s="28" t="s">
        <v>898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3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4" customHeight="1">
      <c r="A175" s="565" t="s">
        <v>389</v>
      </c>
      <c r="B175" s="389" t="s">
        <v>503</v>
      </c>
      <c r="C175" s="131" t="s">
        <v>490</v>
      </c>
      <c r="D175" s="156">
        <v>10000</v>
      </c>
      <c r="E175" s="156">
        <v>10055</v>
      </c>
      <c r="F175" s="267">
        <v>557</v>
      </c>
      <c r="G175" s="273">
        <f>F175/E175*100</f>
        <v>5.539532570860269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6" customHeight="1">
      <c r="A176" s="16"/>
      <c r="B176" s="59"/>
      <c r="C176" s="183"/>
      <c r="D176" s="184"/>
      <c r="E176" s="185"/>
      <c r="F176" s="229"/>
      <c r="G176" s="29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28" customFormat="1" ht="12.75">
      <c r="A177" s="188"/>
      <c r="B177" s="198"/>
      <c r="C177" s="197" t="s">
        <v>1043</v>
      </c>
      <c r="D177" s="189">
        <f>D71+D92+D109+D128+D150+D156+D162+D170+D175</f>
        <v>4175273</v>
      </c>
      <c r="E177" s="189">
        <f>E71+E92+E109+E128+E150+E156+E162+E170+E175</f>
        <v>4542757</v>
      </c>
      <c r="F177" s="189">
        <f>F71+F92+F109+F128+F150+F156+F162+F170+F175</f>
        <v>3382584</v>
      </c>
      <c r="G177" s="373">
        <f>F177/E177*100</f>
        <v>74.46103764740222</v>
      </c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28" customFormat="1" ht="8.25" customHeight="1">
      <c r="A178" s="16"/>
      <c r="B178" s="59"/>
      <c r="C178" s="183"/>
      <c r="D178" s="184"/>
      <c r="E178" s="185"/>
      <c r="F178" s="186"/>
      <c r="G178" s="187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05" customFormat="1" ht="15.75">
      <c r="A179" s="64" t="s">
        <v>743</v>
      </c>
      <c r="B179" s="28"/>
      <c r="C179" s="28"/>
      <c r="D179" s="69"/>
      <c r="E179" s="69"/>
      <c r="F179" s="69"/>
      <c r="G179" s="28"/>
      <c r="H179" s="28"/>
      <c r="I179" s="28"/>
      <c r="J179" s="28"/>
      <c r="K179" s="28"/>
      <c r="L179" s="28"/>
      <c r="M179" s="28"/>
      <c r="N179" s="28"/>
      <c r="O179" s="69" t="s">
        <v>915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7.5" customHeight="1">
      <c r="A180" s="28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55" t="s">
        <v>739</v>
      </c>
      <c r="B181"/>
      <c r="C181"/>
      <c r="D181" s="15"/>
      <c r="E181" s="15"/>
      <c r="F181" s="15"/>
      <c r="G181"/>
      <c r="H181" s="28"/>
      <c r="I181" s="28"/>
      <c r="J181" s="28"/>
      <c r="K181" s="28"/>
      <c r="L181" s="28"/>
      <c r="M181" s="28"/>
      <c r="N181" s="28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55"/>
      <c r="B182"/>
      <c r="C182"/>
      <c r="D182" s="15"/>
      <c r="E182" s="15"/>
      <c r="F182" s="15"/>
      <c r="G182"/>
      <c r="H182" s="28"/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606</v>
      </c>
      <c r="B183" s="7" t="s">
        <v>608</v>
      </c>
      <c r="C183" s="5" t="s">
        <v>609</v>
      </c>
      <c r="D183" s="44" t="s">
        <v>782</v>
      </c>
      <c r="E183" s="51" t="s">
        <v>783</v>
      </c>
      <c r="F183" s="5" t="s">
        <v>580</v>
      </c>
      <c r="G183" s="43" t="s">
        <v>784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34"/>
      <c r="T183" s="15"/>
      <c r="U183" s="134"/>
      <c r="V183" s="134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8" ht="38.25" customHeight="1">
      <c r="A184" s="389" t="s">
        <v>472</v>
      </c>
      <c r="B184" s="338">
        <v>3313</v>
      </c>
      <c r="C184" s="266" t="s">
        <v>1115</v>
      </c>
      <c r="D184" s="299">
        <v>200</v>
      </c>
      <c r="E184" s="267">
        <v>350</v>
      </c>
      <c r="F184" s="267">
        <v>150</v>
      </c>
      <c r="G184" s="273">
        <f>F184/E184*100</f>
        <v>42.857142857142854</v>
      </c>
      <c r="R184" s="166"/>
    </row>
    <row r="185" spans="1:18" ht="25.5">
      <c r="A185" s="389" t="s">
        <v>472</v>
      </c>
      <c r="B185" s="338">
        <v>3317</v>
      </c>
      <c r="C185" s="266" t="s">
        <v>343</v>
      </c>
      <c r="D185" s="299">
        <v>150</v>
      </c>
      <c r="E185" s="155">
        <v>150</v>
      </c>
      <c r="F185" s="267">
        <v>40</v>
      </c>
      <c r="G185" s="273">
        <f>F185/E185*100</f>
        <v>26.666666666666668</v>
      </c>
      <c r="R185" s="166"/>
    </row>
    <row r="186" spans="1:19" ht="51">
      <c r="A186" s="389" t="s">
        <v>472</v>
      </c>
      <c r="B186" s="338">
        <v>3319</v>
      </c>
      <c r="C186" s="266" t="s">
        <v>1011</v>
      </c>
      <c r="D186" s="299">
        <v>1260</v>
      </c>
      <c r="E186" s="155">
        <v>1164</v>
      </c>
      <c r="F186" s="267">
        <v>580</v>
      </c>
      <c r="G186" s="273">
        <f>F186/E186*100</f>
        <v>49.828178694158076</v>
      </c>
      <c r="S186" s="134"/>
    </row>
    <row r="187" spans="1:7" ht="12.75" customHeight="1" hidden="1">
      <c r="A187" s="230"/>
      <c r="B187" s="231"/>
      <c r="C187" s="433" t="s">
        <v>966</v>
      </c>
      <c r="D187" s="434"/>
      <c r="E187" s="381"/>
      <c r="F187" s="295"/>
      <c r="G187" s="63"/>
    </row>
    <row r="188" spans="1:7" ht="12.75" customHeight="1" hidden="1">
      <c r="A188" s="826" t="s">
        <v>967</v>
      </c>
      <c r="B188" s="826"/>
      <c r="C188" s="826"/>
      <c r="D188" s="826"/>
      <c r="E188" s="381"/>
      <c r="F188" s="295"/>
      <c r="G188" s="63"/>
    </row>
    <row r="189" spans="1:7" ht="12.75" customHeight="1" hidden="1">
      <c r="A189" s="826" t="s">
        <v>968</v>
      </c>
      <c r="B189" s="826"/>
      <c r="C189" s="826"/>
      <c r="D189" s="826"/>
      <c r="E189" s="381"/>
      <c r="F189" s="295"/>
      <c r="G189" s="63"/>
    </row>
    <row r="190" spans="1:7" ht="12.75" customHeight="1" hidden="1">
      <c r="A190" s="826" t="s">
        <v>969</v>
      </c>
      <c r="B190" s="826"/>
      <c r="C190" s="826"/>
      <c r="D190" s="826"/>
      <c r="E190" s="381"/>
      <c r="F190" s="295"/>
      <c r="G190" s="63"/>
    </row>
    <row r="191" spans="1:7" ht="12.75" customHeight="1" hidden="1">
      <c r="A191" s="826" t="s">
        <v>970</v>
      </c>
      <c r="B191" s="826"/>
      <c r="C191" s="826"/>
      <c r="D191" s="826"/>
      <c r="E191" s="381"/>
      <c r="F191" s="295"/>
      <c r="G191" s="63"/>
    </row>
    <row r="192" spans="1:7" ht="12.75" customHeight="1" hidden="1">
      <c r="A192" s="824" t="s">
        <v>971</v>
      </c>
      <c r="B192" s="824"/>
      <c r="C192" s="824"/>
      <c r="D192" s="824"/>
      <c r="E192" s="381"/>
      <c r="F192" s="295"/>
      <c r="G192" s="63"/>
    </row>
    <row r="193" spans="1:7" ht="12.75" customHeight="1">
      <c r="A193" s="389" t="s">
        <v>472</v>
      </c>
      <c r="B193" s="338">
        <v>3322</v>
      </c>
      <c r="C193" s="266" t="s">
        <v>1010</v>
      </c>
      <c r="D193" s="299">
        <v>0</v>
      </c>
      <c r="E193" s="155">
        <v>60</v>
      </c>
      <c r="F193" s="267">
        <v>60</v>
      </c>
      <c r="G193" s="273">
        <f>F193/E193*100</f>
        <v>100</v>
      </c>
    </row>
    <row r="194" spans="1:256" s="105" customFormat="1" ht="12.75">
      <c r="A194" s="179"/>
      <c r="B194" s="196"/>
      <c r="C194" s="195" t="s">
        <v>1041</v>
      </c>
      <c r="D194" s="222">
        <f>SUM(D184:D193)</f>
        <v>1610</v>
      </c>
      <c r="E194" s="222">
        <f>SUM(E184:E193)</f>
        <v>1724</v>
      </c>
      <c r="F194" s="441">
        <f>SUM(F184:F193)</f>
        <v>830</v>
      </c>
      <c r="G194" s="348">
        <f>F194/E194*100</f>
        <v>48.14385150812065</v>
      </c>
      <c r="H194" s="109" t="s">
        <v>749</v>
      </c>
      <c r="I194" s="28"/>
      <c r="J194" s="28"/>
      <c r="K194" s="28"/>
      <c r="L194" s="28"/>
      <c r="M194" s="28"/>
      <c r="N194" s="28"/>
      <c r="O194" s="69" t="s">
        <v>914</v>
      </c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7.5" customHeight="1">
      <c r="A195" s="16"/>
      <c r="B195" s="59"/>
      <c r="C195" s="183"/>
      <c r="D195" s="347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4.25" customHeight="1">
      <c r="A196" s="343" t="s">
        <v>412</v>
      </c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6.75" customHeight="1">
      <c r="A197" s="343"/>
      <c r="B197" s="184"/>
      <c r="C197" s="185"/>
      <c r="D197" s="229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 customHeight="1">
      <c r="A198" s="7" t="s">
        <v>606</v>
      </c>
      <c r="B198" s="7" t="s">
        <v>608</v>
      </c>
      <c r="C198" s="5" t="s">
        <v>609</v>
      </c>
      <c r="D198" s="44" t="s">
        <v>782</v>
      </c>
      <c r="E198" s="51" t="s">
        <v>783</v>
      </c>
      <c r="F198" s="5" t="s">
        <v>580</v>
      </c>
      <c r="G198" s="43" t="s">
        <v>784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30" t="s">
        <v>472</v>
      </c>
      <c r="B199" s="127">
        <v>3311</v>
      </c>
      <c r="C199" s="118" t="s">
        <v>513</v>
      </c>
      <c r="D199" s="299">
        <v>29060</v>
      </c>
      <c r="E199" s="267">
        <v>29945</v>
      </c>
      <c r="F199" s="267">
        <v>20252</v>
      </c>
      <c r="G199" s="273">
        <f aca="true" t="shared" si="7" ref="G199:G204">F199/E199*100</f>
        <v>67.63065620303891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 customHeight="1">
      <c r="A200" s="130" t="s">
        <v>472</v>
      </c>
      <c r="B200" s="306">
        <v>3314</v>
      </c>
      <c r="C200" s="309" t="s">
        <v>166</v>
      </c>
      <c r="D200" s="307">
        <v>21670</v>
      </c>
      <c r="E200" s="308">
        <v>21815</v>
      </c>
      <c r="F200" s="267">
        <v>14372</v>
      </c>
      <c r="G200" s="273">
        <f t="shared" si="7"/>
        <v>65.88127435250975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472</v>
      </c>
      <c r="B201" s="306">
        <v>3315</v>
      </c>
      <c r="C201" s="309" t="s">
        <v>499</v>
      </c>
      <c r="D201" s="307">
        <v>61929</v>
      </c>
      <c r="E201" s="308">
        <v>63223</v>
      </c>
      <c r="F201" s="267">
        <v>42329</v>
      </c>
      <c r="G201" s="273">
        <f t="shared" si="7"/>
        <v>66.95190041598785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472</v>
      </c>
      <c r="B202" s="127">
        <v>3321</v>
      </c>
      <c r="C202" s="128" t="s">
        <v>1128</v>
      </c>
      <c r="D202" s="428">
        <v>1800</v>
      </c>
      <c r="E202" s="267">
        <v>1800</v>
      </c>
      <c r="F202" s="267">
        <v>1200</v>
      </c>
      <c r="G202" s="273">
        <f t="shared" si="7"/>
        <v>66.66666666666666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130" t="s">
        <v>472</v>
      </c>
      <c r="B203" s="127">
        <v>3319</v>
      </c>
      <c r="C203" s="128" t="s">
        <v>965</v>
      </c>
      <c r="D203" s="428">
        <v>0</v>
      </c>
      <c r="E203" s="267">
        <v>36</v>
      </c>
      <c r="F203" s="267">
        <v>20</v>
      </c>
      <c r="G203" s="273">
        <f t="shared" si="7"/>
        <v>55.55555555555556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79"/>
      <c r="B204" s="196"/>
      <c r="C204" s="195" t="s">
        <v>526</v>
      </c>
      <c r="D204" s="180">
        <f>SUM(D199:D202)</f>
        <v>114459</v>
      </c>
      <c r="E204" s="180">
        <f>SUM(E199:E203)</f>
        <v>116819</v>
      </c>
      <c r="F204" s="346">
        <f>SUM(F199:F203)</f>
        <v>78173</v>
      </c>
      <c r="G204" s="104">
        <f t="shared" si="7"/>
        <v>66.91805271402768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7.5" customHeight="1">
      <c r="A205" s="16"/>
      <c r="B205" s="59"/>
      <c r="C205" s="183"/>
      <c r="D205" s="184"/>
      <c r="E205" s="185"/>
      <c r="F205" s="229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5" customHeight="1">
      <c r="A206" s="874" t="s">
        <v>413</v>
      </c>
      <c r="B206" s="874"/>
      <c r="C206" s="874"/>
      <c r="D206" s="874"/>
      <c r="E206" s="874"/>
      <c r="F206" s="874"/>
      <c r="G206" s="874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459"/>
      <c r="B207" s="459"/>
      <c r="C207" s="459"/>
      <c r="D207" s="459"/>
      <c r="E207" s="459"/>
      <c r="F207" s="459"/>
      <c r="G207" s="45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606</v>
      </c>
      <c r="B208" s="7" t="s">
        <v>608</v>
      </c>
      <c r="C208" s="5" t="s">
        <v>609</v>
      </c>
      <c r="D208" s="44" t="s">
        <v>782</v>
      </c>
      <c r="E208" s="51" t="s">
        <v>783</v>
      </c>
      <c r="F208" s="5" t="s">
        <v>580</v>
      </c>
      <c r="G208" s="43" t="s">
        <v>784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38.25">
      <c r="A209" s="130" t="s">
        <v>472</v>
      </c>
      <c r="B209" s="127">
        <v>3314</v>
      </c>
      <c r="C209" s="266" t="s">
        <v>726</v>
      </c>
      <c r="D209" s="428">
        <v>8519</v>
      </c>
      <c r="E209" s="267">
        <v>8519</v>
      </c>
      <c r="F209" s="267">
        <v>5680</v>
      </c>
      <c r="G209" s="158">
        <f>F209/E209*100</f>
        <v>66.67449231130415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130" t="s">
        <v>472</v>
      </c>
      <c r="B210" s="127">
        <v>3399</v>
      </c>
      <c r="C210" s="266" t="s">
        <v>344</v>
      </c>
      <c r="D210" s="428">
        <v>3000</v>
      </c>
      <c r="E210" s="267">
        <v>3053</v>
      </c>
      <c r="F210" s="267">
        <v>849</v>
      </c>
      <c r="G210" s="158">
        <f>F210/E210*100</f>
        <v>27.80871274156567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7" customHeight="1">
      <c r="A211" s="130" t="s">
        <v>472</v>
      </c>
      <c r="B211" s="127">
        <v>3330</v>
      </c>
      <c r="C211" s="266" t="s">
        <v>345</v>
      </c>
      <c r="D211" s="428">
        <v>300</v>
      </c>
      <c r="E211" s="267">
        <v>300</v>
      </c>
      <c r="F211" s="267">
        <v>0</v>
      </c>
      <c r="G211" s="158">
        <f>F211/E211*100</f>
        <v>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9" customHeight="1">
      <c r="A212" s="130" t="s">
        <v>472</v>
      </c>
      <c r="B212" s="127">
        <v>3317</v>
      </c>
      <c r="C212" s="266" t="s">
        <v>977</v>
      </c>
      <c r="D212" s="428">
        <v>0</v>
      </c>
      <c r="E212" s="267">
        <v>200</v>
      </c>
      <c r="F212" s="267">
        <v>0</v>
      </c>
      <c r="G212" s="158">
        <f>F212/E212*100</f>
        <v>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179"/>
      <c r="B213" s="196"/>
      <c r="C213" s="195" t="s">
        <v>527</v>
      </c>
      <c r="D213" s="180">
        <f>SUM(D209:D212)</f>
        <v>11819</v>
      </c>
      <c r="E213" s="180">
        <f>SUM(E209:E212)</f>
        <v>12072</v>
      </c>
      <c r="F213" s="346">
        <f>SUM(F209:F212)</f>
        <v>6529</v>
      </c>
      <c r="G213" s="104">
        <f>F213/E213*100</f>
        <v>54.083830351225984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6.75" customHeight="1">
      <c r="A214" s="16"/>
      <c r="B214" s="59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3.5" customHeight="1">
      <c r="A215" s="831" t="s">
        <v>468</v>
      </c>
      <c r="B215" s="832"/>
      <c r="C215" s="183"/>
      <c r="D215" s="61"/>
      <c r="E215" s="185"/>
      <c r="F215" s="186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5.25" customHeight="1">
      <c r="A216" s="343"/>
      <c r="B216" s="184"/>
      <c r="C216" s="185"/>
      <c r="D216" s="229"/>
      <c r="E216" s="185"/>
      <c r="F216" s="229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606</v>
      </c>
      <c r="B217" s="7" t="s">
        <v>608</v>
      </c>
      <c r="C217" s="5" t="s">
        <v>609</v>
      </c>
      <c r="D217" s="44" t="s">
        <v>782</v>
      </c>
      <c r="E217" s="51" t="s">
        <v>783</v>
      </c>
      <c r="F217" s="5" t="s">
        <v>580</v>
      </c>
      <c r="G217" s="43" t="s">
        <v>784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9" t="s">
        <v>472</v>
      </c>
      <c r="B218" s="338">
        <v>3322</v>
      </c>
      <c r="C218" s="266" t="s">
        <v>1129</v>
      </c>
      <c r="D218" s="299">
        <v>750</v>
      </c>
      <c r="E218" s="267">
        <v>750</v>
      </c>
      <c r="F218" s="267">
        <v>36</v>
      </c>
      <c r="G218" s="273">
        <f>F218/E218*100</f>
        <v>4.8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9">
        <v>4000</v>
      </c>
      <c r="B219" s="338">
        <v>3322</v>
      </c>
      <c r="C219" s="266" t="s">
        <v>410</v>
      </c>
      <c r="D219" s="299">
        <v>3000</v>
      </c>
      <c r="E219" s="267">
        <v>3000</v>
      </c>
      <c r="F219" s="267">
        <v>0</v>
      </c>
      <c r="G219" s="273">
        <f>F219/E219*100</f>
        <v>0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9">
        <v>4000</v>
      </c>
      <c r="B220" s="338">
        <v>3322</v>
      </c>
      <c r="C220" s="266" t="s">
        <v>411</v>
      </c>
      <c r="D220" s="299">
        <v>18000</v>
      </c>
      <c r="E220" s="267">
        <v>18000</v>
      </c>
      <c r="F220" s="267">
        <v>1238</v>
      </c>
      <c r="G220" s="273">
        <f>F220/E220*100</f>
        <v>6.877777777777777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179"/>
      <c r="B221" s="196"/>
      <c r="C221" s="195" t="s">
        <v>1042</v>
      </c>
      <c r="D221" s="449">
        <f>SUM(D218:D220)</f>
        <v>21750</v>
      </c>
      <c r="E221" s="449">
        <f>SUM(E218:E220)</f>
        <v>21750</v>
      </c>
      <c r="F221" s="631">
        <f>SUM(F218:F220)</f>
        <v>1274</v>
      </c>
      <c r="G221" s="104">
        <f>G218</f>
        <v>4.8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8.25" customHeight="1">
      <c r="A222" s="16"/>
      <c r="B222" s="59"/>
      <c r="C222" s="183"/>
      <c r="D222" s="531"/>
      <c r="E222" s="531"/>
      <c r="F222" s="632"/>
      <c r="G222" s="29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850" t="s">
        <v>346</v>
      </c>
      <c r="B223" s="850"/>
      <c r="C223" s="850"/>
      <c r="D223" s="850"/>
      <c r="E223" s="850"/>
      <c r="F223" s="337"/>
      <c r="G223" s="438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9" customHeight="1">
      <c r="A224" s="454"/>
      <c r="B224" s="454"/>
      <c r="C224" s="454"/>
      <c r="D224" s="454"/>
      <c r="E224" s="454"/>
      <c r="F224" s="337"/>
      <c r="G224" s="438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4.75" customHeight="1">
      <c r="A225" s="7" t="s">
        <v>606</v>
      </c>
      <c r="B225" s="7" t="s">
        <v>608</v>
      </c>
      <c r="C225" s="5" t="s">
        <v>609</v>
      </c>
      <c r="D225" s="44" t="s">
        <v>782</v>
      </c>
      <c r="E225" s="51" t="s">
        <v>783</v>
      </c>
      <c r="F225" s="5" t="s">
        <v>580</v>
      </c>
      <c r="G225" s="43" t="s">
        <v>784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472</v>
      </c>
      <c r="B226" s="127" t="s">
        <v>740</v>
      </c>
      <c r="C226" s="326" t="s">
        <v>741</v>
      </c>
      <c r="D226" s="428">
        <v>0</v>
      </c>
      <c r="E226" s="267">
        <v>16799</v>
      </c>
      <c r="F226" s="267">
        <v>16799</v>
      </c>
      <c r="G226" s="273">
        <f>F226/E226*100</f>
        <v>100</v>
      </c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6.75" customHeight="1">
      <c r="A227" s="16"/>
      <c r="B227" s="59"/>
      <c r="C227" s="183"/>
      <c r="D227" s="184"/>
      <c r="E227" s="185"/>
      <c r="F227" s="186"/>
      <c r="G227" s="187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88"/>
      <c r="B228" s="198"/>
      <c r="C228" s="197" t="s">
        <v>1043</v>
      </c>
      <c r="D228" s="189">
        <f>D194+D204+D213+D221+D226</f>
        <v>149638</v>
      </c>
      <c r="E228" s="189">
        <f>E194+E204+E213+E221+E226</f>
        <v>169164</v>
      </c>
      <c r="F228" s="189">
        <f>F194+F204+F213+F221+F226</f>
        <v>103605</v>
      </c>
      <c r="G228" s="10">
        <f>F228/E228*100</f>
        <v>61.24530041852877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5.75">
      <c r="A230" s="64" t="s">
        <v>900</v>
      </c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64"/>
      <c r="B231" s="28"/>
      <c r="C231" s="28"/>
      <c r="D231" s="69"/>
      <c r="E231" s="69"/>
      <c r="F231" s="69"/>
      <c r="G231" s="28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" customHeight="1">
      <c r="A232" s="55" t="s">
        <v>739</v>
      </c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55"/>
      <c r="B233"/>
      <c r="C233"/>
      <c r="D233" s="15"/>
      <c r="E233" s="15"/>
      <c r="F233" s="15"/>
      <c r="G233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3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 customHeight="1">
      <c r="A234" s="7" t="s">
        <v>606</v>
      </c>
      <c r="B234" s="7" t="s">
        <v>608</v>
      </c>
      <c r="C234" s="5" t="s">
        <v>609</v>
      </c>
      <c r="D234" s="44" t="s">
        <v>782</v>
      </c>
      <c r="E234" s="51" t="s">
        <v>783</v>
      </c>
      <c r="F234" s="5" t="s">
        <v>580</v>
      </c>
      <c r="G234" s="43" t="s">
        <v>784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473</v>
      </c>
      <c r="B235" s="127">
        <v>3539</v>
      </c>
      <c r="C235" s="128" t="s">
        <v>529</v>
      </c>
      <c r="D235" s="200">
        <v>4600</v>
      </c>
      <c r="E235" s="267">
        <v>4600</v>
      </c>
      <c r="F235" s="267">
        <v>3020</v>
      </c>
      <c r="G235" s="269">
        <f aca="true" t="shared" si="8" ref="G235:G249">F235/E235*100</f>
        <v>65.65217391304347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>
      <c r="A236" s="130" t="s">
        <v>473</v>
      </c>
      <c r="B236" s="127">
        <v>3549</v>
      </c>
      <c r="C236" s="118" t="s">
        <v>496</v>
      </c>
      <c r="D236" s="200">
        <v>300</v>
      </c>
      <c r="E236" s="267">
        <v>61</v>
      </c>
      <c r="F236" s="267">
        <v>61</v>
      </c>
      <c r="G236" s="269">
        <f t="shared" si="8"/>
        <v>100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3.25" customHeight="1">
      <c r="A237" s="130" t="s">
        <v>473</v>
      </c>
      <c r="B237" s="127">
        <v>3569</v>
      </c>
      <c r="C237" s="128" t="s">
        <v>416</v>
      </c>
      <c r="D237" s="200">
        <v>600</v>
      </c>
      <c r="E237" s="267">
        <v>600</v>
      </c>
      <c r="F237" s="267">
        <v>36</v>
      </c>
      <c r="G237" s="269">
        <f t="shared" si="8"/>
        <v>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38.25">
      <c r="A238" s="130" t="s">
        <v>473</v>
      </c>
      <c r="B238" s="127">
        <v>3592</v>
      </c>
      <c r="C238" s="118" t="s">
        <v>420</v>
      </c>
      <c r="D238" s="200">
        <v>1500</v>
      </c>
      <c r="E238" s="267">
        <v>1490</v>
      </c>
      <c r="F238" s="267">
        <v>445</v>
      </c>
      <c r="G238" s="269">
        <f>F238/E238*100</f>
        <v>29.86577181208054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473</v>
      </c>
      <c r="B239" s="127" t="s">
        <v>417</v>
      </c>
      <c r="C239" s="118" t="s">
        <v>514</v>
      </c>
      <c r="D239" s="267">
        <f>D240+D241+D242+D243+D244</f>
        <v>8120</v>
      </c>
      <c r="E239" s="267">
        <f>E240+E241+E242+E243+E244</f>
        <v>10205</v>
      </c>
      <c r="F239" s="267">
        <f>F240+F241+F242+F243+F244</f>
        <v>4642</v>
      </c>
      <c r="G239" s="269">
        <f>F239/E239*100</f>
        <v>45.4875061244488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34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473</v>
      </c>
      <c r="B240" s="363" t="s">
        <v>167</v>
      </c>
      <c r="C240" s="364" t="s">
        <v>88</v>
      </c>
      <c r="D240" s="404">
        <v>2900</v>
      </c>
      <c r="E240" s="366">
        <v>2900</v>
      </c>
      <c r="F240" s="366">
        <v>938</v>
      </c>
      <c r="G240" s="444">
        <f t="shared" si="8"/>
        <v>32.3448275862069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473</v>
      </c>
      <c r="B241" s="363" t="s">
        <v>106</v>
      </c>
      <c r="C241" s="364" t="s">
        <v>532</v>
      </c>
      <c r="D241" s="404">
        <v>750</v>
      </c>
      <c r="E241" s="366">
        <v>1452</v>
      </c>
      <c r="F241" s="366">
        <v>1448</v>
      </c>
      <c r="G241" s="444">
        <f t="shared" si="8"/>
        <v>99.72451790633609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473</v>
      </c>
      <c r="B242" s="363" t="s">
        <v>533</v>
      </c>
      <c r="C242" s="364" t="s">
        <v>543</v>
      </c>
      <c r="D242" s="404">
        <v>1810</v>
      </c>
      <c r="E242" s="366">
        <v>1810</v>
      </c>
      <c r="F242" s="366">
        <v>1144</v>
      </c>
      <c r="G242" s="444">
        <f t="shared" si="8"/>
        <v>63.20441988950276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473</v>
      </c>
      <c r="B243" s="363" t="s">
        <v>533</v>
      </c>
      <c r="C243" s="364" t="s">
        <v>544</v>
      </c>
      <c r="D243" s="365">
        <v>2460</v>
      </c>
      <c r="E243" s="366">
        <v>3657</v>
      </c>
      <c r="F243" s="366">
        <v>868</v>
      </c>
      <c r="G243" s="444">
        <f t="shared" si="8"/>
        <v>23.735302160240636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473</v>
      </c>
      <c r="B244" s="363" t="s">
        <v>530</v>
      </c>
      <c r="C244" s="364" t="s">
        <v>531</v>
      </c>
      <c r="D244" s="365">
        <v>200</v>
      </c>
      <c r="E244" s="366">
        <v>386</v>
      </c>
      <c r="F244" s="366">
        <v>244</v>
      </c>
      <c r="G244" s="444">
        <f>F244/E244*100</f>
        <v>63.212435233160626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25.5">
      <c r="A245" s="130">
        <v>5000</v>
      </c>
      <c r="B245" s="338">
        <v>4324</v>
      </c>
      <c r="C245" s="128" t="s">
        <v>725</v>
      </c>
      <c r="D245" s="156">
        <v>0</v>
      </c>
      <c r="E245" s="155">
        <v>0</v>
      </c>
      <c r="F245" s="267">
        <v>1156</v>
      </c>
      <c r="G245" s="273" t="s">
        <v>1040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473</v>
      </c>
      <c r="B246" s="127">
        <v>3592</v>
      </c>
      <c r="C246" s="118" t="s">
        <v>354</v>
      </c>
      <c r="D246" s="200">
        <v>0</v>
      </c>
      <c r="E246" s="267">
        <v>510</v>
      </c>
      <c r="F246" s="267">
        <v>0</v>
      </c>
      <c r="G246" s="269">
        <f t="shared" si="8"/>
        <v>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4.25" customHeight="1">
      <c r="A247" s="130" t="s">
        <v>473</v>
      </c>
      <c r="B247" s="127">
        <v>3531</v>
      </c>
      <c r="C247" s="118" t="s">
        <v>507</v>
      </c>
      <c r="D247" s="200">
        <v>0</v>
      </c>
      <c r="E247" s="267">
        <v>40</v>
      </c>
      <c r="F247" s="267">
        <v>40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" customHeight="1">
      <c r="A248" s="130" t="s">
        <v>473</v>
      </c>
      <c r="B248" s="127">
        <v>6409</v>
      </c>
      <c r="C248" s="118" t="s">
        <v>816</v>
      </c>
      <c r="D248" s="200">
        <v>0</v>
      </c>
      <c r="E248" s="267">
        <v>400</v>
      </c>
      <c r="F248" s="267">
        <v>400</v>
      </c>
      <c r="G248" s="269">
        <f t="shared" si="8"/>
        <v>100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79"/>
      <c r="B249" s="196"/>
      <c r="C249" s="195" t="s">
        <v>551</v>
      </c>
      <c r="D249" s="180">
        <f>SUM(D235:D248)-D239</f>
        <v>15120</v>
      </c>
      <c r="E249" s="180">
        <f>SUM(E235:E248)-E239</f>
        <v>17906</v>
      </c>
      <c r="F249" s="180">
        <f>SUM(F235:F248)-F239</f>
        <v>9800</v>
      </c>
      <c r="G249" s="392">
        <f t="shared" si="8"/>
        <v>54.7302580140735</v>
      </c>
      <c r="H249" s="109" t="s">
        <v>749</v>
      </c>
      <c r="I249" s="28"/>
      <c r="J249" s="28"/>
      <c r="K249" s="28"/>
      <c r="L249" s="28"/>
      <c r="M249" s="28"/>
      <c r="N249" s="28"/>
      <c r="O249" s="69" t="s">
        <v>914</v>
      </c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16"/>
      <c r="B250" s="59"/>
      <c r="C250" s="183"/>
      <c r="D250" s="184"/>
      <c r="E250" s="184"/>
      <c r="F250" s="184"/>
      <c r="G250" s="384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.75" customHeight="1">
      <c r="A251" s="343" t="s">
        <v>815</v>
      </c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5" customHeight="1">
      <c r="A252" s="343"/>
      <c r="B252" s="184"/>
      <c r="C252" s="185"/>
      <c r="D252" s="229"/>
      <c r="E252" s="185"/>
      <c r="F252" s="229"/>
      <c r="G252" s="99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24.75" customHeight="1">
      <c r="A253" s="7" t="s">
        <v>606</v>
      </c>
      <c r="B253" s="7" t="s">
        <v>608</v>
      </c>
      <c r="C253" s="5" t="s">
        <v>609</v>
      </c>
      <c r="D253" s="44" t="s">
        <v>782</v>
      </c>
      <c r="E253" s="51" t="s">
        <v>783</v>
      </c>
      <c r="F253" s="5" t="s">
        <v>580</v>
      </c>
      <c r="G253" s="43" t="s">
        <v>784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3522</v>
      </c>
      <c r="C254" s="309" t="s">
        <v>554</v>
      </c>
      <c r="D254" s="307">
        <v>6400</v>
      </c>
      <c r="E254" s="308">
        <v>40438</v>
      </c>
      <c r="F254" s="267">
        <v>15794</v>
      </c>
      <c r="G254" s="158">
        <f aca="true" t="shared" si="9" ref="G254:G259">F254/E254*100</f>
        <v>39.05732232058954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306">
        <v>3529</v>
      </c>
      <c r="C255" s="309" t="s">
        <v>497</v>
      </c>
      <c r="D255" s="307">
        <v>25537</v>
      </c>
      <c r="E255" s="308">
        <v>27279</v>
      </c>
      <c r="F255" s="267">
        <v>17766</v>
      </c>
      <c r="G255" s="158">
        <f t="shared" si="9"/>
        <v>65.1270207852194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127">
        <v>3533</v>
      </c>
      <c r="C256" s="128" t="s">
        <v>498</v>
      </c>
      <c r="D256" s="345">
        <v>157061</v>
      </c>
      <c r="E256" s="267">
        <v>157061</v>
      </c>
      <c r="F256" s="267">
        <v>106623</v>
      </c>
      <c r="G256" s="158">
        <f t="shared" si="9"/>
        <v>67.8863626234393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6">
        <v>5000</v>
      </c>
      <c r="B257" s="338">
        <v>3549</v>
      </c>
      <c r="C257" s="128" t="s">
        <v>1000</v>
      </c>
      <c r="D257" s="156">
        <v>0</v>
      </c>
      <c r="E257" s="267">
        <v>239</v>
      </c>
      <c r="F257" s="267">
        <v>239</v>
      </c>
      <c r="G257" s="273">
        <f t="shared" si="9"/>
        <v>100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179"/>
      <c r="B258" s="196"/>
      <c r="C258" s="195" t="s">
        <v>526</v>
      </c>
      <c r="D258" s="180">
        <f>SUM(D254:D256)</f>
        <v>188998</v>
      </c>
      <c r="E258" s="180">
        <f>SUM(E254:E257)</f>
        <v>225017</v>
      </c>
      <c r="F258" s="346">
        <f>SUM(F254:F257)</f>
        <v>140422</v>
      </c>
      <c r="G258" s="104">
        <f t="shared" si="9"/>
        <v>62.40506272859384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79"/>
      <c r="B259" s="196"/>
      <c r="C259" s="195" t="s">
        <v>1041</v>
      </c>
      <c r="D259" s="180">
        <f>D249+D258</f>
        <v>204118</v>
      </c>
      <c r="E259" s="180">
        <f>E249+E258</f>
        <v>242923</v>
      </c>
      <c r="F259" s="180">
        <f>F249+F258</f>
        <v>150222</v>
      </c>
      <c r="G259" s="104">
        <f t="shared" si="9"/>
        <v>61.83934827085126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16"/>
      <c r="B260" s="59"/>
      <c r="C260" s="18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343" t="s">
        <v>468</v>
      </c>
      <c r="B261" s="343"/>
      <c r="C261" s="343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20"/>
      <c r="B262" s="20"/>
      <c r="C262" s="20"/>
      <c r="D262" s="184"/>
      <c r="E262" s="184"/>
      <c r="F262" s="184"/>
      <c r="G262" s="99"/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7" ht="27" customHeight="1">
      <c r="A263" s="7" t="s">
        <v>606</v>
      </c>
      <c r="B263" s="7" t="s">
        <v>608</v>
      </c>
      <c r="C263" s="5" t="s">
        <v>609</v>
      </c>
      <c r="D263" s="44" t="s">
        <v>782</v>
      </c>
      <c r="E263" s="51" t="s">
        <v>783</v>
      </c>
      <c r="F263" s="5" t="s">
        <v>580</v>
      </c>
      <c r="G263" s="43" t="s">
        <v>784</v>
      </c>
    </row>
    <row r="264" spans="1:7" ht="15" customHeight="1">
      <c r="A264" s="130" t="s">
        <v>473</v>
      </c>
      <c r="B264" s="127" t="s">
        <v>151</v>
      </c>
      <c r="C264" s="128" t="s">
        <v>423</v>
      </c>
      <c r="D264" s="345">
        <v>100000</v>
      </c>
      <c r="E264" s="267">
        <v>100000</v>
      </c>
      <c r="F264" s="267">
        <v>14150</v>
      </c>
      <c r="G264" s="158">
        <f>F264/E264*100</f>
        <v>14.149999999999999</v>
      </c>
    </row>
    <row r="265" spans="1:7" ht="15" customHeight="1">
      <c r="A265" s="306">
        <v>5000</v>
      </c>
      <c r="B265" s="338" t="s">
        <v>151</v>
      </c>
      <c r="C265" s="128" t="s">
        <v>87</v>
      </c>
      <c r="D265" s="156">
        <v>21452</v>
      </c>
      <c r="E265" s="267">
        <v>21452</v>
      </c>
      <c r="F265" s="267">
        <v>14288</v>
      </c>
      <c r="G265" s="273">
        <f>F265/E265*100</f>
        <v>66.60451239977625</v>
      </c>
    </row>
    <row r="266" spans="1:21" ht="26.25" customHeight="1">
      <c r="A266" s="130" t="s">
        <v>473</v>
      </c>
      <c r="B266" s="127">
        <v>3522</v>
      </c>
      <c r="C266" s="118" t="s">
        <v>419</v>
      </c>
      <c r="D266" s="200">
        <v>189500</v>
      </c>
      <c r="E266" s="267">
        <v>103133</v>
      </c>
      <c r="F266" s="267">
        <v>42076</v>
      </c>
      <c r="G266" s="158">
        <f>F266/E266*100</f>
        <v>40.79780477635674</v>
      </c>
      <c r="U266" s="134"/>
    </row>
    <row r="267" spans="1:7" ht="15" customHeight="1">
      <c r="A267" s="306">
        <v>5000</v>
      </c>
      <c r="B267" s="338">
        <v>3522</v>
      </c>
      <c r="C267" s="128" t="s">
        <v>421</v>
      </c>
      <c r="D267" s="156">
        <v>80000</v>
      </c>
      <c r="E267" s="267">
        <v>47726</v>
      </c>
      <c r="F267" s="267">
        <v>26818</v>
      </c>
      <c r="G267" s="273">
        <f>F267/E267*100</f>
        <v>56.191593680593385</v>
      </c>
    </row>
    <row r="268" spans="1:256" s="28" customFormat="1" ht="12.75">
      <c r="A268" s="179"/>
      <c r="B268" s="196"/>
      <c r="C268" s="195" t="s">
        <v>984</v>
      </c>
      <c r="D268" s="180">
        <f>SUM(D264:D267)</f>
        <v>390952</v>
      </c>
      <c r="E268" s="180">
        <f>SUM(E264:E267)</f>
        <v>272311</v>
      </c>
      <c r="F268" s="346">
        <f>SUM(F264:F267)</f>
        <v>97332</v>
      </c>
      <c r="G268" s="104">
        <f>F268/E268*100</f>
        <v>35.74295566466283</v>
      </c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2.75">
      <c r="A269" s="16"/>
      <c r="B269" s="59"/>
      <c r="C269" s="183"/>
      <c r="D269" s="184"/>
      <c r="E269" s="185"/>
      <c r="F269" s="229"/>
      <c r="G269" s="29"/>
      <c r="O269" s="69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850" t="s">
        <v>818</v>
      </c>
      <c r="B270" s="850"/>
      <c r="C270" s="850"/>
      <c r="D270" s="850"/>
      <c r="E270" s="850"/>
      <c r="F270" s="879"/>
      <c r="G270" s="43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12.75">
      <c r="A271" s="454"/>
      <c r="B271" s="454"/>
      <c r="C271" s="454"/>
      <c r="D271" s="454"/>
      <c r="E271" s="454"/>
      <c r="F271" s="337"/>
      <c r="G271" s="438"/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4.75" customHeight="1">
      <c r="A272" s="7" t="s">
        <v>606</v>
      </c>
      <c r="B272" s="7" t="s">
        <v>608</v>
      </c>
      <c r="C272" s="5" t="s">
        <v>609</v>
      </c>
      <c r="D272" s="44" t="s">
        <v>782</v>
      </c>
      <c r="E272" s="51" t="s">
        <v>783</v>
      </c>
      <c r="F272" s="5" t="s">
        <v>580</v>
      </c>
      <c r="G272" s="43" t="s">
        <v>784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25.5">
      <c r="A273" s="130" t="s">
        <v>473</v>
      </c>
      <c r="B273" s="127">
        <v>3522</v>
      </c>
      <c r="C273" s="326" t="s">
        <v>817</v>
      </c>
      <c r="D273" s="428">
        <v>0</v>
      </c>
      <c r="E273" s="267">
        <v>81451</v>
      </c>
      <c r="F273" s="267">
        <v>0</v>
      </c>
      <c r="G273" s="273">
        <f>F273/E273*100</f>
        <v>0</v>
      </c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230"/>
      <c r="B274" s="231"/>
      <c r="C274" s="232"/>
      <c r="D274" s="233"/>
      <c r="E274" s="233"/>
      <c r="F274" s="233"/>
      <c r="G274" s="228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188"/>
      <c r="B275" s="198"/>
      <c r="C275" s="197" t="s">
        <v>1043</v>
      </c>
      <c r="D275" s="189">
        <f>D259+D268+D273</f>
        <v>595070</v>
      </c>
      <c r="E275" s="189">
        <f>E259+E268+E273</f>
        <v>596685</v>
      </c>
      <c r="F275" s="189">
        <f>F259+F268+F273</f>
        <v>247554</v>
      </c>
      <c r="G275" s="10">
        <f>F275/E275*100</f>
        <v>41.48822242891978</v>
      </c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12.75">
      <c r="A276" s="230"/>
      <c r="B276" s="231"/>
      <c r="C276" s="232"/>
      <c r="D276" s="233"/>
      <c r="E276" s="233"/>
      <c r="F276" s="233"/>
      <c r="G276" s="228"/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5.75">
      <c r="A277" s="64" t="s">
        <v>744</v>
      </c>
      <c r="D277" s="69"/>
      <c r="E277" s="69"/>
      <c r="F277" s="69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2:256" s="28" customFormat="1" ht="12" customHeight="1"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3.5" customHeight="1">
      <c r="A279" s="55" t="s">
        <v>739</v>
      </c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55"/>
      <c r="B280"/>
      <c r="C280"/>
      <c r="D280" s="15"/>
      <c r="E280" s="15"/>
      <c r="F280" s="69"/>
      <c r="G280"/>
      <c r="O280" s="69"/>
      <c r="P280" s="15"/>
      <c r="Q280" s="15"/>
      <c r="R280" s="15"/>
      <c r="S280" s="15"/>
      <c r="T280" s="15"/>
      <c r="U280" s="15"/>
      <c r="V280" s="15"/>
      <c r="W280" s="13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 customHeight="1">
      <c r="A281" s="7" t="s">
        <v>606</v>
      </c>
      <c r="B281" s="7" t="s">
        <v>608</v>
      </c>
      <c r="C281" s="5" t="s">
        <v>609</v>
      </c>
      <c r="D281" s="44" t="s">
        <v>782</v>
      </c>
      <c r="E281" s="51" t="s">
        <v>783</v>
      </c>
      <c r="F281" s="5" t="s">
        <v>580</v>
      </c>
      <c r="G281" s="43" t="s">
        <v>784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474</v>
      </c>
      <c r="B282" s="127">
        <v>3719</v>
      </c>
      <c r="C282" s="118" t="s">
        <v>700</v>
      </c>
      <c r="D282" s="200">
        <v>100</v>
      </c>
      <c r="E282" s="267">
        <v>100</v>
      </c>
      <c r="F282" s="267">
        <v>0</v>
      </c>
      <c r="G282" s="158">
        <f aca="true" t="shared" si="10" ref="G282:G294">F282/E282*100</f>
        <v>0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25.5">
      <c r="A283" s="130" t="s">
        <v>474</v>
      </c>
      <c r="B283" s="127">
        <v>3729</v>
      </c>
      <c r="C283" s="118" t="s">
        <v>701</v>
      </c>
      <c r="D283" s="200">
        <v>150</v>
      </c>
      <c r="E283" s="267">
        <v>150</v>
      </c>
      <c r="F283" s="267">
        <v>11</v>
      </c>
      <c r="G283" s="158">
        <f t="shared" si="10"/>
        <v>7.333333333333333</v>
      </c>
      <c r="O283" s="6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3.5" customHeight="1">
      <c r="A284" s="130" t="s">
        <v>474</v>
      </c>
      <c r="B284" s="127">
        <v>3742</v>
      </c>
      <c r="C284" s="118" t="s">
        <v>168</v>
      </c>
      <c r="D284" s="200">
        <v>5000</v>
      </c>
      <c r="E284" s="267">
        <v>5012</v>
      </c>
      <c r="F284" s="267">
        <v>1502</v>
      </c>
      <c r="G284" s="158">
        <f t="shared" si="10"/>
        <v>29.96807661612131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5" customHeight="1">
      <c r="A285" s="130" t="s">
        <v>474</v>
      </c>
      <c r="B285" s="127">
        <v>3792</v>
      </c>
      <c r="C285" s="118" t="s">
        <v>545</v>
      </c>
      <c r="D285" s="200">
        <v>100</v>
      </c>
      <c r="E285" s="267">
        <v>100</v>
      </c>
      <c r="F285" s="267">
        <v>0</v>
      </c>
      <c r="G285" s="158">
        <f t="shared" si="10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4.25" customHeight="1">
      <c r="A286" s="130" t="s">
        <v>474</v>
      </c>
      <c r="B286" s="127">
        <v>3799</v>
      </c>
      <c r="C286" s="118" t="s">
        <v>495</v>
      </c>
      <c r="D286" s="200">
        <v>500</v>
      </c>
      <c r="E286" s="267">
        <v>500</v>
      </c>
      <c r="F286" s="267">
        <v>0</v>
      </c>
      <c r="G286" s="158">
        <f t="shared" si="10"/>
        <v>0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7.75" customHeight="1">
      <c r="A287" s="130" t="s">
        <v>474</v>
      </c>
      <c r="B287" s="127">
        <v>3741</v>
      </c>
      <c r="C287" s="118" t="s">
        <v>1112</v>
      </c>
      <c r="D287" s="200">
        <v>150</v>
      </c>
      <c r="E287" s="267">
        <v>2856</v>
      </c>
      <c r="F287" s="267">
        <v>2346</v>
      </c>
      <c r="G287" s="158">
        <f t="shared" si="10"/>
        <v>82.14285714285714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30" t="s">
        <v>474</v>
      </c>
      <c r="B288" s="127">
        <v>3771</v>
      </c>
      <c r="C288" s="118" t="s">
        <v>1082</v>
      </c>
      <c r="D288" s="200">
        <v>0</v>
      </c>
      <c r="E288" s="267">
        <v>1379</v>
      </c>
      <c r="F288" s="267">
        <v>1379</v>
      </c>
      <c r="G288" s="158">
        <f t="shared" si="10"/>
        <v>100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4.25" customHeight="1">
      <c r="A289" s="130" t="s">
        <v>474</v>
      </c>
      <c r="B289" s="127">
        <v>3773</v>
      </c>
      <c r="C289" s="118" t="s">
        <v>1083</v>
      </c>
      <c r="D289" s="200">
        <v>0</v>
      </c>
      <c r="E289" s="267">
        <v>111</v>
      </c>
      <c r="F289" s="267">
        <v>61</v>
      </c>
      <c r="G289" s="158">
        <f t="shared" si="10"/>
        <v>54.95495495495496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50.25" customHeight="1">
      <c r="A290" s="130" t="s">
        <v>474</v>
      </c>
      <c r="B290" s="127">
        <v>3727</v>
      </c>
      <c r="C290" s="118" t="s">
        <v>348</v>
      </c>
      <c r="D290" s="200">
        <v>0</v>
      </c>
      <c r="E290" s="267">
        <v>1860</v>
      </c>
      <c r="F290" s="267">
        <v>25</v>
      </c>
      <c r="G290" s="158">
        <f t="shared" si="10"/>
        <v>1.3440860215053763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474</v>
      </c>
      <c r="B291" s="127">
        <v>3741</v>
      </c>
      <c r="C291" s="118" t="s">
        <v>174</v>
      </c>
      <c r="D291" s="200">
        <v>0</v>
      </c>
      <c r="E291" s="267">
        <v>200</v>
      </c>
      <c r="F291" s="267">
        <v>200</v>
      </c>
      <c r="G291" s="158">
        <f t="shared" si="10"/>
        <v>100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474</v>
      </c>
      <c r="B292" s="127">
        <v>3741</v>
      </c>
      <c r="C292" s="118" t="s">
        <v>1113</v>
      </c>
      <c r="D292" s="200">
        <v>0</v>
      </c>
      <c r="E292" s="267">
        <v>200</v>
      </c>
      <c r="F292" s="267">
        <v>200</v>
      </c>
      <c r="G292" s="158">
        <f t="shared" si="10"/>
        <v>100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25.5" customHeight="1">
      <c r="A293" s="130" t="s">
        <v>474</v>
      </c>
      <c r="B293" s="127">
        <v>3741</v>
      </c>
      <c r="C293" s="118" t="s">
        <v>1114</v>
      </c>
      <c r="D293" s="200">
        <v>0</v>
      </c>
      <c r="E293" s="267">
        <v>300</v>
      </c>
      <c r="F293" s="267">
        <v>300</v>
      </c>
      <c r="G293" s="158">
        <f t="shared" si="10"/>
        <v>100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14" s="69" customFormat="1" ht="12.75">
      <c r="A294" s="179"/>
      <c r="B294" s="196"/>
      <c r="C294" s="195" t="s">
        <v>1041</v>
      </c>
      <c r="D294" s="180">
        <f>SUM(D282:D293)</f>
        <v>6000</v>
      </c>
      <c r="E294" s="181">
        <f>SUM(E282:E293)</f>
        <v>12768</v>
      </c>
      <c r="F294" s="210">
        <f>SUM(F282:F293)</f>
        <v>6024</v>
      </c>
      <c r="G294" s="104">
        <f t="shared" si="10"/>
        <v>47.18045112781955</v>
      </c>
      <c r="H294" s="28"/>
      <c r="I294" s="28"/>
      <c r="J294" s="28"/>
      <c r="K294" s="28"/>
      <c r="L294" s="28"/>
      <c r="M294" s="28"/>
      <c r="N294" s="28"/>
    </row>
    <row r="295" spans="1:14" s="69" customFormat="1" ht="12.75">
      <c r="A295" s="450" t="s">
        <v>95</v>
      </c>
      <c r="B295" s="451"/>
      <c r="C295" s="451"/>
      <c r="D295" s="451"/>
      <c r="E295" s="451"/>
      <c r="F295" s="451"/>
      <c r="G295" s="451"/>
      <c r="H295" s="28"/>
      <c r="I295" s="28"/>
      <c r="J295" s="28"/>
      <c r="K295" s="28"/>
      <c r="L295" s="28"/>
      <c r="M295" s="28"/>
      <c r="N295" s="28"/>
    </row>
    <row r="296" spans="1:256" s="28" customFormat="1" ht="12.75">
      <c r="A296" s="390" t="s">
        <v>1084</v>
      </c>
      <c r="B296" s="391"/>
      <c r="C296" s="391"/>
      <c r="D296" s="391"/>
      <c r="E296" s="391"/>
      <c r="F296" s="391"/>
      <c r="G296" s="391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90" t="s">
        <v>96</v>
      </c>
      <c r="B297" s="391"/>
      <c r="C297" s="391"/>
      <c r="D297" s="391"/>
      <c r="E297" s="391"/>
      <c r="F297" s="391"/>
      <c r="G297" s="391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90" t="s">
        <v>101</v>
      </c>
      <c r="B298" s="391"/>
      <c r="C298" s="391"/>
      <c r="D298" s="391"/>
      <c r="E298" s="391"/>
      <c r="F298" s="391"/>
      <c r="G298" s="391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28" customFormat="1" ht="12.75">
      <c r="A299" s="390"/>
      <c r="B299" s="391"/>
      <c r="C299" s="391"/>
      <c r="D299" s="391"/>
      <c r="E299" s="391"/>
      <c r="F299" s="391"/>
      <c r="G299" s="391"/>
      <c r="H299" s="10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</row>
    <row r="300" spans="1:256" s="105" customFormat="1" ht="13.5" customHeight="1">
      <c r="A300" s="850" t="s">
        <v>742</v>
      </c>
      <c r="B300" s="850"/>
      <c r="C300" s="85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05" customFormat="1" ht="13.5" customHeight="1">
      <c r="A301" s="20"/>
      <c r="B301" s="20"/>
      <c r="C301" s="20"/>
      <c r="D301" s="184"/>
      <c r="E301" s="184"/>
      <c r="F301" s="184"/>
      <c r="G301" s="99"/>
      <c r="H301" s="109"/>
      <c r="I301" s="28"/>
      <c r="J301" s="28"/>
      <c r="K301" s="28"/>
      <c r="L301" s="28"/>
      <c r="M301" s="28"/>
      <c r="N301" s="28"/>
      <c r="O301" s="69"/>
      <c r="P301" s="69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7" ht="26.25" customHeight="1">
      <c r="A302" s="7" t="s">
        <v>606</v>
      </c>
      <c r="B302" s="7" t="s">
        <v>608</v>
      </c>
      <c r="C302" s="5" t="s">
        <v>609</v>
      </c>
      <c r="D302" s="44" t="s">
        <v>782</v>
      </c>
      <c r="E302" s="51" t="s">
        <v>783</v>
      </c>
      <c r="F302" s="5" t="s">
        <v>580</v>
      </c>
      <c r="G302" s="43" t="s">
        <v>784</v>
      </c>
    </row>
    <row r="303" spans="1:7" ht="39.75" customHeight="1">
      <c r="A303" s="130" t="s">
        <v>474</v>
      </c>
      <c r="B303" s="127">
        <v>3719</v>
      </c>
      <c r="C303" s="128" t="s">
        <v>699</v>
      </c>
      <c r="D303" s="345">
        <v>4270</v>
      </c>
      <c r="E303" s="267">
        <v>4270</v>
      </c>
      <c r="F303" s="267">
        <v>3212</v>
      </c>
      <c r="G303" s="158">
        <f>F303/E303*100</f>
        <v>75.22248243559719</v>
      </c>
    </row>
    <row r="304" spans="1:256" s="28" customFormat="1" ht="12.75">
      <c r="A304" s="179"/>
      <c r="B304" s="196"/>
      <c r="C304" s="195" t="s">
        <v>1042</v>
      </c>
      <c r="D304" s="181">
        <f>SUM(D303:D303)</f>
        <v>4270</v>
      </c>
      <c r="E304" s="181">
        <f>SUM(E303:E303)</f>
        <v>4270</v>
      </c>
      <c r="F304" s="210">
        <f>SUM(F303:F303)</f>
        <v>3212</v>
      </c>
      <c r="G304" s="104">
        <f>F304/E304*100</f>
        <v>75.22248243559719</v>
      </c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16"/>
      <c r="B305" s="59"/>
      <c r="C305" s="183"/>
      <c r="D305" s="184"/>
      <c r="E305" s="185"/>
      <c r="F305" s="229"/>
      <c r="G305" s="29"/>
      <c r="O305" s="6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05" customFormat="1" ht="12.75">
      <c r="A306" s="188"/>
      <c r="B306" s="198"/>
      <c r="C306" s="197" t="s">
        <v>1043</v>
      </c>
      <c r="D306" s="189">
        <f>D294+D303</f>
        <v>10270</v>
      </c>
      <c r="E306" s="189">
        <f>E294+E304</f>
        <v>17038</v>
      </c>
      <c r="F306" s="189">
        <f>F294+F304</f>
        <v>9236</v>
      </c>
      <c r="G306" s="10">
        <f>F306/E306*100</f>
        <v>54.208240403803266</v>
      </c>
      <c r="H306" s="109"/>
      <c r="I306" s="28"/>
      <c r="J306" s="28"/>
      <c r="K306" s="28"/>
      <c r="L306" s="28"/>
      <c r="M306" s="28"/>
      <c r="N306" s="28"/>
      <c r="O306" s="69"/>
      <c r="P306" s="69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12.75">
      <c r="A307" s="230"/>
      <c r="B307" s="231"/>
      <c r="C307" s="232"/>
      <c r="D307" s="233"/>
      <c r="E307" s="234"/>
      <c r="F307" s="229"/>
      <c r="G307" s="228"/>
      <c r="H307" s="10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  <c r="GV307" s="69"/>
      <c r="GW307" s="69"/>
      <c r="GX307" s="69"/>
      <c r="GY307" s="69"/>
      <c r="GZ307" s="69"/>
      <c r="HA307" s="69"/>
      <c r="HB307" s="69"/>
      <c r="HC307" s="69"/>
      <c r="HD307" s="69"/>
      <c r="HE307" s="69"/>
      <c r="HF307" s="69"/>
      <c r="HG307" s="69"/>
      <c r="HH307" s="69"/>
      <c r="HI307" s="69"/>
      <c r="HJ307" s="69"/>
      <c r="HK307" s="69"/>
      <c r="HL307" s="69"/>
      <c r="HM307" s="69"/>
      <c r="HN307" s="69"/>
      <c r="HO307" s="69"/>
      <c r="HP307" s="69"/>
      <c r="HQ307" s="69"/>
      <c r="HR307" s="69"/>
      <c r="HS307" s="69"/>
      <c r="HT307" s="69"/>
      <c r="HU307" s="69"/>
      <c r="HV307" s="69"/>
      <c r="HW307" s="69"/>
      <c r="HX307" s="69"/>
      <c r="HY307" s="69"/>
      <c r="HZ307" s="69"/>
      <c r="IA307" s="69"/>
      <c r="IB307" s="69"/>
      <c r="IC307" s="69"/>
      <c r="ID307" s="69"/>
      <c r="IE307" s="69"/>
      <c r="IF307" s="69"/>
      <c r="IG307" s="69"/>
      <c r="IH307" s="69"/>
      <c r="II307" s="69"/>
      <c r="IJ307" s="69"/>
      <c r="IK307" s="69"/>
      <c r="IL307" s="69"/>
      <c r="IM307" s="69"/>
      <c r="IN307" s="69"/>
      <c r="IO307" s="69"/>
      <c r="IP307" s="69"/>
      <c r="IQ307" s="69"/>
      <c r="IR307" s="69"/>
      <c r="IS307" s="69"/>
      <c r="IT307" s="69"/>
      <c r="IU307" s="69"/>
      <c r="IV307" s="69"/>
    </row>
    <row r="308" spans="1:256" s="28" customFormat="1" ht="15.75">
      <c r="A308" s="64" t="s">
        <v>906</v>
      </c>
      <c r="D308" s="69"/>
      <c r="E308" s="69"/>
      <c r="F308" s="69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2:256" s="28" customFormat="1" ht="12.75">
      <c r="B309"/>
      <c r="C309"/>
      <c r="D309" s="15"/>
      <c r="E309" s="15"/>
      <c r="F309" s="15"/>
      <c r="G309"/>
      <c r="O309" s="6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15" ht="13.5" customHeight="1">
      <c r="A310" s="55" t="s">
        <v>739</v>
      </c>
      <c r="O310" s="69"/>
    </row>
    <row r="311" spans="1:15" ht="13.5" customHeight="1">
      <c r="A311" s="55"/>
      <c r="O311" s="69"/>
    </row>
    <row r="312" spans="1:15" ht="25.5" customHeight="1">
      <c r="A312" s="7" t="s">
        <v>606</v>
      </c>
      <c r="B312" s="7" t="s">
        <v>608</v>
      </c>
      <c r="C312" s="5" t="s">
        <v>609</v>
      </c>
      <c r="D312" s="44" t="s">
        <v>782</v>
      </c>
      <c r="E312" s="51" t="s">
        <v>783</v>
      </c>
      <c r="F312" s="5" t="s">
        <v>580</v>
      </c>
      <c r="G312" s="43" t="s">
        <v>784</v>
      </c>
      <c r="O312" s="69"/>
    </row>
    <row r="313" spans="1:15" ht="15" customHeight="1">
      <c r="A313" s="130" t="s">
        <v>475</v>
      </c>
      <c r="B313" s="127">
        <v>3635</v>
      </c>
      <c r="C313" s="118" t="s">
        <v>169</v>
      </c>
      <c r="D313" s="200">
        <v>300</v>
      </c>
      <c r="E313" s="267">
        <v>300</v>
      </c>
      <c r="F313" s="267">
        <v>27</v>
      </c>
      <c r="G313" s="158">
        <v>0</v>
      </c>
      <c r="O313" s="69"/>
    </row>
    <row r="314" spans="1:7" ht="12.75">
      <c r="A314" s="179"/>
      <c r="B314" s="196"/>
      <c r="C314" s="195" t="s">
        <v>1041</v>
      </c>
      <c r="D314" s="180">
        <f>D313</f>
        <v>300</v>
      </c>
      <c r="E314" s="181">
        <f>E313</f>
        <v>300</v>
      </c>
      <c r="F314" s="210">
        <f>F313</f>
        <v>27</v>
      </c>
      <c r="G314" s="96">
        <v>0</v>
      </c>
    </row>
    <row r="315" spans="1:7" ht="12.75">
      <c r="A315" s="16"/>
      <c r="B315" s="59"/>
      <c r="C315" s="183"/>
      <c r="D315" s="184"/>
      <c r="E315" s="185"/>
      <c r="F315" s="186"/>
      <c r="G315" s="29"/>
    </row>
    <row r="316" spans="1:6" ht="13.5" customHeight="1">
      <c r="A316" s="66" t="s">
        <v>742</v>
      </c>
      <c r="D316" s="69"/>
      <c r="E316" s="69"/>
      <c r="F316" s="69"/>
    </row>
    <row r="317" spans="1:6" ht="12.75">
      <c r="A317" s="66"/>
      <c r="D317" s="69"/>
      <c r="E317" s="69"/>
      <c r="F317" s="69"/>
    </row>
    <row r="318" spans="1:7" ht="25.5" customHeight="1">
      <c r="A318" s="7" t="s">
        <v>606</v>
      </c>
      <c r="B318" s="7" t="s">
        <v>608</v>
      </c>
      <c r="C318" s="5" t="s">
        <v>609</v>
      </c>
      <c r="D318" s="44" t="s">
        <v>782</v>
      </c>
      <c r="E318" s="51" t="s">
        <v>783</v>
      </c>
      <c r="F318" s="5" t="s">
        <v>580</v>
      </c>
      <c r="G318" s="43" t="s">
        <v>784</v>
      </c>
    </row>
    <row r="319" spans="1:21" ht="27" customHeight="1">
      <c r="A319" s="130" t="s">
        <v>475</v>
      </c>
      <c r="B319" s="127">
        <v>3635</v>
      </c>
      <c r="C319" s="344" t="s">
        <v>688</v>
      </c>
      <c r="D319" s="200">
        <v>600</v>
      </c>
      <c r="E319" s="267">
        <v>350</v>
      </c>
      <c r="F319" s="267">
        <v>0</v>
      </c>
      <c r="G319" s="158">
        <f>F319/E319*100</f>
        <v>0</v>
      </c>
      <c r="U319" s="134"/>
    </row>
    <row r="320" spans="1:7" ht="18" customHeight="1">
      <c r="A320" s="130" t="s">
        <v>475</v>
      </c>
      <c r="B320" s="127">
        <v>3635</v>
      </c>
      <c r="C320" s="131" t="s">
        <v>714</v>
      </c>
      <c r="D320" s="200">
        <v>8000</v>
      </c>
      <c r="E320" s="267">
        <v>8000</v>
      </c>
      <c r="F320" s="267">
        <v>681</v>
      </c>
      <c r="G320" s="158">
        <f>F320/E320*100</f>
        <v>8.512500000000001</v>
      </c>
    </row>
    <row r="321" spans="1:7" ht="12.75">
      <c r="A321" s="179"/>
      <c r="B321" s="196"/>
      <c r="C321" s="195" t="s">
        <v>1042</v>
      </c>
      <c r="D321" s="180">
        <f>SUM(D319:D320)</f>
        <v>8600</v>
      </c>
      <c r="E321" s="181">
        <f>SUM(E319:E320)</f>
        <v>8350</v>
      </c>
      <c r="F321" s="210">
        <f>SUM(F319:F320)</f>
        <v>681</v>
      </c>
      <c r="G321" s="96">
        <f>F321/E321*100</f>
        <v>8.155688622754491</v>
      </c>
    </row>
    <row r="322" spans="1:7" ht="12.75">
      <c r="A322" s="16"/>
      <c r="B322" s="59"/>
      <c r="C322" s="183"/>
      <c r="D322" s="184"/>
      <c r="E322" s="185"/>
      <c r="F322" s="186"/>
      <c r="G322" s="187"/>
    </row>
    <row r="323" spans="1:256" s="105" customFormat="1" ht="12.75">
      <c r="A323" s="188"/>
      <c r="B323" s="198"/>
      <c r="C323" s="197" t="s">
        <v>1043</v>
      </c>
      <c r="D323" s="189">
        <f>D321+D314</f>
        <v>8900</v>
      </c>
      <c r="E323" s="190">
        <f>E314+E321</f>
        <v>8650</v>
      </c>
      <c r="F323" s="191">
        <f>F314+F321</f>
        <v>708</v>
      </c>
      <c r="G323" s="26">
        <f>F323/E323*100</f>
        <v>8.184971098265896</v>
      </c>
      <c r="H323" s="109"/>
      <c r="I323" s="28"/>
      <c r="J323" s="28"/>
      <c r="K323" s="28"/>
      <c r="L323" s="28"/>
      <c r="M323" s="28"/>
      <c r="N323" s="28"/>
      <c r="O323" s="69"/>
      <c r="P323" s="69"/>
      <c r="Q323" s="134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ht="12.75">
      <c r="D324" s="69"/>
    </row>
    <row r="325" spans="1:256" s="28" customFormat="1" ht="15.75">
      <c r="A325" s="64" t="s">
        <v>901</v>
      </c>
      <c r="D325" s="69"/>
      <c r="E325" s="69"/>
      <c r="F325" s="69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2:256" s="28" customFormat="1" ht="12.75"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55" t="s">
        <v>739</v>
      </c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2.75">
      <c r="A328" s="55"/>
      <c r="B328"/>
      <c r="C328"/>
      <c r="D328" s="15"/>
      <c r="E328" s="15"/>
      <c r="F328" s="15"/>
      <c r="G328"/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6.25" customHeight="1">
      <c r="A329" s="7" t="s">
        <v>606</v>
      </c>
      <c r="B329" s="7" t="s">
        <v>608</v>
      </c>
      <c r="C329" s="5" t="s">
        <v>609</v>
      </c>
      <c r="D329" s="44" t="s">
        <v>782</v>
      </c>
      <c r="E329" s="51" t="s">
        <v>783</v>
      </c>
      <c r="F329" s="5" t="s">
        <v>580</v>
      </c>
      <c r="G329" s="43" t="s">
        <v>784</v>
      </c>
      <c r="O329" s="69"/>
      <c r="P329" s="15"/>
      <c r="Q329" s="15"/>
      <c r="R329" s="134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5.5" customHeight="1">
      <c r="A330" s="130" t="s">
        <v>476</v>
      </c>
      <c r="B330" s="127">
        <v>2212</v>
      </c>
      <c r="C330" s="118" t="s">
        <v>704</v>
      </c>
      <c r="D330" s="200">
        <v>2040</v>
      </c>
      <c r="E330" s="267">
        <v>2040</v>
      </c>
      <c r="F330" s="267">
        <v>221</v>
      </c>
      <c r="G330" s="158">
        <f aca="true" t="shared" si="11" ref="G330:G338">F330/E330*100</f>
        <v>10.833333333333334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8.75" customHeight="1">
      <c r="A331" s="130" t="s">
        <v>476</v>
      </c>
      <c r="B331" s="127">
        <v>2212</v>
      </c>
      <c r="C331" s="131" t="s">
        <v>705</v>
      </c>
      <c r="D331" s="200">
        <v>28000</v>
      </c>
      <c r="E331" s="155">
        <v>0</v>
      </c>
      <c r="F331" s="267">
        <v>0</v>
      </c>
      <c r="G331" s="158" t="s">
        <v>1040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5" customHeight="1">
      <c r="A332" s="130" t="s">
        <v>476</v>
      </c>
      <c r="B332" s="127">
        <v>2221</v>
      </c>
      <c r="C332" s="118" t="s">
        <v>706</v>
      </c>
      <c r="D332" s="200">
        <v>140</v>
      </c>
      <c r="E332" s="155">
        <v>140</v>
      </c>
      <c r="F332" s="267">
        <v>107</v>
      </c>
      <c r="G332" s="158">
        <f t="shared" si="11"/>
        <v>76.42857142857142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4.25" customHeight="1">
      <c r="A333" s="130" t="s">
        <v>476</v>
      </c>
      <c r="B333" s="127">
        <v>2223</v>
      </c>
      <c r="C333" s="118" t="s">
        <v>63</v>
      </c>
      <c r="D333" s="200">
        <v>350</v>
      </c>
      <c r="E333" s="155">
        <v>350</v>
      </c>
      <c r="F333" s="267">
        <v>240</v>
      </c>
      <c r="G333" s="158">
        <f>F333/E333*100</f>
        <v>68.57142857142857</v>
      </c>
      <c r="O333" s="15"/>
      <c r="P333" s="15"/>
      <c r="Q333" s="15"/>
      <c r="R333" s="15"/>
      <c r="S333" s="15"/>
      <c r="T333" s="13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130" t="s">
        <v>476</v>
      </c>
      <c r="B334" s="127">
        <v>2221</v>
      </c>
      <c r="C334" s="118" t="s">
        <v>1095</v>
      </c>
      <c r="D334" s="200">
        <v>256200</v>
      </c>
      <c r="E334" s="155">
        <v>257822</v>
      </c>
      <c r="F334" s="267">
        <v>187904</v>
      </c>
      <c r="G334" s="269">
        <f>F334/E334*100</f>
        <v>72.88129019245837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5.5">
      <c r="A335" s="130" t="s">
        <v>476</v>
      </c>
      <c r="B335" s="127">
        <v>2242</v>
      </c>
      <c r="C335" s="118" t="s">
        <v>546</v>
      </c>
      <c r="D335" s="200">
        <v>284699</v>
      </c>
      <c r="E335" s="155">
        <v>283977</v>
      </c>
      <c r="F335" s="267">
        <v>173218</v>
      </c>
      <c r="G335" s="158">
        <f t="shared" si="11"/>
        <v>60.997193434679566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7.75" customHeight="1">
      <c r="A336" s="130" t="s">
        <v>476</v>
      </c>
      <c r="B336" s="127" t="s">
        <v>547</v>
      </c>
      <c r="C336" s="118" t="s">
        <v>170</v>
      </c>
      <c r="D336" s="200">
        <v>30230</v>
      </c>
      <c r="E336" s="267">
        <v>30230</v>
      </c>
      <c r="F336" s="267">
        <v>18266</v>
      </c>
      <c r="G336" s="158">
        <f t="shared" si="11"/>
        <v>60.42342044326827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50.25" customHeight="1">
      <c r="A337" s="130" t="s">
        <v>476</v>
      </c>
      <c r="B337" s="127">
        <v>2299</v>
      </c>
      <c r="C337" s="266" t="s">
        <v>1094</v>
      </c>
      <c r="D337" s="200">
        <v>0</v>
      </c>
      <c r="E337" s="267">
        <v>891</v>
      </c>
      <c r="F337" s="267">
        <v>235</v>
      </c>
      <c r="G337" s="158">
        <f t="shared" si="11"/>
        <v>26.374859708193043</v>
      </c>
      <c r="O337" s="15"/>
      <c r="P337" s="15"/>
      <c r="Q337" s="15"/>
      <c r="R337" s="15"/>
      <c r="S337" s="15"/>
      <c r="T337" s="15"/>
      <c r="U337" s="134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1" ht="12.75">
      <c r="A338" s="179"/>
      <c r="B338" s="196"/>
      <c r="C338" s="195" t="s">
        <v>1041</v>
      </c>
      <c r="D338" s="180">
        <f>SUM(D330:D337)</f>
        <v>601659</v>
      </c>
      <c r="E338" s="180">
        <f>SUM(E330:E337)</f>
        <v>575450</v>
      </c>
      <c r="F338" s="180">
        <f>SUM(F330:F337)</f>
        <v>380191</v>
      </c>
      <c r="G338" s="96">
        <f t="shared" si="11"/>
        <v>66.06846815535667</v>
      </c>
      <c r="U338" s="134"/>
    </row>
    <row r="339" spans="1:21" ht="12.75">
      <c r="A339" s="164"/>
      <c r="B339" s="165"/>
      <c r="C339" s="383"/>
      <c r="D339" s="184"/>
      <c r="E339" s="185"/>
      <c r="F339" s="229"/>
      <c r="G339" s="99"/>
      <c r="U339" s="134"/>
    </row>
    <row r="340" spans="1:256" s="28" customFormat="1" ht="13.5" customHeight="1">
      <c r="A340" s="850" t="s">
        <v>91</v>
      </c>
      <c r="B340" s="850"/>
      <c r="C340" s="850"/>
      <c r="D340" s="186"/>
      <c r="E340" s="186"/>
      <c r="F340" s="538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3.5" customHeight="1">
      <c r="A341" s="20"/>
      <c r="B341" s="20"/>
      <c r="C341" s="20"/>
      <c r="D341" s="186"/>
      <c r="E341" s="186"/>
      <c r="F341" s="186"/>
      <c r="G341" s="336"/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 customHeight="1">
      <c r="A342" s="7" t="s">
        <v>606</v>
      </c>
      <c r="B342" s="7" t="s">
        <v>608</v>
      </c>
      <c r="C342" s="5" t="s">
        <v>609</v>
      </c>
      <c r="D342" s="44" t="s">
        <v>782</v>
      </c>
      <c r="E342" s="51" t="s">
        <v>783</v>
      </c>
      <c r="F342" s="5" t="s">
        <v>580</v>
      </c>
      <c r="G342" s="43" t="s">
        <v>784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186</v>
      </c>
      <c r="B343" s="130" t="s">
        <v>89</v>
      </c>
      <c r="C343" s="118" t="s">
        <v>93</v>
      </c>
      <c r="D343" s="200">
        <v>73300</v>
      </c>
      <c r="E343" s="267">
        <v>101344</v>
      </c>
      <c r="F343" s="267">
        <v>30819</v>
      </c>
      <c r="G343" s="158">
        <f>F343/E343*100</f>
        <v>30.410285759393744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30" t="s">
        <v>187</v>
      </c>
      <c r="B344" s="130" t="s">
        <v>89</v>
      </c>
      <c r="C344" s="118" t="s">
        <v>92</v>
      </c>
      <c r="D344" s="200">
        <v>106700</v>
      </c>
      <c r="E344" s="267">
        <v>129005</v>
      </c>
      <c r="F344" s="267">
        <v>6254</v>
      </c>
      <c r="G344" s="158">
        <f>F344/E344*100</f>
        <v>4.847874113406457</v>
      </c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4.25" customHeight="1">
      <c r="A345" s="179"/>
      <c r="B345" s="196"/>
      <c r="C345" s="195" t="s">
        <v>147</v>
      </c>
      <c r="D345" s="182">
        <f>SUM(D343:D344)</f>
        <v>180000</v>
      </c>
      <c r="E345" s="182">
        <f>SUM(E343:E344)</f>
        <v>230349</v>
      </c>
      <c r="F345" s="210">
        <f>SUM(F343:F344)</f>
        <v>37073</v>
      </c>
      <c r="G345" s="208">
        <f>F345/E345*100</f>
        <v>16.094274340240244</v>
      </c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7" ht="12.75">
      <c r="A346" s="16"/>
      <c r="B346" s="59"/>
      <c r="C346" s="183"/>
      <c r="D346" s="184"/>
      <c r="E346" s="185"/>
      <c r="F346" s="229"/>
      <c r="G346" s="99"/>
    </row>
    <row r="347" spans="1:256" s="28" customFormat="1" ht="14.25" customHeight="1">
      <c r="A347" s="850" t="s">
        <v>486</v>
      </c>
      <c r="B347" s="850"/>
      <c r="C347" s="850"/>
      <c r="D347" s="879"/>
      <c r="E347" s="879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20"/>
      <c r="B348" s="20"/>
      <c r="C348" s="20"/>
      <c r="D348" s="61"/>
      <c r="E348" s="61"/>
      <c r="F348" s="61"/>
      <c r="G348" s="70"/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 customHeight="1">
      <c r="A349" s="7" t="s">
        <v>606</v>
      </c>
      <c r="B349" s="7" t="s">
        <v>608</v>
      </c>
      <c r="C349" s="5" t="s">
        <v>609</v>
      </c>
      <c r="D349" s="44" t="s">
        <v>782</v>
      </c>
      <c r="E349" s="51" t="s">
        <v>783</v>
      </c>
      <c r="F349" s="5" t="s">
        <v>580</v>
      </c>
      <c r="G349" s="43" t="s">
        <v>784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3.5" customHeight="1">
      <c r="A350" s="130" t="s">
        <v>476</v>
      </c>
      <c r="B350" s="127">
        <v>2212</v>
      </c>
      <c r="C350" s="118" t="s">
        <v>488</v>
      </c>
      <c r="D350" s="200">
        <f>D351+D352+D353</f>
        <v>803100</v>
      </c>
      <c r="E350" s="200">
        <f>E351+E352+E353</f>
        <v>905337</v>
      </c>
      <c r="F350" s="428">
        <f>F351+F352+F353</f>
        <v>501985</v>
      </c>
      <c r="G350" s="158">
        <f aca="true" t="shared" si="12" ref="G350:G355">F350/E350*100</f>
        <v>55.44730857128341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1" t="s">
        <v>487</v>
      </c>
      <c r="C351" s="552" t="s">
        <v>985</v>
      </c>
      <c r="D351" s="553">
        <v>557400</v>
      </c>
      <c r="E351" s="554">
        <v>639637</v>
      </c>
      <c r="F351" s="554">
        <v>406680</v>
      </c>
      <c r="G351" s="555">
        <f t="shared" si="12"/>
        <v>63.5798116744341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6"/>
      <c r="C352" s="552" t="s">
        <v>90</v>
      </c>
      <c r="D352" s="553">
        <v>210000</v>
      </c>
      <c r="E352" s="554">
        <v>230000</v>
      </c>
      <c r="F352" s="554">
        <v>93134</v>
      </c>
      <c r="G352" s="555">
        <f t="shared" si="12"/>
        <v>40.49304347826087</v>
      </c>
      <c r="O352" s="69"/>
      <c r="P352" s="15"/>
      <c r="Q352" s="15"/>
      <c r="R352" s="15"/>
      <c r="S352" s="15"/>
      <c r="T352" s="134"/>
      <c r="U352" s="134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/>
      <c r="B353" s="556"/>
      <c r="C353" s="552" t="s">
        <v>182</v>
      </c>
      <c r="D353" s="553">
        <v>35700</v>
      </c>
      <c r="E353" s="554">
        <v>35700</v>
      </c>
      <c r="F353" s="554">
        <v>2171</v>
      </c>
      <c r="G353" s="555">
        <f t="shared" si="12"/>
        <v>6.081232492997199</v>
      </c>
      <c r="O353" s="69"/>
      <c r="P353" s="15"/>
      <c r="Q353" s="15"/>
      <c r="R353" s="15"/>
      <c r="S353" s="15"/>
      <c r="T353" s="13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5" customHeight="1">
      <c r="A354" s="130" t="s">
        <v>476</v>
      </c>
      <c r="B354" s="127">
        <v>2212</v>
      </c>
      <c r="C354" s="550" t="s">
        <v>986</v>
      </c>
      <c r="D354" s="200">
        <v>14000</v>
      </c>
      <c r="E354" s="267">
        <v>14000</v>
      </c>
      <c r="F354" s="267">
        <v>0</v>
      </c>
      <c r="G354" s="158">
        <f t="shared" si="12"/>
        <v>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79"/>
      <c r="B355" s="196"/>
      <c r="C355" s="195" t="s">
        <v>145</v>
      </c>
      <c r="D355" s="182">
        <f>D350+D354</f>
        <v>817100</v>
      </c>
      <c r="E355" s="182">
        <f>E350+E354</f>
        <v>919337</v>
      </c>
      <c r="F355" s="210">
        <f>F350+F354</f>
        <v>501985</v>
      </c>
      <c r="G355" s="208">
        <f t="shared" si="12"/>
        <v>54.60293668154333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6"/>
      <c r="B356" s="59"/>
      <c r="C356" s="183"/>
      <c r="D356" s="186"/>
      <c r="E356" s="186"/>
      <c r="F356" s="186"/>
      <c r="G356" s="336"/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7.25" customHeight="1">
      <c r="A357" s="894" t="s">
        <v>686</v>
      </c>
      <c r="B357" s="894"/>
      <c r="C357" s="894"/>
      <c r="D357" s="452"/>
      <c r="E357" s="452"/>
      <c r="F357" s="452"/>
      <c r="G357" s="99"/>
    </row>
    <row r="358" spans="1:7" ht="25.5" customHeight="1">
      <c r="A358" s="7" t="s">
        <v>606</v>
      </c>
      <c r="B358" s="7" t="s">
        <v>608</v>
      </c>
      <c r="C358" s="5" t="s">
        <v>609</v>
      </c>
      <c r="D358" s="44" t="s">
        <v>782</v>
      </c>
      <c r="E358" s="51" t="s">
        <v>783</v>
      </c>
      <c r="F358" s="5" t="s">
        <v>580</v>
      </c>
      <c r="G358" s="43" t="s">
        <v>784</v>
      </c>
    </row>
    <row r="359" spans="1:22" ht="21" customHeight="1">
      <c r="A359" s="130" t="s">
        <v>476</v>
      </c>
      <c r="B359" s="127">
        <v>2223</v>
      </c>
      <c r="C359" s="131" t="s">
        <v>712</v>
      </c>
      <c r="D359" s="299">
        <v>1500</v>
      </c>
      <c r="E359" s="299">
        <v>1500</v>
      </c>
      <c r="F359" s="299">
        <v>66</v>
      </c>
      <c r="G359" s="157">
        <f aca="true" t="shared" si="13" ref="G359:G364">F359/E359*100</f>
        <v>4.3999999999999995</v>
      </c>
      <c r="V359" s="301"/>
    </row>
    <row r="360" spans="1:22" ht="22.5" customHeight="1">
      <c r="A360" s="130" t="s">
        <v>476</v>
      </c>
      <c r="B360" s="127">
        <v>2212</v>
      </c>
      <c r="C360" s="131" t="s">
        <v>387</v>
      </c>
      <c r="D360" s="299">
        <v>0</v>
      </c>
      <c r="E360" s="299">
        <v>5</v>
      </c>
      <c r="F360" s="299">
        <v>5</v>
      </c>
      <c r="G360" s="157">
        <f t="shared" si="13"/>
        <v>100</v>
      </c>
      <c r="V360" s="301"/>
    </row>
    <row r="361" spans="1:22" ht="24" customHeight="1">
      <c r="A361" s="130" t="s">
        <v>476</v>
      </c>
      <c r="B361" s="127">
        <v>2212</v>
      </c>
      <c r="C361" s="131" t="s">
        <v>509</v>
      </c>
      <c r="D361" s="299">
        <v>0</v>
      </c>
      <c r="E361" s="299">
        <v>415</v>
      </c>
      <c r="F361" s="299">
        <v>0</v>
      </c>
      <c r="G361" s="157">
        <f t="shared" si="13"/>
        <v>0</v>
      </c>
      <c r="V361" s="301"/>
    </row>
    <row r="362" spans="1:22" ht="22.5" customHeight="1">
      <c r="A362" s="130" t="s">
        <v>476</v>
      </c>
      <c r="B362" s="127">
        <v>2212</v>
      </c>
      <c r="C362" s="131" t="s">
        <v>510</v>
      </c>
      <c r="D362" s="299">
        <v>0</v>
      </c>
      <c r="E362" s="299">
        <v>519</v>
      </c>
      <c r="F362" s="299">
        <v>0</v>
      </c>
      <c r="G362" s="157">
        <f t="shared" si="13"/>
        <v>0</v>
      </c>
      <c r="V362" s="301"/>
    </row>
    <row r="363" spans="1:22" ht="37.5" customHeight="1">
      <c r="A363" s="130" t="s">
        <v>476</v>
      </c>
      <c r="B363" s="127">
        <v>2212</v>
      </c>
      <c r="C363" s="131" t="s">
        <v>819</v>
      </c>
      <c r="D363" s="299">
        <v>0</v>
      </c>
      <c r="E363" s="299">
        <v>52000</v>
      </c>
      <c r="F363" s="299">
        <v>52000</v>
      </c>
      <c r="G363" s="157">
        <f t="shared" si="13"/>
        <v>100</v>
      </c>
      <c r="V363" s="301"/>
    </row>
    <row r="364" spans="1:256" s="105" customFormat="1" ht="14.25" customHeight="1">
      <c r="A364" s="179"/>
      <c r="B364" s="196"/>
      <c r="C364" s="195" t="s">
        <v>1042</v>
      </c>
      <c r="D364" s="180">
        <f>SUM(D359:D363)</f>
        <v>1500</v>
      </c>
      <c r="E364" s="180">
        <f>SUM(E359:E363)</f>
        <v>54439</v>
      </c>
      <c r="F364" s="180">
        <f>SUM(F359:F363)</f>
        <v>52071</v>
      </c>
      <c r="G364" s="170">
        <f t="shared" si="13"/>
        <v>95.65017726262423</v>
      </c>
      <c r="H364" s="109"/>
      <c r="I364" s="28"/>
      <c r="J364" s="28"/>
      <c r="K364" s="28"/>
      <c r="L364" s="28"/>
      <c r="M364" s="28"/>
      <c r="N364" s="28"/>
      <c r="O364" s="69"/>
      <c r="P364" s="69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7" ht="12.75" customHeight="1">
      <c r="A365" s="16"/>
      <c r="B365" s="59"/>
      <c r="C365" s="183"/>
      <c r="D365" s="452"/>
      <c r="E365" s="452"/>
      <c r="F365" s="452"/>
      <c r="G365" s="99"/>
    </row>
    <row r="366" spans="1:256" s="28" customFormat="1" ht="14.25" customHeight="1">
      <c r="A366" s="850" t="s">
        <v>683</v>
      </c>
      <c r="B366" s="850"/>
      <c r="C366" s="850"/>
      <c r="D366" s="879"/>
      <c r="E366" s="186"/>
      <c r="F366" s="186"/>
      <c r="G366" s="336"/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5.5" customHeight="1">
      <c r="A367" s="7" t="s">
        <v>606</v>
      </c>
      <c r="B367" s="7" t="s">
        <v>608</v>
      </c>
      <c r="C367" s="5" t="s">
        <v>609</v>
      </c>
      <c r="D367" s="44" t="s">
        <v>782</v>
      </c>
      <c r="E367" s="51" t="s">
        <v>783</v>
      </c>
      <c r="F367" s="5" t="s">
        <v>580</v>
      </c>
      <c r="G367" s="43" t="s">
        <v>784</v>
      </c>
      <c r="O367" s="69"/>
      <c r="P367" s="15"/>
      <c r="Q367" s="15"/>
      <c r="R367" s="15"/>
      <c r="S367" s="15"/>
      <c r="T367" s="13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3.5" customHeight="1">
      <c r="A368" s="130" t="s">
        <v>477</v>
      </c>
      <c r="B368" s="130" t="s">
        <v>97</v>
      </c>
      <c r="C368" s="118" t="s">
        <v>703</v>
      </c>
      <c r="D368" s="200">
        <v>20000</v>
      </c>
      <c r="E368" s="267">
        <v>20000</v>
      </c>
      <c r="F368" s="267">
        <v>9409</v>
      </c>
      <c r="G368" s="158">
        <f>F368/E368*100</f>
        <v>47.044999999999995</v>
      </c>
      <c r="O368" s="69"/>
      <c r="P368" s="15"/>
      <c r="Q368" s="15"/>
      <c r="R368" s="15"/>
      <c r="S368" s="15"/>
      <c r="T368" s="15"/>
      <c r="U368" s="134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4.25" customHeight="1">
      <c r="A369" s="179"/>
      <c r="B369" s="196"/>
      <c r="C369" s="195" t="s">
        <v>551</v>
      </c>
      <c r="D369" s="182">
        <f>SUM(D368:D368)</f>
        <v>20000</v>
      </c>
      <c r="E369" s="182">
        <f>SUM(E368:E368)</f>
        <v>20000</v>
      </c>
      <c r="F369" s="182">
        <f>SUM(F368:F368)</f>
        <v>9409</v>
      </c>
      <c r="G369" s="208">
        <f>F369/E369*100</f>
        <v>47.044999999999995</v>
      </c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2" customHeight="1">
      <c r="A370" s="16"/>
      <c r="B370" s="59"/>
      <c r="C370" s="183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5" customHeight="1">
      <c r="A371" s="64" t="s">
        <v>150</v>
      </c>
      <c r="B371" s="2"/>
      <c r="C371" s="2"/>
      <c r="D371" s="186"/>
      <c r="E371" s="186"/>
      <c r="F371" s="229"/>
      <c r="G371" s="336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.75">
      <c r="A372" s="130" t="s">
        <v>72</v>
      </c>
      <c r="B372" s="130" t="s">
        <v>98</v>
      </c>
      <c r="C372" s="118" t="s">
        <v>99</v>
      </c>
      <c r="D372" s="200">
        <v>24400</v>
      </c>
      <c r="E372" s="267">
        <v>24400</v>
      </c>
      <c r="F372" s="267">
        <v>12195</v>
      </c>
      <c r="G372" s="158">
        <f>F372/E372*100</f>
        <v>49.97950819672131</v>
      </c>
    </row>
    <row r="373" spans="1:7" ht="12.75">
      <c r="A373" s="16"/>
      <c r="B373" s="59"/>
      <c r="C373" s="183"/>
      <c r="D373" s="184"/>
      <c r="E373" s="185"/>
      <c r="F373" s="229"/>
      <c r="G373" s="261"/>
    </row>
    <row r="374" spans="1:7" ht="12.75">
      <c r="A374" s="188"/>
      <c r="B374" s="198"/>
      <c r="C374" s="197" t="s">
        <v>1043</v>
      </c>
      <c r="D374" s="189">
        <f>D338+D345+D355+D364+D369+D372</f>
        <v>1644659</v>
      </c>
      <c r="E374" s="189">
        <f>E338+E345+E355+E364+E369+E372</f>
        <v>1823975</v>
      </c>
      <c r="F374" s="189">
        <f>F338+F345+F355+F364+F369+F372</f>
        <v>992924</v>
      </c>
      <c r="G374" s="26">
        <f>F374/E374*100</f>
        <v>54.43736893323647</v>
      </c>
    </row>
    <row r="375" spans="1:7" ht="13.5" customHeight="1">
      <c r="A375" s="16"/>
      <c r="B375" s="59"/>
      <c r="C375" s="183"/>
      <c r="D375" s="184"/>
      <c r="E375" s="185"/>
      <c r="F375" s="229"/>
      <c r="G375" s="99"/>
    </row>
    <row r="376" spans="1:256" s="28" customFormat="1" ht="15.75">
      <c r="A376" s="64" t="s">
        <v>745</v>
      </c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11.25" customHeight="1">
      <c r="A377" s="64"/>
      <c r="D377" s="69"/>
      <c r="E377" s="69"/>
      <c r="F377" s="69"/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7" ht="14.25" customHeight="1">
      <c r="A378" s="55" t="s">
        <v>739</v>
      </c>
      <c r="D378" s="184"/>
      <c r="E378" s="185"/>
      <c r="F378" s="229"/>
      <c r="G378" s="204"/>
    </row>
    <row r="379" spans="1:7" ht="12" customHeight="1">
      <c r="A379" s="55"/>
      <c r="D379" s="184"/>
      <c r="E379" s="185"/>
      <c r="F379" s="229"/>
      <c r="G379" s="204"/>
    </row>
    <row r="380" spans="1:256" s="28" customFormat="1" ht="25.5" customHeight="1">
      <c r="A380" s="7" t="s">
        <v>606</v>
      </c>
      <c r="B380" s="7" t="s">
        <v>608</v>
      </c>
      <c r="C380" s="5" t="s">
        <v>609</v>
      </c>
      <c r="D380" s="44" t="s">
        <v>782</v>
      </c>
      <c r="E380" s="51" t="s">
        <v>783</v>
      </c>
      <c r="F380" s="5" t="s">
        <v>580</v>
      </c>
      <c r="G380" s="43" t="s">
        <v>784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478</v>
      </c>
      <c r="B381" s="127">
        <v>4332</v>
      </c>
      <c r="C381" s="266" t="s">
        <v>987</v>
      </c>
      <c r="D381" s="428">
        <v>1000</v>
      </c>
      <c r="E381" s="267">
        <v>1000</v>
      </c>
      <c r="F381" s="267">
        <v>493</v>
      </c>
      <c r="G381" s="158">
        <f aca="true" t="shared" si="14" ref="G381:G387">F381/E381*100</f>
        <v>49.3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5" customHeight="1">
      <c r="A382" s="130" t="s">
        <v>478</v>
      </c>
      <c r="B382" s="127">
        <v>4339</v>
      </c>
      <c r="C382" s="266" t="s">
        <v>1130</v>
      </c>
      <c r="D382" s="428">
        <v>860</v>
      </c>
      <c r="E382" s="267">
        <v>1410</v>
      </c>
      <c r="F382" s="267">
        <v>687</v>
      </c>
      <c r="G382" s="158">
        <f t="shared" si="14"/>
        <v>48.723404255319146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 customHeight="1">
      <c r="A383" s="130" t="s">
        <v>478</v>
      </c>
      <c r="B383" s="127">
        <v>4339</v>
      </c>
      <c r="C383" s="266" t="s">
        <v>682</v>
      </c>
      <c r="D383" s="428">
        <v>400</v>
      </c>
      <c r="E383" s="267">
        <v>400</v>
      </c>
      <c r="F383" s="267">
        <v>142</v>
      </c>
      <c r="G383" s="158">
        <f t="shared" si="14"/>
        <v>35.5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5.5">
      <c r="A384" s="130" t="s">
        <v>478</v>
      </c>
      <c r="B384" s="127">
        <v>4399</v>
      </c>
      <c r="C384" s="266" t="s">
        <v>491</v>
      </c>
      <c r="D384" s="428">
        <v>400</v>
      </c>
      <c r="E384" s="267">
        <v>450</v>
      </c>
      <c r="F384" s="267">
        <v>214</v>
      </c>
      <c r="G384" s="158">
        <f t="shared" si="14"/>
        <v>47.55555555555556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3.5" customHeight="1">
      <c r="A385" s="130" t="s">
        <v>478</v>
      </c>
      <c r="B385" s="127">
        <v>4399</v>
      </c>
      <c r="C385" s="266" t="s">
        <v>362</v>
      </c>
      <c r="D385" s="428">
        <v>0</v>
      </c>
      <c r="E385" s="267">
        <v>836</v>
      </c>
      <c r="F385" s="267">
        <v>526</v>
      </c>
      <c r="G385" s="158">
        <f t="shared" si="14"/>
        <v>62.91866028708134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4.75" customHeight="1">
      <c r="A386" s="130" t="s">
        <v>478</v>
      </c>
      <c r="B386" s="127">
        <v>4342</v>
      </c>
      <c r="C386" s="266" t="s">
        <v>692</v>
      </c>
      <c r="D386" s="428">
        <v>0</v>
      </c>
      <c r="E386" s="267">
        <v>100</v>
      </c>
      <c r="F386" s="267">
        <v>100</v>
      </c>
      <c r="G386" s="158">
        <f t="shared" si="14"/>
        <v>100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179"/>
      <c r="B387" s="196"/>
      <c r="C387" s="195" t="s">
        <v>1041</v>
      </c>
      <c r="D387" s="180">
        <f>SUM(D381:D386)</f>
        <v>2660</v>
      </c>
      <c r="E387" s="180">
        <f>SUM(E381:E386)</f>
        <v>4196</v>
      </c>
      <c r="F387" s="346">
        <f>SUM(F381:F386)</f>
        <v>2162</v>
      </c>
      <c r="G387" s="392">
        <f t="shared" si="14"/>
        <v>51.525262154432795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12" customHeight="1">
      <c r="B388"/>
      <c r="C388"/>
      <c r="D388" s="15"/>
      <c r="E388" s="15"/>
      <c r="F388" s="15"/>
      <c r="G388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4.25" customHeight="1">
      <c r="A389" s="66" t="s">
        <v>742</v>
      </c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1.25" customHeight="1">
      <c r="A390" s="66"/>
      <c r="B390" s="14"/>
      <c r="C390"/>
      <c r="D390" s="15"/>
      <c r="E390" s="15"/>
      <c r="F390" s="69"/>
      <c r="G390" s="15"/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.75" customHeight="1">
      <c r="A391" s="7" t="s">
        <v>606</v>
      </c>
      <c r="B391" s="7" t="s">
        <v>608</v>
      </c>
      <c r="C391" s="5" t="s">
        <v>609</v>
      </c>
      <c r="D391" s="44" t="s">
        <v>782</v>
      </c>
      <c r="E391" s="51" t="s">
        <v>783</v>
      </c>
      <c r="F391" s="5" t="s">
        <v>580</v>
      </c>
      <c r="G391" s="43" t="s">
        <v>784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26.25" customHeight="1">
      <c r="A392" s="130" t="s">
        <v>478</v>
      </c>
      <c r="B392" s="127">
        <v>4357</v>
      </c>
      <c r="C392" s="118" t="s">
        <v>177</v>
      </c>
      <c r="D392" s="299">
        <v>1800</v>
      </c>
      <c r="E392" s="299">
        <v>1800</v>
      </c>
      <c r="F392" s="299">
        <v>0</v>
      </c>
      <c r="G392" s="157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5" customHeight="1">
      <c r="A393" s="179"/>
      <c r="B393" s="196"/>
      <c r="C393" s="195" t="s">
        <v>1042</v>
      </c>
      <c r="D393" s="180">
        <f>SUM(D392:D392)</f>
        <v>1800</v>
      </c>
      <c r="E393" s="302">
        <f>SUM(E392:E392)</f>
        <v>1800</v>
      </c>
      <c r="F393" s="210">
        <f>SUM(F392:F392)</f>
        <v>0</v>
      </c>
      <c r="G393" s="170">
        <f>F393/E393*100</f>
        <v>0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2:256" s="28" customFormat="1" ht="10.5" customHeight="1">
      <c r="B394"/>
      <c r="C394"/>
      <c r="D394" s="15"/>
      <c r="E394" s="15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2.75">
      <c r="A395" s="343" t="s">
        <v>360</v>
      </c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0.5" customHeight="1">
      <c r="A396" s="343"/>
      <c r="B396" s="343"/>
      <c r="C396" s="343"/>
      <c r="D396" s="134"/>
      <c r="E396" s="134"/>
      <c r="F396" s="15"/>
      <c r="G396"/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4" customHeight="1">
      <c r="A397" s="7" t="s">
        <v>606</v>
      </c>
      <c r="B397" s="7" t="s">
        <v>608</v>
      </c>
      <c r="C397" s="5" t="s">
        <v>609</v>
      </c>
      <c r="D397" s="44" t="s">
        <v>782</v>
      </c>
      <c r="E397" s="51" t="s">
        <v>783</v>
      </c>
      <c r="F397" s="5" t="s">
        <v>580</v>
      </c>
      <c r="G397" s="43" t="s">
        <v>784</v>
      </c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24.75" customHeight="1">
      <c r="A398" s="130" t="s">
        <v>478</v>
      </c>
      <c r="B398" s="127">
        <v>4339</v>
      </c>
      <c r="C398" s="118" t="s">
        <v>988</v>
      </c>
      <c r="D398" s="299">
        <v>1355</v>
      </c>
      <c r="E398" s="267">
        <v>1355</v>
      </c>
      <c r="F398" s="267">
        <v>1013</v>
      </c>
      <c r="G398" s="273">
        <f>F398/E398*100</f>
        <v>74.760147601476</v>
      </c>
    </row>
    <row r="399" spans="1:7" ht="36.75" customHeight="1">
      <c r="A399" s="130" t="s">
        <v>478</v>
      </c>
      <c r="B399" s="127">
        <v>4357</v>
      </c>
      <c r="C399" s="118" t="s">
        <v>178</v>
      </c>
      <c r="D399" s="299">
        <v>37679</v>
      </c>
      <c r="E399" s="267">
        <v>37732</v>
      </c>
      <c r="F399" s="267">
        <v>28257</v>
      </c>
      <c r="G399" s="273">
        <f>F399/E399*100</f>
        <v>74.88868864624192</v>
      </c>
    </row>
    <row r="400" spans="1:7" ht="25.5" customHeight="1">
      <c r="A400" s="130" t="s">
        <v>478</v>
      </c>
      <c r="B400" s="127">
        <v>4357</v>
      </c>
      <c r="C400" s="118" t="s">
        <v>430</v>
      </c>
      <c r="D400" s="299">
        <v>4000</v>
      </c>
      <c r="E400" s="267">
        <v>4000</v>
      </c>
      <c r="F400" s="267">
        <v>0</v>
      </c>
      <c r="G400" s="157">
        <f>F400/E400*100</f>
        <v>0</v>
      </c>
    </row>
    <row r="401" spans="1:7" ht="25.5" customHeight="1">
      <c r="A401" s="130" t="s">
        <v>478</v>
      </c>
      <c r="B401" s="127" t="s">
        <v>978</v>
      </c>
      <c r="C401" s="118" t="s">
        <v>359</v>
      </c>
      <c r="D401" s="299">
        <v>0</v>
      </c>
      <c r="E401" s="267">
        <v>13441</v>
      </c>
      <c r="F401" s="267">
        <v>13441</v>
      </c>
      <c r="G401" s="157">
        <f>F401/E401*100</f>
        <v>100</v>
      </c>
    </row>
    <row r="402" spans="1:20" ht="12.75">
      <c r="A402" s="179"/>
      <c r="B402" s="196"/>
      <c r="C402" s="195" t="s">
        <v>493</v>
      </c>
      <c r="D402" s="180">
        <f>SUM(D398:D401)</f>
        <v>43034</v>
      </c>
      <c r="E402" s="180">
        <f>SUM(E398:E401)</f>
        <v>56528</v>
      </c>
      <c r="F402" s="180">
        <f>SUM(F398:F401)</f>
        <v>42711</v>
      </c>
      <c r="G402" s="170">
        <f>F402/E402*100</f>
        <v>75.55724596660063</v>
      </c>
      <c r="T402" s="134"/>
    </row>
    <row r="403" spans="1:7" ht="12.75" customHeight="1" hidden="1">
      <c r="A403" s="895" t="s">
        <v>981</v>
      </c>
      <c r="B403" s="895"/>
      <c r="C403" s="895"/>
      <c r="F403" s="69"/>
      <c r="G403" s="15"/>
    </row>
    <row r="404" spans="1:7" ht="12.75" customHeight="1" hidden="1">
      <c r="A404" s="880" t="s">
        <v>980</v>
      </c>
      <c r="B404" s="880"/>
      <c r="C404" s="880"/>
      <c r="F404" s="69"/>
      <c r="G404" s="15"/>
    </row>
    <row r="405" spans="1:7" ht="12.75" customHeight="1" hidden="1">
      <c r="A405" s="880" t="s">
        <v>983</v>
      </c>
      <c r="B405" s="880"/>
      <c r="C405" s="880"/>
      <c r="F405" s="69"/>
      <c r="G405" s="15"/>
    </row>
    <row r="406" spans="1:7" ht="14.25" customHeight="1">
      <c r="A406" s="58"/>
      <c r="B406" s="58"/>
      <c r="C406" s="58"/>
      <c r="F406" s="69"/>
      <c r="G406" s="15"/>
    </row>
    <row r="407" spans="1:7" ht="15" customHeight="1">
      <c r="A407" s="342" t="s">
        <v>107</v>
      </c>
      <c r="B407" s="342"/>
      <c r="C407" s="341"/>
      <c r="F407" s="69"/>
      <c r="G407" s="15"/>
    </row>
    <row r="408" spans="1:7" ht="13.5" customHeight="1">
      <c r="A408" s="342"/>
      <c r="B408" s="342"/>
      <c r="C408" s="341"/>
      <c r="F408" s="69"/>
      <c r="G408" s="15"/>
    </row>
    <row r="409" spans="1:256" s="28" customFormat="1" ht="24" customHeight="1">
      <c r="A409" s="7" t="s">
        <v>606</v>
      </c>
      <c r="B409" s="7" t="s">
        <v>608</v>
      </c>
      <c r="C409" s="5" t="s">
        <v>609</v>
      </c>
      <c r="D409" s="44" t="s">
        <v>782</v>
      </c>
      <c r="E409" s="51" t="s">
        <v>783</v>
      </c>
      <c r="F409" s="5" t="s">
        <v>580</v>
      </c>
      <c r="G409" s="43" t="s">
        <v>784</v>
      </c>
      <c r="O409" s="6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24" customHeight="1">
      <c r="A410" s="130" t="s">
        <v>478</v>
      </c>
      <c r="B410" s="338" t="s">
        <v>72</v>
      </c>
      <c r="C410" s="339" t="s">
        <v>989</v>
      </c>
      <c r="D410" s="340">
        <v>36579</v>
      </c>
      <c r="E410" s="274">
        <v>38298</v>
      </c>
      <c r="F410" s="274">
        <v>38215</v>
      </c>
      <c r="G410" s="269">
        <f>F410/E410*100</f>
        <v>99.78327850018277</v>
      </c>
      <c r="O410" s="69"/>
      <c r="P410" s="15"/>
      <c r="Q410" s="15"/>
      <c r="R410" s="15"/>
      <c r="S410" s="15"/>
      <c r="T410" s="15"/>
      <c r="U410" s="134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7" ht="12.75">
      <c r="A411" s="179"/>
      <c r="B411" s="196"/>
      <c r="C411" s="195" t="s">
        <v>146</v>
      </c>
      <c r="D411" s="210">
        <f>SUM(D410:D410)</f>
        <v>36579</v>
      </c>
      <c r="E411" s="210">
        <f>SUM(E410:E410)</f>
        <v>38298</v>
      </c>
      <c r="F411" s="210">
        <f>SUM(F410:F410)</f>
        <v>38215</v>
      </c>
      <c r="G411" s="170">
        <f>F411/E411*100</f>
        <v>99.78327850018277</v>
      </c>
    </row>
    <row r="412" spans="1:7" ht="12.75">
      <c r="A412" s="179"/>
      <c r="B412" s="196"/>
      <c r="C412" s="195" t="s">
        <v>1044</v>
      </c>
      <c r="D412" s="180">
        <f>D387+D402+D411+D393</f>
        <v>84073</v>
      </c>
      <c r="E412" s="180">
        <f>E387+E402+E411+E393</f>
        <v>100822</v>
      </c>
      <c r="F412" s="180">
        <f>F387+F402+F411+F393</f>
        <v>83088</v>
      </c>
      <c r="G412" s="170">
        <f>F412/E412*100</f>
        <v>82.41058499137092</v>
      </c>
    </row>
    <row r="413" spans="1:7" ht="12.75" customHeight="1">
      <c r="A413" s="16"/>
      <c r="B413" s="59"/>
      <c r="C413" s="183"/>
      <c r="D413" s="184"/>
      <c r="E413" s="185"/>
      <c r="F413" s="229"/>
      <c r="G413" s="204"/>
    </row>
    <row r="414" spans="1:256" s="105" customFormat="1" ht="14.25" customHeight="1">
      <c r="A414" s="188"/>
      <c r="B414" s="198"/>
      <c r="C414" s="197" t="s">
        <v>1043</v>
      </c>
      <c r="D414" s="189">
        <f>D412</f>
        <v>84073</v>
      </c>
      <c r="E414" s="189">
        <f>E412</f>
        <v>100822</v>
      </c>
      <c r="F414" s="189">
        <f>F412</f>
        <v>83088</v>
      </c>
      <c r="G414" s="201">
        <f>F414/E414*100</f>
        <v>82.41058499137092</v>
      </c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05" customFormat="1" ht="14.25" customHeight="1">
      <c r="A415" s="230"/>
      <c r="B415" s="231"/>
      <c r="C415" s="232"/>
      <c r="D415" s="233"/>
      <c r="E415" s="337"/>
      <c r="F415" s="229"/>
      <c r="G415" s="228"/>
      <c r="H415" s="109"/>
      <c r="I415" s="28"/>
      <c r="J415" s="28"/>
      <c r="K415" s="28"/>
      <c r="L415" s="28"/>
      <c r="M415" s="28"/>
      <c r="N415" s="28"/>
      <c r="O415" s="69"/>
      <c r="P415" s="69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5.75">
      <c r="A416" s="64" t="s">
        <v>747</v>
      </c>
      <c r="D416" s="69"/>
      <c r="E416" s="69"/>
      <c r="F416" s="69"/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9:15" ht="12" customHeight="1">
      <c r="I417" s="28"/>
      <c r="O417" s="69"/>
    </row>
    <row r="418" spans="1:15" ht="14.25" customHeight="1">
      <c r="A418" s="55" t="s">
        <v>739</v>
      </c>
      <c r="I418" s="28"/>
      <c r="O418" s="69"/>
    </row>
    <row r="419" spans="9:15" ht="13.5" customHeight="1">
      <c r="I419" s="28"/>
      <c r="O419" s="69"/>
    </row>
    <row r="420" spans="1:15" ht="24.75" customHeight="1">
      <c r="A420" s="7" t="s">
        <v>606</v>
      </c>
      <c r="B420" s="7" t="s">
        <v>608</v>
      </c>
      <c r="C420" s="5" t="s">
        <v>609</v>
      </c>
      <c r="D420" s="44" t="s">
        <v>782</v>
      </c>
      <c r="E420" s="51" t="s">
        <v>783</v>
      </c>
      <c r="F420" s="5" t="s">
        <v>580</v>
      </c>
      <c r="G420" s="43" t="s">
        <v>784</v>
      </c>
      <c r="I420" s="28"/>
      <c r="O420" s="69"/>
    </row>
    <row r="421" spans="1:15" ht="27.75" customHeight="1">
      <c r="A421" s="130" t="s">
        <v>479</v>
      </c>
      <c r="B421" s="127">
        <v>5399</v>
      </c>
      <c r="C421" s="118" t="s">
        <v>696</v>
      </c>
      <c r="D421" s="156">
        <v>60</v>
      </c>
      <c r="E421" s="156">
        <v>60</v>
      </c>
      <c r="F421" s="299">
        <v>24</v>
      </c>
      <c r="G421" s="273">
        <f>F421/E421*100</f>
        <v>40</v>
      </c>
      <c r="I421" s="28"/>
      <c r="O421" s="69"/>
    </row>
    <row r="422" spans="1:15" ht="25.5">
      <c r="A422" s="130" t="s">
        <v>479</v>
      </c>
      <c r="B422" s="127">
        <v>5512</v>
      </c>
      <c r="C422" s="118" t="s">
        <v>697</v>
      </c>
      <c r="D422" s="156">
        <v>6500</v>
      </c>
      <c r="E422" s="156">
        <v>11946</v>
      </c>
      <c r="F422" s="299">
        <v>7910</v>
      </c>
      <c r="G422" s="273">
        <f>F422/E422*100</f>
        <v>66.21463251297506</v>
      </c>
      <c r="I422" s="28"/>
      <c r="O422" s="69"/>
    </row>
    <row r="423" spans="1:15" ht="25.5">
      <c r="A423" s="130" t="s">
        <v>479</v>
      </c>
      <c r="B423" s="127">
        <v>5529</v>
      </c>
      <c r="C423" s="118" t="s">
        <v>698</v>
      </c>
      <c r="D423" s="156">
        <v>260</v>
      </c>
      <c r="E423" s="156">
        <v>260</v>
      </c>
      <c r="F423" s="299">
        <v>19</v>
      </c>
      <c r="G423" s="273">
        <f>F423/E423*100</f>
        <v>7.307692307692308</v>
      </c>
      <c r="I423" s="28"/>
      <c r="O423" s="69"/>
    </row>
    <row r="424" spans="1:256" s="28" customFormat="1" ht="12.75">
      <c r="A424" s="179"/>
      <c r="B424" s="196"/>
      <c r="C424" s="195" t="s">
        <v>1041</v>
      </c>
      <c r="D424" s="180">
        <f>SUM(D421:D423)</f>
        <v>6820</v>
      </c>
      <c r="E424" s="180">
        <f>SUM(E421:E423)</f>
        <v>12266</v>
      </c>
      <c r="F424" s="180">
        <f>SUM(F421:F423)</f>
        <v>7953</v>
      </c>
      <c r="G424" s="208">
        <f>F424/E424*100</f>
        <v>64.83776292189793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13.5" customHeight="1">
      <c r="A425" s="16"/>
      <c r="B425" s="59"/>
      <c r="C425" s="60"/>
      <c r="D425" s="167"/>
      <c r="E425" s="62"/>
      <c r="F425" s="46"/>
      <c r="G425" s="70"/>
    </row>
    <row r="426" spans="1:7" ht="15" customHeight="1">
      <c r="A426" s="874" t="s">
        <v>384</v>
      </c>
      <c r="B426" s="878"/>
      <c r="C426" s="878"/>
      <c r="D426" s="855"/>
      <c r="E426" s="62"/>
      <c r="F426" s="46"/>
      <c r="G426" s="70"/>
    </row>
    <row r="427" spans="1:7" ht="12" customHeight="1">
      <c r="A427" s="66"/>
      <c r="D427" s="167"/>
      <c r="E427" s="62"/>
      <c r="F427" s="46"/>
      <c r="G427" s="70"/>
    </row>
    <row r="428" spans="1:7" ht="23.25" customHeight="1">
      <c r="A428" s="7" t="s">
        <v>606</v>
      </c>
      <c r="B428" s="7" t="s">
        <v>608</v>
      </c>
      <c r="C428" s="5" t="s">
        <v>609</v>
      </c>
      <c r="D428" s="44" t="s">
        <v>782</v>
      </c>
      <c r="E428" s="51" t="s">
        <v>783</v>
      </c>
      <c r="F428" s="5" t="s">
        <v>580</v>
      </c>
      <c r="G428" s="43" t="s">
        <v>784</v>
      </c>
    </row>
    <row r="429" spans="1:7" ht="24.75" customHeight="1">
      <c r="A429" s="130" t="s">
        <v>479</v>
      </c>
      <c r="B429" s="127">
        <v>5311</v>
      </c>
      <c r="C429" s="118" t="s">
        <v>694</v>
      </c>
      <c r="D429" s="156">
        <v>1000</v>
      </c>
      <c r="E429" s="156">
        <v>333</v>
      </c>
      <c r="F429" s="299">
        <v>0</v>
      </c>
      <c r="G429" s="157">
        <f>F429/E429*100</f>
        <v>0</v>
      </c>
    </row>
    <row r="430" spans="1:21" ht="12.75" customHeight="1">
      <c r="A430" s="130" t="s">
        <v>479</v>
      </c>
      <c r="B430" s="127">
        <v>5311</v>
      </c>
      <c r="C430" s="131" t="s">
        <v>695</v>
      </c>
      <c r="D430" s="156">
        <v>3000</v>
      </c>
      <c r="E430" s="156">
        <v>3822</v>
      </c>
      <c r="F430" s="299">
        <v>0</v>
      </c>
      <c r="G430" s="157">
        <f>F430/E430*100</f>
        <v>0</v>
      </c>
      <c r="U430" s="134"/>
    </row>
    <row r="431" spans="1:7" ht="12.75">
      <c r="A431" s="179"/>
      <c r="B431" s="196"/>
      <c r="C431" s="195" t="s">
        <v>1042</v>
      </c>
      <c r="D431" s="180">
        <f>SUM(D429:D430)</f>
        <v>4000</v>
      </c>
      <c r="E431" s="180">
        <f>SUM(E429:E430)</f>
        <v>4155</v>
      </c>
      <c r="F431" s="180">
        <f>SUM(F429:F430)</f>
        <v>0</v>
      </c>
      <c r="G431" s="96">
        <f>F431/E431*100</f>
        <v>0</v>
      </c>
    </row>
    <row r="432" spans="1:7" ht="12.75">
      <c r="A432" s="16"/>
      <c r="B432" s="59"/>
      <c r="C432" s="183"/>
      <c r="D432" s="184"/>
      <c r="E432" s="184"/>
      <c r="F432" s="184"/>
      <c r="G432" s="99"/>
    </row>
    <row r="433" spans="1:7" ht="15" customHeight="1">
      <c r="A433" s="831" t="s">
        <v>686</v>
      </c>
      <c r="B433" s="831"/>
      <c r="C433" s="831"/>
      <c r="D433" s="452"/>
      <c r="E433" s="452"/>
      <c r="F433" s="452"/>
      <c r="G433" s="99"/>
    </row>
    <row r="434" spans="1:7" ht="10.5" customHeight="1">
      <c r="A434" s="606"/>
      <c r="B434" s="606"/>
      <c r="C434" s="606"/>
      <c r="D434" s="452"/>
      <c r="E434" s="452"/>
      <c r="F434" s="452"/>
      <c r="G434" s="99"/>
    </row>
    <row r="435" spans="1:7" ht="25.5" customHeight="1">
      <c r="A435" s="7" t="s">
        <v>606</v>
      </c>
      <c r="B435" s="7" t="s">
        <v>608</v>
      </c>
      <c r="C435" s="5" t="s">
        <v>609</v>
      </c>
      <c r="D435" s="44" t="s">
        <v>782</v>
      </c>
      <c r="E435" s="51" t="s">
        <v>783</v>
      </c>
      <c r="F435" s="5" t="s">
        <v>580</v>
      </c>
      <c r="G435" s="43" t="s">
        <v>784</v>
      </c>
    </row>
    <row r="436" spans="1:22" ht="25.5" customHeight="1">
      <c r="A436" s="130" t="s">
        <v>479</v>
      </c>
      <c r="B436" s="127">
        <v>5399</v>
      </c>
      <c r="C436" s="131" t="s">
        <v>175</v>
      </c>
      <c r="D436" s="299">
        <v>0</v>
      </c>
      <c r="E436" s="299">
        <v>1569</v>
      </c>
      <c r="F436" s="299">
        <v>0</v>
      </c>
      <c r="G436" s="157">
        <f>F436/E436*100</f>
        <v>0</v>
      </c>
      <c r="V436" s="301"/>
    </row>
    <row r="437" spans="1:256" s="105" customFormat="1" ht="14.25" customHeight="1">
      <c r="A437" s="179"/>
      <c r="B437" s="196"/>
      <c r="C437" s="195" t="s">
        <v>1042</v>
      </c>
      <c r="D437" s="180">
        <f>SUM(D436:D436)</f>
        <v>0</v>
      </c>
      <c r="E437" s="302">
        <f>SUM(E436:E436)</f>
        <v>1569</v>
      </c>
      <c r="F437" s="210">
        <f>SUM(F436:F436)</f>
        <v>0</v>
      </c>
      <c r="G437" s="170">
        <f>F437/E437*100</f>
        <v>0</v>
      </c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05" customFormat="1" ht="14.25" customHeight="1">
      <c r="A438" s="16"/>
      <c r="B438" s="59"/>
      <c r="C438" s="183"/>
      <c r="D438" s="184"/>
      <c r="E438" s="607"/>
      <c r="F438" s="229"/>
      <c r="G438" s="204"/>
      <c r="H438" s="109"/>
      <c r="I438" s="28"/>
      <c r="J438" s="28"/>
      <c r="K438" s="28"/>
      <c r="L438" s="28"/>
      <c r="M438" s="28"/>
      <c r="N438" s="28"/>
      <c r="O438" s="69"/>
      <c r="P438" s="69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7" ht="15.75" customHeight="1">
      <c r="A439" s="874" t="s">
        <v>385</v>
      </c>
      <c r="B439" s="878"/>
      <c r="C439" s="878"/>
      <c r="D439" s="855"/>
      <c r="E439" s="879"/>
      <c r="F439" s="229"/>
      <c r="G439" s="336"/>
    </row>
    <row r="440" spans="1:7" ht="14.25" customHeight="1">
      <c r="A440" s="459"/>
      <c r="B440" s="460"/>
      <c r="C440" s="460"/>
      <c r="D440" s="463"/>
      <c r="E440" s="185"/>
      <c r="F440" s="229"/>
      <c r="G440" s="336"/>
    </row>
    <row r="441" spans="1:7" ht="23.25" customHeight="1">
      <c r="A441" s="7" t="s">
        <v>606</v>
      </c>
      <c r="B441" s="7" t="s">
        <v>608</v>
      </c>
      <c r="C441" s="5" t="s">
        <v>609</v>
      </c>
      <c r="D441" s="44" t="s">
        <v>782</v>
      </c>
      <c r="E441" s="51" t="s">
        <v>783</v>
      </c>
      <c r="F441" s="5" t="s">
        <v>580</v>
      </c>
      <c r="G441" s="43" t="s">
        <v>784</v>
      </c>
    </row>
    <row r="442" spans="1:7" ht="30.75" customHeight="1">
      <c r="A442" s="130" t="s">
        <v>479</v>
      </c>
      <c r="B442" s="127">
        <v>5511</v>
      </c>
      <c r="C442" s="131" t="s">
        <v>386</v>
      </c>
      <c r="D442" s="156">
        <v>4400</v>
      </c>
      <c r="E442" s="156">
        <v>4400</v>
      </c>
      <c r="F442" s="299">
        <v>4400</v>
      </c>
      <c r="G442" s="157">
        <f>F442/E442*100</f>
        <v>100</v>
      </c>
    </row>
    <row r="443" spans="1:7" ht="12.75">
      <c r="A443" s="179"/>
      <c r="B443" s="196"/>
      <c r="C443" s="195" t="s">
        <v>467</v>
      </c>
      <c r="D443" s="180">
        <f>SUM(D442:D442)</f>
        <v>4400</v>
      </c>
      <c r="E443" s="180">
        <f>SUM(E442:E442)</f>
        <v>4400</v>
      </c>
      <c r="F443" s="180">
        <f>SUM(F442:F442)</f>
        <v>4400</v>
      </c>
      <c r="G443" s="208">
        <f>F443/E443*100</f>
        <v>100</v>
      </c>
    </row>
    <row r="444" spans="1:7" ht="10.5" customHeight="1">
      <c r="A444" s="16"/>
      <c r="B444" s="59"/>
      <c r="C444" s="183"/>
      <c r="D444" s="184"/>
      <c r="E444" s="185"/>
      <c r="F444" s="229"/>
      <c r="G444" s="336"/>
    </row>
    <row r="445" spans="1:256" s="28" customFormat="1" ht="12.75">
      <c r="A445" s="188"/>
      <c r="B445" s="198"/>
      <c r="C445" s="197" t="s">
        <v>1043</v>
      </c>
      <c r="D445" s="189">
        <f>D424+D443+D431</f>
        <v>15220</v>
      </c>
      <c r="E445" s="189">
        <f>E424+E443+E431+E437</f>
        <v>22390</v>
      </c>
      <c r="F445" s="189">
        <f>F424+F443+F431+F437</f>
        <v>12353</v>
      </c>
      <c r="G445" s="209">
        <f>F445/E445*100</f>
        <v>55.171951764180434</v>
      </c>
      <c r="H445" s="10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  <c r="HP445" s="69"/>
      <c r="HQ445" s="69"/>
      <c r="HR445" s="69"/>
      <c r="HS445" s="69"/>
      <c r="HT445" s="69"/>
      <c r="HU445" s="69"/>
      <c r="HV445" s="69"/>
      <c r="HW445" s="69"/>
      <c r="HX445" s="69"/>
      <c r="HY445" s="69"/>
      <c r="HZ445" s="69"/>
      <c r="IA445" s="69"/>
      <c r="IB445" s="69"/>
      <c r="IC445" s="69"/>
      <c r="ID445" s="69"/>
      <c r="IE445" s="69"/>
      <c r="IF445" s="69"/>
      <c r="IG445" s="69"/>
      <c r="IH445" s="69"/>
      <c r="II445" s="69"/>
      <c r="IJ445" s="69"/>
      <c r="IK445" s="69"/>
      <c r="IL445" s="69"/>
      <c r="IM445" s="69"/>
      <c r="IN445" s="69"/>
      <c r="IO445" s="69"/>
      <c r="IP445" s="69"/>
      <c r="IQ445" s="69"/>
      <c r="IR445" s="69"/>
      <c r="IS445" s="69"/>
      <c r="IT445" s="69"/>
      <c r="IU445" s="69"/>
      <c r="IV445" s="69"/>
    </row>
    <row r="446" spans="1:23" s="207" customFormat="1" ht="12" customHeight="1">
      <c r="A446" s="16"/>
      <c r="B446" s="59"/>
      <c r="C446" s="183"/>
      <c r="D446" s="184"/>
      <c r="E446" s="251"/>
      <c r="F446" s="186"/>
      <c r="G446" s="70"/>
      <c r="W446" s="207" t="s">
        <v>797</v>
      </c>
    </row>
    <row r="447" spans="1:256" s="28" customFormat="1" ht="15.75">
      <c r="A447" s="206" t="s">
        <v>764</v>
      </c>
      <c r="B447" s="207"/>
      <c r="C447" s="207"/>
      <c r="D447" s="303"/>
      <c r="E447" s="207"/>
      <c r="F447" s="207"/>
      <c r="G447" s="207"/>
      <c r="O447" s="69" t="s">
        <v>916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58"/>
      <c r="B448" s="14"/>
      <c r="C448"/>
      <c r="D448" s="15"/>
      <c r="E448" s="15"/>
      <c r="F448" s="15"/>
      <c r="G448"/>
      <c r="O448" s="69" t="s">
        <v>917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66" t="s">
        <v>739</v>
      </c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66"/>
      <c r="B450" s="14"/>
      <c r="C450"/>
      <c r="D450" s="15"/>
      <c r="E450" s="15"/>
      <c r="F450" s="15"/>
      <c r="G45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606</v>
      </c>
      <c r="B451" s="7" t="s">
        <v>608</v>
      </c>
      <c r="C451" s="5" t="s">
        <v>609</v>
      </c>
      <c r="D451" s="44" t="s">
        <v>782</v>
      </c>
      <c r="E451" s="51" t="s">
        <v>783</v>
      </c>
      <c r="F451" s="5" t="s">
        <v>580</v>
      </c>
      <c r="G451" s="43" t="s">
        <v>784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30" t="s">
        <v>480</v>
      </c>
      <c r="B452" s="127">
        <v>6113</v>
      </c>
      <c r="C452" s="118" t="s">
        <v>494</v>
      </c>
      <c r="D452" s="156">
        <v>38283</v>
      </c>
      <c r="E452" s="156">
        <v>38724</v>
      </c>
      <c r="F452" s="299">
        <v>19783</v>
      </c>
      <c r="G452" s="157">
        <f>F452/E452*100</f>
        <v>51.087181076335085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30" t="s">
        <v>480</v>
      </c>
      <c r="B453" s="127">
        <v>6113</v>
      </c>
      <c r="C453" s="118" t="s">
        <v>179</v>
      </c>
      <c r="D453" s="156">
        <v>700</v>
      </c>
      <c r="E453" s="156">
        <v>700</v>
      </c>
      <c r="F453" s="299">
        <v>700</v>
      </c>
      <c r="G453" s="157">
        <f>F453/E453*100</f>
        <v>100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30" t="s">
        <v>480</v>
      </c>
      <c r="B454" s="127">
        <v>6223</v>
      </c>
      <c r="C454" s="118" t="s">
        <v>180</v>
      </c>
      <c r="D454" s="156">
        <v>6000</v>
      </c>
      <c r="E454" s="156">
        <v>6000</v>
      </c>
      <c r="F454" s="299">
        <v>4655</v>
      </c>
      <c r="G454" s="157">
        <f>F454/E454*100</f>
        <v>77.58333333333334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1041</v>
      </c>
      <c r="D455" s="182">
        <f>SUM(D452:D454)</f>
        <v>44983</v>
      </c>
      <c r="E455" s="182">
        <f>SUM(E452:E454)</f>
        <v>45424</v>
      </c>
      <c r="F455" s="182">
        <f>SUM(F452:F454)</f>
        <v>25138</v>
      </c>
      <c r="G455" s="208">
        <f>F455/E455*100</f>
        <v>55.34078901021486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50"/>
      <c r="B456" s="850"/>
      <c r="C456" s="850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850" t="s">
        <v>742</v>
      </c>
      <c r="B457" s="850"/>
      <c r="C457" s="850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236"/>
      <c r="B458" s="59"/>
      <c r="C458" s="60"/>
      <c r="D458" s="61"/>
      <c r="E458" s="61"/>
      <c r="F458" s="61"/>
      <c r="G458" s="70"/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5.5" customHeight="1">
      <c r="A459" s="7" t="s">
        <v>606</v>
      </c>
      <c r="B459" s="7" t="s">
        <v>608</v>
      </c>
      <c r="C459" s="5" t="s">
        <v>609</v>
      </c>
      <c r="D459" s="44" t="s">
        <v>782</v>
      </c>
      <c r="E459" s="51" t="s">
        <v>783</v>
      </c>
      <c r="F459" s="5" t="s">
        <v>580</v>
      </c>
      <c r="G459" s="43" t="s">
        <v>784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16" t="s">
        <v>480</v>
      </c>
      <c r="B460" s="117">
        <v>6113</v>
      </c>
      <c r="C460" s="118" t="s">
        <v>188</v>
      </c>
      <c r="D460" s="153">
        <v>1050</v>
      </c>
      <c r="E460" s="153">
        <v>1050</v>
      </c>
      <c r="F460" s="405">
        <v>769</v>
      </c>
      <c r="G460" s="157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79"/>
      <c r="B461" s="196"/>
      <c r="C461" s="195" t="s">
        <v>1042</v>
      </c>
      <c r="D461" s="182">
        <f>D460</f>
        <v>1050</v>
      </c>
      <c r="E461" s="182">
        <f>E460</f>
        <v>1050</v>
      </c>
      <c r="F461" s="268">
        <f>F460</f>
        <v>769</v>
      </c>
      <c r="G461" s="170">
        <f>F461/E461*100</f>
        <v>73.23809523809524</v>
      </c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64"/>
      <c r="B462" s="165"/>
      <c r="C462" s="334"/>
      <c r="D462" s="335"/>
      <c r="E462" s="335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7" ht="25.5" customHeight="1">
      <c r="A463" s="7" t="s">
        <v>606</v>
      </c>
      <c r="B463" s="7" t="s">
        <v>608</v>
      </c>
      <c r="C463" s="5" t="s">
        <v>609</v>
      </c>
      <c r="D463" s="44" t="s">
        <v>782</v>
      </c>
      <c r="E463" s="51" t="s">
        <v>783</v>
      </c>
      <c r="F463" s="5" t="s">
        <v>580</v>
      </c>
      <c r="G463" s="43" t="s">
        <v>784</v>
      </c>
    </row>
    <row r="464" spans="1:7" ht="15" customHeight="1">
      <c r="A464" s="130" t="s">
        <v>485</v>
      </c>
      <c r="B464" s="127">
        <v>6330</v>
      </c>
      <c r="C464" s="118" t="s">
        <v>464</v>
      </c>
      <c r="D464" s="153">
        <v>267</v>
      </c>
      <c r="E464" s="153">
        <v>267</v>
      </c>
      <c r="F464" s="405">
        <v>200</v>
      </c>
      <c r="G464" s="157">
        <f>F464/E464*100</f>
        <v>74.90636704119851</v>
      </c>
    </row>
    <row r="465" spans="1:7" s="178" customFormat="1" ht="14.25" customHeight="1">
      <c r="A465" s="16"/>
      <c r="B465" s="59"/>
      <c r="C465" s="183"/>
      <c r="D465" s="184"/>
      <c r="E465" s="185"/>
      <c r="F465" s="186"/>
      <c r="G465" s="235"/>
    </row>
    <row r="466" spans="1:256" s="28" customFormat="1" ht="14.25" customHeight="1">
      <c r="A466" s="188"/>
      <c r="B466" s="198"/>
      <c r="C466" s="197" t="s">
        <v>465</v>
      </c>
      <c r="D466" s="189">
        <f>D455+D461+D464</f>
        <v>46300</v>
      </c>
      <c r="E466" s="189">
        <f>E455+E461+E464</f>
        <v>46741</v>
      </c>
      <c r="F466" s="189">
        <f>F455+F461+F464</f>
        <v>26107</v>
      </c>
      <c r="G466" s="201">
        <f>F466/E466*100</f>
        <v>55.85460302518131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s="178" customFormat="1" ht="14.25" customHeight="1">
      <c r="A467" s="16"/>
      <c r="B467" s="59"/>
      <c r="C467" s="183"/>
      <c r="D467" s="184"/>
      <c r="E467" s="185"/>
      <c r="F467" s="186"/>
      <c r="G467" s="235"/>
    </row>
    <row r="468" spans="1:6" s="178" customFormat="1" ht="14.25" customHeight="1">
      <c r="A468" s="876" t="s">
        <v>466</v>
      </c>
      <c r="B468" s="850"/>
      <c r="C468" s="850"/>
      <c r="D468" s="877"/>
      <c r="E468" s="877"/>
      <c r="F468" s="257"/>
    </row>
    <row r="469" spans="1:6" s="178" customFormat="1" ht="14.25" customHeight="1">
      <c r="A469" s="40"/>
      <c r="B469" s="20"/>
      <c r="C469" s="20"/>
      <c r="D469" s="314"/>
      <c r="E469" s="314"/>
      <c r="F469" s="257"/>
    </row>
    <row r="470" spans="1:256" s="28" customFormat="1" ht="25.5" customHeight="1">
      <c r="A470" s="7" t="s">
        <v>606</v>
      </c>
      <c r="B470" s="7" t="s">
        <v>608</v>
      </c>
      <c r="C470" s="5" t="s">
        <v>609</v>
      </c>
      <c r="D470" s="44" t="s">
        <v>782</v>
      </c>
      <c r="E470" s="51" t="s">
        <v>783</v>
      </c>
      <c r="F470" s="5" t="s">
        <v>580</v>
      </c>
      <c r="G470" s="43" t="s">
        <v>784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38.25" customHeight="1">
      <c r="A471" s="130" t="s">
        <v>480</v>
      </c>
      <c r="B471" s="127" t="s">
        <v>72</v>
      </c>
      <c r="C471" s="118" t="s">
        <v>431</v>
      </c>
      <c r="D471" s="387">
        <v>5150</v>
      </c>
      <c r="E471" s="156">
        <v>5150</v>
      </c>
      <c r="F471" s="299">
        <v>3585</v>
      </c>
      <c r="G471" s="157">
        <f>F471/E471*100</f>
        <v>69.6116504854369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5" customHeight="1">
      <c r="A472" s="130" t="s">
        <v>480</v>
      </c>
      <c r="B472" s="127" t="s">
        <v>72</v>
      </c>
      <c r="C472" s="118" t="s">
        <v>1131</v>
      </c>
      <c r="D472" s="387">
        <v>0</v>
      </c>
      <c r="E472" s="156">
        <v>1197</v>
      </c>
      <c r="F472" s="299">
        <v>1192</v>
      </c>
      <c r="G472" s="157">
        <f>F472/E472*100</f>
        <v>99.58228905597326</v>
      </c>
      <c r="O472" s="69"/>
      <c r="P472" s="15"/>
      <c r="Q472" s="15"/>
      <c r="R472" s="15"/>
      <c r="S472" s="15"/>
      <c r="T472" s="15"/>
      <c r="U472" s="134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4.25" customHeight="1">
      <c r="A473" s="179"/>
      <c r="B473" s="196"/>
      <c r="C473" s="195" t="s">
        <v>469</v>
      </c>
      <c r="D473" s="182">
        <f>SUM(D471:D472)</f>
        <v>5150</v>
      </c>
      <c r="E473" s="182">
        <f>SUM(E471:E472)</f>
        <v>6347</v>
      </c>
      <c r="F473" s="210">
        <f>SUM(F471:F472)</f>
        <v>4777</v>
      </c>
      <c r="G473" s="208">
        <f>F473/E473*100</f>
        <v>75.26390420671183</v>
      </c>
      <c r="O473" s="6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6" s="178" customFormat="1" ht="14.25" customHeight="1">
      <c r="A474" s="40"/>
      <c r="B474" s="20"/>
      <c r="C474" s="20"/>
      <c r="D474" s="314"/>
      <c r="E474" s="314"/>
      <c r="F474" s="257"/>
    </row>
    <row r="475" spans="1:6" s="178" customFormat="1" ht="14.25" customHeight="1">
      <c r="A475" s="876" t="s">
        <v>713</v>
      </c>
      <c r="B475" s="884"/>
      <c r="C475" s="884"/>
      <c r="D475" s="314"/>
      <c r="E475" s="314"/>
      <c r="F475" s="257"/>
    </row>
    <row r="476" spans="1:6" s="178" customFormat="1" ht="15" customHeight="1">
      <c r="A476" s="461"/>
      <c r="B476" s="462"/>
      <c r="C476" s="462"/>
      <c r="D476" s="314"/>
      <c r="E476" s="314"/>
      <c r="F476" s="257"/>
    </row>
    <row r="477" spans="1:7" ht="24.75" customHeight="1">
      <c r="A477" s="7" t="s">
        <v>606</v>
      </c>
      <c r="B477" s="7" t="s">
        <v>608</v>
      </c>
      <c r="C477" s="5" t="s">
        <v>609</v>
      </c>
      <c r="D477" s="44" t="s">
        <v>782</v>
      </c>
      <c r="E477" s="51" t="s">
        <v>783</v>
      </c>
      <c r="F477" s="5" t="s">
        <v>580</v>
      </c>
      <c r="G477" s="43" t="s">
        <v>784</v>
      </c>
    </row>
    <row r="478" spans="1:7" ht="25.5">
      <c r="A478" s="130" t="s">
        <v>481</v>
      </c>
      <c r="B478" s="127">
        <v>3636</v>
      </c>
      <c r="C478" s="118" t="s">
        <v>719</v>
      </c>
      <c r="D478" s="156">
        <v>160</v>
      </c>
      <c r="E478" s="156">
        <v>160</v>
      </c>
      <c r="F478" s="299">
        <v>0</v>
      </c>
      <c r="G478" s="157">
        <f>F478/E478*100</f>
        <v>0</v>
      </c>
    </row>
    <row r="479" spans="1:7" ht="25.5">
      <c r="A479" s="130" t="s">
        <v>481</v>
      </c>
      <c r="B479" s="127">
        <v>6171</v>
      </c>
      <c r="C479" s="118" t="s">
        <v>720</v>
      </c>
      <c r="D479" s="156">
        <v>580</v>
      </c>
      <c r="E479" s="156">
        <v>580</v>
      </c>
      <c r="F479" s="299">
        <v>0</v>
      </c>
      <c r="G479" s="157">
        <f>F479/E479*100</f>
        <v>0</v>
      </c>
    </row>
    <row r="480" spans="1:256" s="105" customFormat="1" ht="12.75">
      <c r="A480" s="16"/>
      <c r="B480" s="59"/>
      <c r="C480" s="60"/>
      <c r="D480" s="61"/>
      <c r="E480" s="62"/>
      <c r="F480" s="46"/>
      <c r="G480" s="237"/>
      <c r="H480" s="109"/>
      <c r="I480" s="28"/>
      <c r="J480" s="28"/>
      <c r="K480" s="28"/>
      <c r="L480" s="28"/>
      <c r="M480" s="28"/>
      <c r="N480" s="28"/>
      <c r="O480" s="69"/>
      <c r="P480" s="69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7" ht="12.75">
      <c r="A481" s="188"/>
      <c r="B481" s="198"/>
      <c r="C481" s="197" t="s">
        <v>1063</v>
      </c>
      <c r="D481" s="189">
        <f>D455+D461+D464+D473+D478+D479</f>
        <v>52190</v>
      </c>
      <c r="E481" s="189">
        <f>E455+E461+E464+E473+E478+E479</f>
        <v>53828</v>
      </c>
      <c r="F481" s="189">
        <f>F455+F461+F464+F473+F478+F479</f>
        <v>30884</v>
      </c>
      <c r="G481" s="201">
        <f>F481/E481*100</f>
        <v>57.375343687300294</v>
      </c>
    </row>
    <row r="482" spans="1:256" s="28" customFormat="1" ht="13.5" customHeight="1">
      <c r="A482" s="58"/>
      <c r="B482" s="14"/>
      <c r="C482"/>
      <c r="D482" s="69"/>
      <c r="E482" s="69"/>
      <c r="F482" s="69"/>
      <c r="G482"/>
      <c r="O482" s="69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>
      <c r="A483" s="132" t="s">
        <v>765</v>
      </c>
      <c r="B483" s="58"/>
      <c r="D483" s="69"/>
      <c r="E483" s="69"/>
      <c r="F483" s="69"/>
      <c r="O483" s="69" t="s">
        <v>918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3.5" customHeight="1">
      <c r="A484" s="58"/>
      <c r="B484" s="14"/>
      <c r="C484"/>
      <c r="D484" s="69"/>
      <c r="E484" s="69"/>
      <c r="F484" s="69"/>
      <c r="G484"/>
      <c r="O484" s="69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6" ht="15" customHeight="1">
      <c r="A485" s="66" t="s">
        <v>739</v>
      </c>
      <c r="B485" s="14"/>
      <c r="D485" s="69"/>
      <c r="E485" s="69"/>
      <c r="F485" s="69"/>
    </row>
    <row r="486" spans="1:6" ht="13.5" customHeight="1">
      <c r="A486" s="58"/>
      <c r="B486" s="14"/>
      <c r="D486" s="69" t="s">
        <v>1045</v>
      </c>
      <c r="E486" s="69"/>
      <c r="F486" s="69"/>
    </row>
    <row r="487" spans="1:256" s="28" customFormat="1" ht="26.25" customHeight="1">
      <c r="A487" s="7" t="s">
        <v>606</v>
      </c>
      <c r="B487" s="7" t="s">
        <v>608</v>
      </c>
      <c r="C487" s="5" t="s">
        <v>609</v>
      </c>
      <c r="D487" s="44" t="s">
        <v>782</v>
      </c>
      <c r="E487" s="51" t="s">
        <v>783</v>
      </c>
      <c r="F487" s="5" t="s">
        <v>580</v>
      </c>
      <c r="G487" s="43" t="s">
        <v>784</v>
      </c>
      <c r="O487" s="69" t="s">
        <v>925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25.5">
      <c r="A488" s="130" t="s">
        <v>482</v>
      </c>
      <c r="B488" s="127">
        <v>6172</v>
      </c>
      <c r="C488" s="118" t="s">
        <v>1136</v>
      </c>
      <c r="D488" s="156">
        <v>265162</v>
      </c>
      <c r="E488" s="156">
        <v>266967</v>
      </c>
      <c r="F488" s="299">
        <v>158199</v>
      </c>
      <c r="G488" s="157">
        <f>F488/E488*100</f>
        <v>59.25788580611086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2.75">
      <c r="A489" s="130" t="s">
        <v>482</v>
      </c>
      <c r="B489" s="127">
        <v>6114</v>
      </c>
      <c r="C489" s="118" t="s">
        <v>1001</v>
      </c>
      <c r="D489" s="156">
        <v>0</v>
      </c>
      <c r="E489" s="156">
        <v>0</v>
      </c>
      <c r="F489" s="299">
        <v>5</v>
      </c>
      <c r="G489" s="157" t="s">
        <v>1040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5.75" customHeight="1">
      <c r="A490" s="130" t="s">
        <v>482</v>
      </c>
      <c r="B490" s="127">
        <v>6115</v>
      </c>
      <c r="C490" s="118" t="s">
        <v>383</v>
      </c>
      <c r="D490" s="156">
        <v>0</v>
      </c>
      <c r="E490" s="156">
        <v>90</v>
      </c>
      <c r="F490" s="299">
        <v>13</v>
      </c>
      <c r="G490" s="273">
        <f>F490/E490*100</f>
        <v>14.444444444444443</v>
      </c>
      <c r="O490" s="69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.75" customHeight="1">
      <c r="A491" s="130" t="s">
        <v>482</v>
      </c>
      <c r="B491" s="127">
        <v>6117</v>
      </c>
      <c r="C491" s="118" t="s">
        <v>722</v>
      </c>
      <c r="D491" s="156">
        <v>0</v>
      </c>
      <c r="E491" s="156">
        <v>100</v>
      </c>
      <c r="F491" s="299">
        <v>56</v>
      </c>
      <c r="G491" s="157">
        <f>F491/E491*100</f>
        <v>56.00000000000001</v>
      </c>
      <c r="O491" s="69"/>
      <c r="P491" s="15"/>
      <c r="Q491" s="15"/>
      <c r="R491" s="15"/>
      <c r="S491" s="15"/>
      <c r="T491" s="15"/>
      <c r="U491" s="134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79"/>
      <c r="B492" s="196"/>
      <c r="C492" s="195" t="s">
        <v>1041</v>
      </c>
      <c r="D492" s="180">
        <f>SUM(D488:D488)</f>
        <v>265162</v>
      </c>
      <c r="E492" s="181">
        <f>SUM(E488:E491)</f>
        <v>267157</v>
      </c>
      <c r="F492" s="210">
        <f>SUM(F488:F491)</f>
        <v>158273</v>
      </c>
      <c r="G492" s="96">
        <f>F492/E492*100</f>
        <v>59.24344112263575</v>
      </c>
    </row>
    <row r="493" spans="1:18" ht="13.5" customHeight="1">
      <c r="A493" s="16"/>
      <c r="B493" s="59"/>
      <c r="C493" s="183"/>
      <c r="D493" s="184"/>
      <c r="E493" s="185"/>
      <c r="F493" s="186"/>
      <c r="G493" s="29"/>
      <c r="R493" s="134"/>
    </row>
    <row r="494" spans="1:18" ht="15" customHeight="1">
      <c r="A494" s="40" t="s">
        <v>742</v>
      </c>
      <c r="B494" s="19"/>
      <c r="C494" s="39"/>
      <c r="D494" s="49"/>
      <c r="E494" s="52"/>
      <c r="F494" s="46"/>
      <c r="G494" s="35"/>
      <c r="R494" s="134"/>
    </row>
    <row r="495" spans="1:18" ht="13.5" customHeight="1">
      <c r="A495" s="16"/>
      <c r="B495" s="19"/>
      <c r="C495" s="39"/>
      <c r="D495" s="49"/>
      <c r="E495" s="52"/>
      <c r="F495" s="46"/>
      <c r="G495" s="35"/>
      <c r="R495" s="134"/>
    </row>
    <row r="496" spans="1:256" s="28" customFormat="1" ht="24.75" customHeight="1">
      <c r="A496" s="7" t="s">
        <v>606</v>
      </c>
      <c r="B496" s="7" t="s">
        <v>608</v>
      </c>
      <c r="C496" s="5" t="s">
        <v>609</v>
      </c>
      <c r="D496" s="44" t="s">
        <v>782</v>
      </c>
      <c r="E496" s="51" t="s">
        <v>783</v>
      </c>
      <c r="F496" s="5" t="s">
        <v>580</v>
      </c>
      <c r="G496" s="43" t="s">
        <v>784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30" t="s">
        <v>482</v>
      </c>
      <c r="B497" s="127">
        <v>6172</v>
      </c>
      <c r="C497" s="118" t="s">
        <v>428</v>
      </c>
      <c r="D497" s="156">
        <v>3500</v>
      </c>
      <c r="E497" s="156">
        <v>3500</v>
      </c>
      <c r="F497" s="299">
        <v>2262</v>
      </c>
      <c r="G497" s="157">
        <f>F497/E497*100</f>
        <v>64.62857142857142</v>
      </c>
    </row>
    <row r="498" spans="1:7" ht="12.75">
      <c r="A498" s="179"/>
      <c r="B498" s="196"/>
      <c r="C498" s="195" t="s">
        <v>1042</v>
      </c>
      <c r="D498" s="180">
        <f>SUM(D497:D497)</f>
        <v>3500</v>
      </c>
      <c r="E498" s="181">
        <f>SUM(E497:E497)</f>
        <v>3500</v>
      </c>
      <c r="F498" s="210">
        <f>SUM(F497:F497)</f>
        <v>2262</v>
      </c>
      <c r="G498" s="104">
        <f>F498/E498*100</f>
        <v>64.62857142857142</v>
      </c>
    </row>
    <row r="499" spans="1:7" ht="14.25" customHeight="1">
      <c r="A499" s="49"/>
      <c r="B499" s="52"/>
      <c r="C499" s="34"/>
      <c r="D499" s="35"/>
      <c r="E499" s="49"/>
      <c r="F499" s="52"/>
      <c r="G499" s="34"/>
    </row>
    <row r="500" spans="1:7" ht="26.25" customHeight="1">
      <c r="A500" s="7" t="s">
        <v>606</v>
      </c>
      <c r="B500" s="7" t="s">
        <v>608</v>
      </c>
      <c r="C500" s="5" t="s">
        <v>609</v>
      </c>
      <c r="D500" s="44" t="s">
        <v>782</v>
      </c>
      <c r="E500" s="51" t="s">
        <v>783</v>
      </c>
      <c r="F500" s="5" t="s">
        <v>580</v>
      </c>
      <c r="G500" s="43" t="s">
        <v>784</v>
      </c>
    </row>
    <row r="501" spans="1:7" ht="14.25" customHeight="1">
      <c r="A501" s="116" t="s">
        <v>477</v>
      </c>
      <c r="B501" s="117">
        <v>6330</v>
      </c>
      <c r="C501" s="118" t="s">
        <v>464</v>
      </c>
      <c r="D501" s="153">
        <v>4717</v>
      </c>
      <c r="E501" s="149">
        <v>4697</v>
      </c>
      <c r="F501" s="280">
        <v>3518</v>
      </c>
      <c r="G501" s="148">
        <f>F501/E501*100</f>
        <v>74.89887162018309</v>
      </c>
    </row>
    <row r="502" spans="1:7" ht="12.75">
      <c r="A502" s="16"/>
      <c r="B502" s="59"/>
      <c r="C502" s="60"/>
      <c r="D502" s="61"/>
      <c r="E502" s="62"/>
      <c r="F502" s="46"/>
      <c r="G502" s="237"/>
    </row>
    <row r="503" spans="1:256" s="28" customFormat="1" ht="12" customHeight="1">
      <c r="A503" s="188"/>
      <c r="B503" s="198"/>
      <c r="C503" s="197" t="s">
        <v>1063</v>
      </c>
      <c r="D503" s="189">
        <f>D492+D498+D501</f>
        <v>273379</v>
      </c>
      <c r="E503" s="189">
        <f>E492+E498+E501</f>
        <v>275354</v>
      </c>
      <c r="F503" s="189">
        <f>F492+F498+F501</f>
        <v>164053</v>
      </c>
      <c r="G503" s="201">
        <f>F503/E503*100</f>
        <v>59.57894201645881</v>
      </c>
      <c r="H503" s="10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  <c r="FC503" s="69"/>
      <c r="FD503" s="69"/>
      <c r="FE503" s="69"/>
      <c r="FF503" s="69"/>
      <c r="FG503" s="69"/>
      <c r="FH503" s="69"/>
      <c r="FI503" s="69"/>
      <c r="FJ503" s="69"/>
      <c r="FK503" s="69"/>
      <c r="FL503" s="69"/>
      <c r="FM503" s="69"/>
      <c r="FN503" s="69"/>
      <c r="FO503" s="69"/>
      <c r="FP503" s="69"/>
      <c r="FQ503" s="69"/>
      <c r="FR503" s="69"/>
      <c r="FS503" s="69"/>
      <c r="FT503" s="69"/>
      <c r="FU503" s="69"/>
      <c r="FV503" s="69"/>
      <c r="FW503" s="69"/>
      <c r="FX503" s="69"/>
      <c r="FY503" s="69"/>
      <c r="FZ503" s="69"/>
      <c r="GA503" s="69"/>
      <c r="GB503" s="69"/>
      <c r="GC503" s="69"/>
      <c r="GD503" s="69"/>
      <c r="GE503" s="69"/>
      <c r="GF503" s="69"/>
      <c r="GG503" s="69"/>
      <c r="GH503" s="69"/>
      <c r="GI503" s="69"/>
      <c r="GJ503" s="69"/>
      <c r="GK503" s="69"/>
      <c r="GL503" s="69"/>
      <c r="GM503" s="69"/>
      <c r="GN503" s="69"/>
      <c r="GO503" s="69"/>
      <c r="GP503" s="69"/>
      <c r="GQ503" s="69"/>
      <c r="GR503" s="69"/>
      <c r="GS503" s="69"/>
      <c r="GT503" s="69"/>
      <c r="GU503" s="69"/>
      <c r="GV503" s="69"/>
      <c r="GW503" s="69"/>
      <c r="GX503" s="69"/>
      <c r="GY503" s="69"/>
      <c r="GZ503" s="69"/>
      <c r="HA503" s="69"/>
      <c r="HB503" s="69"/>
      <c r="HC503" s="69"/>
      <c r="HD503" s="69"/>
      <c r="HE503" s="69"/>
      <c r="HF503" s="69"/>
      <c r="HG503" s="69"/>
      <c r="HH503" s="69"/>
      <c r="HI503" s="69"/>
      <c r="HJ503" s="69"/>
      <c r="HK503" s="69"/>
      <c r="HL503" s="69"/>
      <c r="HM503" s="69"/>
      <c r="HN503" s="69"/>
      <c r="HO503" s="69"/>
      <c r="HP503" s="69"/>
      <c r="HQ503" s="69"/>
      <c r="HR503" s="69"/>
      <c r="HS503" s="69"/>
      <c r="HT503" s="69"/>
      <c r="HU503" s="69"/>
      <c r="HV503" s="69"/>
      <c r="HW503" s="69"/>
      <c r="HX503" s="69"/>
      <c r="HY503" s="69"/>
      <c r="HZ503" s="69"/>
      <c r="IA503" s="69"/>
      <c r="IB503" s="69"/>
      <c r="IC503" s="69"/>
      <c r="ID503" s="69"/>
      <c r="IE503" s="69"/>
      <c r="IF503" s="69"/>
      <c r="IG503" s="69"/>
      <c r="IH503" s="69"/>
      <c r="II503" s="69"/>
      <c r="IJ503" s="69"/>
      <c r="IK503" s="69"/>
      <c r="IL503" s="69"/>
      <c r="IM503" s="69"/>
      <c r="IN503" s="69"/>
      <c r="IO503" s="69"/>
      <c r="IP503" s="69"/>
      <c r="IQ503" s="69"/>
      <c r="IR503" s="69"/>
      <c r="IS503" s="69"/>
      <c r="IT503" s="69"/>
      <c r="IU503" s="69"/>
      <c r="IV503" s="69"/>
    </row>
    <row r="504" spans="1:256" s="106" customFormat="1" ht="11.25" customHeight="1">
      <c r="A504" s="230"/>
      <c r="B504" s="231"/>
      <c r="C504" s="232"/>
      <c r="D504" s="233"/>
      <c r="E504" s="233"/>
      <c r="F504" s="233"/>
      <c r="G504" s="235"/>
      <c r="H504" s="238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  <c r="CT504" s="134"/>
      <c r="CU504" s="134"/>
      <c r="CV504" s="134"/>
      <c r="CW504" s="134"/>
      <c r="CX504" s="134"/>
      <c r="CY504" s="134"/>
      <c r="CZ504" s="134"/>
      <c r="DA504" s="134"/>
      <c r="DB504" s="134"/>
      <c r="DC504" s="134"/>
      <c r="DD504" s="134"/>
      <c r="DE504" s="134"/>
      <c r="DF504" s="134"/>
      <c r="DG504" s="134"/>
      <c r="DH504" s="134"/>
      <c r="DI504" s="134"/>
      <c r="DJ504" s="134"/>
      <c r="DK504" s="134"/>
      <c r="DL504" s="134"/>
      <c r="DM504" s="134"/>
      <c r="DN504" s="134"/>
      <c r="DO504" s="134"/>
      <c r="DP504" s="134"/>
      <c r="DQ504" s="134"/>
      <c r="DR504" s="134"/>
      <c r="DS504" s="134"/>
      <c r="DT504" s="134"/>
      <c r="DU504" s="134"/>
      <c r="DV504" s="134"/>
      <c r="DW504" s="134"/>
      <c r="DX504" s="134"/>
      <c r="DY504" s="134"/>
      <c r="DZ504" s="134"/>
      <c r="EA504" s="134"/>
      <c r="EB504" s="134"/>
      <c r="EC504" s="134"/>
      <c r="ED504" s="134"/>
      <c r="EE504" s="134"/>
      <c r="EF504" s="134"/>
      <c r="EG504" s="134"/>
      <c r="EH504" s="134"/>
      <c r="EI504" s="134"/>
      <c r="EJ504" s="134"/>
      <c r="EK504" s="134"/>
      <c r="EL504" s="134"/>
      <c r="EM504" s="134"/>
      <c r="EN504" s="134"/>
      <c r="EO504" s="134"/>
      <c r="EP504" s="134"/>
      <c r="EQ504" s="134"/>
      <c r="ER504" s="134"/>
      <c r="ES504" s="134"/>
      <c r="ET504" s="134"/>
      <c r="EU504" s="134"/>
      <c r="EV504" s="134"/>
      <c r="EW504" s="134"/>
      <c r="EX504" s="134"/>
      <c r="EY504" s="134"/>
      <c r="EZ504" s="134"/>
      <c r="FA504" s="134"/>
      <c r="FB504" s="134"/>
      <c r="FC504" s="134"/>
      <c r="FD504" s="134"/>
      <c r="FE504" s="134"/>
      <c r="FF504" s="134"/>
      <c r="FG504" s="134"/>
      <c r="FH504" s="134"/>
      <c r="FI504" s="134"/>
      <c r="FJ504" s="134"/>
      <c r="FK504" s="134"/>
      <c r="FL504" s="134"/>
      <c r="FM504" s="134"/>
      <c r="FN504" s="134"/>
      <c r="FO504" s="134"/>
      <c r="FP504" s="134"/>
      <c r="FQ504" s="134"/>
      <c r="FR504" s="134"/>
      <c r="FS504" s="134"/>
      <c r="FT504" s="134"/>
      <c r="FU504" s="134"/>
      <c r="FV504" s="134"/>
      <c r="FW504" s="134"/>
      <c r="FX504" s="134"/>
      <c r="FY504" s="134"/>
      <c r="FZ504" s="134"/>
      <c r="GA504" s="134"/>
      <c r="GB504" s="134"/>
      <c r="GC504" s="134"/>
      <c r="GD504" s="134"/>
      <c r="GE504" s="134"/>
      <c r="GF504" s="134"/>
      <c r="GG504" s="134"/>
      <c r="GH504" s="134"/>
      <c r="GI504" s="134"/>
      <c r="GJ504" s="134"/>
      <c r="GK504" s="134"/>
      <c r="GL504" s="134"/>
      <c r="GM504" s="134"/>
      <c r="GN504" s="134"/>
      <c r="GO504" s="134"/>
      <c r="GP504" s="134"/>
      <c r="GQ504" s="134"/>
      <c r="GR504" s="134"/>
      <c r="GS504" s="134"/>
      <c r="GT504" s="134"/>
      <c r="GU504" s="134"/>
      <c r="GV504" s="134"/>
      <c r="GW504" s="134"/>
      <c r="GX504" s="134"/>
      <c r="GY504" s="134"/>
      <c r="GZ504" s="134"/>
      <c r="HA504" s="134"/>
      <c r="HB504" s="134"/>
      <c r="HC504" s="134"/>
      <c r="HD504" s="134"/>
      <c r="HE504" s="134"/>
      <c r="HF504" s="134"/>
      <c r="HG504" s="134"/>
      <c r="HH504" s="134"/>
      <c r="HI504" s="134"/>
      <c r="HJ504" s="134"/>
      <c r="HK504" s="134"/>
      <c r="HL504" s="134"/>
      <c r="HM504" s="134"/>
      <c r="HN504" s="134"/>
      <c r="HO504" s="134"/>
      <c r="HP504" s="134"/>
      <c r="HQ504" s="134"/>
      <c r="HR504" s="134"/>
      <c r="HS504" s="134"/>
      <c r="HT504" s="134"/>
      <c r="HU504" s="134"/>
      <c r="HV504" s="134"/>
      <c r="HW504" s="134"/>
      <c r="HX504" s="134"/>
      <c r="HY504" s="134"/>
      <c r="HZ504" s="134"/>
      <c r="IA504" s="134"/>
      <c r="IB504" s="134"/>
      <c r="IC504" s="134"/>
      <c r="ID504" s="134"/>
      <c r="IE504" s="134"/>
      <c r="IF504" s="134"/>
      <c r="IG504" s="134"/>
      <c r="IH504" s="134"/>
      <c r="II504" s="134"/>
      <c r="IJ504" s="134"/>
      <c r="IK504" s="134"/>
      <c r="IL504" s="134"/>
      <c r="IM504" s="134"/>
      <c r="IN504" s="134"/>
      <c r="IO504" s="134"/>
      <c r="IP504" s="134"/>
      <c r="IQ504" s="134"/>
      <c r="IR504" s="134"/>
      <c r="IS504" s="134"/>
      <c r="IT504" s="134"/>
      <c r="IU504" s="134"/>
      <c r="IV504" s="134"/>
    </row>
    <row r="505" spans="1:256" s="28" customFormat="1" ht="15.75">
      <c r="A505" s="64" t="s">
        <v>748</v>
      </c>
      <c r="D505" s="69"/>
      <c r="E505" s="69"/>
      <c r="F505" s="69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2:256" s="28" customFormat="1" ht="12" customHeight="1"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5.75" customHeight="1">
      <c r="A507" s="55" t="s">
        <v>181</v>
      </c>
      <c r="B507"/>
      <c r="C507"/>
      <c r="D507" s="15"/>
      <c r="E507" s="15"/>
      <c r="F507" s="15"/>
      <c r="G507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2.75" customHeight="1">
      <c r="A508" s="55"/>
      <c r="B508"/>
      <c r="C508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7.75" customHeight="1">
      <c r="A509" s="7" t="s">
        <v>606</v>
      </c>
      <c r="B509" s="7" t="s">
        <v>608</v>
      </c>
      <c r="C509" s="5" t="s">
        <v>609</v>
      </c>
      <c r="D509" s="44" t="s">
        <v>782</v>
      </c>
      <c r="E509" s="51" t="s">
        <v>783</v>
      </c>
      <c r="F509" s="5" t="s">
        <v>580</v>
      </c>
      <c r="G509" s="43" t="s">
        <v>784</v>
      </c>
      <c r="O509" s="69" t="s">
        <v>919</v>
      </c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5" ht="36">
      <c r="A510" s="130" t="s">
        <v>483</v>
      </c>
      <c r="B510" s="127">
        <v>2139</v>
      </c>
      <c r="C510" s="367" t="s">
        <v>711</v>
      </c>
      <c r="D510" s="156">
        <v>1000</v>
      </c>
      <c r="E510" s="267">
        <v>1000</v>
      </c>
      <c r="F510" s="725">
        <v>654</v>
      </c>
      <c r="G510" s="269">
        <f aca="true" t="shared" si="15" ref="G510:G524">F510/E510*100</f>
        <v>65.4</v>
      </c>
      <c r="H510" s="28"/>
      <c r="O510" s="134"/>
    </row>
    <row r="511" spans="1:15" ht="14.25" customHeight="1">
      <c r="A511" s="130" t="s">
        <v>483</v>
      </c>
      <c r="B511" s="127">
        <v>2141</v>
      </c>
      <c r="C511" s="367" t="s">
        <v>444</v>
      </c>
      <c r="D511" s="156">
        <v>1528</v>
      </c>
      <c r="E511" s="267">
        <v>1528</v>
      </c>
      <c r="F511" s="725">
        <v>0</v>
      </c>
      <c r="G511" s="269">
        <f>F511/E511*100</f>
        <v>0</v>
      </c>
      <c r="H511" s="28"/>
      <c r="O511" s="134"/>
    </row>
    <row r="512" spans="1:15" ht="24">
      <c r="A512" s="130" t="s">
        <v>483</v>
      </c>
      <c r="B512" s="127" t="s">
        <v>189</v>
      </c>
      <c r="C512" s="367" t="s">
        <v>194</v>
      </c>
      <c r="D512" s="156">
        <v>832</v>
      </c>
      <c r="E512" s="267">
        <v>832</v>
      </c>
      <c r="F512" s="725">
        <v>586</v>
      </c>
      <c r="G512" s="269">
        <f>F512/E512*100</f>
        <v>70.4326923076923</v>
      </c>
      <c r="H512" s="28"/>
      <c r="O512" s="134"/>
    </row>
    <row r="513" spans="1:15" ht="24">
      <c r="A513" s="130" t="s">
        <v>483</v>
      </c>
      <c r="B513" s="127">
        <v>2143</v>
      </c>
      <c r="C513" s="367" t="s">
        <v>108</v>
      </c>
      <c r="D513" s="156">
        <v>400</v>
      </c>
      <c r="E513" s="267">
        <v>400</v>
      </c>
      <c r="F513" s="725">
        <v>300</v>
      </c>
      <c r="G513" s="269">
        <f t="shared" si="15"/>
        <v>75</v>
      </c>
      <c r="H513" s="28"/>
      <c r="O513" s="134"/>
    </row>
    <row r="514" spans="1:256" s="13" customFormat="1" ht="25.5">
      <c r="A514" s="130" t="s">
        <v>483</v>
      </c>
      <c r="B514" s="127">
        <v>2199</v>
      </c>
      <c r="C514" s="118" t="s">
        <v>195</v>
      </c>
      <c r="D514" s="156">
        <v>700</v>
      </c>
      <c r="E514" s="155">
        <v>700</v>
      </c>
      <c r="F514" s="267">
        <v>107</v>
      </c>
      <c r="G514" s="269">
        <f t="shared" si="15"/>
        <v>15.285714285714286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36">
      <c r="A515" s="130" t="s">
        <v>483</v>
      </c>
      <c r="B515" s="127">
        <v>3299</v>
      </c>
      <c r="C515" s="367" t="s">
        <v>424</v>
      </c>
      <c r="D515" s="156">
        <v>200</v>
      </c>
      <c r="E515" s="267">
        <v>200</v>
      </c>
      <c r="F515" s="725">
        <v>8</v>
      </c>
      <c r="G515" s="269">
        <f t="shared" si="15"/>
        <v>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63.75">
      <c r="A516" s="130" t="s">
        <v>483</v>
      </c>
      <c r="B516" s="127">
        <v>3699</v>
      </c>
      <c r="C516" s="118" t="s">
        <v>607</v>
      </c>
      <c r="D516" s="156">
        <v>155</v>
      </c>
      <c r="E516" s="267">
        <v>325</v>
      </c>
      <c r="F516" s="725">
        <v>63</v>
      </c>
      <c r="G516" s="269">
        <f t="shared" si="15"/>
        <v>19.384615384615383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6.25" customHeight="1">
      <c r="A517" s="130" t="s">
        <v>483</v>
      </c>
      <c r="B517" s="127">
        <v>3699</v>
      </c>
      <c r="C517" s="118" t="s">
        <v>109</v>
      </c>
      <c r="D517" s="156">
        <v>3000</v>
      </c>
      <c r="E517" s="267">
        <v>3492</v>
      </c>
      <c r="F517" s="725">
        <v>456</v>
      </c>
      <c r="G517" s="269">
        <f t="shared" si="15"/>
        <v>13.058419243986256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>
      <c r="A518" s="130" t="s">
        <v>483</v>
      </c>
      <c r="B518" s="127">
        <v>3699</v>
      </c>
      <c r="C518" s="118" t="s">
        <v>425</v>
      </c>
      <c r="D518" s="253">
        <v>80000</v>
      </c>
      <c r="E518" s="274">
        <v>81830</v>
      </c>
      <c r="F518" s="274">
        <v>34723</v>
      </c>
      <c r="G518" s="269">
        <f t="shared" si="15"/>
        <v>42.43309299767811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64.5" customHeight="1">
      <c r="A519" s="130" t="s">
        <v>483</v>
      </c>
      <c r="B519" s="127">
        <v>3699</v>
      </c>
      <c r="C519" s="550" t="s">
        <v>347</v>
      </c>
      <c r="D519" s="253">
        <v>0</v>
      </c>
      <c r="E519" s="274">
        <v>1100</v>
      </c>
      <c r="F519" s="274">
        <v>0</v>
      </c>
      <c r="G519" s="269">
        <f t="shared" si="15"/>
        <v>0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25.5" customHeight="1">
      <c r="A520" s="130" t="s">
        <v>483</v>
      </c>
      <c r="B520" s="127">
        <v>3699</v>
      </c>
      <c r="C520" s="550" t="s">
        <v>622</v>
      </c>
      <c r="D520" s="253">
        <v>0</v>
      </c>
      <c r="E520" s="274">
        <v>230</v>
      </c>
      <c r="F520" s="274">
        <v>210</v>
      </c>
      <c r="G520" s="269">
        <f t="shared" si="15"/>
        <v>91.30434782608695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5.5" customHeight="1">
      <c r="A521" s="130" t="s">
        <v>483</v>
      </c>
      <c r="B521" s="127">
        <v>3699</v>
      </c>
      <c r="C521" s="550" t="s">
        <v>357</v>
      </c>
      <c r="D521" s="253">
        <v>0</v>
      </c>
      <c r="E521" s="274">
        <v>1390</v>
      </c>
      <c r="F521" s="274">
        <v>1389</v>
      </c>
      <c r="G521" s="269">
        <f t="shared" si="15"/>
        <v>99.92805755395683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15.75" customHeight="1">
      <c r="A522" s="130" t="s">
        <v>483</v>
      </c>
      <c r="B522" s="127">
        <v>3699</v>
      </c>
      <c r="C522" s="550" t="s">
        <v>1012</v>
      </c>
      <c r="D522" s="253">
        <v>0</v>
      </c>
      <c r="E522" s="274">
        <v>1000</v>
      </c>
      <c r="F522" s="274">
        <v>115</v>
      </c>
      <c r="G522" s="269">
        <f t="shared" si="15"/>
        <v>11.5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4.75" customHeight="1">
      <c r="A523" s="130" t="s">
        <v>483</v>
      </c>
      <c r="B523" s="127">
        <v>2115</v>
      </c>
      <c r="C523" s="550" t="s">
        <v>435</v>
      </c>
      <c r="D523" s="253">
        <v>0</v>
      </c>
      <c r="E523" s="274">
        <v>3300</v>
      </c>
      <c r="F523" s="274">
        <v>1700</v>
      </c>
      <c r="G523" s="269">
        <f t="shared" si="15"/>
        <v>51.515151515151516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7" ht="13.5" customHeight="1">
      <c r="A524" s="179"/>
      <c r="B524" s="196"/>
      <c r="C524" s="195" t="s">
        <v>551</v>
      </c>
      <c r="D524" s="180">
        <f>SUM(D510:D523)</f>
        <v>87815</v>
      </c>
      <c r="E524" s="181">
        <f>SUM(E510:E523)</f>
        <v>97327</v>
      </c>
      <c r="F524" s="210">
        <f>SUM(F510:F523)</f>
        <v>40311</v>
      </c>
      <c r="G524" s="96">
        <f t="shared" si="15"/>
        <v>41.4181059726489</v>
      </c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7" ht="12.75">
      <c r="A526" s="831" t="s">
        <v>193</v>
      </c>
      <c r="B526" s="832"/>
      <c r="C526" s="832"/>
      <c r="D526" s="832"/>
      <c r="E526" s="832"/>
      <c r="F526" s="832"/>
      <c r="G526" s="832"/>
    </row>
    <row r="527" spans="1:7" ht="12.75">
      <c r="A527" s="16"/>
      <c r="B527" s="59"/>
      <c r="C527" s="183"/>
      <c r="D527" s="184"/>
      <c r="E527" s="185"/>
      <c r="F527" s="229"/>
      <c r="G527" s="99"/>
    </row>
    <row r="528" spans="1:16" ht="24.75" customHeight="1">
      <c r="A528" s="7" t="s">
        <v>606</v>
      </c>
      <c r="B528" s="7" t="s">
        <v>608</v>
      </c>
      <c r="C528" s="5" t="s">
        <v>609</v>
      </c>
      <c r="D528" s="44" t="s">
        <v>782</v>
      </c>
      <c r="E528" s="51" t="s">
        <v>783</v>
      </c>
      <c r="F528" s="5" t="s">
        <v>580</v>
      </c>
      <c r="G528" s="43" t="s">
        <v>784</v>
      </c>
      <c r="P528" s="134"/>
    </row>
    <row r="529" spans="1:16" ht="24" customHeight="1">
      <c r="A529" s="130" t="s">
        <v>483</v>
      </c>
      <c r="B529" s="127">
        <v>6223</v>
      </c>
      <c r="C529" s="542" t="s">
        <v>111</v>
      </c>
      <c r="D529" s="156">
        <v>5000</v>
      </c>
      <c r="E529" s="267">
        <v>5000</v>
      </c>
      <c r="F529" s="725">
        <v>1240</v>
      </c>
      <c r="G529" s="269">
        <f>F529/E529*100</f>
        <v>24.8</v>
      </c>
      <c r="P529" s="134"/>
    </row>
    <row r="530" spans="1:7" ht="12.75">
      <c r="A530" s="179"/>
      <c r="B530" s="196"/>
      <c r="C530" s="195" t="s">
        <v>551</v>
      </c>
      <c r="D530" s="265">
        <f>SUM(D529:D529)</f>
        <v>5000</v>
      </c>
      <c r="E530" s="265">
        <f>SUM(E529:E529)</f>
        <v>5000</v>
      </c>
      <c r="F530" s="532">
        <f>SUM(F529:F529)</f>
        <v>1240</v>
      </c>
      <c r="G530" s="158">
        <f>F530/E530*100</f>
        <v>24.8</v>
      </c>
    </row>
    <row r="531" spans="1:7" ht="12.75">
      <c r="A531" s="164"/>
      <c r="B531" s="165"/>
      <c r="C531" s="383"/>
      <c r="D531" s="467"/>
      <c r="E531" s="467"/>
      <c r="F531" s="468"/>
      <c r="G531" s="469"/>
    </row>
    <row r="532" spans="1:7" ht="12.75">
      <c r="A532" s="343" t="s">
        <v>445</v>
      </c>
      <c r="B532" s="184"/>
      <c r="C532" s="185"/>
      <c r="D532" s="229"/>
      <c r="E532" s="185"/>
      <c r="F532" s="474"/>
      <c r="G532" s="99"/>
    </row>
    <row r="533" spans="1:7" ht="12.75">
      <c r="A533" s="343"/>
      <c r="B533" s="184"/>
      <c r="C533" s="185"/>
      <c r="D533" s="229"/>
      <c r="E533" s="185"/>
      <c r="F533" s="474"/>
      <c r="G533" s="99"/>
    </row>
    <row r="534" spans="1:7" ht="27" customHeight="1">
      <c r="A534" s="7" t="s">
        <v>606</v>
      </c>
      <c r="B534" s="7" t="s">
        <v>608</v>
      </c>
      <c r="C534" s="5" t="s">
        <v>609</v>
      </c>
      <c r="D534" s="44" t="s">
        <v>782</v>
      </c>
      <c r="E534" s="51" t="s">
        <v>783</v>
      </c>
      <c r="F534" s="5" t="s">
        <v>580</v>
      </c>
      <c r="G534" s="43" t="s">
        <v>784</v>
      </c>
    </row>
    <row r="535" spans="1:7" ht="17.25" customHeight="1">
      <c r="A535" s="130" t="s">
        <v>483</v>
      </c>
      <c r="B535" s="127">
        <v>2143</v>
      </c>
      <c r="C535" s="118" t="s">
        <v>990</v>
      </c>
      <c r="D535" s="156">
        <v>4650</v>
      </c>
      <c r="E535" s="156">
        <v>1650</v>
      </c>
      <c r="F535" s="299">
        <v>1100</v>
      </c>
      <c r="G535" s="157">
        <f>F535/E535*100</f>
        <v>66.66666666666666</v>
      </c>
    </row>
    <row r="536" spans="1:21" ht="25.5">
      <c r="A536" s="130" t="s">
        <v>483</v>
      </c>
      <c r="B536" s="127">
        <v>2143</v>
      </c>
      <c r="C536" s="118" t="s">
        <v>356</v>
      </c>
      <c r="D536" s="156">
        <v>0</v>
      </c>
      <c r="E536" s="156">
        <v>21600</v>
      </c>
      <c r="F536" s="299">
        <v>2000</v>
      </c>
      <c r="G536" s="157">
        <f>F536/E536*100</f>
        <v>9.25925925925926</v>
      </c>
      <c r="U536" s="559"/>
    </row>
    <row r="537" spans="1:7" ht="12.75">
      <c r="A537" s="16"/>
      <c r="B537" s="59"/>
      <c r="C537" s="183"/>
      <c r="D537" s="452"/>
      <c r="E537" s="452"/>
      <c r="F537" s="474"/>
      <c r="G537" s="99"/>
    </row>
    <row r="538" spans="1:7" ht="12.75">
      <c r="A538" s="343" t="s">
        <v>426</v>
      </c>
      <c r="B538" s="184"/>
      <c r="C538" s="185"/>
      <c r="D538" s="229"/>
      <c r="E538" s="185"/>
      <c r="F538" s="474"/>
      <c r="G538" s="99"/>
    </row>
    <row r="539" spans="1:7" ht="12.75">
      <c r="A539" s="343"/>
      <c r="B539" s="184"/>
      <c r="C539" s="185"/>
      <c r="D539" s="229"/>
      <c r="E539" s="185"/>
      <c r="F539" s="474"/>
      <c r="G539" s="99"/>
    </row>
    <row r="540" spans="1:7" ht="27" customHeight="1">
      <c r="A540" s="7" t="s">
        <v>606</v>
      </c>
      <c r="B540" s="7" t="s">
        <v>608</v>
      </c>
      <c r="C540" s="5" t="s">
        <v>609</v>
      </c>
      <c r="D540" s="44" t="s">
        <v>782</v>
      </c>
      <c r="E540" s="51" t="s">
        <v>783</v>
      </c>
      <c r="F540" s="5" t="s">
        <v>580</v>
      </c>
      <c r="G540" s="43" t="s">
        <v>784</v>
      </c>
    </row>
    <row r="541" spans="1:7" ht="36">
      <c r="A541" s="130" t="s">
        <v>483</v>
      </c>
      <c r="B541" s="127">
        <v>3636</v>
      </c>
      <c r="C541" s="367" t="s">
        <v>426</v>
      </c>
      <c r="D541" s="156">
        <v>22500</v>
      </c>
      <c r="E541" s="267">
        <v>22500</v>
      </c>
      <c r="F541" s="725">
        <v>5240</v>
      </c>
      <c r="G541" s="269">
        <f>F541/E541*100</f>
        <v>23.288888888888888</v>
      </c>
    </row>
    <row r="542" spans="1:7" ht="12.75">
      <c r="A542" s="236"/>
      <c r="B542" s="321"/>
      <c r="C542" s="470"/>
      <c r="D542" s="471"/>
      <c r="E542" s="471"/>
      <c r="F542" s="472"/>
      <c r="G542" s="473"/>
    </row>
    <row r="543" spans="1:7" ht="12.75">
      <c r="A543" s="188"/>
      <c r="B543" s="198"/>
      <c r="C543" s="197" t="s">
        <v>1043</v>
      </c>
      <c r="D543" s="189">
        <f>D524+D530+D535+D536+D541</f>
        <v>119965</v>
      </c>
      <c r="E543" s="189">
        <f>E524+E530+E535+E536+E541</f>
        <v>148077</v>
      </c>
      <c r="F543" s="189">
        <f>F524+F530+F535+F536+F541</f>
        <v>49891</v>
      </c>
      <c r="G543" s="26">
        <f>F543/E543*100</f>
        <v>33.692605873970976</v>
      </c>
    </row>
    <row r="544" spans="1:256" s="106" customFormat="1" ht="13.5" customHeight="1">
      <c r="A544" s="230"/>
      <c r="B544" s="231"/>
      <c r="C544" s="232"/>
      <c r="D544" s="233"/>
      <c r="E544" s="233"/>
      <c r="F544" s="233"/>
      <c r="G544" s="235"/>
      <c r="H544" s="238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  <c r="CT544" s="134"/>
      <c r="CU544" s="134"/>
      <c r="CV544" s="134"/>
      <c r="CW544" s="134"/>
      <c r="CX544" s="134"/>
      <c r="CY544" s="134"/>
      <c r="CZ544" s="134"/>
      <c r="DA544" s="134"/>
      <c r="DB544" s="134"/>
      <c r="DC544" s="134"/>
      <c r="DD544" s="134"/>
      <c r="DE544" s="134"/>
      <c r="DF544" s="134"/>
      <c r="DG544" s="134"/>
      <c r="DH544" s="134"/>
      <c r="DI544" s="134"/>
      <c r="DJ544" s="134"/>
      <c r="DK544" s="134"/>
      <c r="DL544" s="134"/>
      <c r="DM544" s="134"/>
      <c r="DN544" s="134"/>
      <c r="DO544" s="134"/>
      <c r="DP544" s="134"/>
      <c r="DQ544" s="134"/>
      <c r="DR544" s="134"/>
      <c r="DS544" s="134"/>
      <c r="DT544" s="134"/>
      <c r="DU544" s="134"/>
      <c r="DV544" s="134"/>
      <c r="DW544" s="134"/>
      <c r="DX544" s="134"/>
      <c r="DY544" s="134"/>
      <c r="DZ544" s="134"/>
      <c r="EA544" s="134"/>
      <c r="EB544" s="134"/>
      <c r="EC544" s="134"/>
      <c r="ED544" s="134"/>
      <c r="EE544" s="134"/>
      <c r="EF544" s="134"/>
      <c r="EG544" s="134"/>
      <c r="EH544" s="134"/>
      <c r="EI544" s="134"/>
      <c r="EJ544" s="134"/>
      <c r="EK544" s="134"/>
      <c r="EL544" s="134"/>
      <c r="EM544" s="134"/>
      <c r="EN544" s="134"/>
      <c r="EO544" s="134"/>
      <c r="EP544" s="134"/>
      <c r="EQ544" s="134"/>
      <c r="ER544" s="134"/>
      <c r="ES544" s="134"/>
      <c r="ET544" s="134"/>
      <c r="EU544" s="134"/>
      <c r="EV544" s="134"/>
      <c r="EW544" s="134"/>
      <c r="EX544" s="134"/>
      <c r="EY544" s="134"/>
      <c r="EZ544" s="134"/>
      <c r="FA544" s="134"/>
      <c r="FB544" s="134"/>
      <c r="FC544" s="134"/>
      <c r="FD544" s="134"/>
      <c r="FE544" s="134"/>
      <c r="FF544" s="134"/>
      <c r="FG544" s="134"/>
      <c r="FH544" s="134"/>
      <c r="FI544" s="134"/>
      <c r="FJ544" s="134"/>
      <c r="FK544" s="134"/>
      <c r="FL544" s="134"/>
      <c r="FM544" s="134"/>
      <c r="FN544" s="134"/>
      <c r="FO544" s="134"/>
      <c r="FP544" s="134"/>
      <c r="FQ544" s="134"/>
      <c r="FR544" s="134"/>
      <c r="FS544" s="134"/>
      <c r="FT544" s="134"/>
      <c r="FU544" s="134"/>
      <c r="FV544" s="134"/>
      <c r="FW544" s="134"/>
      <c r="FX544" s="134"/>
      <c r="FY544" s="134"/>
      <c r="FZ544" s="134"/>
      <c r="GA544" s="134"/>
      <c r="GB544" s="134"/>
      <c r="GC544" s="134"/>
      <c r="GD544" s="134"/>
      <c r="GE544" s="134"/>
      <c r="GF544" s="134"/>
      <c r="GG544" s="134"/>
      <c r="GH544" s="134"/>
      <c r="GI544" s="134"/>
      <c r="GJ544" s="134"/>
      <c r="GK544" s="134"/>
      <c r="GL544" s="134"/>
      <c r="GM544" s="134"/>
      <c r="GN544" s="134"/>
      <c r="GO544" s="134"/>
      <c r="GP544" s="134"/>
      <c r="GQ544" s="134"/>
      <c r="GR544" s="134"/>
      <c r="GS544" s="134"/>
      <c r="GT544" s="134"/>
      <c r="GU544" s="134"/>
      <c r="GV544" s="134"/>
      <c r="GW544" s="134"/>
      <c r="GX544" s="134"/>
      <c r="GY544" s="134"/>
      <c r="GZ544" s="134"/>
      <c r="HA544" s="134"/>
      <c r="HB544" s="134"/>
      <c r="HC544" s="134"/>
      <c r="HD544" s="134"/>
      <c r="HE544" s="134"/>
      <c r="HF544" s="134"/>
      <c r="HG544" s="134"/>
      <c r="HH544" s="134"/>
      <c r="HI544" s="134"/>
      <c r="HJ544" s="134"/>
      <c r="HK544" s="134"/>
      <c r="HL544" s="134"/>
      <c r="HM544" s="134"/>
      <c r="HN544" s="134"/>
      <c r="HO544" s="134"/>
      <c r="HP544" s="134"/>
      <c r="HQ544" s="134"/>
      <c r="HR544" s="134"/>
      <c r="HS544" s="134"/>
      <c r="HT544" s="134"/>
      <c r="HU544" s="134"/>
      <c r="HV544" s="134"/>
      <c r="HW544" s="134"/>
      <c r="HX544" s="134"/>
      <c r="HY544" s="134"/>
      <c r="HZ544" s="134"/>
      <c r="IA544" s="134"/>
      <c r="IB544" s="134"/>
      <c r="IC544" s="134"/>
      <c r="ID544" s="134"/>
      <c r="IE544" s="134"/>
      <c r="IF544" s="134"/>
      <c r="IG544" s="134"/>
      <c r="IH544" s="134"/>
      <c r="II544" s="134"/>
      <c r="IJ544" s="134"/>
      <c r="IK544" s="134"/>
      <c r="IL544" s="134"/>
      <c r="IM544" s="134"/>
      <c r="IN544" s="134"/>
      <c r="IO544" s="134"/>
      <c r="IP544" s="134"/>
      <c r="IQ544" s="134"/>
      <c r="IR544" s="134"/>
      <c r="IS544" s="134"/>
      <c r="IT544" s="134"/>
      <c r="IU544" s="134"/>
      <c r="IV544" s="134"/>
    </row>
    <row r="545" spans="1:256" s="28" customFormat="1" ht="18" customHeight="1">
      <c r="A545" s="132" t="s">
        <v>789</v>
      </c>
      <c r="B545" s="59"/>
      <c r="C545" s="39"/>
      <c r="D545" s="61"/>
      <c r="E545" s="62"/>
      <c r="F545" s="46"/>
      <c r="G545" s="63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4.25" customHeight="1">
      <c r="A546" s="67"/>
      <c r="B546" s="19"/>
      <c r="C546" s="60"/>
      <c r="D546" s="49"/>
      <c r="E546" s="52"/>
      <c r="F546" s="386"/>
      <c r="G546" s="35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28" customFormat="1" ht="15" customHeight="1">
      <c r="A547" s="55" t="s">
        <v>181</v>
      </c>
      <c r="B547"/>
      <c r="C547" s="39"/>
      <c r="D547" s="15"/>
      <c r="E547" s="15"/>
      <c r="F547" s="15"/>
      <c r="G547"/>
      <c r="O547" s="6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2" customHeight="1">
      <c r="A548" s="55"/>
      <c r="B548"/>
      <c r="C548" s="39"/>
      <c r="D548" s="15"/>
      <c r="E548" s="15"/>
      <c r="F548" s="15"/>
      <c r="G548"/>
      <c r="O548" s="6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spans="1:16" ht="26.25" customHeight="1">
      <c r="A549" s="71" t="s">
        <v>606</v>
      </c>
      <c r="B549" s="7" t="s">
        <v>608</v>
      </c>
      <c r="C549" s="5" t="s">
        <v>609</v>
      </c>
      <c r="D549" s="44" t="s">
        <v>782</v>
      </c>
      <c r="E549" s="51" t="s">
        <v>783</v>
      </c>
      <c r="F549" s="5" t="s">
        <v>580</v>
      </c>
      <c r="G549" s="43" t="s">
        <v>784</v>
      </c>
      <c r="P549" s="69"/>
    </row>
    <row r="550" spans="1:16" ht="38.25">
      <c r="A550" s="130" t="s">
        <v>65</v>
      </c>
      <c r="B550" s="133" t="s">
        <v>72</v>
      </c>
      <c r="C550" s="128" t="s">
        <v>373</v>
      </c>
      <c r="D550" s="156">
        <v>10000</v>
      </c>
      <c r="E550" s="299">
        <v>10167</v>
      </c>
      <c r="F550" s="726">
        <v>3687</v>
      </c>
      <c r="G550" s="269">
        <f aca="true" t="shared" si="16" ref="G550:G557">F550/E550*100</f>
        <v>36.2643847742697</v>
      </c>
      <c r="P550" s="175"/>
    </row>
    <row r="551" spans="1:21" ht="25.5">
      <c r="A551" s="130" t="s">
        <v>65</v>
      </c>
      <c r="B551" s="127">
        <v>3639</v>
      </c>
      <c r="C551" s="128" t="s">
        <v>432</v>
      </c>
      <c r="D551" s="200">
        <v>15000</v>
      </c>
      <c r="E551" s="428">
        <v>15805</v>
      </c>
      <c r="F551" s="725">
        <v>2276</v>
      </c>
      <c r="G551" s="269">
        <f t="shared" si="16"/>
        <v>14.400506168933882</v>
      </c>
      <c r="P551" s="175"/>
      <c r="U551" s="134"/>
    </row>
    <row r="552" spans="1:21" ht="26.25" customHeight="1">
      <c r="A552" s="130" t="s">
        <v>66</v>
      </c>
      <c r="B552" s="133" t="s">
        <v>72</v>
      </c>
      <c r="C552" s="118" t="s">
        <v>374</v>
      </c>
      <c r="D552" s="156">
        <v>141000</v>
      </c>
      <c r="E552" s="299">
        <v>150496</v>
      </c>
      <c r="F552" s="726">
        <v>46244</v>
      </c>
      <c r="G552" s="269">
        <f t="shared" si="16"/>
        <v>30.72772698277695</v>
      </c>
      <c r="P552" s="134"/>
      <c r="U552" s="134"/>
    </row>
    <row r="553" spans="1:21" ht="25.5">
      <c r="A553" s="130" t="s">
        <v>67</v>
      </c>
      <c r="B553" s="127" t="s">
        <v>72</v>
      </c>
      <c r="C553" s="118" t="s">
        <v>375</v>
      </c>
      <c r="D553" s="156">
        <v>54800</v>
      </c>
      <c r="E553" s="299">
        <v>51300</v>
      </c>
      <c r="F553" s="725">
        <v>16276</v>
      </c>
      <c r="G553" s="269">
        <f t="shared" si="16"/>
        <v>31.727095516569197</v>
      </c>
      <c r="P553" s="69"/>
      <c r="R553" s="166"/>
      <c r="U553" s="134"/>
    </row>
    <row r="554" spans="1:21" ht="25.5" customHeight="1">
      <c r="A554" s="130" t="s">
        <v>67</v>
      </c>
      <c r="B554" s="127" t="s">
        <v>72</v>
      </c>
      <c r="C554" s="118" t="s">
        <v>376</v>
      </c>
      <c r="D554" s="200">
        <v>2200</v>
      </c>
      <c r="E554" s="428">
        <v>2200</v>
      </c>
      <c r="F554" s="725">
        <v>0</v>
      </c>
      <c r="G554" s="269">
        <f t="shared" si="16"/>
        <v>0</v>
      </c>
      <c r="P554" s="69"/>
      <c r="R554" s="166"/>
      <c r="U554" s="134"/>
    </row>
    <row r="555" spans="1:21" ht="25.5">
      <c r="A555" s="130" t="s">
        <v>68</v>
      </c>
      <c r="B555" s="127" t="s">
        <v>72</v>
      </c>
      <c r="C555" s="118" t="s">
        <v>377</v>
      </c>
      <c r="D555" s="156">
        <v>19600</v>
      </c>
      <c r="E555" s="299">
        <v>18200</v>
      </c>
      <c r="F555" s="725">
        <v>2164</v>
      </c>
      <c r="G555" s="269">
        <f t="shared" si="16"/>
        <v>11.89010989010989</v>
      </c>
      <c r="P555" s="69"/>
      <c r="R555" s="166"/>
      <c r="U555" s="134"/>
    </row>
    <row r="556" spans="1:21" ht="15" customHeight="1">
      <c r="A556" s="130" t="s">
        <v>611</v>
      </c>
      <c r="B556" s="127" t="s">
        <v>72</v>
      </c>
      <c r="C556" s="118" t="s">
        <v>379</v>
      </c>
      <c r="D556" s="156">
        <v>81800</v>
      </c>
      <c r="E556" s="299">
        <v>113402</v>
      </c>
      <c r="F556" s="725">
        <v>44996</v>
      </c>
      <c r="G556" s="269">
        <f t="shared" si="16"/>
        <v>39.67831255180685</v>
      </c>
      <c r="P556" s="69"/>
      <c r="R556" s="166"/>
      <c r="U556" s="134"/>
    </row>
    <row r="557" spans="1:21" ht="15" customHeight="1">
      <c r="A557" s="130" t="s">
        <v>611</v>
      </c>
      <c r="B557" s="127" t="s">
        <v>72</v>
      </c>
      <c r="C557" s="118" t="s">
        <v>380</v>
      </c>
      <c r="D557" s="156">
        <v>4735</v>
      </c>
      <c r="E557" s="299">
        <v>38035</v>
      </c>
      <c r="F557" s="725">
        <v>5787</v>
      </c>
      <c r="G557" s="269">
        <f t="shared" si="16"/>
        <v>15.214933613776784</v>
      </c>
      <c r="P557" s="69"/>
      <c r="R557" s="166"/>
      <c r="U557" s="134"/>
    </row>
    <row r="558" spans="1:21" ht="15" customHeight="1">
      <c r="A558" s="116" t="s">
        <v>69</v>
      </c>
      <c r="B558" s="117" t="s">
        <v>72</v>
      </c>
      <c r="C558" s="118" t="s">
        <v>381</v>
      </c>
      <c r="D558" s="200">
        <v>66500</v>
      </c>
      <c r="E558" s="428">
        <v>92384</v>
      </c>
      <c r="F558" s="725">
        <v>34091</v>
      </c>
      <c r="G558" s="269">
        <f aca="true" t="shared" si="17" ref="G558:G564">F558/E558*100</f>
        <v>36.90141149982681</v>
      </c>
      <c r="P558" s="69"/>
      <c r="R558" s="166"/>
      <c r="U558" s="134"/>
    </row>
    <row r="559" spans="1:21" ht="15" customHeight="1">
      <c r="A559" s="116" t="s">
        <v>612</v>
      </c>
      <c r="B559" s="117" t="s">
        <v>72</v>
      </c>
      <c r="C559" s="118" t="s">
        <v>382</v>
      </c>
      <c r="D559" s="200">
        <v>46000</v>
      </c>
      <c r="E559" s="428">
        <v>42867</v>
      </c>
      <c r="F559" s="725">
        <v>5330</v>
      </c>
      <c r="G559" s="269">
        <f t="shared" si="17"/>
        <v>12.433806891081717</v>
      </c>
      <c r="P559" s="69"/>
      <c r="R559" s="166"/>
      <c r="U559" s="134"/>
    </row>
    <row r="560" spans="1:21" ht="36.75" customHeight="1">
      <c r="A560" s="130" t="s">
        <v>65</v>
      </c>
      <c r="B560" s="127">
        <v>6172</v>
      </c>
      <c r="C560" s="128" t="s">
        <v>724</v>
      </c>
      <c r="D560" s="200">
        <v>3500</v>
      </c>
      <c r="E560" s="428">
        <v>4156</v>
      </c>
      <c r="F560" s="725">
        <v>98</v>
      </c>
      <c r="G560" s="269">
        <f t="shared" si="17"/>
        <v>2.358036573628489</v>
      </c>
      <c r="P560" s="69"/>
      <c r="R560" s="166"/>
      <c r="U560" s="134"/>
    </row>
    <row r="561" spans="1:21" ht="15" customHeight="1">
      <c r="A561" s="130" t="s">
        <v>65</v>
      </c>
      <c r="B561" s="127">
        <v>3639</v>
      </c>
      <c r="C561" s="128" t="s">
        <v>358</v>
      </c>
      <c r="D561" s="200">
        <v>0</v>
      </c>
      <c r="E561" s="428">
        <v>1485</v>
      </c>
      <c r="F561" s="725">
        <v>1485</v>
      </c>
      <c r="G561" s="269">
        <f t="shared" si="17"/>
        <v>100</v>
      </c>
      <c r="P561" s="69"/>
      <c r="R561" s="166"/>
      <c r="U561" s="134"/>
    </row>
    <row r="562" spans="1:21" ht="15" customHeight="1">
      <c r="A562" s="130" t="s">
        <v>65</v>
      </c>
      <c r="B562" s="127">
        <v>6172</v>
      </c>
      <c r="C562" s="581" t="s">
        <v>112</v>
      </c>
      <c r="D562" s="200">
        <v>0</v>
      </c>
      <c r="E562" s="428">
        <v>7015</v>
      </c>
      <c r="F562" s="725">
        <v>5672</v>
      </c>
      <c r="G562" s="269">
        <f t="shared" si="17"/>
        <v>80.85531004989308</v>
      </c>
      <c r="P562" s="69"/>
      <c r="R562" s="166"/>
      <c r="U562" s="134"/>
    </row>
    <row r="563" spans="1:21" ht="24" customHeight="1">
      <c r="A563" s="130" t="s">
        <v>65</v>
      </c>
      <c r="B563" s="127">
        <v>3639</v>
      </c>
      <c r="C563" s="128" t="s">
        <v>418</v>
      </c>
      <c r="D563" s="200">
        <v>0</v>
      </c>
      <c r="E563" s="428">
        <v>1500</v>
      </c>
      <c r="F563" s="725">
        <v>0</v>
      </c>
      <c r="G563" s="269">
        <f t="shared" si="17"/>
        <v>0</v>
      </c>
      <c r="P563" s="69"/>
      <c r="R563" s="166"/>
      <c r="U563" s="134"/>
    </row>
    <row r="564" spans="1:256" s="28" customFormat="1" ht="13.5" customHeight="1">
      <c r="A564" s="179"/>
      <c r="B564" s="196"/>
      <c r="C564" s="195" t="s">
        <v>94</v>
      </c>
      <c r="D564" s="247">
        <f>SUM(D550:D563)</f>
        <v>445135</v>
      </c>
      <c r="E564" s="247">
        <f>SUM(E550:E563)</f>
        <v>549012</v>
      </c>
      <c r="F564" s="247">
        <f>SUM(F550:F563)</f>
        <v>168106</v>
      </c>
      <c r="G564" s="202">
        <f t="shared" si="17"/>
        <v>30.619731444850025</v>
      </c>
      <c r="O564" s="69"/>
      <c r="P564" s="15"/>
      <c r="Q564" s="15"/>
      <c r="R564" s="15"/>
      <c r="S564" s="15"/>
      <c r="T564" s="15"/>
      <c r="U564" s="15"/>
      <c r="V564" s="134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64"/>
      <c r="B565" s="165"/>
      <c r="C565" s="383"/>
      <c r="D565" s="330"/>
      <c r="E565" s="331"/>
      <c r="F565" s="332"/>
      <c r="G565" s="333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188"/>
      <c r="B566" s="198"/>
      <c r="C566" s="197" t="s">
        <v>1043</v>
      </c>
      <c r="D566" s="191">
        <f>D564</f>
        <v>445135</v>
      </c>
      <c r="E566" s="191">
        <f>E564</f>
        <v>549012</v>
      </c>
      <c r="F566" s="191">
        <f>F564</f>
        <v>168106</v>
      </c>
      <c r="G566" s="203">
        <f>F566/E566*100</f>
        <v>30.619731444850025</v>
      </c>
      <c r="H566" s="10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  <c r="FC566" s="69"/>
      <c r="FD566" s="69"/>
      <c r="FE566" s="69"/>
      <c r="FF566" s="69"/>
      <c r="FG566" s="69"/>
      <c r="FH566" s="69"/>
      <c r="FI566" s="69"/>
      <c r="FJ566" s="69"/>
      <c r="FK566" s="69"/>
      <c r="FL566" s="69"/>
      <c r="FM566" s="69"/>
      <c r="FN566" s="69"/>
      <c r="FO566" s="69"/>
      <c r="FP566" s="69"/>
      <c r="FQ566" s="69"/>
      <c r="FR566" s="69"/>
      <c r="FS566" s="69"/>
      <c r="FT566" s="69"/>
      <c r="FU566" s="69"/>
      <c r="FV566" s="69"/>
      <c r="FW566" s="69"/>
      <c r="FX566" s="69"/>
      <c r="FY566" s="69"/>
      <c r="FZ566" s="69"/>
      <c r="GA566" s="69"/>
      <c r="GB566" s="69"/>
      <c r="GC566" s="69"/>
      <c r="GD566" s="69"/>
      <c r="GE566" s="69"/>
      <c r="GF566" s="69"/>
      <c r="GG566" s="69"/>
      <c r="GH566" s="69"/>
      <c r="GI566" s="69"/>
      <c r="GJ566" s="69"/>
      <c r="GK566" s="69"/>
      <c r="GL566" s="69"/>
      <c r="GM566" s="69"/>
      <c r="GN566" s="69"/>
      <c r="GO566" s="69"/>
      <c r="GP566" s="69"/>
      <c r="GQ566" s="69"/>
      <c r="GR566" s="69"/>
      <c r="GS566" s="69"/>
      <c r="GT566" s="69"/>
      <c r="GU566" s="69"/>
      <c r="GV566" s="69"/>
      <c r="GW566" s="69"/>
      <c r="GX566" s="69"/>
      <c r="GY566" s="69"/>
      <c r="GZ566" s="69"/>
      <c r="HA566" s="69"/>
      <c r="HB566" s="69"/>
      <c r="HC566" s="69"/>
      <c r="HD566" s="69"/>
      <c r="HE566" s="69"/>
      <c r="HF566" s="69"/>
      <c r="HG566" s="69"/>
      <c r="HH566" s="69"/>
      <c r="HI566" s="69"/>
      <c r="HJ566" s="69"/>
      <c r="HK566" s="69"/>
      <c r="HL566" s="69"/>
      <c r="HM566" s="69"/>
      <c r="HN566" s="69"/>
      <c r="HO566" s="69"/>
      <c r="HP566" s="69"/>
      <c r="HQ566" s="69"/>
      <c r="HR566" s="69"/>
      <c r="HS566" s="69"/>
      <c r="HT566" s="69"/>
      <c r="HU566" s="69"/>
      <c r="HV566" s="69"/>
      <c r="HW566" s="69"/>
      <c r="HX566" s="69"/>
      <c r="HY566" s="69"/>
      <c r="HZ566" s="69"/>
      <c r="IA566" s="69"/>
      <c r="IB566" s="69"/>
      <c r="IC566" s="69"/>
      <c r="ID566" s="69"/>
      <c r="IE566" s="69"/>
      <c r="IF566" s="69"/>
      <c r="IG566" s="69"/>
      <c r="IH566" s="69"/>
      <c r="II566" s="69"/>
      <c r="IJ566" s="69"/>
      <c r="IK566" s="69"/>
      <c r="IL566" s="69"/>
      <c r="IM566" s="69"/>
      <c r="IN566" s="69"/>
      <c r="IO566" s="69"/>
      <c r="IP566" s="69"/>
      <c r="IQ566" s="69"/>
      <c r="IR566" s="69"/>
      <c r="IS566" s="69"/>
      <c r="IT566" s="69"/>
      <c r="IU566" s="69"/>
      <c r="IV566" s="69"/>
    </row>
    <row r="567" spans="1:256" s="28" customFormat="1" ht="14.25" customHeight="1">
      <c r="A567" s="16"/>
      <c r="B567" s="59"/>
      <c r="C567" s="183"/>
      <c r="D567" s="184"/>
      <c r="E567" s="69"/>
      <c r="F567" s="186"/>
      <c r="G567" s="29"/>
      <c r="O567" s="69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64" t="s">
        <v>1070</v>
      </c>
      <c r="B568" s="28"/>
      <c r="C568" s="28"/>
      <c r="G568" s="15"/>
    </row>
    <row r="569" spans="1:7" ht="12.75">
      <c r="A569" s="16"/>
      <c r="B569" s="59"/>
      <c r="C569" s="183"/>
      <c r="G569" s="15"/>
    </row>
    <row r="570" spans="1:7" ht="14.25" customHeight="1">
      <c r="A570" s="66" t="s">
        <v>739</v>
      </c>
      <c r="B570" s="14"/>
      <c r="G570" s="15"/>
    </row>
    <row r="571" spans="1:4" ht="12.75">
      <c r="A571" s="58"/>
      <c r="B571" s="14"/>
      <c r="D571" s="15" t="s">
        <v>1045</v>
      </c>
    </row>
    <row r="572" spans="1:16" ht="25.5" customHeight="1">
      <c r="A572" s="7" t="s">
        <v>606</v>
      </c>
      <c r="B572" s="7" t="s">
        <v>608</v>
      </c>
      <c r="C572" s="5" t="s">
        <v>609</v>
      </c>
      <c r="D572" s="44" t="s">
        <v>782</v>
      </c>
      <c r="E572" s="51" t="s">
        <v>783</v>
      </c>
      <c r="F572" s="5" t="s">
        <v>580</v>
      </c>
      <c r="G572" s="43" t="s">
        <v>784</v>
      </c>
      <c r="P572" s="134"/>
    </row>
    <row r="573" spans="1:21" ht="39.75" customHeight="1">
      <c r="A573" s="288" t="s">
        <v>484</v>
      </c>
      <c r="B573" s="127">
        <v>3636</v>
      </c>
      <c r="C573" s="131" t="s">
        <v>370</v>
      </c>
      <c r="D573" s="156">
        <v>5565</v>
      </c>
      <c r="E573" s="156">
        <v>9971</v>
      </c>
      <c r="F573" s="267">
        <v>3398</v>
      </c>
      <c r="G573" s="158">
        <f>F573/E573*100</f>
        <v>34.078828602948555</v>
      </c>
      <c r="P573" s="134"/>
      <c r="U573" s="134"/>
    </row>
    <row r="574" spans="1:16" ht="25.5" customHeight="1">
      <c r="A574" s="130" t="s">
        <v>484</v>
      </c>
      <c r="B574" s="126">
        <v>6172</v>
      </c>
      <c r="C574" s="118" t="s">
        <v>369</v>
      </c>
      <c r="D574" s="156">
        <v>16917</v>
      </c>
      <c r="E574" s="156">
        <v>16917</v>
      </c>
      <c r="F574" s="267">
        <v>8528</v>
      </c>
      <c r="G574" s="158">
        <f>F574/E574*100</f>
        <v>50.410829343264176</v>
      </c>
      <c r="P574" s="134"/>
    </row>
    <row r="575" spans="1:20" ht="12.75">
      <c r="A575" s="179"/>
      <c r="B575" s="196"/>
      <c r="C575" s="195" t="s">
        <v>1041</v>
      </c>
      <c r="D575" s="265">
        <f>SUM(D573:D574)</f>
        <v>22482</v>
      </c>
      <c r="E575" s="265">
        <f>SUM(E573:E574)</f>
        <v>26888</v>
      </c>
      <c r="F575" s="296">
        <f>SUM(F573:F574)</f>
        <v>11926</v>
      </c>
      <c r="G575" s="96">
        <f>F575/E575*100</f>
        <v>44.354358821779236</v>
      </c>
      <c r="T575" s="15" t="s">
        <v>797</v>
      </c>
    </row>
    <row r="576" spans="1:7" ht="12.75">
      <c r="A576" s="16"/>
      <c r="B576" s="59"/>
      <c r="C576" s="183"/>
      <c r="D576" s="184"/>
      <c r="E576" s="185"/>
      <c r="F576" s="229"/>
      <c r="G576" s="29"/>
    </row>
    <row r="577" spans="1:7" ht="14.25" customHeight="1">
      <c r="A577" s="40" t="s">
        <v>742</v>
      </c>
      <c r="B577" s="19"/>
      <c r="C577" s="39"/>
      <c r="D577" s="49"/>
      <c r="E577" s="52"/>
      <c r="F577" s="46"/>
      <c r="G577" s="35"/>
    </row>
    <row r="578" spans="1:7" ht="12.75">
      <c r="A578" s="16"/>
      <c r="B578" s="19"/>
      <c r="C578" s="39"/>
      <c r="D578" s="49"/>
      <c r="E578" s="52"/>
      <c r="F578" s="46"/>
      <c r="G578" s="35"/>
    </row>
    <row r="579" spans="1:7" ht="26.25" customHeight="1">
      <c r="A579" s="7" t="s">
        <v>606</v>
      </c>
      <c r="B579" s="7" t="s">
        <v>608</v>
      </c>
      <c r="C579" s="5" t="s">
        <v>609</v>
      </c>
      <c r="D579" s="44" t="s">
        <v>782</v>
      </c>
      <c r="E579" s="51" t="s">
        <v>783</v>
      </c>
      <c r="F579" s="5" t="s">
        <v>580</v>
      </c>
      <c r="G579" s="43" t="s">
        <v>784</v>
      </c>
    </row>
    <row r="580" spans="1:7" ht="50.25" customHeight="1">
      <c r="A580" s="130" t="s">
        <v>484</v>
      </c>
      <c r="B580" s="126">
        <v>3636</v>
      </c>
      <c r="C580" s="131" t="s">
        <v>372</v>
      </c>
      <c r="D580" s="156">
        <v>4500</v>
      </c>
      <c r="E580" s="156">
        <v>22043</v>
      </c>
      <c r="F580" s="267">
        <v>2713</v>
      </c>
      <c r="G580" s="158">
        <f>F580/E580*100</f>
        <v>12.307762101347366</v>
      </c>
    </row>
    <row r="581" spans="1:7" ht="26.25" customHeight="1">
      <c r="A581" s="130" t="s">
        <v>484</v>
      </c>
      <c r="B581" s="126">
        <v>6172</v>
      </c>
      <c r="C581" s="118" t="s">
        <v>707</v>
      </c>
      <c r="D581" s="156">
        <v>5500</v>
      </c>
      <c r="E581" s="156">
        <v>6000</v>
      </c>
      <c r="F581" s="267">
        <v>2584</v>
      </c>
      <c r="G581" s="158">
        <f>F581/E581*100</f>
        <v>43.06666666666666</v>
      </c>
    </row>
    <row r="582" spans="1:7" ht="12.75">
      <c r="A582" s="179"/>
      <c r="B582" s="196"/>
      <c r="C582" s="249" t="s">
        <v>1042</v>
      </c>
      <c r="D582" s="247">
        <f>SUM(D580:D581)</f>
        <v>10000</v>
      </c>
      <c r="E582" s="248">
        <f>SUM(E580:E581)</f>
        <v>28043</v>
      </c>
      <c r="F582" s="248">
        <f>SUM(F580:F581)</f>
        <v>5297</v>
      </c>
      <c r="G582" s="202">
        <f>F582/E582*100</f>
        <v>18.888849267196804</v>
      </c>
    </row>
    <row r="583" spans="1:22" ht="12.75">
      <c r="A583" s="16"/>
      <c r="B583" s="59"/>
      <c r="C583" s="183"/>
      <c r="D583" s="184"/>
      <c r="E583" s="185"/>
      <c r="F583" s="229"/>
      <c r="G583" s="99"/>
      <c r="V583" s="371"/>
    </row>
    <row r="584" spans="1:256" s="13" customFormat="1" ht="12.75">
      <c r="A584" s="188"/>
      <c r="B584" s="198"/>
      <c r="C584" s="197" t="s">
        <v>1043</v>
      </c>
      <c r="D584" s="189">
        <f>D575+D582</f>
        <v>32482</v>
      </c>
      <c r="E584" s="190">
        <f>E575+E582</f>
        <v>54931</v>
      </c>
      <c r="F584" s="191">
        <f>F575+F582</f>
        <v>17223</v>
      </c>
      <c r="G584" s="26">
        <f>F584/E584*100</f>
        <v>31.35388032258652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64" t="s">
        <v>766</v>
      </c>
      <c r="D586" s="69"/>
      <c r="E586" s="69"/>
      <c r="F586" s="69"/>
      <c r="O586" s="69"/>
      <c r="P586" s="15"/>
      <c r="Q586" s="15"/>
      <c r="R586" s="13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34"/>
    </row>
    <row r="588" spans="1:7" ht="24.75" customHeight="1">
      <c r="A588" s="7" t="s">
        <v>606</v>
      </c>
      <c r="B588" s="7" t="s">
        <v>608</v>
      </c>
      <c r="C588" s="5" t="s">
        <v>609</v>
      </c>
      <c r="D588" s="44" t="s">
        <v>782</v>
      </c>
      <c r="E588" s="51" t="s">
        <v>783</v>
      </c>
      <c r="F588" s="5" t="s">
        <v>580</v>
      </c>
      <c r="G588" s="43" t="s">
        <v>784</v>
      </c>
    </row>
    <row r="589" spans="1:7" ht="16.5" customHeight="1">
      <c r="A589" s="130" t="s">
        <v>477</v>
      </c>
      <c r="B589" s="127">
        <v>6409</v>
      </c>
      <c r="C589" s="128" t="s">
        <v>446</v>
      </c>
      <c r="D589" s="428">
        <v>100000</v>
      </c>
      <c r="E589" s="447">
        <v>52972</v>
      </c>
      <c r="F589" s="269" t="s">
        <v>1040</v>
      </c>
      <c r="G589" s="269" t="s">
        <v>1040</v>
      </c>
    </row>
    <row r="590" spans="1:7" ht="25.5">
      <c r="A590" s="130" t="s">
        <v>477</v>
      </c>
      <c r="B590" s="127">
        <v>6409</v>
      </c>
      <c r="C590" s="128" t="s">
        <v>447</v>
      </c>
      <c r="D590" s="428">
        <v>40000</v>
      </c>
      <c r="E590" s="447">
        <v>10839</v>
      </c>
      <c r="F590" s="269" t="s">
        <v>1040</v>
      </c>
      <c r="G590" s="269" t="s">
        <v>1040</v>
      </c>
    </row>
    <row r="591" spans="1:7" ht="25.5" customHeight="1">
      <c r="A591" s="130" t="s">
        <v>477</v>
      </c>
      <c r="B591" s="127">
        <v>6409</v>
      </c>
      <c r="C591" s="128" t="s">
        <v>463</v>
      </c>
      <c r="D591" s="428">
        <v>10000</v>
      </c>
      <c r="E591" s="447">
        <v>8245</v>
      </c>
      <c r="F591" s="269" t="s">
        <v>1040</v>
      </c>
      <c r="G591" s="269" t="s">
        <v>1040</v>
      </c>
    </row>
    <row r="592" spans="1:7" ht="12.75">
      <c r="A592" s="188"/>
      <c r="B592" s="198"/>
      <c r="C592" s="197" t="s">
        <v>1043</v>
      </c>
      <c r="D592" s="189">
        <f>SUM(D589:D591)</f>
        <v>150000</v>
      </c>
      <c r="E592" s="190">
        <f>SUM(E589:E591)</f>
        <v>72056</v>
      </c>
      <c r="F592" s="191">
        <f>SUM(F589:F591)</f>
        <v>0</v>
      </c>
      <c r="G592" s="26">
        <f>F592/E592*100</f>
        <v>0</v>
      </c>
    </row>
    <row r="593" ht="12.75" customHeight="1"/>
    <row r="594" spans="1:3" ht="15.75">
      <c r="A594" s="629" t="s">
        <v>542</v>
      </c>
      <c r="B594" s="612"/>
      <c r="C594" s="612"/>
    </row>
    <row r="595" spans="1:19" ht="13.5" customHeight="1">
      <c r="A595" s="64"/>
      <c r="B595" s="2"/>
      <c r="C595" s="2"/>
      <c r="S595" s="134"/>
    </row>
    <row r="596" spans="1:7" ht="27" customHeight="1">
      <c r="A596" s="7" t="s">
        <v>606</v>
      </c>
      <c r="B596" s="7" t="s">
        <v>608</v>
      </c>
      <c r="C596" s="5" t="s">
        <v>609</v>
      </c>
      <c r="D596" s="44" t="s">
        <v>782</v>
      </c>
      <c r="E596" s="51" t="s">
        <v>783</v>
      </c>
      <c r="F596" s="5" t="s">
        <v>580</v>
      </c>
      <c r="G596" s="43" t="s">
        <v>784</v>
      </c>
    </row>
    <row r="597" spans="1:7" ht="13.5" customHeight="1">
      <c r="A597" s="116" t="s">
        <v>477</v>
      </c>
      <c r="B597" s="117">
        <v>6399</v>
      </c>
      <c r="C597" s="118" t="s">
        <v>550</v>
      </c>
      <c r="D597" s="153">
        <v>0</v>
      </c>
      <c r="E597" s="149">
        <v>0</v>
      </c>
      <c r="F597" s="280">
        <v>51166</v>
      </c>
      <c r="G597" s="158" t="s">
        <v>1040</v>
      </c>
    </row>
    <row r="598" spans="1:7" ht="13.5" customHeight="1">
      <c r="A598" s="130" t="s">
        <v>477</v>
      </c>
      <c r="B598" s="127">
        <v>6399</v>
      </c>
      <c r="C598" s="128" t="s">
        <v>661</v>
      </c>
      <c r="D598" s="156">
        <v>0</v>
      </c>
      <c r="E598" s="267">
        <v>3000</v>
      </c>
      <c r="F598" s="274">
        <v>0</v>
      </c>
      <c r="G598" s="158" t="s">
        <v>1040</v>
      </c>
    </row>
    <row r="599" spans="1:7" ht="13.5" customHeight="1">
      <c r="A599" s="288"/>
      <c r="B599" s="627"/>
      <c r="C599" s="628" t="s">
        <v>540</v>
      </c>
      <c r="D599" s="156">
        <f>D597+D598</f>
        <v>0</v>
      </c>
      <c r="E599" s="156">
        <f>E597+E598</f>
        <v>3000</v>
      </c>
      <c r="F599" s="156">
        <f>F597+F598</f>
        <v>51166</v>
      </c>
      <c r="G599" s="158" t="s">
        <v>1040</v>
      </c>
    </row>
    <row r="600" ht="12.75" customHeight="1"/>
    <row r="601" spans="1:3" ht="15.75">
      <c r="A601" s="64" t="s">
        <v>1046</v>
      </c>
      <c r="B601" s="2"/>
      <c r="C601" s="2"/>
    </row>
    <row r="602" spans="1:19" ht="13.5" customHeight="1">
      <c r="A602" s="64"/>
      <c r="B602" s="2"/>
      <c r="C602" s="2"/>
      <c r="S602" s="134"/>
    </row>
    <row r="603" spans="1:7" ht="27" customHeight="1">
      <c r="A603" s="7" t="s">
        <v>606</v>
      </c>
      <c r="B603" s="7" t="s">
        <v>608</v>
      </c>
      <c r="C603" s="5" t="s">
        <v>609</v>
      </c>
      <c r="D603" s="44" t="s">
        <v>782</v>
      </c>
      <c r="E603" s="51" t="s">
        <v>783</v>
      </c>
      <c r="F603" s="5" t="s">
        <v>580</v>
      </c>
      <c r="G603" s="43" t="s">
        <v>784</v>
      </c>
    </row>
    <row r="604" spans="1:7" ht="12.75">
      <c r="A604" s="130" t="s">
        <v>72</v>
      </c>
      <c r="B604" s="127">
        <v>6402</v>
      </c>
      <c r="C604" s="128" t="s">
        <v>746</v>
      </c>
      <c r="D604" s="156">
        <v>0</v>
      </c>
      <c r="E604" s="267">
        <v>6382</v>
      </c>
      <c r="F604" s="274">
        <v>6602</v>
      </c>
      <c r="G604" s="158">
        <f>F604/E604*100</f>
        <v>103.44719523660295</v>
      </c>
    </row>
    <row r="605" spans="1:7" ht="12.75">
      <c r="A605" s="475"/>
      <c r="B605" s="476"/>
      <c r="C605" s="477"/>
      <c r="D605" s="478"/>
      <c r="E605" s="371"/>
      <c r="F605" s="479"/>
      <c r="G605" s="384"/>
    </row>
    <row r="606" spans="1:7" ht="14.25" customHeight="1">
      <c r="A606" s="881" t="s">
        <v>603</v>
      </c>
      <c r="B606" s="882"/>
      <c r="C606" s="883"/>
      <c r="D606" s="190">
        <f>D19+D20</f>
        <v>7850604</v>
      </c>
      <c r="E606" s="190">
        <f>E19+E20+E25+E24</f>
        <v>8560469</v>
      </c>
      <c r="F606" s="190">
        <f>F19+F25+F24</f>
        <v>5348907</v>
      </c>
      <c r="G606" s="277">
        <f>G19</f>
        <v>62.402637754243386</v>
      </c>
    </row>
    <row r="607" spans="1:7" ht="12.75" customHeight="1">
      <c r="A607" s="475"/>
      <c r="B607" s="476"/>
      <c r="C607" s="477"/>
      <c r="D607" s="478"/>
      <c r="E607" s="371"/>
      <c r="F607" s="479"/>
      <c r="G607" s="384"/>
    </row>
    <row r="608" spans="1:7" ht="15" customHeight="1">
      <c r="A608" s="64" t="s">
        <v>150</v>
      </c>
      <c r="B608" s="2"/>
      <c r="C608" s="2"/>
      <c r="D608" s="478"/>
      <c r="E608" s="371"/>
      <c r="F608" s="479"/>
      <c r="G608" s="384"/>
    </row>
    <row r="609" spans="1:7" ht="12" customHeight="1">
      <c r="A609" s="475"/>
      <c r="B609" s="476"/>
      <c r="C609" s="477"/>
      <c r="D609" s="478"/>
      <c r="E609" s="371"/>
      <c r="F609" s="479"/>
      <c r="G609" s="384"/>
    </row>
    <row r="610" spans="1:7" ht="27.75" customHeight="1">
      <c r="A610" s="891" t="s">
        <v>569</v>
      </c>
      <c r="B610" s="892"/>
      <c r="C610" s="893"/>
      <c r="D610" s="42" t="s">
        <v>782</v>
      </c>
      <c r="E610" s="51" t="s">
        <v>783</v>
      </c>
      <c r="F610" s="5" t="s">
        <v>580</v>
      </c>
      <c r="G610" s="43" t="s">
        <v>784</v>
      </c>
    </row>
    <row r="611" spans="1:7" ht="26.25" customHeight="1">
      <c r="A611" s="885" t="s">
        <v>368</v>
      </c>
      <c r="B611" s="886"/>
      <c r="C611" s="887"/>
      <c r="D611" s="428">
        <v>1460</v>
      </c>
      <c r="E611" s="447">
        <v>1460</v>
      </c>
      <c r="F611" s="274">
        <v>1460</v>
      </c>
      <c r="G611" s="269">
        <f>F611/E611*100</f>
        <v>100</v>
      </c>
    </row>
    <row r="612" spans="1:7" ht="26.25" customHeight="1">
      <c r="A612" s="885" t="s">
        <v>405</v>
      </c>
      <c r="B612" s="886"/>
      <c r="C612" s="887"/>
      <c r="D612" s="428">
        <v>0</v>
      </c>
      <c r="E612" s="447">
        <v>250</v>
      </c>
      <c r="F612" s="274">
        <v>250</v>
      </c>
      <c r="G612" s="269">
        <f>F612/E612*100</f>
        <v>100</v>
      </c>
    </row>
    <row r="613" spans="1:7" ht="26.25" customHeight="1">
      <c r="A613" s="885" t="s">
        <v>406</v>
      </c>
      <c r="B613" s="886"/>
      <c r="C613" s="887"/>
      <c r="D613" s="428">
        <v>0</v>
      </c>
      <c r="E613" s="447">
        <v>2000</v>
      </c>
      <c r="F613" s="274">
        <v>2000</v>
      </c>
      <c r="G613" s="269">
        <f>F613/E613*100</f>
        <v>100</v>
      </c>
    </row>
    <row r="614" spans="1:21" ht="26.25" customHeight="1">
      <c r="A614" s="885" t="s">
        <v>407</v>
      </c>
      <c r="B614" s="886"/>
      <c r="C614" s="887"/>
      <c r="D614" s="428">
        <v>0</v>
      </c>
      <c r="E614" s="447">
        <v>85</v>
      </c>
      <c r="F614" s="274">
        <v>85</v>
      </c>
      <c r="G614" s="269">
        <f>F614/E614*100</f>
        <v>100</v>
      </c>
      <c r="U614" s="107"/>
    </row>
    <row r="615" spans="1:7" ht="20.25" customHeight="1">
      <c r="A615" s="888" t="s">
        <v>190</v>
      </c>
      <c r="B615" s="889"/>
      <c r="C615" s="890"/>
      <c r="D615" s="540">
        <f>SUM(D611:D614)</f>
        <v>1460</v>
      </c>
      <c r="E615" s="540">
        <f>SUM(E611:E614)</f>
        <v>3795</v>
      </c>
      <c r="F615" s="540">
        <f>SUM(F611:F614)</f>
        <v>3795</v>
      </c>
      <c r="G615" s="571">
        <f>F615/E615*100</f>
        <v>100</v>
      </c>
    </row>
    <row r="616" spans="1:7" ht="23.25" customHeight="1">
      <c r="A616" s="475"/>
      <c r="B616" s="476"/>
      <c r="C616" s="477"/>
      <c r="D616" s="478"/>
      <c r="E616" s="371"/>
      <c r="F616" s="479"/>
      <c r="G616" s="384"/>
    </row>
    <row r="617" spans="1:7" ht="12.75">
      <c r="A617" s="881" t="s">
        <v>144</v>
      </c>
      <c r="B617" s="882"/>
      <c r="C617" s="883"/>
      <c r="D617" s="190">
        <f>D606+D615</f>
        <v>7852064</v>
      </c>
      <c r="E617" s="190">
        <f>E606+E615</f>
        <v>8564264</v>
      </c>
      <c r="F617" s="190">
        <f>F606+F615</f>
        <v>5352702</v>
      </c>
      <c r="G617" s="26">
        <f>F617/E617*100</f>
        <v>62.50043202778429</v>
      </c>
    </row>
    <row r="621" ht="12.75">
      <c r="F621" s="135"/>
    </row>
  </sheetData>
  <mergeCells count="74">
    <mergeCell ref="A270:F270"/>
    <mergeCell ref="A300:C300"/>
    <mergeCell ref="A340:C340"/>
    <mergeCell ref="A610:C610"/>
    <mergeCell ref="A366:D366"/>
    <mergeCell ref="A357:C357"/>
    <mergeCell ref="A347:E347"/>
    <mergeCell ref="A403:C403"/>
    <mergeCell ref="A526:G526"/>
    <mergeCell ref="A426:D426"/>
    <mergeCell ref="A404:C404"/>
    <mergeCell ref="A617:C617"/>
    <mergeCell ref="A475:C475"/>
    <mergeCell ref="A606:C606"/>
    <mergeCell ref="A611:C611"/>
    <mergeCell ref="A614:C614"/>
    <mergeCell ref="A615:C615"/>
    <mergeCell ref="A612:C612"/>
    <mergeCell ref="A613:C613"/>
    <mergeCell ref="A405:C405"/>
    <mergeCell ref="A456:C456"/>
    <mergeCell ref="A468:E468"/>
    <mergeCell ref="A457:C457"/>
    <mergeCell ref="A439:E439"/>
    <mergeCell ref="A433:C433"/>
    <mergeCell ref="A8:C8"/>
    <mergeCell ref="A192:D192"/>
    <mergeCell ref="A206:G206"/>
    <mergeCell ref="A14:C14"/>
    <mergeCell ref="A13:C13"/>
    <mergeCell ref="A94:G94"/>
    <mergeCell ref="A71:C71"/>
    <mergeCell ref="A128:C128"/>
    <mergeCell ref="A92:C92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9:C9"/>
    <mergeCell ref="A10:C10"/>
    <mergeCell ref="A60:A70"/>
    <mergeCell ref="A20:C20"/>
    <mergeCell ref="A21:C21"/>
    <mergeCell ref="A23:C23"/>
    <mergeCell ref="A26:C26"/>
    <mergeCell ref="A31:B31"/>
    <mergeCell ref="A56:B56"/>
    <mergeCell ref="A15:C15"/>
    <mergeCell ref="A12:C12"/>
    <mergeCell ref="A223:E223"/>
    <mergeCell ref="A191:D191"/>
    <mergeCell ref="A190:D190"/>
    <mergeCell ref="A44:C44"/>
    <mergeCell ref="A189:D189"/>
    <mergeCell ref="A158:C158"/>
    <mergeCell ref="A170:C170"/>
    <mergeCell ref="A164:C164"/>
    <mergeCell ref="A188:D188"/>
    <mergeCell ref="A215:B215"/>
    <mergeCell ref="A16:C16"/>
    <mergeCell ref="A172:E172"/>
    <mergeCell ref="A93:G93"/>
    <mergeCell ref="A76:A91"/>
    <mergeCell ref="A109:C109"/>
    <mergeCell ref="A150:C150"/>
    <mergeCell ref="A156:C156"/>
    <mergeCell ref="A25:C25"/>
    <mergeCell ref="A97:A108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7" r:id="rId1"/>
  <headerFooter alignWithMargins="0">
    <oddFooter>&amp;C&amp;P</oddFooter>
  </headerFooter>
  <rowBreaks count="11" manualBreakCount="11">
    <brk id="52" max="6" man="1"/>
    <brk id="109" max="6" man="1"/>
    <brk id="170" max="6" man="1"/>
    <brk id="228" max="6" man="1"/>
    <brk id="275" max="6" man="1"/>
    <brk id="323" max="6" man="1"/>
    <brk id="374" max="6" man="1"/>
    <brk id="431" max="6" man="1"/>
    <brk id="481" max="6" man="1"/>
    <brk id="524" max="6" man="1"/>
    <brk id="5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K22" sqref="K22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7" t="s">
        <v>398</v>
      </c>
      <c r="B1" s="897"/>
      <c r="C1" s="897"/>
      <c r="D1" s="897"/>
      <c r="E1" s="897"/>
      <c r="F1" s="897"/>
    </row>
    <row r="2" spans="1:6" ht="15.75">
      <c r="A2" s="64"/>
      <c r="B2" s="28"/>
      <c r="C2" s="28"/>
      <c r="D2" s="28"/>
      <c r="F2" s="100" t="s">
        <v>777</v>
      </c>
    </row>
    <row r="3" spans="1:7" ht="25.5" customHeight="1">
      <c r="A3" s="101" t="s">
        <v>826</v>
      </c>
      <c r="B3" s="101" t="s">
        <v>827</v>
      </c>
      <c r="C3" s="88" t="s">
        <v>782</v>
      </c>
      <c r="D3" s="89" t="s">
        <v>783</v>
      </c>
      <c r="E3" s="5" t="s">
        <v>580</v>
      </c>
      <c r="F3" s="43" t="s">
        <v>1066</v>
      </c>
      <c r="G3" t="s">
        <v>920</v>
      </c>
    </row>
    <row r="4" spans="1:8" s="28" customFormat="1" ht="12.75">
      <c r="A4" s="32">
        <v>5011</v>
      </c>
      <c r="B4" s="32" t="s">
        <v>883</v>
      </c>
      <c r="C4" s="27">
        <v>157216</v>
      </c>
      <c r="D4" s="27">
        <v>156670</v>
      </c>
      <c r="E4" s="220">
        <v>96199</v>
      </c>
      <c r="F4" s="33">
        <f>E4/D4*100</f>
        <v>61.4023105891364</v>
      </c>
      <c r="G4" s="13"/>
      <c r="H4" s="176"/>
    </row>
    <row r="5" spans="1:8" s="28" customFormat="1" ht="12.75">
      <c r="A5" s="32">
        <v>5021</v>
      </c>
      <c r="B5" s="32" t="s">
        <v>884</v>
      </c>
      <c r="C5" s="27">
        <v>550</v>
      </c>
      <c r="D5" s="27">
        <v>550</v>
      </c>
      <c r="E5" s="220">
        <v>271</v>
      </c>
      <c r="F5" s="33">
        <f aca="true" t="shared" si="0" ref="F5:F55">E5/D5*100</f>
        <v>49.27272727272727</v>
      </c>
      <c r="G5" s="13"/>
      <c r="H5" s="176"/>
    </row>
    <row r="6" spans="1:8" s="28" customFormat="1" ht="12.75">
      <c r="A6" s="32">
        <v>5024</v>
      </c>
      <c r="B6" s="32" t="s">
        <v>702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5029</v>
      </c>
      <c r="B7" s="22" t="s">
        <v>832</v>
      </c>
      <c r="C7" s="27">
        <v>0</v>
      </c>
      <c r="D7" s="27">
        <v>0</v>
      </c>
      <c r="E7" s="220">
        <v>26</v>
      </c>
      <c r="F7" s="33" t="s">
        <v>1040</v>
      </c>
      <c r="G7" s="13"/>
      <c r="H7" s="176"/>
    </row>
    <row r="8" spans="1:8" s="28" customFormat="1" ht="12.75">
      <c r="A8" s="32">
        <v>5031</v>
      </c>
      <c r="B8" s="32" t="s">
        <v>885</v>
      </c>
      <c r="C8" s="27">
        <v>40179</v>
      </c>
      <c r="D8" s="27">
        <v>40043</v>
      </c>
      <c r="E8" s="220">
        <v>24197</v>
      </c>
      <c r="F8" s="33">
        <f t="shared" si="0"/>
        <v>60.427540394076374</v>
      </c>
      <c r="G8" s="13"/>
      <c r="H8" s="176"/>
    </row>
    <row r="9" spans="1:8" s="28" customFormat="1" ht="12.75">
      <c r="A9" s="32">
        <v>5032</v>
      </c>
      <c r="B9" s="32" t="s">
        <v>886</v>
      </c>
      <c r="C9" s="27">
        <v>14464</v>
      </c>
      <c r="D9" s="27">
        <v>14416</v>
      </c>
      <c r="E9" s="220">
        <v>8852</v>
      </c>
      <c r="F9" s="33">
        <f t="shared" si="0"/>
        <v>61.40399556048835</v>
      </c>
      <c r="G9" s="13"/>
      <c r="H9" s="24"/>
    </row>
    <row r="10" spans="1:8" s="28" customFormat="1" ht="12.75">
      <c r="A10" s="32">
        <v>5038</v>
      </c>
      <c r="B10" s="32" t="s">
        <v>887</v>
      </c>
      <c r="C10" s="27">
        <v>675</v>
      </c>
      <c r="D10" s="27">
        <v>673</v>
      </c>
      <c r="E10" s="220">
        <v>314</v>
      </c>
      <c r="F10" s="33">
        <f t="shared" si="0"/>
        <v>46.65676077265973</v>
      </c>
      <c r="G10" s="13"/>
      <c r="H10" s="69"/>
    </row>
    <row r="11" spans="1:8" ht="12.75">
      <c r="A11" s="111" t="s">
        <v>835</v>
      </c>
      <c r="B11" s="111" t="s">
        <v>837</v>
      </c>
      <c r="C11" s="95">
        <f>SUM(C4:C10)</f>
        <v>213084</v>
      </c>
      <c r="D11" s="95">
        <f>SUM(D4:D10)</f>
        <v>212670</v>
      </c>
      <c r="E11" s="95">
        <f>SUM(E4:E10)</f>
        <v>130176</v>
      </c>
      <c r="F11" s="107">
        <f t="shared" si="0"/>
        <v>61.21032585696149</v>
      </c>
      <c r="G11" s="110"/>
      <c r="H11" s="106"/>
    </row>
    <row r="12" spans="1:7" s="28" customFormat="1" ht="12.75">
      <c r="A12" s="22">
        <v>5132</v>
      </c>
      <c r="B12" s="22" t="s">
        <v>888</v>
      </c>
      <c r="C12" s="25">
        <v>50</v>
      </c>
      <c r="D12" s="25">
        <v>50</v>
      </c>
      <c r="E12" s="220">
        <v>22</v>
      </c>
      <c r="F12" s="33">
        <f t="shared" si="0"/>
        <v>44</v>
      </c>
      <c r="G12" s="13"/>
    </row>
    <row r="13" spans="1:7" s="28" customFormat="1" ht="12.75">
      <c r="A13" s="22">
        <v>5133</v>
      </c>
      <c r="B13" s="22" t="s">
        <v>598</v>
      </c>
      <c r="C13" s="25">
        <v>0</v>
      </c>
      <c r="D13" s="25">
        <v>5</v>
      </c>
      <c r="E13" s="220">
        <v>1</v>
      </c>
      <c r="F13" s="33">
        <f t="shared" si="0"/>
        <v>20</v>
      </c>
      <c r="G13" s="13"/>
    </row>
    <row r="14" spans="1:7" s="28" customFormat="1" ht="12.75">
      <c r="A14" s="22">
        <v>5134</v>
      </c>
      <c r="B14" s="22" t="s">
        <v>889</v>
      </c>
      <c r="C14" s="25">
        <v>120</v>
      </c>
      <c r="D14" s="25">
        <v>120</v>
      </c>
      <c r="E14" s="220">
        <v>78</v>
      </c>
      <c r="F14" s="33">
        <f t="shared" si="0"/>
        <v>65</v>
      </c>
      <c r="G14" s="13"/>
    </row>
    <row r="15" spans="1:7" s="28" customFormat="1" ht="12.75">
      <c r="A15" s="22">
        <v>5136</v>
      </c>
      <c r="B15" s="22" t="s">
        <v>838</v>
      </c>
      <c r="C15" s="25">
        <v>500</v>
      </c>
      <c r="D15" s="25">
        <v>500</v>
      </c>
      <c r="E15" s="220">
        <v>151</v>
      </c>
      <c r="F15" s="33">
        <f t="shared" si="0"/>
        <v>30.2</v>
      </c>
      <c r="G15" s="13"/>
    </row>
    <row r="16" spans="1:9" s="28" customFormat="1" ht="12.75">
      <c r="A16" s="22">
        <v>5137</v>
      </c>
      <c r="B16" s="22" t="s">
        <v>890</v>
      </c>
      <c r="C16" s="25">
        <v>1500</v>
      </c>
      <c r="D16" s="25">
        <v>1666</v>
      </c>
      <c r="E16" s="220">
        <v>977</v>
      </c>
      <c r="F16" s="33">
        <f t="shared" si="0"/>
        <v>58.64345738295318</v>
      </c>
      <c r="G16" s="13"/>
      <c r="I16" s="28" t="s">
        <v>797</v>
      </c>
    </row>
    <row r="17" spans="1:7" s="28" customFormat="1" ht="12.75">
      <c r="A17" s="22">
        <v>5139</v>
      </c>
      <c r="B17" s="22" t="s">
        <v>891</v>
      </c>
      <c r="C17" s="25">
        <v>3500</v>
      </c>
      <c r="D17" s="25">
        <v>3495</v>
      </c>
      <c r="E17" s="220">
        <v>1667</v>
      </c>
      <c r="F17" s="33">
        <f t="shared" si="0"/>
        <v>47.6967095851216</v>
      </c>
      <c r="G17" s="13"/>
    </row>
    <row r="18" spans="1:7" s="28" customFormat="1" ht="12.75">
      <c r="A18" s="22">
        <v>5142</v>
      </c>
      <c r="B18" s="22" t="s">
        <v>841</v>
      </c>
      <c r="C18" s="25">
        <v>250</v>
      </c>
      <c r="D18" s="25">
        <v>250</v>
      </c>
      <c r="E18" s="220">
        <v>44</v>
      </c>
      <c r="F18" s="33">
        <f t="shared" si="0"/>
        <v>17.599999999999998</v>
      </c>
      <c r="G18" s="13"/>
    </row>
    <row r="19" spans="1:7" s="28" customFormat="1" ht="12.75">
      <c r="A19" s="32">
        <v>5151</v>
      </c>
      <c r="B19" s="32" t="s">
        <v>892</v>
      </c>
      <c r="C19" s="25">
        <v>750</v>
      </c>
      <c r="D19" s="25">
        <v>750</v>
      </c>
      <c r="E19" s="220">
        <v>431</v>
      </c>
      <c r="F19" s="33">
        <f t="shared" si="0"/>
        <v>57.46666666666667</v>
      </c>
      <c r="G19" s="13"/>
    </row>
    <row r="20" spans="1:7" s="28" customFormat="1" ht="12.75">
      <c r="A20" s="32">
        <v>5152</v>
      </c>
      <c r="B20" s="32" t="s">
        <v>893</v>
      </c>
      <c r="C20" s="25">
        <v>160</v>
      </c>
      <c r="D20" s="25">
        <v>160</v>
      </c>
      <c r="E20" s="220">
        <v>64</v>
      </c>
      <c r="F20" s="33">
        <f t="shared" si="0"/>
        <v>40</v>
      </c>
      <c r="G20" s="13"/>
    </row>
    <row r="21" spans="1:7" s="28" customFormat="1" ht="12.75">
      <c r="A21" s="32">
        <v>5153</v>
      </c>
      <c r="B21" s="32" t="s">
        <v>842</v>
      </c>
      <c r="C21" s="25">
        <v>2200</v>
      </c>
      <c r="D21" s="25">
        <v>2200</v>
      </c>
      <c r="E21" s="220">
        <v>1314</v>
      </c>
      <c r="F21" s="33">
        <f t="shared" si="0"/>
        <v>59.72727272727273</v>
      </c>
      <c r="G21" s="13"/>
    </row>
    <row r="22" spans="1:7" s="28" customFormat="1" ht="12.75">
      <c r="A22" s="32">
        <v>5154</v>
      </c>
      <c r="B22" s="32" t="s">
        <v>894</v>
      </c>
      <c r="C22" s="25">
        <v>4400</v>
      </c>
      <c r="D22" s="25">
        <v>4400</v>
      </c>
      <c r="E22" s="220">
        <v>2775</v>
      </c>
      <c r="F22" s="33">
        <f t="shared" si="0"/>
        <v>63.06818181818182</v>
      </c>
      <c r="G22" s="13"/>
    </row>
    <row r="23" spans="1:7" s="28" customFormat="1" ht="12.75">
      <c r="A23" s="32">
        <v>5156</v>
      </c>
      <c r="B23" s="32" t="s">
        <v>843</v>
      </c>
      <c r="C23" s="25">
        <v>1900</v>
      </c>
      <c r="D23" s="25">
        <v>1900</v>
      </c>
      <c r="E23" s="220">
        <v>734</v>
      </c>
      <c r="F23" s="33">
        <f t="shared" si="0"/>
        <v>38.631578947368425</v>
      </c>
      <c r="G23" s="13"/>
    </row>
    <row r="24" spans="1:7" s="28" customFormat="1" ht="12.75">
      <c r="A24" s="32">
        <v>5161</v>
      </c>
      <c r="B24" s="32" t="s">
        <v>844</v>
      </c>
      <c r="C24" s="25">
        <v>2600</v>
      </c>
      <c r="D24" s="25">
        <v>2600</v>
      </c>
      <c r="E24" s="220">
        <v>1475</v>
      </c>
      <c r="F24" s="33">
        <f t="shared" si="0"/>
        <v>56.730769230769226</v>
      </c>
      <c r="G24" s="13"/>
    </row>
    <row r="25" spans="1:7" s="28" customFormat="1" ht="12.75">
      <c r="A25" s="32">
        <v>5162</v>
      </c>
      <c r="B25" s="32" t="s">
        <v>845</v>
      </c>
      <c r="C25" s="25">
        <v>100</v>
      </c>
      <c r="D25" s="25">
        <v>104</v>
      </c>
      <c r="E25" s="220">
        <v>0</v>
      </c>
      <c r="F25" s="33">
        <f t="shared" si="0"/>
        <v>0</v>
      </c>
      <c r="G25" s="13"/>
    </row>
    <row r="26" spans="1:7" s="28" customFormat="1" ht="12.75">
      <c r="A26" s="22">
        <v>5163</v>
      </c>
      <c r="B26" s="22" t="s">
        <v>846</v>
      </c>
      <c r="C26" s="25">
        <v>1650</v>
      </c>
      <c r="D26" s="25">
        <v>1650</v>
      </c>
      <c r="E26" s="220">
        <v>999</v>
      </c>
      <c r="F26" s="33">
        <f t="shared" si="0"/>
        <v>60.54545454545455</v>
      </c>
      <c r="G26" s="13"/>
    </row>
    <row r="27" spans="1:8" s="28" customFormat="1" ht="12.75">
      <c r="A27" s="22">
        <v>5164</v>
      </c>
      <c r="B27" s="22" t="s">
        <v>847</v>
      </c>
      <c r="C27" s="25">
        <v>400</v>
      </c>
      <c r="D27" s="25">
        <v>1303</v>
      </c>
      <c r="E27" s="220">
        <v>778</v>
      </c>
      <c r="F27" s="33">
        <f t="shared" si="0"/>
        <v>59.70836531082118</v>
      </c>
      <c r="G27" s="13"/>
      <c r="H27" s="176"/>
    </row>
    <row r="28" spans="1:7" s="28" customFormat="1" ht="12.75">
      <c r="A28" s="22">
        <v>5166</v>
      </c>
      <c r="B28" s="22" t="s">
        <v>848</v>
      </c>
      <c r="C28" s="25">
        <v>500</v>
      </c>
      <c r="D28" s="25">
        <v>500</v>
      </c>
      <c r="E28" s="220">
        <v>271</v>
      </c>
      <c r="F28" s="33">
        <f t="shared" si="0"/>
        <v>54.2</v>
      </c>
      <c r="G28" s="13"/>
    </row>
    <row r="29" spans="1:7" s="28" customFormat="1" ht="12.75">
      <c r="A29" s="22">
        <v>5167</v>
      </c>
      <c r="B29" s="22" t="s">
        <v>849</v>
      </c>
      <c r="C29" s="25">
        <v>5060</v>
      </c>
      <c r="D29" s="25">
        <v>5060</v>
      </c>
      <c r="E29" s="220">
        <v>2297</v>
      </c>
      <c r="F29" s="33">
        <f t="shared" si="0"/>
        <v>45.39525691699605</v>
      </c>
      <c r="G29" s="13"/>
    </row>
    <row r="30" spans="1:7" s="28" customFormat="1" ht="12.75">
      <c r="A30" s="32">
        <v>5169</v>
      </c>
      <c r="B30" s="32" t="s">
        <v>850</v>
      </c>
      <c r="C30" s="25">
        <v>9600</v>
      </c>
      <c r="D30" s="25">
        <v>10086</v>
      </c>
      <c r="E30" s="220">
        <v>7836</v>
      </c>
      <c r="F30" s="33">
        <f t="shared" si="0"/>
        <v>77.69185008923259</v>
      </c>
      <c r="G30" s="13"/>
    </row>
    <row r="31" spans="1:7" s="28" customFormat="1" ht="12.75">
      <c r="A31" s="32">
        <v>5171</v>
      </c>
      <c r="B31" s="32" t="s">
        <v>851</v>
      </c>
      <c r="C31" s="25">
        <v>1250</v>
      </c>
      <c r="D31" s="25">
        <v>1250</v>
      </c>
      <c r="E31" s="220">
        <v>699</v>
      </c>
      <c r="F31" s="33">
        <f t="shared" si="0"/>
        <v>55.92</v>
      </c>
      <c r="G31" s="13"/>
    </row>
    <row r="32" spans="1:7" s="28" customFormat="1" ht="12.75">
      <c r="A32" s="22">
        <v>5173</v>
      </c>
      <c r="B32" s="22" t="s">
        <v>1036</v>
      </c>
      <c r="C32" s="25">
        <v>5500</v>
      </c>
      <c r="D32" s="25">
        <v>5500</v>
      </c>
      <c r="E32" s="220">
        <v>2764</v>
      </c>
      <c r="F32" s="33">
        <f t="shared" si="0"/>
        <v>50.25454545454545</v>
      </c>
      <c r="G32" s="13"/>
    </row>
    <row r="33" spans="1:7" s="28" customFormat="1" ht="12.75">
      <c r="A33" s="22">
        <v>5175</v>
      </c>
      <c r="B33" s="22" t="s">
        <v>853</v>
      </c>
      <c r="C33" s="25">
        <v>550</v>
      </c>
      <c r="D33" s="25">
        <v>550</v>
      </c>
      <c r="E33" s="220">
        <v>310</v>
      </c>
      <c r="F33" s="33">
        <f t="shared" si="0"/>
        <v>56.36363636363636</v>
      </c>
      <c r="G33" s="13"/>
    </row>
    <row r="34" spans="1:7" s="28" customFormat="1" ht="12.75">
      <c r="A34" s="22">
        <v>5176</v>
      </c>
      <c r="B34" s="22" t="s">
        <v>854</v>
      </c>
      <c r="C34" s="25">
        <v>200</v>
      </c>
      <c r="D34" s="25">
        <v>200</v>
      </c>
      <c r="E34" s="220">
        <v>82</v>
      </c>
      <c r="F34" s="33">
        <f t="shared" si="0"/>
        <v>41</v>
      </c>
      <c r="G34" s="13"/>
    </row>
    <row r="35" spans="1:10" s="28" customFormat="1" ht="12.75">
      <c r="A35" s="22">
        <v>5179</v>
      </c>
      <c r="B35" s="22" t="s">
        <v>856</v>
      </c>
      <c r="C35" s="25">
        <v>3500</v>
      </c>
      <c r="D35" s="25">
        <v>3500</v>
      </c>
      <c r="E35" s="220">
        <v>1851</v>
      </c>
      <c r="F35" s="33">
        <f t="shared" si="0"/>
        <v>52.88571428571428</v>
      </c>
      <c r="G35" s="13"/>
      <c r="H35" s="63"/>
      <c r="J35" s="169"/>
    </row>
    <row r="36" spans="1:10" s="28" customFormat="1" ht="12.75">
      <c r="A36" s="22">
        <v>5192</v>
      </c>
      <c r="B36" s="22" t="s">
        <v>1064</v>
      </c>
      <c r="C36" s="25">
        <v>250</v>
      </c>
      <c r="D36" s="25">
        <v>250</v>
      </c>
      <c r="E36" s="220">
        <v>122</v>
      </c>
      <c r="F36" s="33">
        <f t="shared" si="0"/>
        <v>48.8</v>
      </c>
      <c r="G36" s="13"/>
      <c r="H36" s="63"/>
      <c r="J36" s="169"/>
    </row>
    <row r="37" spans="1:10" s="28" customFormat="1" ht="12.75">
      <c r="A37" s="22">
        <v>5195</v>
      </c>
      <c r="B37" s="22" t="s">
        <v>365</v>
      </c>
      <c r="C37" s="25">
        <v>0</v>
      </c>
      <c r="D37" s="25">
        <v>80</v>
      </c>
      <c r="E37" s="220">
        <v>0</v>
      </c>
      <c r="F37" s="33">
        <f t="shared" si="0"/>
        <v>0</v>
      </c>
      <c r="G37" s="13"/>
      <c r="H37" s="63"/>
      <c r="J37" s="169"/>
    </row>
    <row r="38" spans="1:7" ht="12.75">
      <c r="A38" s="94" t="s">
        <v>858</v>
      </c>
      <c r="B38" s="98" t="s">
        <v>859</v>
      </c>
      <c r="C38" s="95">
        <f>SUM(C12:C37)</f>
        <v>46490</v>
      </c>
      <c r="D38" s="95">
        <f>SUM(D12:D37)</f>
        <v>48129</v>
      </c>
      <c r="E38" s="95">
        <f>SUM(E12:E37)</f>
        <v>27742</v>
      </c>
      <c r="F38" s="96">
        <f t="shared" si="0"/>
        <v>57.6409233518253</v>
      </c>
      <c r="G38" s="13"/>
    </row>
    <row r="39" spans="1:7" s="28" customFormat="1" ht="12.75">
      <c r="A39" s="22">
        <v>5361</v>
      </c>
      <c r="B39" s="22" t="s">
        <v>862</v>
      </c>
      <c r="C39" s="25">
        <v>50</v>
      </c>
      <c r="D39" s="25">
        <v>50</v>
      </c>
      <c r="E39" s="280">
        <v>35</v>
      </c>
      <c r="F39" s="33">
        <f t="shared" si="0"/>
        <v>70</v>
      </c>
      <c r="G39" s="13"/>
    </row>
    <row r="40" spans="1:7" s="28" customFormat="1" ht="12.75">
      <c r="A40" s="22">
        <v>5362</v>
      </c>
      <c r="B40" s="22" t="s">
        <v>863</v>
      </c>
      <c r="C40" s="25">
        <v>80</v>
      </c>
      <c r="D40" s="25">
        <v>80</v>
      </c>
      <c r="E40" s="220">
        <v>10</v>
      </c>
      <c r="F40" s="33">
        <f>E40/D40*100</f>
        <v>12.5</v>
      </c>
      <c r="G40" s="13"/>
    </row>
    <row r="41" spans="1:7" s="28" customFormat="1" ht="12.75">
      <c r="A41" s="94" t="s">
        <v>864</v>
      </c>
      <c r="B41" s="94" t="s">
        <v>895</v>
      </c>
      <c r="C41" s="95">
        <f>SUM(C39:C40)</f>
        <v>130</v>
      </c>
      <c r="D41" s="95">
        <f>SUM(D39:D40)</f>
        <v>130</v>
      </c>
      <c r="E41" s="268">
        <f>SUM(E39:E40)</f>
        <v>45</v>
      </c>
      <c r="F41" s="96">
        <f t="shared" si="0"/>
        <v>34.61538461538461</v>
      </c>
      <c r="G41" s="13"/>
    </row>
    <row r="42" spans="1:7" s="28" customFormat="1" ht="12.75">
      <c r="A42" s="32">
        <v>5424</v>
      </c>
      <c r="B42" s="32" t="s">
        <v>366</v>
      </c>
      <c r="C42" s="27">
        <v>2883</v>
      </c>
      <c r="D42" s="27">
        <v>2883</v>
      </c>
      <c r="E42" s="280">
        <v>279</v>
      </c>
      <c r="F42" s="33">
        <f>E42/D42*100</f>
        <v>9.67741935483871</v>
      </c>
      <c r="G42" s="13"/>
    </row>
    <row r="43" spans="1:7" s="28" customFormat="1" ht="12.75">
      <c r="A43" s="94" t="s">
        <v>1074</v>
      </c>
      <c r="B43" s="94" t="s">
        <v>1075</v>
      </c>
      <c r="C43" s="95">
        <f>C42</f>
        <v>2883</v>
      </c>
      <c r="D43" s="95">
        <f>D42</f>
        <v>2883</v>
      </c>
      <c r="E43" s="268">
        <f>E42</f>
        <v>279</v>
      </c>
      <c r="F43" s="96">
        <f t="shared" si="0"/>
        <v>9.67741935483871</v>
      </c>
      <c r="G43" s="13"/>
    </row>
    <row r="44" spans="1:7" s="28" customFormat="1" ht="12.75">
      <c r="A44" s="32">
        <v>5901</v>
      </c>
      <c r="B44" s="32" t="s">
        <v>866</v>
      </c>
      <c r="C44" s="255">
        <v>2575</v>
      </c>
      <c r="D44" s="255">
        <v>3155</v>
      </c>
      <c r="E44" s="593">
        <v>0</v>
      </c>
      <c r="F44" s="33" t="s">
        <v>1040</v>
      </c>
      <c r="G44" s="13"/>
    </row>
    <row r="45" spans="1:7" s="28" customFormat="1" ht="12.75">
      <c r="A45" s="32">
        <v>5909</v>
      </c>
      <c r="B45" s="32" t="s">
        <v>1097</v>
      </c>
      <c r="C45" s="255">
        <v>0</v>
      </c>
      <c r="D45" s="255">
        <v>0</v>
      </c>
      <c r="E45" s="593">
        <v>-43</v>
      </c>
      <c r="F45" s="33" t="s">
        <v>1040</v>
      </c>
      <c r="G45" s="13"/>
    </row>
    <row r="46" spans="1:12" s="28" customFormat="1" ht="12.75">
      <c r="A46" s="94" t="s">
        <v>867</v>
      </c>
      <c r="B46" s="94" t="s">
        <v>870</v>
      </c>
      <c r="C46" s="54">
        <f>C44</f>
        <v>2575</v>
      </c>
      <c r="D46" s="54">
        <f>D44+D45</f>
        <v>3155</v>
      </c>
      <c r="E46" s="591">
        <f>E44+E45</f>
        <v>-43</v>
      </c>
      <c r="F46" s="96" t="s">
        <v>1040</v>
      </c>
      <c r="G46" s="13"/>
      <c r="L46" s="168"/>
    </row>
    <row r="47" spans="1:12" s="28" customFormat="1" ht="12.75">
      <c r="A47" s="242"/>
      <c r="B47" s="243"/>
      <c r="C47" s="54"/>
      <c r="D47" s="54"/>
      <c r="E47" s="591"/>
      <c r="F47" s="96"/>
      <c r="G47" s="13"/>
      <c r="L47" s="168"/>
    </row>
    <row r="48" spans="1:7" s="28" customFormat="1" ht="12.75">
      <c r="A48" s="815" t="s">
        <v>871</v>
      </c>
      <c r="B48" s="817"/>
      <c r="C48" s="95">
        <f>C11+C38+C41+C46+C43</f>
        <v>265162</v>
      </c>
      <c r="D48" s="95">
        <f>D11+D38+D41+D46+D43</f>
        <v>266967</v>
      </c>
      <c r="E48" s="268">
        <f>E11+E38+E41+E46+E43</f>
        <v>158199</v>
      </c>
      <c r="F48" s="96">
        <f>E48/D48*100</f>
        <v>59.25788580611086</v>
      </c>
      <c r="G48" s="13"/>
    </row>
    <row r="49" spans="1:7" s="28" customFormat="1" ht="12.75">
      <c r="A49" s="240"/>
      <c r="B49" s="241"/>
      <c r="C49" s="95"/>
      <c r="D49" s="95"/>
      <c r="E49" s="268"/>
      <c r="F49" s="96"/>
      <c r="G49" s="13"/>
    </row>
    <row r="50" spans="1:7" s="28" customFormat="1" ht="12" customHeight="1">
      <c r="A50" s="22">
        <v>6121</v>
      </c>
      <c r="B50" s="22" t="s">
        <v>896</v>
      </c>
      <c r="C50" s="25">
        <v>500</v>
      </c>
      <c r="D50" s="25">
        <v>500</v>
      </c>
      <c r="E50" s="220">
        <v>0</v>
      </c>
      <c r="F50" s="33">
        <f>E50/D50*100</f>
        <v>0</v>
      </c>
      <c r="G50" s="13"/>
    </row>
    <row r="51" spans="1:7" s="28" customFormat="1" ht="12" customHeight="1">
      <c r="A51" s="22">
        <v>6122</v>
      </c>
      <c r="B51" s="22" t="s">
        <v>64</v>
      </c>
      <c r="C51" s="25">
        <v>500</v>
      </c>
      <c r="D51" s="25">
        <v>500</v>
      </c>
      <c r="E51" s="220">
        <v>123</v>
      </c>
      <c r="F51" s="33">
        <f>E51/D51*100</f>
        <v>24.6</v>
      </c>
      <c r="G51" s="13"/>
    </row>
    <row r="52" spans="1:7" s="28" customFormat="1" ht="12.75">
      <c r="A52" s="22">
        <v>6123</v>
      </c>
      <c r="B52" s="22" t="s">
        <v>872</v>
      </c>
      <c r="C52" s="25">
        <v>2500</v>
      </c>
      <c r="D52" s="25">
        <v>2500</v>
      </c>
      <c r="E52" s="220">
        <v>2139</v>
      </c>
      <c r="F52" s="33">
        <f>E52/D52*100</f>
        <v>85.56</v>
      </c>
      <c r="G52" s="13"/>
    </row>
    <row r="53" spans="1:7" s="28" customFormat="1" ht="12.75">
      <c r="A53" s="94" t="s">
        <v>874</v>
      </c>
      <c r="B53" s="94" t="s">
        <v>875</v>
      </c>
      <c r="C53" s="95">
        <f>SUM(C50:C52)</f>
        <v>3500</v>
      </c>
      <c r="D53" s="95">
        <f>SUM(D50:D52)</f>
        <v>3500</v>
      </c>
      <c r="E53" s="95">
        <f>SUM(E50:E52)</f>
        <v>2262</v>
      </c>
      <c r="F53" s="96">
        <f t="shared" si="0"/>
        <v>64.62857142857142</v>
      </c>
      <c r="G53" s="13"/>
    </row>
    <row r="54" spans="1:7" s="28" customFormat="1" ht="12.75">
      <c r="A54" s="242"/>
      <c r="B54" s="243"/>
      <c r="C54" s="95"/>
      <c r="D54" s="95"/>
      <c r="E54" s="95"/>
      <c r="F54" s="96"/>
      <c r="G54" s="13"/>
    </row>
    <row r="55" spans="1:7" ht="12.75">
      <c r="A55" s="898" t="s">
        <v>876</v>
      </c>
      <c r="B55" s="899"/>
      <c r="C55" s="9">
        <f>C48+C53</f>
        <v>268662</v>
      </c>
      <c r="D55" s="9">
        <f>D48+D53</f>
        <v>270467</v>
      </c>
      <c r="E55" s="9">
        <f>E48+E53</f>
        <v>160461</v>
      </c>
      <c r="F55" s="26">
        <f t="shared" si="0"/>
        <v>59.32738559602465</v>
      </c>
      <c r="G55" s="13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6" ht="25.5" customHeight="1">
      <c r="A57" s="818" t="s">
        <v>877</v>
      </c>
      <c r="B57" s="820"/>
      <c r="C57" s="88" t="s">
        <v>782</v>
      </c>
      <c r="D57" s="89" t="s">
        <v>783</v>
      </c>
      <c r="E57" s="5" t="s">
        <v>580</v>
      </c>
      <c r="F57" s="43" t="s">
        <v>1066</v>
      </c>
    </row>
    <row r="58" spans="1:6" ht="12.75">
      <c r="A58" s="896" t="s">
        <v>878</v>
      </c>
      <c r="B58" s="896"/>
      <c r="C58" s="25">
        <f>SUM(C4:C10)</f>
        <v>213084</v>
      </c>
      <c r="D58" s="25">
        <f>SUM(D4:D10)</f>
        <v>212670</v>
      </c>
      <c r="E58" s="25">
        <f>SUM(E4:E10)</f>
        <v>130176</v>
      </c>
      <c r="F58" s="33">
        <f>E58/E62*100</f>
        <v>81.12625497784508</v>
      </c>
    </row>
    <row r="59" spans="1:6" ht="12.75">
      <c r="A59" s="851" t="s">
        <v>879</v>
      </c>
      <c r="B59" s="853"/>
      <c r="C59" s="25">
        <f>C38+C41+C46+C43-C60</f>
        <v>32568</v>
      </c>
      <c r="D59" s="25">
        <f>D38+D41+D46+D43-D60</f>
        <v>34297</v>
      </c>
      <c r="E59" s="25">
        <f>E38+E41+E46+E43-E60</f>
        <v>15145</v>
      </c>
      <c r="F59" s="33">
        <f>E59/E62*100</f>
        <v>9.438430522058319</v>
      </c>
    </row>
    <row r="60" spans="1:6" ht="12.75">
      <c r="A60" s="851" t="s">
        <v>880</v>
      </c>
      <c r="B60" s="853"/>
      <c r="C60" s="25">
        <f>C24+C25+C26+C28+C29+C30</f>
        <v>19510</v>
      </c>
      <c r="D60" s="25">
        <f>D24+D25+D26+D28+D29+D30</f>
        <v>20000</v>
      </c>
      <c r="E60" s="25">
        <f>E24+E25+E26+E28+E29+E30</f>
        <v>12878</v>
      </c>
      <c r="F60" s="33">
        <f>E60/E62*100</f>
        <v>8.02562616461321</v>
      </c>
    </row>
    <row r="61" spans="1:6" ht="12.75">
      <c r="A61" s="851" t="s">
        <v>881</v>
      </c>
      <c r="B61" s="853"/>
      <c r="C61" s="25">
        <f>C53</f>
        <v>3500</v>
      </c>
      <c r="D61" s="25">
        <f>D53</f>
        <v>3500</v>
      </c>
      <c r="E61" s="25">
        <f>E53</f>
        <v>2262</v>
      </c>
      <c r="F61" s="33">
        <f>E61/E62*100</f>
        <v>1.4096883354833885</v>
      </c>
    </row>
    <row r="62" spans="1:7" ht="12.75">
      <c r="A62" s="815" t="s">
        <v>882</v>
      </c>
      <c r="B62" s="817"/>
      <c r="C62" s="95">
        <f>SUM(C58:C61)</f>
        <v>268662</v>
      </c>
      <c r="D62" s="268">
        <f>SUM(D58:D61)</f>
        <v>270467</v>
      </c>
      <c r="E62" s="95">
        <f>SUM(E58:E61)</f>
        <v>160461</v>
      </c>
      <c r="F62" s="96">
        <f>E62/D62*100</f>
        <v>59.32738559602465</v>
      </c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1:F1"/>
    <mergeCell ref="A61:B61"/>
    <mergeCell ref="A48:B48"/>
    <mergeCell ref="A55:B55"/>
    <mergeCell ref="A62:B62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F33" sqref="F33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7" t="s">
        <v>397</v>
      </c>
      <c r="B1" s="897"/>
      <c r="C1" s="897"/>
      <c r="D1" s="897"/>
      <c r="E1" s="897"/>
      <c r="F1" s="897"/>
    </row>
    <row r="2" spans="1:6" ht="16.5">
      <c r="A2" s="85"/>
      <c r="F2" s="86" t="s">
        <v>777</v>
      </c>
    </row>
    <row r="3" spans="1:9" ht="25.5" customHeight="1">
      <c r="A3" s="87" t="s">
        <v>826</v>
      </c>
      <c r="B3" s="87" t="s">
        <v>827</v>
      </c>
      <c r="C3" s="88" t="s">
        <v>782</v>
      </c>
      <c r="D3" s="89" t="s">
        <v>783</v>
      </c>
      <c r="E3" s="68" t="s">
        <v>580</v>
      </c>
      <c r="F3" s="90" t="s">
        <v>784</v>
      </c>
      <c r="G3" s="91" t="s">
        <v>921</v>
      </c>
      <c r="H3" s="92"/>
      <c r="I3" s="83"/>
    </row>
    <row r="4" spans="1:9" ht="12.75" customHeight="1">
      <c r="A4" s="512">
        <v>5019</v>
      </c>
      <c r="B4" s="22" t="s">
        <v>717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12">
        <v>5021</v>
      </c>
      <c r="B5" s="22" t="s">
        <v>828</v>
      </c>
      <c r="C5" s="27">
        <v>1160</v>
      </c>
      <c r="D5" s="27">
        <v>1680</v>
      </c>
      <c r="E5" s="220">
        <v>348</v>
      </c>
      <c r="F5" s="53">
        <f t="shared" si="0"/>
        <v>20.714285714285715</v>
      </c>
      <c r="G5" s="112"/>
      <c r="H5" s="112"/>
      <c r="I5" s="113"/>
      <c r="K5" s="114"/>
    </row>
    <row r="6" spans="1:11" s="28" customFormat="1" ht="12.75">
      <c r="A6" s="512">
        <v>5023</v>
      </c>
      <c r="B6" s="22" t="s">
        <v>829</v>
      </c>
      <c r="C6" s="27">
        <v>11500</v>
      </c>
      <c r="D6" s="27">
        <v>11100</v>
      </c>
      <c r="E6" s="220">
        <v>7839</v>
      </c>
      <c r="F6" s="53">
        <f t="shared" si="0"/>
        <v>70.62162162162163</v>
      </c>
      <c r="G6" s="112"/>
      <c r="H6" s="112"/>
      <c r="I6" s="113"/>
      <c r="K6" s="114"/>
    </row>
    <row r="7" spans="1:11" s="28" customFormat="1" ht="12.75">
      <c r="A7" s="512">
        <v>5029</v>
      </c>
      <c r="B7" s="22" t="s">
        <v>832</v>
      </c>
      <c r="C7" s="27">
        <v>500</v>
      </c>
      <c r="D7" s="27">
        <v>500</v>
      </c>
      <c r="E7" s="220">
        <v>66</v>
      </c>
      <c r="F7" s="53">
        <f t="shared" si="0"/>
        <v>13.200000000000001</v>
      </c>
      <c r="G7" s="112"/>
      <c r="H7" s="112"/>
      <c r="I7" s="113"/>
      <c r="K7" s="114"/>
    </row>
    <row r="8" spans="1:11" s="28" customFormat="1" ht="12.75">
      <c r="A8" s="512">
        <v>5031</v>
      </c>
      <c r="B8" s="22" t="s">
        <v>833</v>
      </c>
      <c r="C8" s="27">
        <v>1794</v>
      </c>
      <c r="D8" s="27">
        <v>1924</v>
      </c>
      <c r="E8" s="220">
        <v>1516</v>
      </c>
      <c r="F8" s="53">
        <f t="shared" si="0"/>
        <v>78.79417879417879</v>
      </c>
      <c r="G8" s="112"/>
      <c r="H8" s="112"/>
      <c r="I8" s="113"/>
      <c r="K8" s="114"/>
    </row>
    <row r="9" spans="1:11" s="28" customFormat="1" ht="12.75">
      <c r="A9" s="512">
        <v>5032</v>
      </c>
      <c r="B9" s="22" t="s">
        <v>834</v>
      </c>
      <c r="C9" s="27">
        <v>621</v>
      </c>
      <c r="D9" s="27">
        <v>1068</v>
      </c>
      <c r="E9" s="220">
        <v>716</v>
      </c>
      <c r="F9" s="53">
        <f t="shared" si="0"/>
        <v>67.04119850187266</v>
      </c>
      <c r="G9" s="112"/>
      <c r="H9" s="112"/>
      <c r="I9" s="113"/>
      <c r="K9" s="114"/>
    </row>
    <row r="10" spans="1:11" s="28" customFormat="1" ht="12.75">
      <c r="A10" s="512">
        <v>5038</v>
      </c>
      <c r="B10" s="22" t="s">
        <v>1037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12">
        <v>5039</v>
      </c>
      <c r="B11" s="22" t="s">
        <v>1056</v>
      </c>
      <c r="C11" s="27">
        <v>175</v>
      </c>
      <c r="D11" s="27">
        <v>175</v>
      </c>
      <c r="E11" s="220">
        <v>12</v>
      </c>
      <c r="F11" s="53">
        <f t="shared" si="0"/>
        <v>6.857142857142858</v>
      </c>
      <c r="G11" s="112"/>
      <c r="H11" s="112"/>
      <c r="I11" s="113"/>
      <c r="K11" s="114" t="s">
        <v>797</v>
      </c>
    </row>
    <row r="12" spans="1:11" s="28" customFormat="1" ht="12.75">
      <c r="A12" s="512">
        <v>5041</v>
      </c>
      <c r="B12" s="22" t="s">
        <v>723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528</v>
      </c>
      <c r="B13" s="94" t="s">
        <v>837</v>
      </c>
      <c r="C13" s="95">
        <f>SUM(C5:C12)</f>
        <v>15780</v>
      </c>
      <c r="D13" s="95">
        <f>SUM(D4:D12)</f>
        <v>16524</v>
      </c>
      <c r="E13" s="268">
        <f>SUM(E4:E12)</f>
        <v>10516</v>
      </c>
      <c r="F13" s="96">
        <f t="shared" si="0"/>
        <v>63.64076494795449</v>
      </c>
      <c r="G13" s="112"/>
      <c r="H13" s="112"/>
      <c r="I13" s="113"/>
      <c r="K13" s="114"/>
    </row>
    <row r="14" spans="1:11" s="28" customFormat="1" ht="12.75">
      <c r="A14" s="512">
        <v>5136</v>
      </c>
      <c r="B14" s="22" t="s">
        <v>838</v>
      </c>
      <c r="C14" s="27">
        <v>30</v>
      </c>
      <c r="D14" s="27">
        <v>30</v>
      </c>
      <c r="E14" s="220">
        <v>17</v>
      </c>
      <c r="F14" s="53">
        <f t="shared" si="0"/>
        <v>56.666666666666664</v>
      </c>
      <c r="G14" s="112"/>
      <c r="H14" s="115"/>
      <c r="I14" s="114"/>
      <c r="K14" s="114"/>
    </row>
    <row r="15" spans="1:11" s="28" customFormat="1" ht="12.75">
      <c r="A15" s="513">
        <v>5137</v>
      </c>
      <c r="B15" s="32" t="s">
        <v>839</v>
      </c>
      <c r="C15" s="27">
        <v>400</v>
      </c>
      <c r="D15" s="27">
        <v>200</v>
      </c>
      <c r="E15" s="280">
        <v>63</v>
      </c>
      <c r="F15" s="53">
        <f t="shared" si="0"/>
        <v>31.5</v>
      </c>
      <c r="G15" s="112"/>
      <c r="H15" s="115"/>
      <c r="I15" s="114"/>
      <c r="K15" s="114"/>
    </row>
    <row r="16" spans="1:11" s="28" customFormat="1" ht="12.75">
      <c r="A16" s="512">
        <v>5139</v>
      </c>
      <c r="B16" s="22" t="s">
        <v>840</v>
      </c>
      <c r="C16" s="27">
        <v>4000</v>
      </c>
      <c r="D16" s="27">
        <v>3625</v>
      </c>
      <c r="E16" s="220">
        <v>1141</v>
      </c>
      <c r="F16" s="53">
        <f t="shared" si="0"/>
        <v>31.475862068965515</v>
      </c>
      <c r="G16" s="112"/>
      <c r="H16" s="115"/>
      <c r="I16" s="114"/>
      <c r="K16" s="114"/>
    </row>
    <row r="17" spans="1:11" s="28" customFormat="1" ht="12.75">
      <c r="A17" s="512">
        <v>5142</v>
      </c>
      <c r="B17" s="22" t="s">
        <v>841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12">
        <v>5153</v>
      </c>
      <c r="B18" s="22" t="s">
        <v>842</v>
      </c>
      <c r="C18" s="27">
        <v>13</v>
      </c>
      <c r="D18" s="27">
        <v>13</v>
      </c>
      <c r="E18" s="220">
        <v>7</v>
      </c>
      <c r="F18" s="53">
        <f t="shared" si="0"/>
        <v>53.84615384615385</v>
      </c>
      <c r="G18" s="112"/>
      <c r="H18" s="115"/>
      <c r="I18" s="114"/>
      <c r="K18" s="114"/>
    </row>
    <row r="19" spans="1:11" s="28" customFormat="1" ht="12.75">
      <c r="A19" s="512">
        <v>5156</v>
      </c>
      <c r="B19" s="22" t="s">
        <v>843</v>
      </c>
      <c r="C19" s="27">
        <v>800</v>
      </c>
      <c r="D19" s="27">
        <v>800</v>
      </c>
      <c r="E19" s="220">
        <v>296</v>
      </c>
      <c r="F19" s="53">
        <f t="shared" si="0"/>
        <v>37</v>
      </c>
      <c r="G19" s="112"/>
      <c r="H19" s="115"/>
      <c r="I19" s="114"/>
      <c r="K19" s="114"/>
    </row>
    <row r="20" spans="1:11" s="28" customFormat="1" ht="12.75">
      <c r="A20" s="512">
        <v>5161</v>
      </c>
      <c r="B20" s="22" t="s">
        <v>844</v>
      </c>
      <c r="C20" s="27">
        <v>150</v>
      </c>
      <c r="D20" s="27">
        <v>150</v>
      </c>
      <c r="E20" s="220">
        <v>85</v>
      </c>
      <c r="F20" s="53">
        <f t="shared" si="0"/>
        <v>56.666666666666664</v>
      </c>
      <c r="G20" s="112"/>
      <c r="H20" s="112"/>
      <c r="I20" s="114"/>
      <c r="K20" s="114"/>
    </row>
    <row r="21" spans="1:11" s="28" customFormat="1" ht="12.75">
      <c r="A21" s="512">
        <v>5162</v>
      </c>
      <c r="B21" s="22" t="s">
        <v>845</v>
      </c>
      <c r="C21" s="27">
        <v>450</v>
      </c>
      <c r="D21" s="27">
        <v>468</v>
      </c>
      <c r="E21" s="220">
        <v>134</v>
      </c>
      <c r="F21" s="53">
        <f t="shared" si="0"/>
        <v>28.63247863247863</v>
      </c>
      <c r="G21" s="112"/>
      <c r="H21" s="115"/>
      <c r="I21" s="114"/>
      <c r="K21" s="114"/>
    </row>
    <row r="22" spans="1:11" s="28" customFormat="1" ht="12.75">
      <c r="A22" s="512">
        <v>5163</v>
      </c>
      <c r="B22" s="22" t="s">
        <v>846</v>
      </c>
      <c r="C22" s="27">
        <v>20</v>
      </c>
      <c r="D22" s="27">
        <v>20</v>
      </c>
      <c r="E22" s="220">
        <v>5</v>
      </c>
      <c r="F22" s="53">
        <f t="shared" si="0"/>
        <v>25</v>
      </c>
      <c r="G22" s="112"/>
      <c r="H22" s="115"/>
      <c r="I22" s="114"/>
      <c r="K22" s="114"/>
    </row>
    <row r="23" spans="1:11" s="28" customFormat="1" ht="12.75">
      <c r="A23" s="512">
        <v>5164</v>
      </c>
      <c r="B23" s="22" t="s">
        <v>847</v>
      </c>
      <c r="C23" s="27">
        <v>100</v>
      </c>
      <c r="D23" s="27">
        <v>100</v>
      </c>
      <c r="E23" s="220">
        <v>48</v>
      </c>
      <c r="F23" s="53">
        <f t="shared" si="0"/>
        <v>48</v>
      </c>
      <c r="G23" s="112"/>
      <c r="H23" s="115"/>
      <c r="I23" s="114"/>
      <c r="K23" s="114"/>
    </row>
    <row r="24" spans="1:11" s="28" customFormat="1" ht="12.75">
      <c r="A24" s="512">
        <v>5166</v>
      </c>
      <c r="B24" s="22" t="s">
        <v>848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12">
        <v>5167</v>
      </c>
      <c r="B25" s="22" t="s">
        <v>849</v>
      </c>
      <c r="C25" s="27">
        <v>500</v>
      </c>
      <c r="D25" s="27">
        <v>500</v>
      </c>
      <c r="E25" s="220">
        <v>100</v>
      </c>
      <c r="F25" s="53">
        <f t="shared" si="0"/>
        <v>20</v>
      </c>
      <c r="G25" s="112"/>
      <c r="H25" s="115"/>
      <c r="I25" s="114"/>
      <c r="K25" s="114"/>
    </row>
    <row r="26" spans="1:11" s="28" customFormat="1" ht="12.75">
      <c r="A26" s="512">
        <v>5169</v>
      </c>
      <c r="B26" s="22" t="s">
        <v>850</v>
      </c>
      <c r="C26" s="27">
        <v>9600</v>
      </c>
      <c r="D26" s="27">
        <v>9600</v>
      </c>
      <c r="E26" s="220">
        <v>4136</v>
      </c>
      <c r="F26" s="53">
        <f t="shared" si="0"/>
        <v>43.083333333333336</v>
      </c>
      <c r="G26" s="112"/>
      <c r="H26" s="115"/>
      <c r="I26" s="114"/>
      <c r="K26" s="114"/>
    </row>
    <row r="27" spans="1:11" s="28" customFormat="1" ht="12.75">
      <c r="A27" s="512">
        <v>5171</v>
      </c>
      <c r="B27" s="22" t="s">
        <v>851</v>
      </c>
      <c r="C27" s="27">
        <v>600</v>
      </c>
      <c r="D27" s="27">
        <v>600</v>
      </c>
      <c r="E27" s="220">
        <v>183</v>
      </c>
      <c r="F27" s="53">
        <f t="shared" si="0"/>
        <v>30.5</v>
      </c>
      <c r="G27" s="112"/>
      <c r="H27" s="115"/>
      <c r="I27" s="114"/>
      <c r="K27" s="114"/>
    </row>
    <row r="28" spans="1:11" s="28" customFormat="1" ht="12.75">
      <c r="A28" s="512">
        <v>5172</v>
      </c>
      <c r="B28" s="22" t="s">
        <v>852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12">
        <v>5173</v>
      </c>
      <c r="B29" s="22" t="s">
        <v>1038</v>
      </c>
      <c r="C29" s="27">
        <v>600</v>
      </c>
      <c r="D29" s="27">
        <v>824</v>
      </c>
      <c r="E29" s="220">
        <v>633</v>
      </c>
      <c r="F29" s="53">
        <f t="shared" si="0"/>
        <v>76.82038834951457</v>
      </c>
      <c r="G29" s="112"/>
      <c r="H29" s="115"/>
      <c r="I29" s="114"/>
      <c r="K29" s="114"/>
    </row>
    <row r="30" spans="1:11" s="28" customFormat="1" ht="13.5" customHeight="1">
      <c r="A30" s="512">
        <v>5175</v>
      </c>
      <c r="B30" s="22" t="s">
        <v>853</v>
      </c>
      <c r="C30" s="27">
        <v>1600</v>
      </c>
      <c r="D30" s="27">
        <v>1900</v>
      </c>
      <c r="E30" s="220">
        <v>1582</v>
      </c>
      <c r="F30" s="53">
        <f t="shared" si="0"/>
        <v>83.26315789473684</v>
      </c>
      <c r="G30" s="112"/>
      <c r="H30" s="115"/>
      <c r="I30" s="114"/>
      <c r="K30" s="114"/>
    </row>
    <row r="31" spans="1:11" s="28" customFormat="1" ht="13.5" customHeight="1">
      <c r="A31" s="512">
        <v>5176</v>
      </c>
      <c r="B31" s="22" t="s">
        <v>854</v>
      </c>
      <c r="C31" s="27">
        <v>25</v>
      </c>
      <c r="D31" s="27">
        <v>25</v>
      </c>
      <c r="E31" s="220">
        <v>4</v>
      </c>
      <c r="F31" s="53">
        <f t="shared" si="0"/>
        <v>16</v>
      </c>
      <c r="G31" s="112"/>
      <c r="H31" s="115"/>
      <c r="I31" s="114"/>
      <c r="K31" s="114"/>
    </row>
    <row r="32" spans="1:11" s="28" customFormat="1" ht="12.75">
      <c r="A32" s="512">
        <v>5178</v>
      </c>
      <c r="B32" s="22" t="s">
        <v>855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12">
        <v>5179</v>
      </c>
      <c r="B33" s="22" t="s">
        <v>856</v>
      </c>
      <c r="C33" s="27">
        <v>700</v>
      </c>
      <c r="D33" s="27">
        <v>700</v>
      </c>
      <c r="E33" s="220">
        <v>455</v>
      </c>
      <c r="F33" s="53">
        <f t="shared" si="0"/>
        <v>65</v>
      </c>
      <c r="G33" s="112"/>
      <c r="H33" s="115"/>
      <c r="I33" s="114"/>
      <c r="K33" s="114"/>
    </row>
    <row r="34" spans="1:11" s="28" customFormat="1" ht="12.75">
      <c r="A34" s="512">
        <v>5194</v>
      </c>
      <c r="B34" s="22" t="s">
        <v>857</v>
      </c>
      <c r="C34" s="27">
        <v>500</v>
      </c>
      <c r="D34" s="27">
        <v>180</v>
      </c>
      <c r="E34" s="220">
        <v>74</v>
      </c>
      <c r="F34" s="53">
        <f t="shared" si="0"/>
        <v>41.11111111111111</v>
      </c>
      <c r="G34" s="112"/>
      <c r="H34" s="115"/>
      <c r="I34" s="114"/>
      <c r="K34" s="114"/>
    </row>
    <row r="35" spans="1:11" s="28" customFormat="1" ht="12.75">
      <c r="A35" s="93" t="s">
        <v>858</v>
      </c>
      <c r="B35" s="94" t="s">
        <v>859</v>
      </c>
      <c r="C35" s="95">
        <f>SUM(C14:C34)</f>
        <v>20453</v>
      </c>
      <c r="D35" s="95">
        <f>SUM(D14:D34)</f>
        <v>20100</v>
      </c>
      <c r="E35" s="268">
        <f>SUM(E14:E34)</f>
        <v>9065</v>
      </c>
      <c r="F35" s="96">
        <f t="shared" si="0"/>
        <v>45.09950248756219</v>
      </c>
      <c r="G35" s="112"/>
      <c r="H35" s="115"/>
      <c r="I35" s="114"/>
      <c r="K35" s="114"/>
    </row>
    <row r="36" spans="1:11" s="28" customFormat="1" ht="12.75">
      <c r="A36" s="512">
        <v>5222</v>
      </c>
      <c r="B36" s="32" t="s">
        <v>1096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12">
        <v>5229</v>
      </c>
      <c r="B37" s="22" t="s">
        <v>100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861</v>
      </c>
      <c r="B38" s="94" t="s">
        <v>117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4">
        <f>E38/D38*100</f>
        <v>100</v>
      </c>
      <c r="G38" s="112"/>
      <c r="H38" s="115"/>
      <c r="I38" s="114"/>
    </row>
    <row r="39" spans="1:9" s="28" customFormat="1" ht="12.75">
      <c r="A39" s="512">
        <v>5361</v>
      </c>
      <c r="B39" s="22" t="s">
        <v>862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12">
        <v>5362</v>
      </c>
      <c r="B40" s="22" t="s">
        <v>863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864</v>
      </c>
      <c r="B41" s="94" t="s">
        <v>865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4">
        <f>E41/D41*100</f>
        <v>0</v>
      </c>
      <c r="G41" s="112"/>
      <c r="H41" s="115"/>
      <c r="I41" s="114"/>
    </row>
    <row r="42" spans="1:9" s="28" customFormat="1" ht="12.75">
      <c r="A42" s="512">
        <v>5424</v>
      </c>
      <c r="B42" s="22" t="s">
        <v>366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12">
        <v>5492</v>
      </c>
      <c r="B43" s="22" t="s">
        <v>1057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1074</v>
      </c>
      <c r="B44" s="94" t="s">
        <v>1075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13">
        <v>5901</v>
      </c>
      <c r="B45" s="32" t="s">
        <v>866</v>
      </c>
      <c r="C45" s="255">
        <v>2000</v>
      </c>
      <c r="D45" s="255">
        <v>1850</v>
      </c>
      <c r="E45" s="590">
        <v>0</v>
      </c>
      <c r="F45" s="53" t="s">
        <v>1040</v>
      </c>
      <c r="G45" s="112"/>
      <c r="H45" s="115"/>
      <c r="I45" s="114"/>
    </row>
    <row r="46" spans="1:9" s="28" customFormat="1" ht="12.75">
      <c r="A46" s="93" t="s">
        <v>867</v>
      </c>
      <c r="B46" s="94" t="s">
        <v>870</v>
      </c>
      <c r="C46" s="54">
        <f>SUM(C45:C45)</f>
        <v>2000</v>
      </c>
      <c r="D46" s="54">
        <f>SUM(D45:D45)</f>
        <v>1850</v>
      </c>
      <c r="E46" s="591">
        <f>SUM(E45)</f>
        <v>0</v>
      </c>
      <c r="F46" s="96" t="s">
        <v>1040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15" t="s">
        <v>871</v>
      </c>
      <c r="B48" s="817"/>
      <c r="C48" s="95">
        <f>C35+C41+C44+C46+C13+C38</f>
        <v>38983</v>
      </c>
      <c r="D48" s="95">
        <f>D35+D41+D44+D46+D13+D38</f>
        <v>39424</v>
      </c>
      <c r="E48" s="268">
        <f>E35+E41+E44+E46+E13+E38</f>
        <v>20483</v>
      </c>
      <c r="F48" s="96">
        <f t="shared" si="0"/>
        <v>51.95566152597403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12">
        <v>6123</v>
      </c>
      <c r="B50" s="22" t="s">
        <v>872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12">
        <v>6127</v>
      </c>
      <c r="B51" s="22" t="s">
        <v>873</v>
      </c>
      <c r="C51" s="27">
        <v>50</v>
      </c>
      <c r="D51" s="27">
        <v>50</v>
      </c>
      <c r="E51" s="592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874</v>
      </c>
      <c r="B52" s="94" t="s">
        <v>875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898" t="s">
        <v>876</v>
      </c>
      <c r="B54" s="899"/>
      <c r="C54" s="9">
        <f>C48+C52</f>
        <v>40033</v>
      </c>
      <c r="D54" s="9">
        <f>D48+D52</f>
        <v>40474</v>
      </c>
      <c r="E54" s="9">
        <f>E48+E52</f>
        <v>21252</v>
      </c>
      <c r="F54" s="26">
        <f t="shared" si="0"/>
        <v>52.507782774126596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18" t="s">
        <v>877</v>
      </c>
      <c r="B58" s="820"/>
      <c r="C58" s="44" t="s">
        <v>782</v>
      </c>
      <c r="D58" s="6" t="s">
        <v>783</v>
      </c>
      <c r="E58" s="5" t="s">
        <v>580</v>
      </c>
      <c r="F58" s="43" t="s">
        <v>784</v>
      </c>
    </row>
    <row r="59" spans="1:6" ht="12.75">
      <c r="A59" s="896" t="s">
        <v>878</v>
      </c>
      <c r="B59" s="896"/>
      <c r="C59" s="25">
        <f>C13</f>
        <v>15780</v>
      </c>
      <c r="D59" s="25">
        <f>D13</f>
        <v>16524</v>
      </c>
      <c r="E59" s="25">
        <f>E13</f>
        <v>10516</v>
      </c>
      <c r="F59" s="33">
        <f>E59/E63*100</f>
        <v>49.4824016563147</v>
      </c>
    </row>
    <row r="60" spans="1:6" ht="12.75">
      <c r="A60" s="851" t="s">
        <v>879</v>
      </c>
      <c r="B60" s="853"/>
      <c r="C60" s="25">
        <f>C35+C38+C44+C46+C41-C61</f>
        <v>12383</v>
      </c>
      <c r="D60" s="25">
        <f>D35+D38+D44+D46+D41-D61</f>
        <v>12062</v>
      </c>
      <c r="E60" s="25">
        <f>E35+E38+E44+E46+E41-E61</f>
        <v>5507</v>
      </c>
      <c r="F60" s="33">
        <f>E60/E63*100</f>
        <v>25.91285526068135</v>
      </c>
    </row>
    <row r="61" spans="1:6" ht="12.75">
      <c r="A61" s="851" t="s">
        <v>880</v>
      </c>
      <c r="B61" s="853"/>
      <c r="C61" s="25">
        <f>C20+C21+C22+C24+C25+C26</f>
        <v>10820</v>
      </c>
      <c r="D61" s="25">
        <f>D20+D21+D22+D24+D25+D26</f>
        <v>10838</v>
      </c>
      <c r="E61" s="25">
        <f>E20+E21+E22+E24+E25+E26</f>
        <v>4460</v>
      </c>
      <c r="F61" s="33">
        <f>E61/E63*100</f>
        <v>20.9862601166949</v>
      </c>
    </row>
    <row r="62" spans="1:6" ht="12.75">
      <c r="A62" s="851" t="s">
        <v>881</v>
      </c>
      <c r="B62" s="853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3.6184829663090534</v>
      </c>
    </row>
    <row r="63" spans="1:6" ht="12.75">
      <c r="A63" s="815" t="s">
        <v>882</v>
      </c>
      <c r="B63" s="817"/>
      <c r="C63" s="95">
        <f>SUM(C59:C62)</f>
        <v>40033</v>
      </c>
      <c r="D63" s="268">
        <f>SUM(D59:D62)</f>
        <v>40474</v>
      </c>
      <c r="E63" s="95">
        <f>SUM(E59:E62)</f>
        <v>21252</v>
      </c>
      <c r="F63" s="96">
        <f>E63/D63*100</f>
        <v>52.507782774126596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24" sqref="G24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396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102</v>
      </c>
      <c r="B5" s="1"/>
      <c r="D5" s="568">
        <v>1794313.27</v>
      </c>
      <c r="E5" s="2" t="s">
        <v>767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768</v>
      </c>
      <c r="B8" s="1"/>
      <c r="H8" s="2"/>
    </row>
    <row r="9" spans="1:6" ht="25.5" customHeight="1">
      <c r="A9" s="68"/>
      <c r="B9" s="44" t="s">
        <v>782</v>
      </c>
      <c r="C9" s="6" t="s">
        <v>783</v>
      </c>
      <c r="D9" s="5" t="s">
        <v>580</v>
      </c>
      <c r="E9" s="43" t="s">
        <v>784</v>
      </c>
      <c r="F9" t="s">
        <v>924</v>
      </c>
    </row>
    <row r="10" spans="1:7" ht="14.25" customHeight="1">
      <c r="A10" s="32" t="s">
        <v>1061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5"/>
    </row>
    <row r="11" spans="1:5" ht="14.25" customHeight="1">
      <c r="A11" s="32" t="s">
        <v>1062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9" t="s">
        <v>1008</v>
      </c>
      <c r="B12" s="254">
        <v>0</v>
      </c>
      <c r="C12" s="254">
        <v>0</v>
      </c>
      <c r="D12" s="254">
        <v>22829</v>
      </c>
      <c r="E12" s="158" t="s">
        <v>1040</v>
      </c>
    </row>
    <row r="13" spans="1:5" ht="12.75">
      <c r="A13" s="3" t="s">
        <v>1058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772</v>
      </c>
      <c r="B18" s="1"/>
      <c r="D18" s="28"/>
    </row>
    <row r="19" spans="1:18" ht="25.5">
      <c r="A19" s="3"/>
      <c r="B19" s="44" t="s">
        <v>782</v>
      </c>
      <c r="C19" s="6" t="s">
        <v>783</v>
      </c>
      <c r="D19" s="217" t="s">
        <v>580</v>
      </c>
      <c r="E19" s="43" t="s">
        <v>784</v>
      </c>
      <c r="F19" s="11" t="s">
        <v>923</v>
      </c>
      <c r="G19" s="12"/>
      <c r="H19" s="12"/>
      <c r="Q19" s="11"/>
      <c r="R19" s="12"/>
    </row>
    <row r="20" spans="1:18" ht="14.25" customHeight="1">
      <c r="A20" s="32" t="s">
        <v>773</v>
      </c>
      <c r="B20" s="27">
        <v>1350000</v>
      </c>
      <c r="C20" s="27">
        <v>1350000</v>
      </c>
      <c r="D20" s="25">
        <v>982200</v>
      </c>
      <c r="E20" s="218">
        <f>D20/C20*100</f>
        <v>72.75555555555555</v>
      </c>
      <c r="F20" s="24" t="s">
        <v>922</v>
      </c>
      <c r="G20" s="50"/>
      <c r="H20" s="50"/>
      <c r="Q20" s="24"/>
      <c r="R20" s="50"/>
    </row>
    <row r="21" spans="1:18" ht="14.25" customHeight="1">
      <c r="A21" s="32" t="s">
        <v>982</v>
      </c>
      <c r="B21" s="27">
        <v>3584000</v>
      </c>
      <c r="C21" s="280">
        <v>5278300</v>
      </c>
      <c r="D21" s="25">
        <v>1093970</v>
      </c>
      <c r="E21" s="218">
        <f>D21/C21*100</f>
        <v>20.72580186802569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857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340</v>
      </c>
      <c r="B23" s="27">
        <v>0</v>
      </c>
      <c r="C23" s="27">
        <v>80000</v>
      </c>
      <c r="D23" s="25">
        <v>24000</v>
      </c>
      <c r="E23" s="159">
        <f>D23/C23*100</f>
        <v>30</v>
      </c>
      <c r="F23" s="24"/>
      <c r="G23" s="50"/>
      <c r="H23" s="50"/>
      <c r="Q23" s="24"/>
      <c r="R23" s="50"/>
    </row>
    <row r="24" spans="1:18" ht="12.75">
      <c r="A24" s="3" t="s">
        <v>1059</v>
      </c>
      <c r="B24" s="9">
        <f>SUM(B20:B23)</f>
        <v>4984000</v>
      </c>
      <c r="C24" s="9">
        <f>SUM(C20:C23)</f>
        <v>6758300</v>
      </c>
      <c r="D24" s="9">
        <f>SUM(D20:D23)</f>
        <v>2103170</v>
      </c>
      <c r="E24" s="10">
        <f>D24/C24*100</f>
        <v>31.119808235798946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395</v>
      </c>
      <c r="B28" s="1"/>
      <c r="D28" s="610">
        <f>D5+D13-D24</f>
        <v>3431972.2699999996</v>
      </c>
      <c r="E28" s="259" t="s">
        <v>767</v>
      </c>
      <c r="H28" s="406"/>
      <c r="I28" s="406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G14" sqref="G14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394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102</v>
      </c>
      <c r="B5" s="1" t="s">
        <v>797</v>
      </c>
      <c r="D5" s="567">
        <v>83069545.16</v>
      </c>
      <c r="E5" s="2" t="s">
        <v>767</v>
      </c>
    </row>
    <row r="6" spans="1:5" ht="18" customHeight="1">
      <c r="A6" s="1"/>
      <c r="B6" s="1"/>
      <c r="D6" s="258"/>
      <c r="E6" s="2"/>
    </row>
    <row r="7" spans="1:2" ht="15.75">
      <c r="A7" s="1"/>
      <c r="B7" s="486"/>
    </row>
    <row r="8" spans="1:2" ht="15.75">
      <c r="A8" s="1" t="s">
        <v>1121</v>
      </c>
      <c r="B8" s="1"/>
    </row>
    <row r="9" spans="1:5" ht="26.25" customHeight="1">
      <c r="A9" s="68"/>
      <c r="B9" s="44" t="s">
        <v>782</v>
      </c>
      <c r="C9" s="6" t="s">
        <v>783</v>
      </c>
      <c r="D9" s="5" t="s">
        <v>580</v>
      </c>
      <c r="E9" s="43" t="s">
        <v>784</v>
      </c>
    </row>
    <row r="10" spans="1:5" ht="16.5" customHeight="1">
      <c r="A10" s="439" t="s">
        <v>515</v>
      </c>
      <c r="B10" s="27">
        <v>0</v>
      </c>
      <c r="C10" s="27">
        <v>0</v>
      </c>
      <c r="D10" s="27">
        <v>199097</v>
      </c>
      <c r="E10" s="218" t="s">
        <v>1040</v>
      </c>
    </row>
    <row r="11" spans="1:7" ht="25.5" customHeight="1">
      <c r="A11" s="429" t="s">
        <v>716</v>
      </c>
      <c r="B11" s="254">
        <v>0</v>
      </c>
      <c r="C11" s="254">
        <v>61100000</v>
      </c>
      <c r="D11" s="254">
        <v>31100000</v>
      </c>
      <c r="E11" s="584">
        <f>D11/C11*100</f>
        <v>50.90016366612111</v>
      </c>
      <c r="F11" s="176"/>
      <c r="G11" s="24"/>
    </row>
    <row r="12" spans="1:7" ht="38.25" customHeight="1">
      <c r="A12" s="429" t="s">
        <v>1005</v>
      </c>
      <c r="B12" s="254">
        <v>0</v>
      </c>
      <c r="C12" s="254">
        <v>2000000</v>
      </c>
      <c r="D12" s="254">
        <v>2000000</v>
      </c>
      <c r="E12" s="584">
        <f>D12/C12*100</f>
        <v>100</v>
      </c>
      <c r="F12" s="176"/>
      <c r="G12" s="24"/>
    </row>
    <row r="13" spans="1:5" ht="14.25" customHeight="1">
      <c r="A13" s="429" t="s">
        <v>684</v>
      </c>
      <c r="B13" s="254">
        <v>0</v>
      </c>
      <c r="C13" s="254">
        <v>0</v>
      </c>
      <c r="D13" s="254">
        <v>593887</v>
      </c>
      <c r="E13" s="482" t="s">
        <v>1040</v>
      </c>
    </row>
    <row r="14" spans="1:5" ht="12.75">
      <c r="A14" s="3" t="s">
        <v>1058</v>
      </c>
      <c r="B14" s="9">
        <f>SUM(B10)</f>
        <v>0</v>
      </c>
      <c r="C14" s="9">
        <f>SUM(C10:C13)</f>
        <v>63100000</v>
      </c>
      <c r="D14" s="9">
        <f>SUM(D10:D13)</f>
        <v>33892984</v>
      </c>
      <c r="E14" s="283" t="s">
        <v>1040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1122</v>
      </c>
      <c r="B17" s="1"/>
      <c r="D17" s="435">
        <f>D5+D14</f>
        <v>116962529.16</v>
      </c>
      <c r="E17" s="436" t="s">
        <v>767</v>
      </c>
      <c r="H17" s="106"/>
    </row>
    <row r="18" ht="18" customHeight="1"/>
    <row r="19" ht="18" customHeight="1"/>
    <row r="20" spans="1:2" ht="15.75">
      <c r="A20" s="1" t="s">
        <v>772</v>
      </c>
      <c r="B20" s="1"/>
    </row>
    <row r="21" spans="1:5" ht="26.25" customHeight="1">
      <c r="A21" s="3"/>
      <c r="B21" s="44" t="s">
        <v>782</v>
      </c>
      <c r="C21" s="6" t="s">
        <v>783</v>
      </c>
      <c r="D21" s="217" t="s">
        <v>580</v>
      </c>
      <c r="E21" s="43" t="s">
        <v>784</v>
      </c>
    </row>
    <row r="22" spans="1:8" ht="15.75" customHeight="1">
      <c r="A22" s="439" t="s">
        <v>1060</v>
      </c>
      <c r="B22" s="27">
        <v>0</v>
      </c>
      <c r="C22" s="27">
        <v>146169600</v>
      </c>
      <c r="D22" s="25">
        <v>41270786</v>
      </c>
      <c r="E22" s="159">
        <f>D22/C22*100</f>
        <v>28.234862789526687</v>
      </c>
      <c r="G22" s="24"/>
      <c r="H22" s="24"/>
    </row>
    <row r="23" spans="1:10" ht="12.75">
      <c r="A23" s="3" t="s">
        <v>1059</v>
      </c>
      <c r="B23" s="9">
        <f>SUM(B22:B22)</f>
        <v>0</v>
      </c>
      <c r="C23" s="9">
        <f>SUM(C22)</f>
        <v>146169600</v>
      </c>
      <c r="D23" s="9">
        <f>D22</f>
        <v>41270786</v>
      </c>
      <c r="E23" s="10">
        <f>D23/C23*100</f>
        <v>28.234862789526687</v>
      </c>
      <c r="H23" s="900"/>
      <c r="I23" s="900"/>
      <c r="J23" s="901"/>
    </row>
    <row r="24" ht="12" customHeight="1">
      <c r="C24" s="15"/>
    </row>
    <row r="25" spans="4:7" ht="12.75">
      <c r="D25" s="134"/>
      <c r="G25" s="15"/>
    </row>
    <row r="26" spans="1:5" ht="15.75">
      <c r="A26" s="613" t="s">
        <v>393</v>
      </c>
      <c r="D26" s="614">
        <f>D17-D23</f>
        <v>75691743.16</v>
      </c>
      <c r="E26" s="612" t="s">
        <v>767</v>
      </c>
    </row>
    <row r="27" ht="12.75">
      <c r="D27" s="134"/>
    </row>
    <row r="28" spans="7:9" ht="12.75">
      <c r="G28" s="900"/>
      <c r="H28" s="900"/>
      <c r="I28" s="901"/>
    </row>
    <row r="29" spans="1:5" ht="15.75">
      <c r="A29" s="1" t="s">
        <v>422</v>
      </c>
      <c r="B29" s="1"/>
      <c r="D29" s="611">
        <v>75015592</v>
      </c>
      <c r="E29" s="2" t="s">
        <v>767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G137" sqref="G137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02" t="s">
        <v>110</v>
      </c>
      <c r="B1" s="902"/>
      <c r="C1" s="902"/>
      <c r="D1" s="902"/>
      <c r="E1" s="902"/>
      <c r="F1" s="902"/>
      <c r="G1" s="902"/>
      <c r="H1" s="902"/>
    </row>
    <row r="2" spans="1:8" ht="39.75" customHeight="1">
      <c r="A2" s="644" t="s">
        <v>1140</v>
      </c>
      <c r="B2" s="645" t="s">
        <v>1141</v>
      </c>
      <c r="C2" s="646" t="s">
        <v>1142</v>
      </c>
      <c r="D2" s="646" t="s">
        <v>1143</v>
      </c>
      <c r="E2" s="646" t="s">
        <v>1144</v>
      </c>
      <c r="F2" s="646" t="s">
        <v>1145</v>
      </c>
      <c r="G2" s="646" t="s">
        <v>1146</v>
      </c>
      <c r="H2" s="647" t="s">
        <v>1147</v>
      </c>
    </row>
    <row r="3" spans="1:10" ht="14.25">
      <c r="A3" s="906" t="s">
        <v>1148</v>
      </c>
      <c r="B3" s="907"/>
      <c r="C3" s="907"/>
      <c r="D3" s="907"/>
      <c r="E3" s="907"/>
      <c r="F3" s="907"/>
      <c r="G3" s="907"/>
      <c r="H3" s="908"/>
      <c r="J3" s="648"/>
    </row>
    <row r="4" spans="1:10" ht="15">
      <c r="A4" s="649">
        <v>134</v>
      </c>
      <c r="B4" s="650" t="s">
        <v>1149</v>
      </c>
      <c r="C4" s="651">
        <v>2200000</v>
      </c>
      <c r="D4" s="652">
        <v>2134643</v>
      </c>
      <c r="E4" s="653"/>
      <c r="F4" s="653"/>
      <c r="G4" s="653"/>
      <c r="H4" s="654">
        <f aca="true" t="shared" si="0" ref="H4:H9">SUM(D4:E4)</f>
        <v>2134643</v>
      </c>
      <c r="J4" s="648"/>
    </row>
    <row r="5" spans="1:10" ht="15">
      <c r="A5" s="649">
        <v>135</v>
      </c>
      <c r="B5" s="650" t="s">
        <v>1150</v>
      </c>
      <c r="C5" s="651">
        <v>2999999</v>
      </c>
      <c r="D5" s="652">
        <v>901310</v>
      </c>
      <c r="E5" s="653">
        <v>1872503</v>
      </c>
      <c r="F5" s="653"/>
      <c r="G5" s="653"/>
      <c r="H5" s="654">
        <f t="shared" si="0"/>
        <v>2773813</v>
      </c>
      <c r="J5" s="648"/>
    </row>
    <row r="6" spans="1:10" ht="15">
      <c r="A6" s="649">
        <v>136</v>
      </c>
      <c r="B6" s="650" t="s">
        <v>1151</v>
      </c>
      <c r="C6" s="651">
        <v>999746</v>
      </c>
      <c r="D6" s="652">
        <v>999746</v>
      </c>
      <c r="E6" s="653"/>
      <c r="F6" s="653"/>
      <c r="G6" s="653"/>
      <c r="H6" s="654">
        <f t="shared" si="0"/>
        <v>999746</v>
      </c>
      <c r="J6" s="648"/>
    </row>
    <row r="7" spans="1:10" ht="15">
      <c r="A7" s="649">
        <v>137</v>
      </c>
      <c r="B7" s="650" t="s">
        <v>1152</v>
      </c>
      <c r="C7" s="651">
        <v>1534864</v>
      </c>
      <c r="D7" s="652">
        <v>1116397</v>
      </c>
      <c r="E7" s="653">
        <v>271550</v>
      </c>
      <c r="F7" s="653"/>
      <c r="G7" s="653"/>
      <c r="H7" s="654">
        <f t="shared" si="0"/>
        <v>1387947</v>
      </c>
      <c r="J7" s="648"/>
    </row>
    <row r="8" spans="1:10" ht="15">
      <c r="A8" s="649">
        <v>138</v>
      </c>
      <c r="B8" s="650" t="s">
        <v>1153</v>
      </c>
      <c r="C8" s="651">
        <v>2119000</v>
      </c>
      <c r="D8" s="652">
        <v>1730846</v>
      </c>
      <c r="E8" s="653">
        <v>295500</v>
      </c>
      <c r="F8" s="653"/>
      <c r="G8" s="653"/>
      <c r="H8" s="654">
        <f t="shared" si="0"/>
        <v>2026346</v>
      </c>
      <c r="J8" s="648"/>
    </row>
    <row r="9" spans="1:10" ht="15">
      <c r="A9" s="649">
        <v>139</v>
      </c>
      <c r="B9" s="650" t="s">
        <v>1154</v>
      </c>
      <c r="C9" s="651">
        <v>6500000</v>
      </c>
      <c r="D9" s="652">
        <v>1508110.5</v>
      </c>
      <c r="E9" s="653">
        <v>4935421</v>
      </c>
      <c r="F9" s="653"/>
      <c r="G9" s="653"/>
      <c r="H9" s="654">
        <f t="shared" si="0"/>
        <v>6443531.5</v>
      </c>
      <c r="J9" s="648"/>
    </row>
    <row r="10" spans="1:10" ht="15">
      <c r="A10" s="649">
        <v>140</v>
      </c>
      <c r="B10" s="650" t="s">
        <v>1155</v>
      </c>
      <c r="C10" s="651">
        <v>3624930</v>
      </c>
      <c r="D10" s="652"/>
      <c r="E10" s="653">
        <v>2559501</v>
      </c>
      <c r="F10" s="653">
        <v>250000</v>
      </c>
      <c r="G10" s="653"/>
      <c r="H10" s="654">
        <f>SUM(D10:G10)</f>
        <v>2809501</v>
      </c>
      <c r="J10" s="648"/>
    </row>
    <row r="11" spans="1:10" ht="15">
      <c r="A11" s="649">
        <v>141</v>
      </c>
      <c r="B11" s="655" t="s">
        <v>1156</v>
      </c>
      <c r="C11" s="651">
        <v>2000000</v>
      </c>
      <c r="D11" s="652">
        <v>641061</v>
      </c>
      <c r="E11" s="653">
        <v>582366</v>
      </c>
      <c r="F11" s="653"/>
      <c r="G11" s="653"/>
      <c r="H11" s="654">
        <f>SUM(D11:E11)</f>
        <v>1223427</v>
      </c>
      <c r="J11" s="648"/>
    </row>
    <row r="12" spans="1:10" ht="13.5" customHeight="1">
      <c r="A12" s="656">
        <v>142</v>
      </c>
      <c r="B12" s="650" t="s">
        <v>1157</v>
      </c>
      <c r="C12" s="651">
        <v>1500000</v>
      </c>
      <c r="D12" s="652">
        <v>567357</v>
      </c>
      <c r="E12" s="653">
        <v>449445</v>
      </c>
      <c r="F12" s="653">
        <v>108000</v>
      </c>
      <c r="G12" s="653"/>
      <c r="H12" s="654">
        <f>SUM(D12:F12)</f>
        <v>1124802</v>
      </c>
      <c r="J12" s="648"/>
    </row>
    <row r="13" spans="1:10" ht="15">
      <c r="A13" s="649">
        <v>143</v>
      </c>
      <c r="B13" s="650" t="s">
        <v>1158</v>
      </c>
      <c r="C13" s="651">
        <v>5499252</v>
      </c>
      <c r="D13" s="652">
        <v>795216</v>
      </c>
      <c r="E13" s="653">
        <v>4265137</v>
      </c>
      <c r="F13" s="653">
        <v>147775</v>
      </c>
      <c r="G13" s="653"/>
      <c r="H13" s="654">
        <f>SUM(D13:F13)</f>
        <v>5208128</v>
      </c>
      <c r="J13" s="648"/>
    </row>
    <row r="14" spans="1:10" ht="15">
      <c r="A14" s="649">
        <v>144</v>
      </c>
      <c r="B14" s="650" t="s">
        <v>1159</v>
      </c>
      <c r="C14" s="651">
        <v>1241378</v>
      </c>
      <c r="D14" s="652">
        <v>272867</v>
      </c>
      <c r="E14" s="653">
        <v>912700</v>
      </c>
      <c r="F14" s="653"/>
      <c r="G14" s="653"/>
      <c r="H14" s="654">
        <f>SUM(D14:E14)</f>
        <v>1185567</v>
      </c>
      <c r="J14" s="648"/>
    </row>
    <row r="15" spans="1:10" ht="15">
      <c r="A15" s="649">
        <v>145</v>
      </c>
      <c r="B15" s="650" t="s">
        <v>1160</v>
      </c>
      <c r="C15" s="651">
        <v>5497642</v>
      </c>
      <c r="D15" s="652">
        <v>300000</v>
      </c>
      <c r="E15" s="653">
        <v>4393827</v>
      </c>
      <c r="F15" s="653">
        <v>147000</v>
      </c>
      <c r="G15" s="653"/>
      <c r="H15" s="654">
        <f>SUM(D15:F15)</f>
        <v>4840827</v>
      </c>
      <c r="J15" s="648"/>
    </row>
    <row r="16" spans="1:10" ht="15">
      <c r="A16" s="649">
        <v>146</v>
      </c>
      <c r="B16" s="657" t="s">
        <v>1161</v>
      </c>
      <c r="C16" s="651">
        <v>2500000</v>
      </c>
      <c r="D16" s="652">
        <v>371288</v>
      </c>
      <c r="E16" s="653">
        <v>1991910</v>
      </c>
      <c r="F16" s="653"/>
      <c r="G16" s="653"/>
      <c r="H16" s="654">
        <f>SUM(D16:E16)</f>
        <v>2363198</v>
      </c>
      <c r="J16" s="648"/>
    </row>
    <row r="17" spans="1:10" ht="15">
      <c r="A17" s="649">
        <v>147</v>
      </c>
      <c r="B17" s="658" t="s">
        <v>1162</v>
      </c>
      <c r="C17" s="651">
        <v>1566600</v>
      </c>
      <c r="D17" s="652">
        <v>469980</v>
      </c>
      <c r="E17" s="653">
        <v>378000</v>
      </c>
      <c r="F17" s="653">
        <v>406309</v>
      </c>
      <c r="G17" s="653"/>
      <c r="H17" s="654">
        <f>SUM(D17:F17)</f>
        <v>1254289</v>
      </c>
      <c r="J17" s="648"/>
    </row>
    <row r="18" spans="1:10" ht="15">
      <c r="A18" s="649">
        <v>148</v>
      </c>
      <c r="B18" s="657" t="s">
        <v>1163</v>
      </c>
      <c r="C18" s="651">
        <v>1022600</v>
      </c>
      <c r="D18" s="652">
        <v>1022600</v>
      </c>
      <c r="E18" s="653"/>
      <c r="F18" s="653"/>
      <c r="G18" s="653"/>
      <c r="H18" s="654">
        <f>SUM(D18:E18)</f>
        <v>1022600</v>
      </c>
      <c r="J18" s="648"/>
    </row>
    <row r="19" spans="1:10" ht="15">
      <c r="A19" s="649">
        <v>149</v>
      </c>
      <c r="B19" s="657" t="s">
        <v>1164</v>
      </c>
      <c r="C19" s="651">
        <v>1964451</v>
      </c>
      <c r="D19" s="652">
        <v>52500</v>
      </c>
      <c r="E19" s="653">
        <v>1249405</v>
      </c>
      <c r="F19" s="653">
        <v>191909</v>
      </c>
      <c r="G19" s="653"/>
      <c r="H19" s="654">
        <f>SUM(D19:F19)</f>
        <v>1493814</v>
      </c>
      <c r="J19" s="648"/>
    </row>
    <row r="20" spans="1:10" ht="15">
      <c r="A20" s="649">
        <v>150</v>
      </c>
      <c r="B20" s="657" t="s">
        <v>1165</v>
      </c>
      <c r="C20" s="651">
        <v>703725</v>
      </c>
      <c r="D20" s="652">
        <v>112626</v>
      </c>
      <c r="E20" s="653">
        <v>490530</v>
      </c>
      <c r="F20" s="653">
        <v>100000</v>
      </c>
      <c r="G20" s="653"/>
      <c r="H20" s="654">
        <f>SUM(D20:F20)</f>
        <v>703156</v>
      </c>
      <c r="J20" s="648"/>
    </row>
    <row r="21" spans="1:10" ht="15">
      <c r="A21" s="649">
        <v>151</v>
      </c>
      <c r="B21" s="657" t="s">
        <v>1166</v>
      </c>
      <c r="C21" s="651">
        <v>1327704</v>
      </c>
      <c r="D21" s="652"/>
      <c r="E21" s="653">
        <v>1058416</v>
      </c>
      <c r="F21" s="653"/>
      <c r="G21" s="653"/>
      <c r="H21" s="654">
        <f>SUM(D21:E21)</f>
        <v>1058416</v>
      </c>
      <c r="J21" s="648"/>
    </row>
    <row r="22" spans="1:10" ht="15">
      <c r="A22" s="649">
        <v>152</v>
      </c>
      <c r="B22" s="659" t="s">
        <v>1167</v>
      </c>
      <c r="C22" s="651">
        <v>1173481</v>
      </c>
      <c r="D22" s="652"/>
      <c r="E22" s="653">
        <v>908121</v>
      </c>
      <c r="F22" s="653"/>
      <c r="G22" s="653"/>
      <c r="H22" s="654">
        <f>SUM(D22:E22)</f>
        <v>908121</v>
      </c>
      <c r="J22" s="648"/>
    </row>
    <row r="23" spans="1:10" ht="15">
      <c r="A23" s="649">
        <v>153</v>
      </c>
      <c r="B23" s="660" t="s">
        <v>1168</v>
      </c>
      <c r="C23" s="661">
        <v>1602896</v>
      </c>
      <c r="D23" s="652">
        <v>31200</v>
      </c>
      <c r="E23" s="653">
        <v>1117504</v>
      </c>
      <c r="F23" s="653">
        <v>160502</v>
      </c>
      <c r="G23" s="653"/>
      <c r="H23" s="654">
        <f>SUM(D23:F23)</f>
        <v>1309206</v>
      </c>
      <c r="J23" s="648"/>
    </row>
    <row r="24" spans="1:10" ht="15">
      <c r="A24" s="649">
        <v>154</v>
      </c>
      <c r="B24" s="660" t="s">
        <v>1169</v>
      </c>
      <c r="C24" s="661">
        <v>1609762</v>
      </c>
      <c r="D24" s="652"/>
      <c r="E24" s="653">
        <v>804881</v>
      </c>
      <c r="F24" s="653">
        <v>698477</v>
      </c>
      <c r="G24" s="653"/>
      <c r="H24" s="654">
        <f>SUM(D24:F24)</f>
        <v>1503358</v>
      </c>
      <c r="J24" s="648"/>
    </row>
    <row r="25" spans="1:10" ht="15">
      <c r="A25" s="649">
        <v>155</v>
      </c>
      <c r="B25" s="662" t="s">
        <v>1170</v>
      </c>
      <c r="C25" s="661">
        <v>2500000</v>
      </c>
      <c r="D25" s="652"/>
      <c r="E25" s="653">
        <v>900000</v>
      </c>
      <c r="F25" s="653">
        <v>800000</v>
      </c>
      <c r="G25" s="653"/>
      <c r="H25" s="654">
        <f>SUM(D25:F25)</f>
        <v>1700000</v>
      </c>
      <c r="J25" s="648"/>
    </row>
    <row r="26" spans="1:10" ht="15">
      <c r="A26" s="656">
        <v>156</v>
      </c>
      <c r="B26" s="662" t="s">
        <v>1171</v>
      </c>
      <c r="C26" s="661">
        <v>1195364</v>
      </c>
      <c r="D26" s="652"/>
      <c r="E26" s="653">
        <v>1149438</v>
      </c>
      <c r="F26" s="653"/>
      <c r="G26" s="653"/>
      <c r="H26" s="654">
        <f>SUM(D26:F26)</f>
        <v>1149438</v>
      </c>
      <c r="J26" s="648"/>
    </row>
    <row r="27" spans="1:10" ht="15">
      <c r="A27" s="649">
        <v>157</v>
      </c>
      <c r="B27" s="660" t="s">
        <v>1172</v>
      </c>
      <c r="C27" s="661">
        <v>926898</v>
      </c>
      <c r="D27" s="652"/>
      <c r="E27" s="653">
        <v>620804</v>
      </c>
      <c r="F27" s="653"/>
      <c r="G27" s="653"/>
      <c r="H27" s="654">
        <f>SUM(D27:E27)</f>
        <v>620804</v>
      </c>
      <c r="J27" s="648"/>
    </row>
    <row r="28" spans="1:10" ht="15">
      <c r="A28" s="649">
        <v>158</v>
      </c>
      <c r="B28" s="660" t="s">
        <v>1173</v>
      </c>
      <c r="C28" s="661">
        <v>997010</v>
      </c>
      <c r="D28" s="652"/>
      <c r="E28" s="653">
        <v>887630</v>
      </c>
      <c r="F28" s="653"/>
      <c r="G28" s="653"/>
      <c r="H28" s="654">
        <f>SUM(D28:E28)</f>
        <v>887630</v>
      </c>
      <c r="J28" s="648"/>
    </row>
    <row r="29" spans="1:10" ht="15">
      <c r="A29" s="649">
        <v>159</v>
      </c>
      <c r="B29" s="660" t="s">
        <v>1174</v>
      </c>
      <c r="C29" s="661">
        <v>487764</v>
      </c>
      <c r="D29" s="652"/>
      <c r="E29" s="653">
        <v>371212</v>
      </c>
      <c r="F29" s="653"/>
      <c r="G29" s="653"/>
      <c r="H29" s="654">
        <f>SUM(D29:E29)</f>
        <v>371212</v>
      </c>
      <c r="J29" s="648"/>
    </row>
    <row r="30" spans="1:10" ht="15">
      <c r="A30" s="649">
        <v>160</v>
      </c>
      <c r="B30" s="660" t="s">
        <v>1175</v>
      </c>
      <c r="C30" s="661">
        <v>1476772</v>
      </c>
      <c r="D30" s="652"/>
      <c r="E30" s="653">
        <v>533735</v>
      </c>
      <c r="F30" s="653">
        <v>649805</v>
      </c>
      <c r="G30" s="653"/>
      <c r="H30" s="654">
        <f>SUM(D30:F30)</f>
        <v>1183540</v>
      </c>
      <c r="J30" s="648"/>
    </row>
    <row r="31" spans="1:10" ht="15">
      <c r="A31" s="649">
        <v>161</v>
      </c>
      <c r="B31" s="663" t="s">
        <v>1176</v>
      </c>
      <c r="C31" s="664">
        <v>1998550</v>
      </c>
      <c r="D31" s="652"/>
      <c r="E31" s="653">
        <v>1198309</v>
      </c>
      <c r="F31" s="653">
        <v>683422</v>
      </c>
      <c r="G31" s="653"/>
      <c r="H31" s="654">
        <f>SUM(D31:F31)</f>
        <v>1881731</v>
      </c>
      <c r="J31" s="648"/>
    </row>
    <row r="32" spans="1:10" ht="15">
      <c r="A32" s="649">
        <v>162</v>
      </c>
      <c r="B32" s="663" t="s">
        <v>1177</v>
      </c>
      <c r="C32" s="664">
        <v>299555</v>
      </c>
      <c r="D32" s="652"/>
      <c r="E32" s="653">
        <v>247866</v>
      </c>
      <c r="F32" s="653"/>
      <c r="G32" s="653"/>
      <c r="H32" s="654">
        <f>SUM(D32:E32)</f>
        <v>247866</v>
      </c>
      <c r="J32" s="648"/>
    </row>
    <row r="33" spans="1:10" ht="15">
      <c r="A33" s="649">
        <v>163</v>
      </c>
      <c r="B33" s="663" t="s">
        <v>1178</v>
      </c>
      <c r="C33" s="664">
        <v>1250000</v>
      </c>
      <c r="D33" s="652"/>
      <c r="E33" s="653">
        <v>787229</v>
      </c>
      <c r="F33" s="653"/>
      <c r="G33" s="653"/>
      <c r="H33" s="654">
        <f>SUM(D33:E33)</f>
        <v>787229</v>
      </c>
      <c r="J33" s="648"/>
    </row>
    <row r="34" spans="1:10" ht="15">
      <c r="A34" s="649">
        <v>164</v>
      </c>
      <c r="B34" s="663" t="s">
        <v>1179</v>
      </c>
      <c r="C34" s="664">
        <v>2500560</v>
      </c>
      <c r="D34" s="652"/>
      <c r="E34" s="665">
        <v>2500560</v>
      </c>
      <c r="F34" s="665"/>
      <c r="G34" s="665"/>
      <c r="H34" s="654">
        <f>SUM(D34:E34)</f>
        <v>2500560</v>
      </c>
      <c r="J34" s="648"/>
    </row>
    <row r="35" spans="1:10" s="671" customFormat="1" ht="14.25">
      <c r="A35" s="666"/>
      <c r="B35" s="667" t="s">
        <v>1180</v>
      </c>
      <c r="C35" s="664"/>
      <c r="D35" s="668"/>
      <c r="E35" s="669">
        <v>2</v>
      </c>
      <c r="F35" s="669"/>
      <c r="G35" s="669"/>
      <c r="H35" s="670"/>
      <c r="J35" s="672"/>
    </row>
    <row r="36" spans="1:10" ht="14.25">
      <c r="A36" s="903" t="s">
        <v>1181</v>
      </c>
      <c r="B36" s="904"/>
      <c r="C36" s="904"/>
      <c r="D36" s="904"/>
      <c r="E36" s="904"/>
      <c r="F36" s="904"/>
      <c r="G36" s="904"/>
      <c r="H36" s="905"/>
      <c r="J36" s="648"/>
    </row>
    <row r="37" spans="1:10" ht="15">
      <c r="A37" s="673">
        <v>165</v>
      </c>
      <c r="B37" s="674" t="s">
        <v>1182</v>
      </c>
      <c r="C37" s="675">
        <v>1000000</v>
      </c>
      <c r="D37" s="675"/>
      <c r="E37" s="675">
        <v>1000000</v>
      </c>
      <c r="F37" s="676"/>
      <c r="G37" s="676"/>
      <c r="H37" s="654">
        <f aca="true" t="shared" si="1" ref="H37:H64">SUM(D37:G37)</f>
        <v>1000000</v>
      </c>
      <c r="J37" s="648"/>
    </row>
    <row r="38" spans="1:10" ht="28.5" customHeight="1">
      <c r="A38" s="673">
        <v>166</v>
      </c>
      <c r="B38" s="677" t="s">
        <v>1183</v>
      </c>
      <c r="C38" s="675">
        <v>4500000</v>
      </c>
      <c r="D38" s="675"/>
      <c r="E38" s="675">
        <v>2243666</v>
      </c>
      <c r="F38" s="676">
        <v>1408656</v>
      </c>
      <c r="G38" s="676"/>
      <c r="H38" s="654">
        <f t="shared" si="1"/>
        <v>3652322</v>
      </c>
      <c r="J38" s="648"/>
    </row>
    <row r="39" spans="1:10" ht="15">
      <c r="A39" s="673">
        <v>167</v>
      </c>
      <c r="B39" s="674" t="s">
        <v>1184</v>
      </c>
      <c r="C39" s="675">
        <v>1399591</v>
      </c>
      <c r="D39" s="675"/>
      <c r="E39" s="675">
        <v>812863</v>
      </c>
      <c r="F39" s="676">
        <v>464472</v>
      </c>
      <c r="G39" s="676">
        <v>12451</v>
      </c>
      <c r="H39" s="654">
        <f t="shared" si="1"/>
        <v>1289786</v>
      </c>
      <c r="J39" s="648"/>
    </row>
    <row r="40" spans="1:10" ht="15">
      <c r="A40" s="673">
        <v>168</v>
      </c>
      <c r="B40" s="674" t="s">
        <v>1185</v>
      </c>
      <c r="C40" s="675">
        <v>2996342</v>
      </c>
      <c r="D40" s="675"/>
      <c r="E40" s="675">
        <v>1754124</v>
      </c>
      <c r="F40" s="676">
        <v>955948</v>
      </c>
      <c r="G40" s="676"/>
      <c r="H40" s="654">
        <f t="shared" si="1"/>
        <v>2710072</v>
      </c>
      <c r="J40" s="648"/>
    </row>
    <row r="41" spans="1:10" ht="15">
      <c r="A41" s="673">
        <v>169</v>
      </c>
      <c r="B41" s="674" t="s">
        <v>1186</v>
      </c>
      <c r="C41" s="675">
        <v>500000</v>
      </c>
      <c r="D41" s="675"/>
      <c r="E41" s="675">
        <v>190580</v>
      </c>
      <c r="F41" s="676">
        <v>175853</v>
      </c>
      <c r="G41" s="676">
        <v>60000</v>
      </c>
      <c r="H41" s="654">
        <f t="shared" si="1"/>
        <v>426433</v>
      </c>
      <c r="J41" s="648"/>
    </row>
    <row r="42" spans="1:10" ht="15">
      <c r="A42" s="673">
        <v>170</v>
      </c>
      <c r="B42" s="674" t="s">
        <v>1187</v>
      </c>
      <c r="C42" s="675">
        <v>2499998</v>
      </c>
      <c r="D42" s="675"/>
      <c r="E42" s="675">
        <v>1335701</v>
      </c>
      <c r="F42" s="676">
        <v>964214</v>
      </c>
      <c r="G42" s="676"/>
      <c r="H42" s="654">
        <f t="shared" si="1"/>
        <v>2299915</v>
      </c>
      <c r="J42" s="648"/>
    </row>
    <row r="43" spans="1:10" ht="15">
      <c r="A43" s="673">
        <v>171</v>
      </c>
      <c r="B43" s="678" t="s">
        <v>1188</v>
      </c>
      <c r="C43" s="675">
        <v>2348836</v>
      </c>
      <c r="D43" s="675"/>
      <c r="E43" s="675">
        <v>2241370</v>
      </c>
      <c r="F43" s="676"/>
      <c r="G43" s="676"/>
      <c r="H43" s="654">
        <f t="shared" si="1"/>
        <v>2241370</v>
      </c>
      <c r="J43" s="648"/>
    </row>
    <row r="44" spans="1:10" ht="14.25">
      <c r="A44" s="679">
        <v>172</v>
      </c>
      <c r="B44" s="680" t="s">
        <v>1189</v>
      </c>
      <c r="C44" s="675">
        <v>6499462</v>
      </c>
      <c r="D44" s="675"/>
      <c r="E44" s="675">
        <v>51900</v>
      </c>
      <c r="F44" s="676">
        <v>4414083</v>
      </c>
      <c r="G44" s="676">
        <v>57230</v>
      </c>
      <c r="H44" s="654">
        <f t="shared" si="1"/>
        <v>4523213</v>
      </c>
      <c r="I44" s="15"/>
      <c r="J44" s="648"/>
    </row>
    <row r="45" spans="1:10" ht="15">
      <c r="A45" s="673">
        <v>173</v>
      </c>
      <c r="B45" s="674" t="s">
        <v>1190</v>
      </c>
      <c r="C45" s="675">
        <v>1000000</v>
      </c>
      <c r="D45" s="675"/>
      <c r="E45" s="675">
        <v>969816</v>
      </c>
      <c r="F45" s="676"/>
      <c r="G45" s="676"/>
      <c r="H45" s="654">
        <f t="shared" si="1"/>
        <v>969816</v>
      </c>
      <c r="J45" s="648"/>
    </row>
    <row r="46" spans="1:10" ht="15">
      <c r="A46" s="673">
        <v>174</v>
      </c>
      <c r="B46" s="678" t="s">
        <v>1191</v>
      </c>
      <c r="C46" s="675">
        <v>2999642</v>
      </c>
      <c r="D46" s="675"/>
      <c r="E46" s="675">
        <v>449739</v>
      </c>
      <c r="F46" s="676">
        <v>1614878</v>
      </c>
      <c r="G46" s="676">
        <v>195600</v>
      </c>
      <c r="H46" s="654">
        <f t="shared" si="1"/>
        <v>2260217</v>
      </c>
      <c r="J46" s="648"/>
    </row>
    <row r="47" spans="1:10" ht="30">
      <c r="A47" s="673">
        <v>175</v>
      </c>
      <c r="B47" s="677" t="s">
        <v>1192</v>
      </c>
      <c r="C47" s="675">
        <v>2204808</v>
      </c>
      <c r="D47" s="675"/>
      <c r="E47" s="675">
        <v>248605</v>
      </c>
      <c r="F47" s="676">
        <v>1636846</v>
      </c>
      <c r="G47" s="676"/>
      <c r="H47" s="654">
        <f t="shared" si="1"/>
        <v>1885451</v>
      </c>
      <c r="J47" s="648"/>
    </row>
    <row r="48" spans="1:10" ht="14.25" customHeight="1">
      <c r="A48" s="679">
        <v>176</v>
      </c>
      <c r="B48" s="681" t="s">
        <v>1193</v>
      </c>
      <c r="C48" s="675">
        <v>1300000</v>
      </c>
      <c r="D48" s="675"/>
      <c r="E48" s="675">
        <v>306539</v>
      </c>
      <c r="F48" s="676">
        <v>598347</v>
      </c>
      <c r="G48" s="676">
        <v>54700</v>
      </c>
      <c r="H48" s="654">
        <f t="shared" si="1"/>
        <v>959586</v>
      </c>
      <c r="I48" s="15"/>
      <c r="J48" s="648"/>
    </row>
    <row r="49" spans="1:10" ht="14.25" customHeight="1">
      <c r="A49" s="673">
        <v>177</v>
      </c>
      <c r="B49" s="682" t="s">
        <v>1194</v>
      </c>
      <c r="C49" s="675">
        <v>807888</v>
      </c>
      <c r="D49" s="675"/>
      <c r="E49" s="675">
        <v>572677</v>
      </c>
      <c r="F49" s="676">
        <v>163109</v>
      </c>
      <c r="G49" s="676"/>
      <c r="H49" s="654">
        <f t="shared" si="1"/>
        <v>735786</v>
      </c>
      <c r="J49" s="648"/>
    </row>
    <row r="50" spans="1:10" ht="14.25" customHeight="1">
      <c r="A50" s="673">
        <v>178</v>
      </c>
      <c r="B50" s="674" t="s">
        <v>1195</v>
      </c>
      <c r="C50" s="675">
        <v>6446675</v>
      </c>
      <c r="D50" s="675"/>
      <c r="E50" s="675">
        <v>140841</v>
      </c>
      <c r="F50" s="676">
        <v>5757361</v>
      </c>
      <c r="G50" s="676">
        <v>150000</v>
      </c>
      <c r="H50" s="654">
        <f t="shared" si="1"/>
        <v>6048202</v>
      </c>
      <c r="J50" s="648"/>
    </row>
    <row r="51" spans="1:10" ht="28.5" customHeight="1">
      <c r="A51" s="673">
        <v>179</v>
      </c>
      <c r="B51" s="677" t="s">
        <v>1196</v>
      </c>
      <c r="C51" s="675">
        <v>4500000</v>
      </c>
      <c r="D51" s="675"/>
      <c r="E51" s="675">
        <v>36412</v>
      </c>
      <c r="F51" s="676">
        <v>4434360</v>
      </c>
      <c r="G51" s="676"/>
      <c r="H51" s="654">
        <f t="shared" si="1"/>
        <v>4470772</v>
      </c>
      <c r="J51" s="648"/>
    </row>
    <row r="52" spans="1:10" ht="14.25" customHeight="1">
      <c r="A52" s="673">
        <v>180</v>
      </c>
      <c r="B52" s="677" t="s">
        <v>1197</v>
      </c>
      <c r="C52" s="675">
        <v>700000</v>
      </c>
      <c r="D52" s="675"/>
      <c r="E52" s="675"/>
      <c r="F52" s="676">
        <v>635779</v>
      </c>
      <c r="G52" s="676"/>
      <c r="H52" s="654">
        <f t="shared" si="1"/>
        <v>635779</v>
      </c>
      <c r="J52" s="648"/>
    </row>
    <row r="53" spans="1:10" ht="14.25" customHeight="1">
      <c r="A53" s="673">
        <v>181</v>
      </c>
      <c r="B53" s="677" t="s">
        <v>1198</v>
      </c>
      <c r="C53" s="675">
        <v>1416019</v>
      </c>
      <c r="D53" s="675"/>
      <c r="E53" s="675">
        <v>1416019</v>
      </c>
      <c r="F53" s="676"/>
      <c r="G53" s="676"/>
      <c r="H53" s="654">
        <f t="shared" si="1"/>
        <v>1416019</v>
      </c>
      <c r="J53" s="648"/>
    </row>
    <row r="54" spans="1:10" ht="14.25" customHeight="1">
      <c r="A54" s="679">
        <v>182</v>
      </c>
      <c r="B54" s="681" t="s">
        <v>1199</v>
      </c>
      <c r="C54" s="675">
        <v>1968848</v>
      </c>
      <c r="D54" s="675"/>
      <c r="E54" s="675">
        <v>98000</v>
      </c>
      <c r="F54" s="676">
        <v>1193504</v>
      </c>
      <c r="G54" s="676">
        <v>131309</v>
      </c>
      <c r="H54" s="654">
        <f t="shared" si="1"/>
        <v>1422813</v>
      </c>
      <c r="I54" s="15"/>
      <c r="J54" s="648"/>
    </row>
    <row r="55" spans="1:10" ht="15">
      <c r="A55" s="673">
        <v>183</v>
      </c>
      <c r="B55" s="677" t="s">
        <v>1200</v>
      </c>
      <c r="C55" s="675">
        <v>1500000</v>
      </c>
      <c r="D55" s="675"/>
      <c r="E55" s="675"/>
      <c r="F55" s="676">
        <v>459078</v>
      </c>
      <c r="G55" s="676">
        <v>1001495</v>
      </c>
      <c r="H55" s="654">
        <f t="shared" si="1"/>
        <v>1460573</v>
      </c>
      <c r="I55" s="15"/>
      <c r="J55" s="648"/>
    </row>
    <row r="56" spans="1:10" ht="36">
      <c r="A56" s="683"/>
      <c r="B56" s="684" t="s">
        <v>1201</v>
      </c>
      <c r="C56" s="685"/>
      <c r="D56" s="685"/>
      <c r="E56" s="685">
        <v>1000000</v>
      </c>
      <c r="F56" s="686"/>
      <c r="G56" s="686"/>
      <c r="H56" s="654">
        <f t="shared" si="1"/>
        <v>1000000</v>
      </c>
      <c r="I56" s="15"/>
      <c r="J56" s="648"/>
    </row>
    <row r="57" spans="1:10" ht="15">
      <c r="A57" s="687">
        <v>184</v>
      </c>
      <c r="B57" s="688" t="s">
        <v>1202</v>
      </c>
      <c r="C57" s="685">
        <v>400000</v>
      </c>
      <c r="D57" s="685"/>
      <c r="E57" s="685"/>
      <c r="F57" s="686">
        <v>336814</v>
      </c>
      <c r="G57" s="686"/>
      <c r="H57" s="654">
        <f t="shared" si="1"/>
        <v>336814</v>
      </c>
      <c r="J57" s="648"/>
    </row>
    <row r="58" spans="1:10" ht="15">
      <c r="A58" s="687">
        <v>185</v>
      </c>
      <c r="B58" s="688" t="s">
        <v>1203</v>
      </c>
      <c r="C58" s="685">
        <v>1000000</v>
      </c>
      <c r="D58" s="685"/>
      <c r="E58" s="685"/>
      <c r="F58" s="686">
        <v>685508</v>
      </c>
      <c r="G58" s="686">
        <v>299101</v>
      </c>
      <c r="H58" s="654">
        <f t="shared" si="1"/>
        <v>984609</v>
      </c>
      <c r="I58" s="15"/>
      <c r="J58" s="648"/>
    </row>
    <row r="59" spans="1:10" ht="30">
      <c r="A59" s="687">
        <v>186</v>
      </c>
      <c r="B59" s="688" t="s">
        <v>1204</v>
      </c>
      <c r="C59" s="685">
        <v>578066</v>
      </c>
      <c r="D59" s="685"/>
      <c r="E59" s="685"/>
      <c r="F59" s="686">
        <v>457285</v>
      </c>
      <c r="G59" s="686"/>
      <c r="H59" s="654">
        <f t="shared" si="1"/>
        <v>457285</v>
      </c>
      <c r="J59" s="648"/>
    </row>
    <row r="60" spans="1:10" ht="15">
      <c r="A60" s="687">
        <v>187</v>
      </c>
      <c r="B60" s="688" t="s">
        <v>1205</v>
      </c>
      <c r="C60" s="685">
        <v>1999960</v>
      </c>
      <c r="D60" s="685"/>
      <c r="E60" s="685"/>
      <c r="F60" s="686">
        <v>1848686</v>
      </c>
      <c r="G60" s="686">
        <v>99439</v>
      </c>
      <c r="H60" s="654">
        <f t="shared" si="1"/>
        <v>1948125</v>
      </c>
      <c r="J60" s="648"/>
    </row>
    <row r="61" spans="1:10" ht="30">
      <c r="A61" s="687">
        <v>188</v>
      </c>
      <c r="B61" s="688" t="s">
        <v>1206</v>
      </c>
      <c r="C61" s="685">
        <v>795000</v>
      </c>
      <c r="D61" s="685"/>
      <c r="E61" s="685"/>
      <c r="F61" s="686">
        <v>166636</v>
      </c>
      <c r="G61" s="686">
        <v>611380</v>
      </c>
      <c r="H61" s="654">
        <f t="shared" si="1"/>
        <v>778016</v>
      </c>
      <c r="J61" s="648"/>
    </row>
    <row r="62" spans="1:10" ht="15">
      <c r="A62" s="687">
        <v>189</v>
      </c>
      <c r="B62" s="688" t="s">
        <v>1207</v>
      </c>
      <c r="C62" s="685">
        <v>4086224</v>
      </c>
      <c r="D62" s="685"/>
      <c r="E62" s="685"/>
      <c r="F62" s="686">
        <v>4086224</v>
      </c>
      <c r="G62" s="686"/>
      <c r="H62" s="654">
        <f t="shared" si="1"/>
        <v>4086224</v>
      </c>
      <c r="J62" s="648"/>
    </row>
    <row r="63" spans="1:10" ht="15">
      <c r="A63" s="689">
        <v>190</v>
      </c>
      <c r="B63" s="690" t="s">
        <v>1208</v>
      </c>
      <c r="C63" s="685">
        <v>1911800</v>
      </c>
      <c r="D63" s="685"/>
      <c r="E63" s="685"/>
      <c r="F63" s="686">
        <v>882316</v>
      </c>
      <c r="G63" s="686">
        <v>822530</v>
      </c>
      <c r="H63" s="654">
        <f t="shared" si="1"/>
        <v>1704846</v>
      </c>
      <c r="I63" s="15"/>
      <c r="J63" s="648"/>
    </row>
    <row r="64" spans="1:10" ht="30.75" thickBot="1">
      <c r="A64" s="673">
        <v>191</v>
      </c>
      <c r="B64" s="677" t="s">
        <v>0</v>
      </c>
      <c r="C64" s="675">
        <v>1500000</v>
      </c>
      <c r="D64" s="675"/>
      <c r="E64" s="675">
        <v>200000</v>
      </c>
      <c r="F64" s="676">
        <v>550000</v>
      </c>
      <c r="G64" s="676">
        <v>748760</v>
      </c>
      <c r="H64" s="654">
        <f t="shared" si="1"/>
        <v>1498760</v>
      </c>
      <c r="J64" s="648"/>
    </row>
    <row r="65" spans="1:10" ht="42.75">
      <c r="A65" s="644" t="s">
        <v>1140</v>
      </c>
      <c r="B65" s="645" t="s">
        <v>1141</v>
      </c>
      <c r="C65" s="646" t="s">
        <v>1142</v>
      </c>
      <c r="D65" s="646" t="s">
        <v>1143</v>
      </c>
      <c r="E65" s="646" t="s">
        <v>1144</v>
      </c>
      <c r="F65" s="646" t="s">
        <v>1145</v>
      </c>
      <c r="G65" s="646" t="s">
        <v>1146</v>
      </c>
      <c r="H65" s="647" t="s">
        <v>1147</v>
      </c>
      <c r="J65" s="648"/>
    </row>
    <row r="66" spans="1:10" ht="14.25">
      <c r="A66" s="903" t="s">
        <v>1</v>
      </c>
      <c r="B66" s="904"/>
      <c r="C66" s="904"/>
      <c r="D66" s="904"/>
      <c r="E66" s="904"/>
      <c r="F66" s="904"/>
      <c r="G66" s="904"/>
      <c r="H66" s="905"/>
      <c r="J66" s="648"/>
    </row>
    <row r="67" spans="1:10" ht="14.25" customHeight="1">
      <c r="A67" s="687">
        <v>192</v>
      </c>
      <c r="B67" s="688" t="s">
        <v>2</v>
      </c>
      <c r="C67" s="685">
        <v>177459</v>
      </c>
      <c r="D67" s="685"/>
      <c r="E67" s="685"/>
      <c r="F67" s="686">
        <v>152000</v>
      </c>
      <c r="G67" s="686">
        <v>18350</v>
      </c>
      <c r="H67" s="654">
        <f aca="true" t="shared" si="2" ref="H67:H95">SUM(D67:G67)</f>
        <v>170350</v>
      </c>
      <c r="J67" s="648" t="s">
        <v>3</v>
      </c>
    </row>
    <row r="68" spans="1:10" ht="28.5">
      <c r="A68" s="683">
        <v>193</v>
      </c>
      <c r="B68" s="691" t="s">
        <v>4</v>
      </c>
      <c r="C68" s="685">
        <v>6000000</v>
      </c>
      <c r="D68" s="685"/>
      <c r="E68" s="685"/>
      <c r="F68" s="686">
        <v>2461846</v>
      </c>
      <c r="G68" s="686">
        <v>2201688</v>
      </c>
      <c r="H68" s="654">
        <f t="shared" si="2"/>
        <v>4663534</v>
      </c>
      <c r="I68" s="15"/>
      <c r="J68" s="648"/>
    </row>
    <row r="69" spans="1:10" ht="14.25">
      <c r="A69" s="683">
        <v>194</v>
      </c>
      <c r="B69" s="691" t="s">
        <v>5</v>
      </c>
      <c r="C69" s="685">
        <v>2500000</v>
      </c>
      <c r="D69" s="685"/>
      <c r="E69" s="685"/>
      <c r="F69" s="686">
        <v>1058971</v>
      </c>
      <c r="G69" s="686">
        <v>1114255</v>
      </c>
      <c r="H69" s="654">
        <f t="shared" si="2"/>
        <v>2173226</v>
      </c>
      <c r="I69" s="15"/>
      <c r="J69" s="648"/>
    </row>
    <row r="70" spans="1:10" ht="14.25">
      <c r="A70" s="683">
        <v>195</v>
      </c>
      <c r="B70" s="691" t="s">
        <v>6</v>
      </c>
      <c r="C70" s="685">
        <v>4000000</v>
      </c>
      <c r="D70" s="685"/>
      <c r="E70" s="685"/>
      <c r="F70" s="686">
        <v>2676820</v>
      </c>
      <c r="G70" s="686">
        <v>1120828</v>
      </c>
      <c r="H70" s="654">
        <f t="shared" si="2"/>
        <v>3797648</v>
      </c>
      <c r="I70" s="15"/>
      <c r="J70" s="648"/>
    </row>
    <row r="71" spans="1:10" ht="15">
      <c r="A71" s="689">
        <v>196</v>
      </c>
      <c r="B71" s="690" t="s">
        <v>7</v>
      </c>
      <c r="C71" s="685">
        <v>552779</v>
      </c>
      <c r="D71" s="685"/>
      <c r="E71" s="685"/>
      <c r="F71" s="686">
        <v>274618</v>
      </c>
      <c r="G71" s="686">
        <v>214113</v>
      </c>
      <c r="H71" s="654">
        <f t="shared" si="2"/>
        <v>488731</v>
      </c>
      <c r="I71" s="15"/>
      <c r="J71" s="648"/>
    </row>
    <row r="72" spans="1:10" ht="14.25">
      <c r="A72" s="683">
        <v>197</v>
      </c>
      <c r="B72" s="691" t="s">
        <v>8</v>
      </c>
      <c r="C72" s="685">
        <v>10000000</v>
      </c>
      <c r="D72" s="685"/>
      <c r="E72" s="685"/>
      <c r="F72" s="686">
        <v>2475710</v>
      </c>
      <c r="G72" s="686">
        <v>6037442</v>
      </c>
      <c r="H72" s="654">
        <f t="shared" si="2"/>
        <v>8513152</v>
      </c>
      <c r="I72" s="15"/>
      <c r="J72" s="648"/>
    </row>
    <row r="73" spans="1:10" ht="15">
      <c r="A73" s="689">
        <v>198</v>
      </c>
      <c r="B73" s="690" t="s">
        <v>9</v>
      </c>
      <c r="C73" s="685">
        <v>1191800</v>
      </c>
      <c r="D73" s="685"/>
      <c r="E73" s="685"/>
      <c r="F73" s="686">
        <v>263000</v>
      </c>
      <c r="G73" s="686">
        <v>905950</v>
      </c>
      <c r="H73" s="654">
        <f t="shared" si="2"/>
        <v>1168950</v>
      </c>
      <c r="I73" s="15"/>
      <c r="J73" s="648"/>
    </row>
    <row r="74" spans="1:10" ht="28.5">
      <c r="A74" s="683">
        <v>199</v>
      </c>
      <c r="B74" s="691" t="s">
        <v>10</v>
      </c>
      <c r="C74" s="685">
        <v>693914</v>
      </c>
      <c r="D74" s="685"/>
      <c r="E74" s="685"/>
      <c r="F74" s="686">
        <v>346957</v>
      </c>
      <c r="G74" s="686">
        <v>96000</v>
      </c>
      <c r="H74" s="654">
        <f t="shared" si="2"/>
        <v>442957</v>
      </c>
      <c r="I74" s="15"/>
      <c r="J74" s="648"/>
    </row>
    <row r="75" spans="1:10" ht="28.5">
      <c r="A75" s="683">
        <v>200</v>
      </c>
      <c r="B75" s="691" t="s">
        <v>11</v>
      </c>
      <c r="C75" s="685">
        <v>4912964</v>
      </c>
      <c r="D75" s="685"/>
      <c r="E75" s="685"/>
      <c r="F75" s="686">
        <v>1614898</v>
      </c>
      <c r="G75" s="686">
        <v>2772721</v>
      </c>
      <c r="H75" s="654">
        <f t="shared" si="2"/>
        <v>4387619</v>
      </c>
      <c r="I75" s="15"/>
      <c r="J75" s="648"/>
    </row>
    <row r="76" spans="1:10" ht="30">
      <c r="A76" s="689">
        <v>201</v>
      </c>
      <c r="B76" s="690" t="s">
        <v>12</v>
      </c>
      <c r="C76" s="685">
        <v>361487</v>
      </c>
      <c r="D76" s="685"/>
      <c r="E76" s="685"/>
      <c r="F76" s="686">
        <v>180744</v>
      </c>
      <c r="G76" s="686">
        <v>170815</v>
      </c>
      <c r="H76" s="654">
        <f t="shared" si="2"/>
        <v>351559</v>
      </c>
      <c r="I76" s="15"/>
      <c r="J76" s="648"/>
    </row>
    <row r="77" spans="1:10" ht="14.25" customHeight="1">
      <c r="A77" s="687">
        <v>202</v>
      </c>
      <c r="B77" s="688" t="s">
        <v>13</v>
      </c>
      <c r="C77" s="685">
        <v>1177733</v>
      </c>
      <c r="D77" s="685"/>
      <c r="E77" s="685"/>
      <c r="F77" s="686">
        <v>1167672</v>
      </c>
      <c r="G77" s="686"/>
      <c r="H77" s="654">
        <f t="shared" si="2"/>
        <v>1167672</v>
      </c>
      <c r="J77" s="648"/>
    </row>
    <row r="78" spans="1:10" ht="30">
      <c r="A78" s="689">
        <v>203</v>
      </c>
      <c r="B78" s="690" t="s">
        <v>14</v>
      </c>
      <c r="C78" s="685">
        <v>65000</v>
      </c>
      <c r="D78" s="685"/>
      <c r="E78" s="685"/>
      <c r="F78" s="686"/>
      <c r="G78" s="686">
        <v>65000</v>
      </c>
      <c r="H78" s="654">
        <f t="shared" si="2"/>
        <v>65000</v>
      </c>
      <c r="I78" s="15"/>
      <c r="J78" s="648"/>
    </row>
    <row r="79" spans="1:10" ht="28.5" customHeight="1">
      <c r="A79" s="683">
        <v>204</v>
      </c>
      <c r="B79" s="691" t="s">
        <v>15</v>
      </c>
      <c r="C79" s="685">
        <v>500000</v>
      </c>
      <c r="D79" s="685"/>
      <c r="E79" s="685"/>
      <c r="F79" s="686">
        <v>169942</v>
      </c>
      <c r="G79" s="686">
        <v>267010</v>
      </c>
      <c r="H79" s="654">
        <f t="shared" si="2"/>
        <v>436952</v>
      </c>
      <c r="I79" s="15"/>
      <c r="J79" s="648"/>
    </row>
    <row r="80" spans="1:10" ht="28.5">
      <c r="A80" s="683">
        <v>205</v>
      </c>
      <c r="B80" s="691" t="s">
        <v>16</v>
      </c>
      <c r="C80" s="685">
        <v>5768276</v>
      </c>
      <c r="D80" s="685"/>
      <c r="E80" s="685"/>
      <c r="F80" s="686">
        <v>983510</v>
      </c>
      <c r="G80" s="686">
        <v>2272777</v>
      </c>
      <c r="H80" s="654">
        <f t="shared" si="2"/>
        <v>3256287</v>
      </c>
      <c r="I80" s="15"/>
      <c r="J80" s="648"/>
    </row>
    <row r="81" spans="1:10" ht="14.25" customHeight="1">
      <c r="A81" s="683">
        <v>206</v>
      </c>
      <c r="B81" s="691" t="s">
        <v>17</v>
      </c>
      <c r="C81" s="685">
        <v>1500000</v>
      </c>
      <c r="D81" s="685"/>
      <c r="E81" s="685"/>
      <c r="F81" s="686">
        <v>425339</v>
      </c>
      <c r="G81" s="686">
        <v>760487</v>
      </c>
      <c r="H81" s="654">
        <f t="shared" si="2"/>
        <v>1185826</v>
      </c>
      <c r="I81" s="15"/>
      <c r="J81" s="648"/>
    </row>
    <row r="82" spans="1:10" ht="14.25" customHeight="1">
      <c r="A82" s="683">
        <v>207</v>
      </c>
      <c r="B82" s="691" t="s">
        <v>18</v>
      </c>
      <c r="C82" s="685">
        <v>918822</v>
      </c>
      <c r="D82" s="685"/>
      <c r="E82" s="685"/>
      <c r="F82" s="686">
        <v>429607</v>
      </c>
      <c r="G82" s="686">
        <v>431478</v>
      </c>
      <c r="H82" s="654">
        <f t="shared" si="2"/>
        <v>861085</v>
      </c>
      <c r="I82" s="15"/>
      <c r="J82" s="648"/>
    </row>
    <row r="83" spans="1:10" ht="14.25" customHeight="1">
      <c r="A83" s="687">
        <v>208</v>
      </c>
      <c r="B83" s="688" t="s">
        <v>19</v>
      </c>
      <c r="C83" s="685">
        <v>1999669</v>
      </c>
      <c r="D83" s="685"/>
      <c r="E83" s="685"/>
      <c r="F83" s="686">
        <v>1999669</v>
      </c>
      <c r="G83" s="686"/>
      <c r="H83" s="654">
        <f t="shared" si="2"/>
        <v>1999669</v>
      </c>
      <c r="J83" s="648"/>
    </row>
    <row r="84" spans="1:10" ht="14.25" customHeight="1">
      <c r="A84" s="683">
        <v>209</v>
      </c>
      <c r="B84" s="691" t="s">
        <v>20</v>
      </c>
      <c r="C84" s="685">
        <v>9346223</v>
      </c>
      <c r="D84" s="685"/>
      <c r="E84" s="685"/>
      <c r="F84" s="686">
        <v>1686656</v>
      </c>
      <c r="G84" s="686">
        <v>4140832</v>
      </c>
      <c r="H84" s="654">
        <f t="shared" si="2"/>
        <v>5827488</v>
      </c>
      <c r="I84" s="15"/>
      <c r="J84" s="648"/>
    </row>
    <row r="85" spans="1:10" ht="14.25" customHeight="1">
      <c r="A85" s="683">
        <v>210</v>
      </c>
      <c r="B85" s="691" t="s">
        <v>21</v>
      </c>
      <c r="C85" s="685">
        <v>1974477</v>
      </c>
      <c r="D85" s="685"/>
      <c r="E85" s="685"/>
      <c r="F85" s="686">
        <v>202745</v>
      </c>
      <c r="G85" s="686">
        <v>978679</v>
      </c>
      <c r="H85" s="654">
        <f t="shared" si="2"/>
        <v>1181424</v>
      </c>
      <c r="I85" s="15"/>
      <c r="J85" s="648"/>
    </row>
    <row r="86" spans="1:10" ht="14.25" customHeight="1">
      <c r="A86" s="683">
        <v>211</v>
      </c>
      <c r="B86" s="691" t="s">
        <v>22</v>
      </c>
      <c r="C86" s="685">
        <v>1742246</v>
      </c>
      <c r="D86" s="685"/>
      <c r="E86" s="685"/>
      <c r="F86" s="686"/>
      <c r="G86" s="686">
        <v>386100</v>
      </c>
      <c r="H86" s="654">
        <f t="shared" si="2"/>
        <v>386100</v>
      </c>
      <c r="I86" s="15"/>
      <c r="J86" s="648"/>
    </row>
    <row r="87" spans="1:10" ht="28.5" customHeight="1">
      <c r="A87" s="683">
        <v>212</v>
      </c>
      <c r="B87" s="691" t="s">
        <v>23</v>
      </c>
      <c r="C87" s="685">
        <v>959127</v>
      </c>
      <c r="D87" s="685"/>
      <c r="E87" s="685"/>
      <c r="F87" s="686"/>
      <c r="G87" s="686">
        <v>140000</v>
      </c>
      <c r="H87" s="654">
        <f t="shared" si="2"/>
        <v>140000</v>
      </c>
      <c r="I87" s="15"/>
      <c r="J87" s="648"/>
    </row>
    <row r="88" spans="1:10" ht="14.25" customHeight="1">
      <c r="A88" s="687">
        <v>213</v>
      </c>
      <c r="B88" s="688" t="s">
        <v>24</v>
      </c>
      <c r="C88" s="685">
        <v>4022267</v>
      </c>
      <c r="D88" s="685"/>
      <c r="E88" s="685"/>
      <c r="F88" s="686"/>
      <c r="G88" s="686">
        <v>4022267</v>
      </c>
      <c r="H88" s="654">
        <f t="shared" si="2"/>
        <v>4022267</v>
      </c>
      <c r="I88" s="15"/>
      <c r="J88" s="648"/>
    </row>
    <row r="89" spans="1:10" ht="14.25" customHeight="1">
      <c r="A89" s="683">
        <v>214</v>
      </c>
      <c r="B89" s="691" t="s">
        <v>25</v>
      </c>
      <c r="C89" s="685">
        <v>1608629</v>
      </c>
      <c r="D89" s="685"/>
      <c r="E89" s="685"/>
      <c r="F89" s="686"/>
      <c r="G89" s="686">
        <v>1280924</v>
      </c>
      <c r="H89" s="654">
        <f t="shared" si="2"/>
        <v>1280924</v>
      </c>
      <c r="I89" s="15"/>
      <c r="J89" s="648"/>
    </row>
    <row r="90" spans="1:10" ht="28.5" customHeight="1">
      <c r="A90" s="683">
        <v>215</v>
      </c>
      <c r="B90" s="691" t="s">
        <v>26</v>
      </c>
      <c r="C90" s="685">
        <v>497010</v>
      </c>
      <c r="D90" s="685"/>
      <c r="E90" s="685"/>
      <c r="F90" s="686"/>
      <c r="G90" s="686">
        <v>427146</v>
      </c>
      <c r="H90" s="654">
        <f t="shared" si="2"/>
        <v>427146</v>
      </c>
      <c r="I90" s="15"/>
      <c r="J90" s="648"/>
    </row>
    <row r="91" spans="1:10" ht="14.25" customHeight="1">
      <c r="A91" s="683">
        <v>216</v>
      </c>
      <c r="B91" s="691" t="s">
        <v>27</v>
      </c>
      <c r="C91" s="685">
        <v>749867</v>
      </c>
      <c r="D91" s="685"/>
      <c r="E91" s="685"/>
      <c r="F91" s="686"/>
      <c r="G91" s="686">
        <v>431850</v>
      </c>
      <c r="H91" s="654">
        <f t="shared" si="2"/>
        <v>431850</v>
      </c>
      <c r="I91" s="15"/>
      <c r="J91" s="648"/>
    </row>
    <row r="92" spans="1:10" ht="28.5" customHeight="1">
      <c r="A92" s="683">
        <v>217</v>
      </c>
      <c r="B92" s="691" t="s">
        <v>28</v>
      </c>
      <c r="C92" s="685">
        <v>962539</v>
      </c>
      <c r="D92" s="685"/>
      <c r="E92" s="685"/>
      <c r="F92" s="686"/>
      <c r="G92" s="686">
        <v>766924</v>
      </c>
      <c r="H92" s="654">
        <f t="shared" si="2"/>
        <v>766924</v>
      </c>
      <c r="I92" s="15"/>
      <c r="J92" s="648"/>
    </row>
    <row r="93" spans="1:10" ht="14.25" customHeight="1">
      <c r="A93" s="683">
        <v>218</v>
      </c>
      <c r="B93" s="691" t="s">
        <v>29</v>
      </c>
      <c r="C93" s="685">
        <v>1245934</v>
      </c>
      <c r="D93" s="685"/>
      <c r="E93" s="685"/>
      <c r="F93" s="686"/>
      <c r="G93" s="686">
        <v>1005371</v>
      </c>
      <c r="H93" s="654">
        <f t="shared" si="2"/>
        <v>1005371</v>
      </c>
      <c r="I93" s="15"/>
      <c r="J93" s="648"/>
    </row>
    <row r="94" spans="1:10" ht="28.5" customHeight="1">
      <c r="A94" s="683">
        <v>219</v>
      </c>
      <c r="B94" s="691" t="s">
        <v>30</v>
      </c>
      <c r="C94" s="685">
        <v>588110</v>
      </c>
      <c r="D94" s="685"/>
      <c r="E94" s="685"/>
      <c r="F94" s="686"/>
      <c r="G94" s="686">
        <v>568710</v>
      </c>
      <c r="H94" s="654">
        <f t="shared" si="2"/>
        <v>568710</v>
      </c>
      <c r="I94" s="15"/>
      <c r="J94" s="648"/>
    </row>
    <row r="95" spans="1:10" ht="14.25" customHeight="1">
      <c r="A95" s="683">
        <v>220</v>
      </c>
      <c r="B95" s="691" t="s">
        <v>31</v>
      </c>
      <c r="C95" s="685">
        <v>1999997</v>
      </c>
      <c r="D95" s="685"/>
      <c r="E95" s="685"/>
      <c r="F95" s="686"/>
      <c r="G95" s="686">
        <v>198546</v>
      </c>
      <c r="H95" s="654">
        <f t="shared" si="2"/>
        <v>198546</v>
      </c>
      <c r="I95" s="15"/>
      <c r="J95" s="648"/>
    </row>
    <row r="96" spans="1:10" ht="14.25">
      <c r="A96" s="903" t="s">
        <v>32</v>
      </c>
      <c r="B96" s="904"/>
      <c r="C96" s="904"/>
      <c r="D96" s="904"/>
      <c r="E96" s="904"/>
      <c r="F96" s="904"/>
      <c r="G96" s="904"/>
      <c r="H96" s="905"/>
      <c r="I96" s="15"/>
      <c r="J96" s="648"/>
    </row>
    <row r="97" spans="1:10" ht="14.25" customHeight="1">
      <c r="A97" s="683">
        <v>221</v>
      </c>
      <c r="B97" s="691" t="s">
        <v>33</v>
      </c>
      <c r="C97" s="685">
        <v>2500000</v>
      </c>
      <c r="D97" s="685"/>
      <c r="E97" s="685"/>
      <c r="F97" s="686"/>
      <c r="G97" s="686">
        <v>127116</v>
      </c>
      <c r="H97" s="654">
        <f aca="true" t="shared" si="3" ref="H97:H112">SUM(D97:G97)</f>
        <v>127116</v>
      </c>
      <c r="I97" s="15"/>
      <c r="J97" s="648"/>
    </row>
    <row r="98" spans="1:10" ht="14.25" customHeight="1">
      <c r="A98" s="683">
        <v>222</v>
      </c>
      <c r="B98" s="691" t="s">
        <v>34</v>
      </c>
      <c r="C98" s="685">
        <v>4000000</v>
      </c>
      <c r="D98" s="685"/>
      <c r="E98" s="685"/>
      <c r="F98" s="686"/>
      <c r="G98" s="686">
        <v>629526</v>
      </c>
      <c r="H98" s="654">
        <f t="shared" si="3"/>
        <v>629526</v>
      </c>
      <c r="I98" s="15"/>
      <c r="J98" s="648"/>
    </row>
    <row r="99" spans="1:10" ht="14.25" customHeight="1">
      <c r="A99" s="689">
        <v>223</v>
      </c>
      <c r="B99" s="690" t="s">
        <v>35</v>
      </c>
      <c r="C99" s="685">
        <v>1997404</v>
      </c>
      <c r="D99" s="685"/>
      <c r="E99" s="685"/>
      <c r="F99" s="686"/>
      <c r="G99" s="686">
        <v>1997404</v>
      </c>
      <c r="H99" s="654">
        <f t="shared" si="3"/>
        <v>1997404</v>
      </c>
      <c r="I99" s="15"/>
      <c r="J99" s="648"/>
    </row>
    <row r="100" spans="1:10" ht="14.25" customHeight="1">
      <c r="A100" s="683">
        <v>224</v>
      </c>
      <c r="B100" s="691" t="s">
        <v>36</v>
      </c>
      <c r="C100" s="685">
        <v>500000</v>
      </c>
      <c r="D100" s="685"/>
      <c r="E100" s="685"/>
      <c r="F100" s="686"/>
      <c r="G100" s="686">
        <v>50000</v>
      </c>
      <c r="H100" s="654">
        <f t="shared" si="3"/>
        <v>50000</v>
      </c>
      <c r="I100" s="15"/>
      <c r="J100" s="648"/>
    </row>
    <row r="101" spans="1:10" ht="14.25" customHeight="1">
      <c r="A101" s="683">
        <v>225</v>
      </c>
      <c r="B101" s="691" t="s">
        <v>37</v>
      </c>
      <c r="C101" s="685">
        <v>8605604</v>
      </c>
      <c r="D101" s="685"/>
      <c r="E101" s="685"/>
      <c r="F101" s="686"/>
      <c r="G101" s="686">
        <v>200000</v>
      </c>
      <c r="H101" s="654">
        <f t="shared" si="3"/>
        <v>200000</v>
      </c>
      <c r="I101" s="15"/>
      <c r="J101" s="648"/>
    </row>
    <row r="102" spans="1:10" ht="14.25" customHeight="1">
      <c r="A102" s="683">
        <v>226</v>
      </c>
      <c r="B102" s="691" t="s">
        <v>38</v>
      </c>
      <c r="C102" s="685">
        <v>4456796</v>
      </c>
      <c r="D102" s="685"/>
      <c r="E102" s="685"/>
      <c r="F102" s="686"/>
      <c r="G102" s="686"/>
      <c r="H102" s="654">
        <f t="shared" si="3"/>
        <v>0</v>
      </c>
      <c r="I102" s="15"/>
      <c r="J102" s="648"/>
    </row>
    <row r="103" spans="1:10" ht="14.25" customHeight="1">
      <c r="A103" s="683">
        <v>227</v>
      </c>
      <c r="B103" s="691" t="s">
        <v>39</v>
      </c>
      <c r="C103" s="685">
        <v>10000000</v>
      </c>
      <c r="D103" s="685"/>
      <c r="E103" s="685"/>
      <c r="F103" s="686"/>
      <c r="G103" s="686"/>
      <c r="H103" s="654">
        <f t="shared" si="3"/>
        <v>0</v>
      </c>
      <c r="I103" s="15"/>
      <c r="J103" s="648"/>
    </row>
    <row r="104" spans="1:10" ht="28.5" customHeight="1">
      <c r="A104" s="683">
        <v>228</v>
      </c>
      <c r="B104" s="692" t="s">
        <v>40</v>
      </c>
      <c r="C104" s="685">
        <v>499999</v>
      </c>
      <c r="D104" s="685"/>
      <c r="E104" s="685"/>
      <c r="F104" s="686"/>
      <c r="G104" s="686"/>
      <c r="H104" s="654">
        <f t="shared" si="3"/>
        <v>0</v>
      </c>
      <c r="I104" s="15"/>
      <c r="J104" s="648"/>
    </row>
    <row r="105" spans="1:10" ht="14.25" customHeight="1">
      <c r="A105" s="683">
        <v>229</v>
      </c>
      <c r="B105" s="691" t="s">
        <v>41</v>
      </c>
      <c r="C105" s="685">
        <v>750946</v>
      </c>
      <c r="D105" s="685"/>
      <c r="E105" s="685"/>
      <c r="F105" s="686"/>
      <c r="G105" s="686">
        <v>226482</v>
      </c>
      <c r="H105" s="654">
        <f t="shared" si="3"/>
        <v>226482</v>
      </c>
      <c r="I105" s="15"/>
      <c r="J105" s="648"/>
    </row>
    <row r="106" spans="1:10" ht="28.5" customHeight="1">
      <c r="A106" s="683">
        <v>230</v>
      </c>
      <c r="B106" s="691" t="s">
        <v>42</v>
      </c>
      <c r="C106" s="685">
        <v>750445</v>
      </c>
      <c r="D106" s="685"/>
      <c r="E106" s="685"/>
      <c r="F106" s="686"/>
      <c r="G106" s="686"/>
      <c r="H106" s="654">
        <f t="shared" si="3"/>
        <v>0</v>
      </c>
      <c r="I106" s="15"/>
      <c r="J106" s="648"/>
    </row>
    <row r="107" spans="1:10" ht="14.25" customHeight="1">
      <c r="A107" s="683">
        <v>231</v>
      </c>
      <c r="B107" s="691" t="s">
        <v>43</v>
      </c>
      <c r="C107" s="685">
        <v>986862</v>
      </c>
      <c r="D107" s="685"/>
      <c r="E107" s="685"/>
      <c r="F107" s="686"/>
      <c r="G107" s="686"/>
      <c r="H107" s="654">
        <f t="shared" si="3"/>
        <v>0</v>
      </c>
      <c r="I107" s="15"/>
      <c r="J107" s="648"/>
    </row>
    <row r="108" spans="1:10" ht="14.25" customHeight="1">
      <c r="A108" s="689">
        <v>232</v>
      </c>
      <c r="B108" s="690" t="s">
        <v>44</v>
      </c>
      <c r="C108" s="685">
        <v>1000000</v>
      </c>
      <c r="D108" s="685"/>
      <c r="E108" s="685"/>
      <c r="F108" s="686"/>
      <c r="G108" s="686">
        <v>1000000</v>
      </c>
      <c r="H108" s="654">
        <f t="shared" si="3"/>
        <v>1000000</v>
      </c>
      <c r="I108" s="15"/>
      <c r="J108" s="648"/>
    </row>
    <row r="109" spans="1:10" ht="14.25" customHeight="1">
      <c r="A109" s="683">
        <v>233</v>
      </c>
      <c r="B109" s="691" t="s">
        <v>45</v>
      </c>
      <c r="C109" s="685">
        <v>5300000</v>
      </c>
      <c r="D109" s="685"/>
      <c r="E109" s="685"/>
      <c r="F109" s="686"/>
      <c r="G109" s="686"/>
      <c r="H109" s="654">
        <f t="shared" si="3"/>
        <v>0</v>
      </c>
      <c r="I109" s="15"/>
      <c r="J109" s="648"/>
    </row>
    <row r="110" spans="1:10" ht="28.5" customHeight="1">
      <c r="A110" s="683">
        <v>234</v>
      </c>
      <c r="B110" s="691" t="s">
        <v>46</v>
      </c>
      <c r="C110" s="685">
        <v>14000000</v>
      </c>
      <c r="D110" s="685"/>
      <c r="E110" s="685"/>
      <c r="F110" s="686"/>
      <c r="G110" s="686"/>
      <c r="H110" s="654">
        <f t="shared" si="3"/>
        <v>0</v>
      </c>
      <c r="I110" s="15"/>
      <c r="J110" s="648"/>
    </row>
    <row r="111" spans="1:10" ht="28.5" customHeight="1">
      <c r="A111" s="683">
        <v>235</v>
      </c>
      <c r="B111" s="693" t="s">
        <v>47</v>
      </c>
      <c r="C111" s="685">
        <v>2500000</v>
      </c>
      <c r="D111" s="685"/>
      <c r="E111" s="685"/>
      <c r="F111" s="686"/>
      <c r="G111" s="686"/>
      <c r="H111" s="654">
        <f t="shared" si="3"/>
        <v>0</v>
      </c>
      <c r="I111" s="15"/>
      <c r="J111" s="648"/>
    </row>
    <row r="112" spans="1:10" ht="28.5" customHeight="1">
      <c r="A112" s="683">
        <v>236</v>
      </c>
      <c r="B112" s="691" t="s">
        <v>48</v>
      </c>
      <c r="C112" s="685">
        <v>2000000</v>
      </c>
      <c r="D112" s="685"/>
      <c r="E112" s="685"/>
      <c r="F112" s="686"/>
      <c r="G112" s="686"/>
      <c r="H112" s="654">
        <f t="shared" si="3"/>
        <v>0</v>
      </c>
      <c r="I112" s="15"/>
      <c r="J112" s="648"/>
    </row>
    <row r="113" spans="1:9" ht="15.75" thickBot="1">
      <c r="A113" s="913" t="s">
        <v>49</v>
      </c>
      <c r="B113" s="914"/>
      <c r="C113" s="694">
        <f>SUM(C3:C112)</f>
        <v>249544047</v>
      </c>
      <c r="D113" s="694">
        <f>SUM(D3:D36)</f>
        <v>13027747.5</v>
      </c>
      <c r="E113" s="694">
        <f>SUM(E3:E64)</f>
        <v>52802354</v>
      </c>
      <c r="F113" s="694">
        <f>SUM(F3:F95)</f>
        <v>56803860</v>
      </c>
      <c r="G113" s="694">
        <f>SUM(G3:G112)</f>
        <v>41270786</v>
      </c>
      <c r="H113" s="695">
        <f>SUM(H3:H112)</f>
        <v>163904745.5</v>
      </c>
      <c r="I113" s="99"/>
    </row>
    <row r="114" spans="1:19" ht="24.75" customHeight="1" thickBot="1">
      <c r="A114" s="442"/>
      <c r="B114" s="442"/>
      <c r="C114" s="696"/>
      <c r="D114" s="697"/>
      <c r="E114" s="697"/>
      <c r="F114" s="697"/>
      <c r="G114" s="697"/>
      <c r="H114" s="697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09" t="s">
        <v>50</v>
      </c>
      <c r="B115" s="910"/>
      <c r="C115" s="910"/>
      <c r="D115" s="910"/>
      <c r="E115" s="911"/>
      <c r="F115" s="911"/>
      <c r="G115" s="911"/>
      <c r="H115" s="912"/>
    </row>
    <row r="116" spans="1:8" ht="39.75" customHeight="1">
      <c r="A116" s="698" t="s">
        <v>51</v>
      </c>
      <c r="B116" s="699" t="s">
        <v>1141</v>
      </c>
      <c r="C116" s="652"/>
      <c r="D116" s="700" t="s">
        <v>52</v>
      </c>
      <c r="E116" s="701"/>
      <c r="F116" s="701"/>
      <c r="G116" s="701"/>
      <c r="H116" s="702" t="s">
        <v>1147</v>
      </c>
    </row>
    <row r="117" spans="1:8" ht="14.25" customHeight="1">
      <c r="A117" s="703">
        <v>2</v>
      </c>
      <c r="B117" s="704" t="s">
        <v>53</v>
      </c>
      <c r="C117" s="652"/>
      <c r="D117" s="705">
        <v>22000</v>
      </c>
      <c r="E117" s="701"/>
      <c r="F117" s="701"/>
      <c r="G117" s="701"/>
      <c r="H117" s="654">
        <f>(D117:D117)</f>
        <v>22000</v>
      </c>
    </row>
    <row r="118" spans="1:8" ht="14.25" customHeight="1">
      <c r="A118" s="703">
        <v>176</v>
      </c>
      <c r="B118" s="704" t="s">
        <v>1193</v>
      </c>
      <c r="C118" s="652"/>
      <c r="D118" s="705">
        <v>100000</v>
      </c>
      <c r="E118" s="701"/>
      <c r="F118" s="701"/>
      <c r="G118" s="701"/>
      <c r="H118" s="654">
        <f>(D118:D118)</f>
        <v>100000</v>
      </c>
    </row>
    <row r="119" spans="1:8" ht="14.25" customHeight="1">
      <c r="A119" s="703">
        <v>189</v>
      </c>
      <c r="B119" s="704" t="s">
        <v>1207</v>
      </c>
      <c r="C119" s="652"/>
      <c r="D119" s="705">
        <v>12134</v>
      </c>
      <c r="E119" s="701"/>
      <c r="F119" s="701"/>
      <c r="G119" s="701"/>
      <c r="H119" s="654">
        <f>(D119:D119)</f>
        <v>12134</v>
      </c>
    </row>
    <row r="120" spans="1:8" ht="14.25" customHeight="1">
      <c r="A120" s="703">
        <v>202</v>
      </c>
      <c r="B120" s="704" t="s">
        <v>13</v>
      </c>
      <c r="C120" s="652"/>
      <c r="D120" s="705">
        <v>64963</v>
      </c>
      <c r="E120" s="701"/>
      <c r="F120" s="701"/>
      <c r="G120" s="701"/>
      <c r="H120" s="654">
        <f>(D120:D120)</f>
        <v>64963</v>
      </c>
    </row>
    <row r="121" spans="1:8" ht="14.25" customHeight="1">
      <c r="A121" s="703"/>
      <c r="B121" s="704"/>
      <c r="C121" s="652"/>
      <c r="D121" s="705"/>
      <c r="E121" s="701"/>
      <c r="F121" s="701"/>
      <c r="G121" s="701"/>
      <c r="H121" s="654"/>
    </row>
    <row r="122" spans="1:8" ht="14.25" customHeight="1">
      <c r="A122" s="703"/>
      <c r="B122" s="704"/>
      <c r="C122" s="652"/>
      <c r="D122" s="705"/>
      <c r="E122" s="701"/>
      <c r="F122" s="701"/>
      <c r="G122" s="701"/>
      <c r="H122" s="654"/>
    </row>
    <row r="123" spans="1:8" ht="14.25">
      <c r="A123" s="703"/>
      <c r="B123" s="706"/>
      <c r="C123" s="652"/>
      <c r="D123" s="652"/>
      <c r="E123" s="653"/>
      <c r="F123" s="653"/>
      <c r="G123" s="653"/>
      <c r="H123" s="654"/>
    </row>
    <row r="124" spans="1:8" ht="14.25">
      <c r="A124" s="703"/>
      <c r="B124" s="706"/>
      <c r="C124" s="652"/>
      <c r="D124" s="652"/>
      <c r="E124" s="653"/>
      <c r="F124" s="653"/>
      <c r="G124" s="653"/>
      <c r="H124" s="654"/>
    </row>
    <row r="125" spans="1:8" ht="15">
      <c r="A125" s="916" t="s">
        <v>54</v>
      </c>
      <c r="B125" s="917"/>
      <c r="C125" s="652"/>
      <c r="D125" s="652"/>
      <c r="E125" s="653"/>
      <c r="F125" s="653"/>
      <c r="G125" s="653"/>
      <c r="H125" s="654">
        <f>SUM(H117:H124)</f>
        <v>199097</v>
      </c>
    </row>
    <row r="126" spans="1:8" ht="12.75" customHeight="1">
      <c r="A126" s="925" t="s">
        <v>55</v>
      </c>
      <c r="B126" s="926"/>
      <c r="C126" s="652"/>
      <c r="D126" s="652"/>
      <c r="E126" s="653"/>
      <c r="F126" s="653"/>
      <c r="G126" s="653"/>
      <c r="H126" s="654">
        <v>2000000</v>
      </c>
    </row>
    <row r="127" spans="1:8" ht="15">
      <c r="A127" s="925" t="s">
        <v>56</v>
      </c>
      <c r="B127" s="926"/>
      <c r="C127" s="652"/>
      <c r="D127" s="652"/>
      <c r="E127" s="653"/>
      <c r="F127" s="653"/>
      <c r="G127" s="653"/>
      <c r="H127" s="654">
        <v>31100000</v>
      </c>
    </row>
    <row r="128" spans="1:8" ht="15">
      <c r="A128" s="916" t="s">
        <v>762</v>
      </c>
      <c r="B128" s="917"/>
      <c r="C128" s="652"/>
      <c r="D128" s="707"/>
      <c r="E128" s="708"/>
      <c r="F128" s="708"/>
      <c r="G128" s="708"/>
      <c r="H128" s="654">
        <f>SUM(H125:H127)</f>
        <v>33299097</v>
      </c>
    </row>
    <row r="129" spans="1:8" ht="15">
      <c r="A129" s="916" t="s">
        <v>57</v>
      </c>
      <c r="B129" s="917"/>
      <c r="C129" s="652"/>
      <c r="D129" s="652"/>
      <c r="E129" s="653"/>
      <c r="F129" s="653"/>
      <c r="G129" s="653"/>
      <c r="H129" s="654">
        <v>593886.58</v>
      </c>
    </row>
    <row r="130" spans="1:8" ht="15.75" thickBot="1">
      <c r="A130" s="918" t="s">
        <v>58</v>
      </c>
      <c r="B130" s="919"/>
      <c r="C130" s="709"/>
      <c r="D130" s="709"/>
      <c r="E130" s="710"/>
      <c r="F130" s="710"/>
      <c r="G130" s="710"/>
      <c r="H130" s="711">
        <f>SUM(H128:H129)</f>
        <v>33892983.58</v>
      </c>
    </row>
    <row r="131" spans="1:8" ht="12.75" customHeight="1">
      <c r="A131" s="442"/>
      <c r="B131" s="442"/>
      <c r="C131" s="696"/>
      <c r="D131" s="696"/>
      <c r="E131" s="696"/>
      <c r="F131" s="696"/>
      <c r="G131" s="696"/>
      <c r="H131" s="696"/>
    </row>
    <row r="132" spans="1:8" ht="20.25">
      <c r="A132" s="920"/>
      <c r="B132" s="920"/>
      <c r="C132" s="920"/>
      <c r="D132" s="924" t="s">
        <v>1015</v>
      </c>
      <c r="E132" s="924"/>
      <c r="F132" s="924"/>
      <c r="G132" s="924"/>
      <c r="H132" s="924"/>
    </row>
    <row r="133" spans="1:8" ht="15">
      <c r="A133" s="712"/>
      <c r="B133" s="712"/>
      <c r="C133" s="712"/>
      <c r="D133" s="713"/>
      <c r="E133" s="713"/>
      <c r="F133" s="713"/>
      <c r="G133" s="713"/>
      <c r="H133" s="713"/>
    </row>
    <row r="134" spans="1:8" ht="15">
      <c r="A134" s="920"/>
      <c r="B134" s="920"/>
      <c r="C134" s="922"/>
      <c r="D134" s="879"/>
      <c r="E134" s="713"/>
      <c r="F134" s="713"/>
      <c r="G134" s="713"/>
      <c r="H134" s="713"/>
    </row>
    <row r="135" spans="1:8" ht="14.25">
      <c r="A135" s="442"/>
      <c r="B135" s="442"/>
      <c r="C135" s="696"/>
      <c r="D135" s="696"/>
      <c r="E135" s="696"/>
      <c r="F135" s="696"/>
      <c r="G135" s="696"/>
      <c r="H135" s="696"/>
    </row>
    <row r="136" spans="1:8" ht="12.75" customHeight="1">
      <c r="A136" s="920"/>
      <c r="B136" s="921"/>
      <c r="C136" s="921"/>
      <c r="D136" s="923"/>
      <c r="E136" s="923"/>
      <c r="F136" s="923"/>
      <c r="G136" s="923"/>
      <c r="H136" s="923"/>
    </row>
    <row r="137" spans="1:8" ht="12.75" customHeight="1">
      <c r="A137" s="712"/>
      <c r="B137" s="714"/>
      <c r="C137" s="714"/>
      <c r="D137" s="715"/>
      <c r="E137" s="715"/>
      <c r="F137" s="715"/>
      <c r="G137" s="715"/>
      <c r="H137" s="715"/>
    </row>
    <row r="138" spans="1:8" ht="15">
      <c r="A138" s="920"/>
      <c r="B138" s="921"/>
      <c r="C138" s="921"/>
      <c r="D138" s="923"/>
      <c r="E138" s="923"/>
      <c r="F138" s="923"/>
      <c r="G138" s="923"/>
      <c r="H138" s="923"/>
    </row>
    <row r="139" spans="1:8" ht="12.75">
      <c r="A139" s="716"/>
      <c r="B139" s="716"/>
      <c r="C139" s="717"/>
      <c r="D139" s="717"/>
      <c r="E139" s="717"/>
      <c r="F139" s="717"/>
      <c r="G139" s="717"/>
      <c r="H139" s="717"/>
    </row>
    <row r="140" spans="1:8" ht="12.75">
      <c r="A140" s="718"/>
      <c r="B140" s="718"/>
      <c r="C140" s="719"/>
      <c r="D140" s="717"/>
      <c r="E140" s="717"/>
      <c r="F140" s="717"/>
      <c r="G140" s="717"/>
      <c r="H140" s="717"/>
    </row>
    <row r="141" spans="1:8" ht="12.75">
      <c r="A141" s="915"/>
      <c r="B141" s="915"/>
      <c r="C141" s="717"/>
      <c r="D141" s="717"/>
      <c r="E141" s="717"/>
      <c r="F141" s="717"/>
      <c r="G141" s="717"/>
      <c r="H141" s="720"/>
    </row>
    <row r="142" spans="1:8" ht="12.75">
      <c r="A142" s="716"/>
      <c r="B142" s="716"/>
      <c r="C142" s="717"/>
      <c r="D142" s="717"/>
      <c r="E142" s="717"/>
      <c r="F142" s="717"/>
      <c r="G142" s="717"/>
      <c r="H142" s="717"/>
    </row>
    <row r="143" spans="1:8" s="146" customFormat="1" ht="15.75">
      <c r="A143" s="721"/>
      <c r="B143" s="721"/>
      <c r="C143" s="722"/>
      <c r="D143" s="723"/>
      <c r="E143" s="723"/>
      <c r="F143" s="723"/>
      <c r="G143" s="723"/>
      <c r="H143" s="723"/>
    </row>
    <row r="144" spans="3:8" s="146" customFormat="1" ht="12.75">
      <c r="C144" s="724"/>
      <c r="D144" s="724"/>
      <c r="E144" s="724"/>
      <c r="F144" s="724"/>
      <c r="G144" s="724"/>
      <c r="H144" s="724"/>
    </row>
    <row r="145" spans="3:8" s="146" customFormat="1" ht="12.75">
      <c r="C145" s="724"/>
      <c r="D145" s="724"/>
      <c r="E145" s="724"/>
      <c r="F145" s="724"/>
      <c r="G145" s="724"/>
      <c r="H145" s="724"/>
    </row>
    <row r="146" spans="3:8" s="146" customFormat="1" ht="12.75">
      <c r="C146" s="724"/>
      <c r="D146" s="724"/>
      <c r="E146" s="724"/>
      <c r="F146" s="724"/>
      <c r="G146" s="724"/>
      <c r="H146" s="724"/>
    </row>
    <row r="147" spans="3:8" s="146" customFormat="1" ht="12.75">
      <c r="C147" s="724"/>
      <c r="D147" s="724"/>
      <c r="E147" s="724"/>
      <c r="F147" s="724"/>
      <c r="G147" s="724"/>
      <c r="H147" s="724"/>
    </row>
    <row r="148" spans="3:8" s="146" customFormat="1" ht="12.75">
      <c r="C148" s="724"/>
      <c r="D148" s="724"/>
      <c r="E148" s="724"/>
      <c r="F148" s="724"/>
      <c r="G148" s="724"/>
      <c r="H148" s="724"/>
    </row>
    <row r="149" spans="3:8" s="146" customFormat="1" ht="12.75">
      <c r="C149" s="724"/>
      <c r="D149" s="724"/>
      <c r="E149" s="724"/>
      <c r="F149" s="724"/>
      <c r="G149" s="724"/>
      <c r="H149" s="720"/>
    </row>
    <row r="150" spans="3:8" s="146" customFormat="1" ht="12.75">
      <c r="C150" s="724"/>
      <c r="D150" s="724"/>
      <c r="E150" s="724"/>
      <c r="F150" s="724"/>
      <c r="G150" s="724"/>
      <c r="H150" s="724"/>
    </row>
    <row r="151" spans="3:8" s="146" customFormat="1" ht="12.75">
      <c r="C151" s="724"/>
      <c r="D151" s="724"/>
      <c r="E151" s="724"/>
      <c r="F151" s="724"/>
      <c r="G151" s="724"/>
      <c r="H151" s="724"/>
    </row>
    <row r="152" spans="3:8" s="146" customFormat="1" ht="12.75">
      <c r="C152" s="724"/>
      <c r="D152" s="724"/>
      <c r="E152" s="724"/>
      <c r="F152" s="724"/>
      <c r="G152" s="724"/>
      <c r="H152" s="724"/>
    </row>
    <row r="153" spans="3:8" s="146" customFormat="1" ht="12.75">
      <c r="C153" s="724"/>
      <c r="D153" s="724"/>
      <c r="E153" s="724"/>
      <c r="F153" s="724"/>
      <c r="G153" s="724"/>
      <c r="H153" s="724"/>
    </row>
    <row r="154" spans="3:8" s="146" customFormat="1" ht="12.75">
      <c r="C154" s="724"/>
      <c r="D154" s="724"/>
      <c r="E154" s="724"/>
      <c r="F154" s="724"/>
      <c r="G154" s="724"/>
      <c r="H154" s="724"/>
    </row>
    <row r="155" spans="3:8" s="146" customFormat="1" ht="12.75">
      <c r="C155" s="724"/>
      <c r="D155" s="724"/>
      <c r="E155" s="724"/>
      <c r="F155" s="724"/>
      <c r="G155" s="724"/>
      <c r="H155" s="724"/>
    </row>
    <row r="156" spans="3:8" s="146" customFormat="1" ht="12.75">
      <c r="C156" s="724"/>
      <c r="D156" s="724"/>
      <c r="E156" s="724"/>
      <c r="F156" s="724"/>
      <c r="G156" s="724"/>
      <c r="H156" s="724"/>
    </row>
    <row r="157" spans="3:8" s="146" customFormat="1" ht="12.75">
      <c r="C157" s="724"/>
      <c r="D157" s="724"/>
      <c r="E157" s="724"/>
      <c r="F157" s="724"/>
      <c r="G157" s="724"/>
      <c r="H157" s="724"/>
    </row>
    <row r="158" spans="3:8" s="146" customFormat="1" ht="12.75">
      <c r="C158" s="724"/>
      <c r="D158" s="724"/>
      <c r="E158" s="724"/>
      <c r="F158" s="724"/>
      <c r="G158" s="724"/>
      <c r="H158" s="724"/>
    </row>
    <row r="159" spans="3:8" s="146" customFormat="1" ht="12.75">
      <c r="C159" s="724"/>
      <c r="D159" s="724"/>
      <c r="E159" s="724"/>
      <c r="F159" s="724"/>
      <c r="G159" s="724"/>
      <c r="H159" s="724"/>
    </row>
    <row r="160" spans="3:8" s="146" customFormat="1" ht="12.75">
      <c r="C160" s="724"/>
      <c r="D160" s="724"/>
      <c r="E160" s="724"/>
      <c r="F160" s="724"/>
      <c r="G160" s="724"/>
      <c r="H160" s="724"/>
    </row>
    <row r="161" spans="3:8" s="146" customFormat="1" ht="12.75">
      <c r="C161" s="724"/>
      <c r="D161" s="724"/>
      <c r="E161" s="724"/>
      <c r="F161" s="724"/>
      <c r="G161" s="724"/>
      <c r="H161" s="724"/>
    </row>
    <row r="162" spans="3:8" s="146" customFormat="1" ht="12.75">
      <c r="C162" s="724"/>
      <c r="D162" s="724"/>
      <c r="E162" s="724"/>
      <c r="F162" s="724"/>
      <c r="G162" s="724"/>
      <c r="H162" s="724"/>
    </row>
    <row r="163" spans="3:8" s="146" customFormat="1" ht="12.75">
      <c r="C163" s="724"/>
      <c r="D163" s="724"/>
      <c r="E163" s="724"/>
      <c r="F163" s="724"/>
      <c r="G163" s="724"/>
      <c r="H163" s="724"/>
    </row>
    <row r="164" spans="3:8" s="146" customFormat="1" ht="12.75">
      <c r="C164" s="724"/>
      <c r="D164" s="724"/>
      <c r="E164" s="724"/>
      <c r="F164" s="724"/>
      <c r="G164" s="724"/>
      <c r="H164" s="724"/>
    </row>
    <row r="165" spans="3:8" s="146" customFormat="1" ht="12.75">
      <c r="C165" s="724"/>
      <c r="D165" s="724"/>
      <c r="E165" s="724"/>
      <c r="F165" s="724"/>
      <c r="G165" s="724"/>
      <c r="H165" s="724"/>
    </row>
    <row r="166" spans="3:8" s="146" customFormat="1" ht="12.75">
      <c r="C166" s="724"/>
      <c r="D166" s="724"/>
      <c r="E166" s="724"/>
      <c r="F166" s="724"/>
      <c r="G166" s="724"/>
      <c r="H166" s="724"/>
    </row>
    <row r="167" spans="3:8" s="146" customFormat="1" ht="12.75">
      <c r="C167" s="724"/>
      <c r="D167" s="724"/>
      <c r="E167" s="724"/>
      <c r="F167" s="724"/>
      <c r="G167" s="724"/>
      <c r="H167" s="724"/>
    </row>
    <row r="168" spans="3:8" s="146" customFormat="1" ht="12.75">
      <c r="C168" s="724"/>
      <c r="D168" s="724"/>
      <c r="E168" s="724"/>
      <c r="F168" s="724"/>
      <c r="G168" s="724"/>
      <c r="H168" s="724"/>
    </row>
    <row r="169" spans="3:8" s="146" customFormat="1" ht="12.75">
      <c r="C169" s="724"/>
      <c r="D169" s="724"/>
      <c r="E169" s="724"/>
      <c r="F169" s="724"/>
      <c r="G169" s="724"/>
      <c r="H169" s="724"/>
    </row>
    <row r="170" spans="3:8" s="146" customFormat="1" ht="12.75">
      <c r="C170" s="724"/>
      <c r="D170" s="724"/>
      <c r="E170" s="724"/>
      <c r="F170" s="724"/>
      <c r="G170" s="724"/>
      <c r="H170" s="724"/>
    </row>
    <row r="171" spans="3:8" s="146" customFormat="1" ht="12.75">
      <c r="C171" s="724"/>
      <c r="D171" s="724"/>
      <c r="E171" s="724"/>
      <c r="F171" s="724"/>
      <c r="G171" s="724"/>
      <c r="H171" s="724"/>
    </row>
    <row r="172" spans="3:8" s="146" customFormat="1" ht="12.75">
      <c r="C172" s="724"/>
      <c r="D172" s="724"/>
      <c r="E172" s="724"/>
      <c r="F172" s="724"/>
      <c r="G172" s="724"/>
      <c r="H172" s="724"/>
    </row>
    <row r="173" spans="3:8" s="146" customFormat="1" ht="12.75">
      <c r="C173" s="724"/>
      <c r="D173" s="724"/>
      <c r="E173" s="724"/>
      <c r="F173" s="724"/>
      <c r="G173" s="724"/>
      <c r="H173" s="724"/>
    </row>
    <row r="174" spans="3:8" s="146" customFormat="1" ht="12.75">
      <c r="C174" s="724"/>
      <c r="D174" s="724"/>
      <c r="E174" s="724"/>
      <c r="F174" s="724"/>
      <c r="G174" s="724"/>
      <c r="H174" s="724"/>
    </row>
    <row r="175" spans="3:8" s="146" customFormat="1" ht="12.75">
      <c r="C175" s="724"/>
      <c r="D175" s="724"/>
      <c r="E175" s="724"/>
      <c r="F175" s="724"/>
      <c r="G175" s="724"/>
      <c r="H175" s="724"/>
    </row>
    <row r="176" spans="3:8" s="146" customFormat="1" ht="12.75">
      <c r="C176" s="724"/>
      <c r="D176" s="724"/>
      <c r="E176" s="724"/>
      <c r="F176" s="724"/>
      <c r="G176" s="724"/>
      <c r="H176" s="724"/>
    </row>
    <row r="177" spans="3:8" s="146" customFormat="1" ht="12.75">
      <c r="C177" s="724"/>
      <c r="D177" s="724"/>
      <c r="E177" s="724"/>
      <c r="F177" s="724"/>
      <c r="G177" s="724"/>
      <c r="H177" s="724"/>
    </row>
    <row r="178" spans="3:8" s="146" customFormat="1" ht="12.75">
      <c r="C178" s="724"/>
      <c r="D178" s="724"/>
      <c r="E178" s="724"/>
      <c r="F178" s="724"/>
      <c r="G178" s="724"/>
      <c r="H178" s="724"/>
    </row>
    <row r="179" spans="3:8" s="146" customFormat="1" ht="12.75">
      <c r="C179" s="724"/>
      <c r="D179" s="724"/>
      <c r="E179" s="724"/>
      <c r="F179" s="724"/>
      <c r="G179" s="724"/>
      <c r="H179" s="724"/>
    </row>
    <row r="180" spans="3:8" s="146" customFormat="1" ht="12.75">
      <c r="C180" s="724"/>
      <c r="D180" s="724"/>
      <c r="E180" s="724"/>
      <c r="F180" s="724"/>
      <c r="G180" s="724"/>
      <c r="H180" s="724"/>
    </row>
    <row r="181" spans="3:8" s="146" customFormat="1" ht="12.75">
      <c r="C181" s="724"/>
      <c r="D181" s="724"/>
      <c r="E181" s="724"/>
      <c r="F181" s="724"/>
      <c r="G181" s="724"/>
      <c r="H181" s="724"/>
    </row>
    <row r="182" spans="3:8" s="146" customFormat="1" ht="12.75">
      <c r="C182" s="724"/>
      <c r="D182" s="724"/>
      <c r="E182" s="724"/>
      <c r="F182" s="724"/>
      <c r="G182" s="724"/>
      <c r="H182" s="724"/>
    </row>
    <row r="183" spans="3:8" s="146" customFormat="1" ht="12.75">
      <c r="C183" s="724"/>
      <c r="D183" s="724"/>
      <c r="E183" s="724"/>
      <c r="F183" s="724"/>
      <c r="G183" s="724"/>
      <c r="H183" s="724"/>
    </row>
    <row r="184" spans="3:8" s="146" customFormat="1" ht="12.75">
      <c r="C184" s="724"/>
      <c r="D184" s="724"/>
      <c r="E184" s="724"/>
      <c r="F184" s="724"/>
      <c r="G184" s="724"/>
      <c r="H184" s="724"/>
    </row>
    <row r="185" spans="3:8" s="146" customFormat="1" ht="12.75">
      <c r="C185" s="724"/>
      <c r="D185" s="724"/>
      <c r="E185" s="724"/>
      <c r="F185" s="724"/>
      <c r="G185" s="724"/>
      <c r="H185" s="724"/>
    </row>
    <row r="186" spans="3:8" s="146" customFormat="1" ht="12.75">
      <c r="C186" s="724"/>
      <c r="D186" s="724"/>
      <c r="E186" s="724"/>
      <c r="F186" s="724"/>
      <c r="G186" s="724"/>
      <c r="H186" s="724"/>
    </row>
    <row r="187" spans="3:8" s="146" customFormat="1" ht="12.75">
      <c r="C187" s="724"/>
      <c r="D187" s="724"/>
      <c r="E187" s="724"/>
      <c r="F187" s="724"/>
      <c r="G187" s="724"/>
      <c r="H187" s="724"/>
    </row>
    <row r="188" spans="3:8" s="146" customFormat="1" ht="12.75">
      <c r="C188" s="724"/>
      <c r="D188" s="724"/>
      <c r="E188" s="724"/>
      <c r="F188" s="724"/>
      <c r="G188" s="724"/>
      <c r="H188" s="724"/>
    </row>
    <row r="189" spans="3:8" s="146" customFormat="1" ht="12.75">
      <c r="C189" s="724"/>
      <c r="D189" s="724"/>
      <c r="E189" s="724"/>
      <c r="F189" s="724"/>
      <c r="G189" s="724"/>
      <c r="H189" s="724"/>
    </row>
    <row r="190" spans="3:8" s="146" customFormat="1" ht="12.75">
      <c r="C190" s="724"/>
      <c r="D190" s="724"/>
      <c r="E190" s="724"/>
      <c r="F190" s="724"/>
      <c r="G190" s="724"/>
      <c r="H190" s="724"/>
    </row>
    <row r="191" spans="3:8" s="146" customFormat="1" ht="12.75">
      <c r="C191" s="724"/>
      <c r="D191" s="724"/>
      <c r="E191" s="724"/>
      <c r="F191" s="724"/>
      <c r="G191" s="724"/>
      <c r="H191" s="724"/>
    </row>
    <row r="192" spans="3:8" s="146" customFormat="1" ht="12.75">
      <c r="C192" s="724"/>
      <c r="D192" s="724"/>
      <c r="E192" s="724"/>
      <c r="F192" s="724"/>
      <c r="G192" s="724"/>
      <c r="H192" s="724"/>
    </row>
    <row r="193" spans="3:8" s="146" customFormat="1" ht="12.75">
      <c r="C193" s="724"/>
      <c r="D193" s="724"/>
      <c r="E193" s="724"/>
      <c r="F193" s="724"/>
      <c r="G193" s="724"/>
      <c r="H193" s="724"/>
    </row>
    <row r="194" spans="3:8" s="146" customFormat="1" ht="12.75">
      <c r="C194" s="724"/>
      <c r="D194" s="724"/>
      <c r="E194" s="724"/>
      <c r="F194" s="724"/>
      <c r="G194" s="724"/>
      <c r="H194" s="724"/>
    </row>
    <row r="195" spans="3:8" s="146" customFormat="1" ht="12.75">
      <c r="C195" s="724"/>
      <c r="D195" s="724"/>
      <c r="E195" s="724"/>
      <c r="F195" s="724"/>
      <c r="G195" s="724"/>
      <c r="H195" s="724"/>
    </row>
    <row r="196" spans="3:8" s="146" customFormat="1" ht="12.75">
      <c r="C196" s="724"/>
      <c r="D196" s="724"/>
      <c r="E196" s="724"/>
      <c r="F196" s="724"/>
      <c r="G196" s="724"/>
      <c r="H196" s="724"/>
    </row>
    <row r="197" spans="3:8" s="146" customFormat="1" ht="12.75">
      <c r="C197" s="724"/>
      <c r="D197" s="724"/>
      <c r="E197" s="724"/>
      <c r="F197" s="724"/>
      <c r="G197" s="724"/>
      <c r="H197" s="724"/>
    </row>
    <row r="198" spans="3:8" s="146" customFormat="1" ht="12.75">
      <c r="C198" s="724"/>
      <c r="D198" s="724"/>
      <c r="E198" s="724"/>
      <c r="F198" s="724"/>
      <c r="G198" s="724"/>
      <c r="H198" s="724"/>
    </row>
    <row r="199" spans="3:8" s="146" customFormat="1" ht="12.75">
      <c r="C199" s="724"/>
      <c r="D199" s="724"/>
      <c r="E199" s="724"/>
      <c r="F199" s="724"/>
      <c r="G199" s="724"/>
      <c r="H199" s="724"/>
    </row>
    <row r="200" spans="3:8" s="146" customFormat="1" ht="12.75">
      <c r="C200" s="724"/>
      <c r="D200" s="724"/>
      <c r="E200" s="724"/>
      <c r="F200" s="724"/>
      <c r="G200" s="724"/>
      <c r="H200" s="724"/>
    </row>
    <row r="201" spans="3:8" s="146" customFormat="1" ht="12.75">
      <c r="C201" s="724"/>
      <c r="D201" s="724"/>
      <c r="E201" s="724"/>
      <c r="F201" s="724"/>
      <c r="G201" s="724"/>
      <c r="H201" s="724"/>
    </row>
    <row r="202" spans="3:8" s="146" customFormat="1" ht="12.75">
      <c r="C202" s="724"/>
      <c r="D202" s="724"/>
      <c r="E202" s="724"/>
      <c r="F202" s="724"/>
      <c r="G202" s="724"/>
      <c r="H202" s="724"/>
    </row>
    <row r="203" spans="3:8" s="146" customFormat="1" ht="12.75">
      <c r="C203" s="724"/>
      <c r="D203" s="724"/>
      <c r="E203" s="724"/>
      <c r="F203" s="724"/>
      <c r="G203" s="724"/>
      <c r="H203" s="724"/>
    </row>
    <row r="204" spans="3:8" s="146" customFormat="1" ht="12.75">
      <c r="C204" s="724"/>
      <c r="D204" s="724"/>
      <c r="E204" s="724"/>
      <c r="F204" s="724"/>
      <c r="G204" s="724"/>
      <c r="H204" s="724"/>
    </row>
    <row r="205" spans="3:8" s="146" customFormat="1" ht="12.75">
      <c r="C205" s="724"/>
      <c r="D205" s="724"/>
      <c r="E205" s="724"/>
      <c r="F205" s="724"/>
      <c r="G205" s="724"/>
      <c r="H205" s="724"/>
    </row>
    <row r="206" spans="3:8" s="146" customFormat="1" ht="12.75">
      <c r="C206" s="724"/>
      <c r="D206" s="724"/>
      <c r="E206" s="724"/>
      <c r="F206" s="724"/>
      <c r="G206" s="724"/>
      <c r="H206" s="724"/>
    </row>
    <row r="207" spans="3:8" s="146" customFormat="1" ht="12.75">
      <c r="C207" s="724"/>
      <c r="D207" s="724"/>
      <c r="E207" s="724"/>
      <c r="F207" s="724"/>
      <c r="G207" s="724"/>
      <c r="H207" s="724"/>
    </row>
    <row r="208" spans="3:8" s="146" customFormat="1" ht="12.75">
      <c r="C208" s="724"/>
      <c r="D208" s="724"/>
      <c r="E208" s="724"/>
      <c r="F208" s="724"/>
      <c r="G208" s="724"/>
      <c r="H208" s="724"/>
    </row>
    <row r="209" spans="3:8" s="146" customFormat="1" ht="12.75">
      <c r="C209" s="724"/>
      <c r="D209" s="724"/>
      <c r="E209" s="724"/>
      <c r="F209" s="724"/>
      <c r="G209" s="724"/>
      <c r="H209" s="724"/>
    </row>
    <row r="210" spans="3:8" s="146" customFormat="1" ht="12.75">
      <c r="C210" s="724"/>
      <c r="D210" s="724"/>
      <c r="E210" s="724"/>
      <c r="F210" s="724"/>
      <c r="G210" s="724"/>
      <c r="H210" s="724"/>
    </row>
    <row r="211" spans="3:8" s="146" customFormat="1" ht="12.75">
      <c r="C211" s="724"/>
      <c r="D211" s="724"/>
      <c r="E211" s="724"/>
      <c r="F211" s="724"/>
      <c r="G211" s="724"/>
      <c r="H211" s="724"/>
    </row>
    <row r="212" spans="3:8" s="146" customFormat="1" ht="12.75">
      <c r="C212" s="724"/>
      <c r="D212" s="724"/>
      <c r="E212" s="724"/>
      <c r="F212" s="724"/>
      <c r="G212" s="724"/>
      <c r="H212" s="724"/>
    </row>
    <row r="213" spans="3:8" s="146" customFormat="1" ht="12.75">
      <c r="C213" s="724"/>
      <c r="D213" s="724"/>
      <c r="E213" s="724"/>
      <c r="F213" s="724"/>
      <c r="G213" s="724"/>
      <c r="H213" s="724"/>
    </row>
    <row r="214" spans="3:8" s="146" customFormat="1" ht="12.75">
      <c r="C214" s="724"/>
      <c r="D214" s="724"/>
      <c r="E214" s="724"/>
      <c r="F214" s="724"/>
      <c r="G214" s="724"/>
      <c r="H214" s="724"/>
    </row>
    <row r="215" spans="3:8" s="146" customFormat="1" ht="12.75">
      <c r="C215" s="724"/>
      <c r="D215" s="724"/>
      <c r="E215" s="724"/>
      <c r="F215" s="724"/>
      <c r="G215" s="724"/>
      <c r="H215" s="724"/>
    </row>
    <row r="216" spans="3:8" s="146" customFormat="1" ht="12.75">
      <c r="C216" s="724"/>
      <c r="D216" s="724"/>
      <c r="E216" s="724"/>
      <c r="F216" s="724"/>
      <c r="G216" s="724"/>
      <c r="H216" s="724"/>
    </row>
    <row r="217" spans="3:8" s="146" customFormat="1" ht="12.75">
      <c r="C217" s="724"/>
      <c r="D217" s="724"/>
      <c r="E217" s="724"/>
      <c r="F217" s="724"/>
      <c r="G217" s="724"/>
      <c r="H217" s="724"/>
    </row>
    <row r="218" spans="3:8" s="146" customFormat="1" ht="12.75">
      <c r="C218" s="724"/>
      <c r="D218" s="724"/>
      <c r="E218" s="724"/>
      <c r="F218" s="724"/>
      <c r="G218" s="724"/>
      <c r="H218" s="724"/>
    </row>
    <row r="219" spans="3:8" s="146" customFormat="1" ht="12.75">
      <c r="C219" s="724"/>
      <c r="D219" s="724"/>
      <c r="E219" s="724"/>
      <c r="F219" s="724"/>
      <c r="G219" s="724"/>
      <c r="H219" s="724"/>
    </row>
    <row r="220" spans="3:8" s="146" customFormat="1" ht="12.75">
      <c r="C220" s="724"/>
      <c r="D220" s="724"/>
      <c r="E220" s="724"/>
      <c r="F220" s="724"/>
      <c r="G220" s="724"/>
      <c r="H220" s="724"/>
    </row>
    <row r="221" spans="3:8" s="146" customFormat="1" ht="12.75">
      <c r="C221" s="724"/>
      <c r="D221" s="724"/>
      <c r="E221" s="724"/>
      <c r="F221" s="724"/>
      <c r="G221" s="724"/>
      <c r="H221" s="724"/>
    </row>
    <row r="222" spans="3:8" s="146" customFormat="1" ht="12.75">
      <c r="C222" s="724"/>
      <c r="D222" s="724"/>
      <c r="E222" s="724"/>
      <c r="F222" s="724"/>
      <c r="G222" s="724"/>
      <c r="H222" s="724"/>
    </row>
    <row r="223" spans="3:8" s="146" customFormat="1" ht="12.75">
      <c r="C223" s="724"/>
      <c r="D223" s="724"/>
      <c r="E223" s="724"/>
      <c r="F223" s="724"/>
      <c r="G223" s="724"/>
      <c r="H223" s="724"/>
    </row>
    <row r="224" spans="3:8" s="146" customFormat="1" ht="12.75">
      <c r="C224" s="724"/>
      <c r="D224" s="724"/>
      <c r="E224" s="724"/>
      <c r="F224" s="724"/>
      <c r="G224" s="724"/>
      <c r="H224" s="724"/>
    </row>
    <row r="225" spans="3:8" s="146" customFormat="1" ht="12.75">
      <c r="C225" s="724"/>
      <c r="D225" s="724"/>
      <c r="E225" s="724"/>
      <c r="F225" s="724"/>
      <c r="G225" s="724"/>
      <c r="H225" s="724"/>
    </row>
    <row r="226" spans="3:8" s="146" customFormat="1" ht="12.75">
      <c r="C226" s="724"/>
      <c r="D226" s="724"/>
      <c r="E226" s="724"/>
      <c r="F226" s="724"/>
      <c r="G226" s="724"/>
      <c r="H226" s="724"/>
    </row>
    <row r="227" spans="3:8" s="146" customFormat="1" ht="12.75">
      <c r="C227" s="724"/>
      <c r="D227" s="724"/>
      <c r="E227" s="724"/>
      <c r="F227" s="724"/>
      <c r="G227" s="724"/>
      <c r="H227" s="724"/>
    </row>
    <row r="228" spans="3:8" s="146" customFormat="1" ht="12.75">
      <c r="C228" s="724"/>
      <c r="D228" s="724"/>
      <c r="E228" s="724"/>
      <c r="F228" s="724"/>
      <c r="G228" s="724"/>
      <c r="H228" s="724"/>
    </row>
    <row r="229" spans="3:8" s="146" customFormat="1" ht="12.75">
      <c r="C229" s="724"/>
      <c r="D229" s="724"/>
      <c r="E229" s="724"/>
      <c r="F229" s="724"/>
      <c r="G229" s="724"/>
      <c r="H229" s="724"/>
    </row>
    <row r="230" spans="3:8" s="146" customFormat="1" ht="12.75">
      <c r="C230" s="724"/>
      <c r="D230" s="724"/>
      <c r="E230" s="724"/>
      <c r="F230" s="724"/>
      <c r="G230" s="724"/>
      <c r="H230" s="724"/>
    </row>
    <row r="231" spans="3:8" s="146" customFormat="1" ht="12.75">
      <c r="C231" s="724"/>
      <c r="D231" s="724"/>
      <c r="E231" s="724"/>
      <c r="F231" s="724"/>
      <c r="G231" s="724"/>
      <c r="H231" s="724"/>
    </row>
    <row r="232" spans="3:8" s="146" customFormat="1" ht="12.75">
      <c r="C232" s="724"/>
      <c r="D232" s="724"/>
      <c r="E232" s="724"/>
      <c r="F232" s="724"/>
      <c r="G232" s="724"/>
      <c r="H232" s="724"/>
    </row>
    <row r="233" spans="3:8" s="146" customFormat="1" ht="12.75">
      <c r="C233" s="724"/>
      <c r="D233" s="724"/>
      <c r="E233" s="724"/>
      <c r="F233" s="724"/>
      <c r="G233" s="724"/>
      <c r="H233" s="724"/>
    </row>
    <row r="234" spans="3:8" s="146" customFormat="1" ht="12.75">
      <c r="C234" s="724"/>
      <c r="D234" s="724"/>
      <c r="E234" s="724"/>
      <c r="F234" s="724"/>
      <c r="G234" s="724"/>
      <c r="H234" s="724"/>
    </row>
    <row r="235" spans="3:8" s="146" customFormat="1" ht="12.75">
      <c r="C235" s="724"/>
      <c r="D235" s="724"/>
      <c r="E235" s="724"/>
      <c r="F235" s="724"/>
      <c r="G235" s="724"/>
      <c r="H235" s="724"/>
    </row>
    <row r="236" spans="3:8" s="146" customFormat="1" ht="12.75">
      <c r="C236" s="724"/>
      <c r="D236" s="724"/>
      <c r="E236" s="724"/>
      <c r="F236" s="724"/>
      <c r="G236" s="724"/>
      <c r="H236" s="724"/>
    </row>
    <row r="237" spans="3:8" s="146" customFormat="1" ht="12.75">
      <c r="C237" s="724"/>
      <c r="D237" s="724"/>
      <c r="E237" s="724"/>
      <c r="F237" s="724"/>
      <c r="G237" s="724"/>
      <c r="H237" s="724"/>
    </row>
    <row r="238" spans="3:8" s="146" customFormat="1" ht="12.75">
      <c r="C238" s="724"/>
      <c r="D238" s="724"/>
      <c r="E238" s="724"/>
      <c r="F238" s="724"/>
      <c r="G238" s="724"/>
      <c r="H238" s="724"/>
    </row>
    <row r="239" spans="3:8" s="146" customFormat="1" ht="12.75">
      <c r="C239" s="724"/>
      <c r="D239" s="724"/>
      <c r="E239" s="724"/>
      <c r="F239" s="724"/>
      <c r="G239" s="724"/>
      <c r="H239" s="724"/>
    </row>
    <row r="240" spans="3:8" s="146" customFormat="1" ht="12.75">
      <c r="C240" s="724"/>
      <c r="D240" s="724"/>
      <c r="E240" s="724"/>
      <c r="F240" s="724"/>
      <c r="G240" s="724"/>
      <c r="H240" s="724"/>
    </row>
    <row r="241" spans="3:8" s="146" customFormat="1" ht="12.75">
      <c r="C241" s="724"/>
      <c r="D241" s="724"/>
      <c r="E241" s="724"/>
      <c r="F241" s="724"/>
      <c r="G241" s="724"/>
      <c r="H241" s="724"/>
    </row>
    <row r="242" spans="3:8" s="146" customFormat="1" ht="12.75">
      <c r="C242" s="724"/>
      <c r="D242" s="724"/>
      <c r="E242" s="724"/>
      <c r="F242" s="724"/>
      <c r="G242" s="724"/>
      <c r="H242" s="724"/>
    </row>
    <row r="243" spans="3:8" s="146" customFormat="1" ht="12.75">
      <c r="C243" s="724"/>
      <c r="D243" s="724"/>
      <c r="E243" s="724"/>
      <c r="F243" s="724"/>
      <c r="G243" s="724"/>
      <c r="H243" s="724"/>
    </row>
    <row r="244" spans="3:8" s="146" customFormat="1" ht="12.75">
      <c r="C244" s="724"/>
      <c r="D244" s="724"/>
      <c r="E244" s="724"/>
      <c r="F244" s="724"/>
      <c r="G244" s="724"/>
      <c r="H244" s="724"/>
    </row>
    <row r="245" spans="3:8" s="146" customFormat="1" ht="12.75">
      <c r="C245" s="724"/>
      <c r="D245" s="724"/>
      <c r="E245" s="724"/>
      <c r="F245" s="724"/>
      <c r="G245" s="724"/>
      <c r="H245" s="724"/>
    </row>
    <row r="246" spans="3:8" s="146" customFormat="1" ht="12.75">
      <c r="C246" s="724"/>
      <c r="D246" s="724"/>
      <c r="E246" s="724"/>
      <c r="F246" s="724"/>
      <c r="G246" s="724"/>
      <c r="H246" s="724"/>
    </row>
    <row r="247" spans="3:8" s="146" customFormat="1" ht="12.75">
      <c r="C247" s="724"/>
      <c r="D247" s="724"/>
      <c r="E247" s="724"/>
      <c r="F247" s="724"/>
      <c r="G247" s="724"/>
      <c r="H247" s="724"/>
    </row>
    <row r="248" spans="3:8" s="146" customFormat="1" ht="12.75">
      <c r="C248" s="724"/>
      <c r="D248" s="724"/>
      <c r="E248" s="724"/>
      <c r="F248" s="724"/>
      <c r="G248" s="724"/>
      <c r="H248" s="724"/>
    </row>
    <row r="249" spans="3:8" s="146" customFormat="1" ht="12.75">
      <c r="C249" s="724"/>
      <c r="D249" s="724"/>
      <c r="E249" s="724"/>
      <c r="F249" s="724"/>
      <c r="G249" s="724"/>
      <c r="H249" s="724"/>
    </row>
    <row r="250" spans="3:8" s="146" customFormat="1" ht="12.75">
      <c r="C250" s="724"/>
      <c r="D250" s="724"/>
      <c r="E250" s="724"/>
      <c r="F250" s="724"/>
      <c r="G250" s="724"/>
      <c r="H250" s="724"/>
    </row>
    <row r="251" spans="3:8" s="146" customFormat="1" ht="12.75">
      <c r="C251" s="724"/>
      <c r="D251" s="724"/>
      <c r="E251" s="724"/>
      <c r="F251" s="724"/>
      <c r="G251" s="724"/>
      <c r="H251" s="724"/>
    </row>
    <row r="252" spans="3:8" s="146" customFormat="1" ht="12.75">
      <c r="C252" s="724"/>
      <c r="D252" s="724"/>
      <c r="E252" s="724"/>
      <c r="F252" s="724"/>
      <c r="G252" s="724"/>
      <c r="H252" s="724"/>
    </row>
    <row r="253" spans="3:8" s="146" customFormat="1" ht="12.75">
      <c r="C253" s="724"/>
      <c r="D253" s="724"/>
      <c r="E253" s="724"/>
      <c r="F253" s="724"/>
      <c r="G253" s="724"/>
      <c r="H253" s="724"/>
    </row>
    <row r="254" spans="3:8" s="146" customFormat="1" ht="12.75">
      <c r="C254" s="724"/>
      <c r="D254" s="724"/>
      <c r="E254" s="724"/>
      <c r="F254" s="724"/>
      <c r="G254" s="724"/>
      <c r="H254" s="724"/>
    </row>
    <row r="255" spans="3:8" s="146" customFormat="1" ht="12.75">
      <c r="C255" s="724"/>
      <c r="D255" s="724"/>
      <c r="E255" s="724"/>
      <c r="F255" s="724"/>
      <c r="G255" s="724"/>
      <c r="H255" s="724"/>
    </row>
    <row r="256" spans="3:8" s="146" customFormat="1" ht="12.75">
      <c r="C256" s="724"/>
      <c r="D256" s="724"/>
      <c r="E256" s="724"/>
      <c r="F256" s="724"/>
      <c r="G256" s="724"/>
      <c r="H256" s="724"/>
    </row>
    <row r="257" spans="3:8" s="146" customFormat="1" ht="12.75">
      <c r="C257" s="724"/>
      <c r="D257" s="724"/>
      <c r="E257" s="724"/>
      <c r="F257" s="724"/>
      <c r="G257" s="724"/>
      <c r="H257" s="724"/>
    </row>
    <row r="258" spans="3:8" s="146" customFormat="1" ht="12.75">
      <c r="C258" s="724"/>
      <c r="D258" s="724"/>
      <c r="E258" s="724"/>
      <c r="F258" s="724"/>
      <c r="G258" s="724"/>
      <c r="H258" s="724"/>
    </row>
    <row r="259" spans="3:8" s="146" customFormat="1" ht="12.75">
      <c r="C259" s="724"/>
      <c r="D259" s="724"/>
      <c r="E259" s="724"/>
      <c r="F259" s="724"/>
      <c r="G259" s="724"/>
      <c r="H259" s="724"/>
    </row>
    <row r="260" spans="3:8" s="146" customFormat="1" ht="12.75">
      <c r="C260" s="724"/>
      <c r="D260" s="724"/>
      <c r="E260" s="724"/>
      <c r="F260" s="724"/>
      <c r="G260" s="724"/>
      <c r="H260" s="724"/>
    </row>
    <row r="261" spans="3:8" s="146" customFormat="1" ht="12.75">
      <c r="C261" s="724"/>
      <c r="D261" s="724"/>
      <c r="E261" s="724"/>
      <c r="F261" s="724"/>
      <c r="G261" s="724"/>
      <c r="H261" s="724"/>
    </row>
    <row r="262" spans="3:8" s="146" customFormat="1" ht="12.75">
      <c r="C262" s="724"/>
      <c r="D262" s="724"/>
      <c r="E262" s="724"/>
      <c r="F262" s="724"/>
      <c r="G262" s="724"/>
      <c r="H262" s="724"/>
    </row>
    <row r="263" spans="3:8" s="146" customFormat="1" ht="12.75">
      <c r="C263" s="724"/>
      <c r="D263" s="724"/>
      <c r="E263" s="724"/>
      <c r="F263" s="724"/>
      <c r="G263" s="724"/>
      <c r="H263" s="724"/>
    </row>
    <row r="264" spans="3:8" s="146" customFormat="1" ht="12.75">
      <c r="C264" s="724"/>
      <c r="D264" s="724"/>
      <c r="E264" s="724"/>
      <c r="F264" s="724"/>
      <c r="G264" s="724"/>
      <c r="H264" s="724"/>
    </row>
    <row r="265" spans="3:8" s="146" customFormat="1" ht="12.75">
      <c r="C265" s="724"/>
      <c r="D265" s="724"/>
      <c r="E265" s="724"/>
      <c r="F265" s="724"/>
      <c r="G265" s="724"/>
      <c r="H265" s="724"/>
    </row>
    <row r="266" spans="3:8" s="146" customFormat="1" ht="12.75">
      <c r="C266" s="724"/>
      <c r="D266" s="724"/>
      <c r="E266" s="724"/>
      <c r="F266" s="724"/>
      <c r="G266" s="724"/>
      <c r="H266" s="724"/>
    </row>
    <row r="267" spans="3:8" s="146" customFormat="1" ht="12.75">
      <c r="C267" s="724"/>
      <c r="D267" s="724"/>
      <c r="E267" s="724"/>
      <c r="F267" s="724"/>
      <c r="G267" s="724"/>
      <c r="H267" s="724"/>
    </row>
    <row r="268" spans="3:8" s="146" customFormat="1" ht="12.75">
      <c r="C268" s="724"/>
      <c r="D268" s="724"/>
      <c r="E268" s="724"/>
      <c r="F268" s="724"/>
      <c r="G268" s="724"/>
      <c r="H268" s="724"/>
    </row>
    <row r="269" spans="3:8" s="146" customFormat="1" ht="12.75">
      <c r="C269" s="724"/>
      <c r="D269" s="724"/>
      <c r="E269" s="724"/>
      <c r="F269" s="724"/>
      <c r="G269" s="724"/>
      <c r="H269" s="724"/>
    </row>
    <row r="270" spans="3:8" s="146" customFormat="1" ht="12.75">
      <c r="C270" s="724"/>
      <c r="D270" s="724"/>
      <c r="E270" s="724"/>
      <c r="F270" s="724"/>
      <c r="G270" s="724"/>
      <c r="H270" s="724"/>
    </row>
    <row r="271" spans="3:8" s="146" customFormat="1" ht="12.75">
      <c r="C271" s="724"/>
      <c r="D271" s="724"/>
      <c r="E271" s="724"/>
      <c r="F271" s="724"/>
      <c r="G271" s="724"/>
      <c r="H271" s="724"/>
    </row>
    <row r="272" spans="3:8" s="146" customFormat="1" ht="12.75">
      <c r="C272" s="724"/>
      <c r="D272" s="724"/>
      <c r="E272" s="724"/>
      <c r="F272" s="724"/>
      <c r="G272" s="724"/>
      <c r="H272" s="724"/>
    </row>
    <row r="273" spans="3:8" s="146" customFormat="1" ht="12.75">
      <c r="C273" s="724"/>
      <c r="D273" s="724"/>
      <c r="E273" s="724"/>
      <c r="F273" s="724"/>
      <c r="G273" s="724"/>
      <c r="H273" s="724"/>
    </row>
    <row r="274" spans="3:8" s="146" customFormat="1" ht="12.75">
      <c r="C274" s="724"/>
      <c r="D274" s="724"/>
      <c r="E274" s="724"/>
      <c r="F274" s="724"/>
      <c r="G274" s="724"/>
      <c r="H274" s="724"/>
    </row>
    <row r="275" spans="3:8" s="146" customFormat="1" ht="12.75">
      <c r="C275" s="724"/>
      <c r="D275" s="724"/>
      <c r="E275" s="724"/>
      <c r="F275" s="724"/>
      <c r="G275" s="724"/>
      <c r="H275" s="724"/>
    </row>
    <row r="276" spans="3:8" s="146" customFormat="1" ht="12.75">
      <c r="C276" s="724"/>
      <c r="D276" s="724"/>
      <c r="E276" s="724"/>
      <c r="F276" s="724"/>
      <c r="G276" s="724"/>
      <c r="H276" s="724"/>
    </row>
    <row r="277" spans="3:8" s="146" customFormat="1" ht="12.75">
      <c r="C277" s="724"/>
      <c r="D277" s="724"/>
      <c r="E277" s="724"/>
      <c r="F277" s="724"/>
      <c r="G277" s="724"/>
      <c r="H277" s="724"/>
    </row>
    <row r="278" spans="3:8" s="146" customFormat="1" ht="12.75">
      <c r="C278" s="724"/>
      <c r="D278" s="724"/>
      <c r="E278" s="724"/>
      <c r="F278" s="724"/>
      <c r="G278" s="724"/>
      <c r="H278" s="724"/>
    </row>
    <row r="279" spans="3:8" s="146" customFormat="1" ht="12.75">
      <c r="C279" s="724"/>
      <c r="D279" s="724"/>
      <c r="E279" s="724"/>
      <c r="F279" s="724"/>
      <c r="G279" s="724"/>
      <c r="H279" s="724"/>
    </row>
    <row r="280" spans="3:8" s="146" customFormat="1" ht="12.75">
      <c r="C280" s="724"/>
      <c r="D280" s="724"/>
      <c r="E280" s="724"/>
      <c r="F280" s="724"/>
      <c r="G280" s="724"/>
      <c r="H280" s="724"/>
    </row>
    <row r="281" spans="3:8" s="146" customFormat="1" ht="12.75">
      <c r="C281" s="724"/>
      <c r="D281" s="724"/>
      <c r="E281" s="724"/>
      <c r="F281" s="724"/>
      <c r="G281" s="724"/>
      <c r="H281" s="724"/>
    </row>
    <row r="282" spans="3:8" s="146" customFormat="1" ht="12.75">
      <c r="C282" s="724"/>
      <c r="D282" s="724"/>
      <c r="E282" s="724"/>
      <c r="F282" s="724"/>
      <c r="G282" s="724"/>
      <c r="H282" s="724"/>
    </row>
    <row r="283" spans="3:8" s="146" customFormat="1" ht="12.75">
      <c r="C283" s="724"/>
      <c r="D283" s="724"/>
      <c r="E283" s="724"/>
      <c r="F283" s="724"/>
      <c r="G283" s="724"/>
      <c r="H283" s="724"/>
    </row>
    <row r="284" spans="3:8" s="146" customFormat="1" ht="12.75">
      <c r="C284" s="724"/>
      <c r="D284" s="724"/>
      <c r="E284" s="724"/>
      <c r="F284" s="724"/>
      <c r="G284" s="724"/>
      <c r="H284" s="724"/>
    </row>
    <row r="285" spans="3:8" s="146" customFormat="1" ht="12.75">
      <c r="C285" s="724"/>
      <c r="D285" s="724"/>
      <c r="E285" s="724"/>
      <c r="F285" s="724"/>
      <c r="G285" s="724"/>
      <c r="H285" s="724"/>
    </row>
    <row r="286" spans="3:8" s="146" customFormat="1" ht="12.75">
      <c r="C286" s="724"/>
      <c r="D286" s="724"/>
      <c r="E286" s="724"/>
      <c r="F286" s="724"/>
      <c r="G286" s="724"/>
      <c r="H286" s="724"/>
    </row>
    <row r="287" spans="3:8" s="146" customFormat="1" ht="12.75">
      <c r="C287" s="724"/>
      <c r="D287" s="724"/>
      <c r="E287" s="724"/>
      <c r="F287" s="724"/>
      <c r="G287" s="724"/>
      <c r="H287" s="724"/>
    </row>
    <row r="288" spans="3:8" s="146" customFormat="1" ht="12.75">
      <c r="C288" s="724"/>
      <c r="D288" s="724"/>
      <c r="E288" s="724"/>
      <c r="F288" s="724"/>
      <c r="G288" s="724"/>
      <c r="H288" s="724"/>
    </row>
    <row r="289" spans="3:8" s="146" customFormat="1" ht="12.75">
      <c r="C289" s="724"/>
      <c r="D289" s="724"/>
      <c r="E289" s="724"/>
      <c r="F289" s="724"/>
      <c r="G289" s="724"/>
      <c r="H289" s="724"/>
    </row>
    <row r="290" spans="3:8" s="146" customFormat="1" ht="12.75">
      <c r="C290" s="724"/>
      <c r="D290" s="724"/>
      <c r="E290" s="724"/>
      <c r="F290" s="724"/>
      <c r="G290" s="724"/>
      <c r="H290" s="724"/>
    </row>
    <row r="291" spans="3:8" s="146" customFormat="1" ht="12.75">
      <c r="C291" s="724"/>
      <c r="D291" s="724"/>
      <c r="E291" s="724"/>
      <c r="F291" s="724"/>
      <c r="G291" s="724"/>
      <c r="H291" s="724"/>
    </row>
    <row r="292" spans="3:8" s="146" customFormat="1" ht="12.75">
      <c r="C292" s="724"/>
      <c r="D292" s="724"/>
      <c r="E292" s="724"/>
      <c r="F292" s="724"/>
      <c r="G292" s="724"/>
      <c r="H292" s="724"/>
    </row>
    <row r="293" spans="3:8" s="146" customFormat="1" ht="12.75">
      <c r="C293" s="724"/>
      <c r="D293" s="724"/>
      <c r="E293" s="724"/>
      <c r="F293" s="724"/>
      <c r="G293" s="724"/>
      <c r="H293" s="724"/>
    </row>
    <row r="294" spans="3:8" s="146" customFormat="1" ht="12.75">
      <c r="C294" s="724"/>
      <c r="D294" s="724"/>
      <c r="E294" s="724"/>
      <c r="F294" s="724"/>
      <c r="G294" s="724"/>
      <c r="H294" s="724"/>
    </row>
    <row r="295" spans="3:8" s="146" customFormat="1" ht="12.75">
      <c r="C295" s="724"/>
      <c r="D295" s="724"/>
      <c r="E295" s="724"/>
      <c r="F295" s="724"/>
      <c r="G295" s="724"/>
      <c r="H295" s="724"/>
    </row>
    <row r="296" spans="3:8" s="146" customFormat="1" ht="12.75">
      <c r="C296" s="724"/>
      <c r="D296" s="724"/>
      <c r="E296" s="724"/>
      <c r="F296" s="724"/>
      <c r="G296" s="724"/>
      <c r="H296" s="724"/>
    </row>
    <row r="297" spans="3:8" s="146" customFormat="1" ht="12.75">
      <c r="C297" s="724"/>
      <c r="D297" s="724"/>
      <c r="E297" s="724"/>
      <c r="F297" s="724"/>
      <c r="G297" s="724"/>
      <c r="H297" s="724"/>
    </row>
    <row r="298" spans="3:8" s="146" customFormat="1" ht="12.75">
      <c r="C298" s="724"/>
      <c r="D298" s="724"/>
      <c r="E298" s="724"/>
      <c r="F298" s="724"/>
      <c r="G298" s="724"/>
      <c r="H298" s="724"/>
    </row>
    <row r="299" spans="3:8" s="146" customFormat="1" ht="12.75">
      <c r="C299" s="724"/>
      <c r="D299" s="724"/>
      <c r="E299" s="724"/>
      <c r="F299" s="724"/>
      <c r="G299" s="724"/>
      <c r="H299" s="724"/>
    </row>
    <row r="300" spans="3:8" s="146" customFormat="1" ht="12.75">
      <c r="C300" s="724"/>
      <c r="D300" s="724"/>
      <c r="E300" s="724"/>
      <c r="F300" s="724"/>
      <c r="G300" s="724"/>
      <c r="H300" s="724"/>
    </row>
    <row r="301" spans="3:8" s="146" customFormat="1" ht="12.75">
      <c r="C301" s="724"/>
      <c r="D301" s="724"/>
      <c r="E301" s="724"/>
      <c r="F301" s="724"/>
      <c r="G301" s="724"/>
      <c r="H301" s="724"/>
    </row>
    <row r="302" spans="3:8" s="146" customFormat="1" ht="12.75">
      <c r="C302" s="724"/>
      <c r="D302" s="724"/>
      <c r="E302" s="724"/>
      <c r="F302" s="724"/>
      <c r="G302" s="724"/>
      <c r="H302" s="724"/>
    </row>
    <row r="303" spans="3:8" s="146" customFormat="1" ht="12.75">
      <c r="C303" s="724"/>
      <c r="D303" s="724"/>
      <c r="E303" s="724"/>
      <c r="F303" s="724"/>
      <c r="G303" s="724"/>
      <c r="H303" s="724"/>
    </row>
    <row r="304" spans="3:8" s="146" customFormat="1" ht="12.75">
      <c r="C304" s="724"/>
      <c r="D304" s="724"/>
      <c r="E304" s="724"/>
      <c r="F304" s="724"/>
      <c r="G304" s="724"/>
      <c r="H304" s="724"/>
    </row>
    <row r="305" spans="3:8" s="146" customFormat="1" ht="12.75">
      <c r="C305" s="724"/>
      <c r="D305" s="724"/>
      <c r="E305" s="724"/>
      <c r="F305" s="724"/>
      <c r="G305" s="724"/>
      <c r="H305" s="724"/>
    </row>
    <row r="306" spans="3:8" s="146" customFormat="1" ht="12.75">
      <c r="C306" s="724"/>
      <c r="D306" s="724"/>
      <c r="E306" s="724"/>
      <c r="F306" s="724"/>
      <c r="G306" s="724"/>
      <c r="H306" s="724"/>
    </row>
    <row r="307" spans="3:8" s="146" customFormat="1" ht="12.75">
      <c r="C307" s="724"/>
      <c r="D307" s="724"/>
      <c r="E307" s="724"/>
      <c r="F307" s="724"/>
      <c r="G307" s="724"/>
      <c r="H307" s="724"/>
    </row>
    <row r="308" spans="3:8" s="146" customFormat="1" ht="12.75">
      <c r="C308" s="724"/>
      <c r="D308" s="724"/>
      <c r="E308" s="724"/>
      <c r="F308" s="724"/>
      <c r="G308" s="724"/>
      <c r="H308" s="724"/>
    </row>
    <row r="309" spans="3:8" s="146" customFormat="1" ht="12.75">
      <c r="C309" s="724"/>
      <c r="D309" s="724"/>
      <c r="E309" s="724"/>
      <c r="F309" s="724"/>
      <c r="G309" s="724"/>
      <c r="H309" s="724"/>
    </row>
    <row r="310" spans="3:8" s="146" customFormat="1" ht="12.75">
      <c r="C310" s="724"/>
      <c r="D310" s="724"/>
      <c r="E310" s="724"/>
      <c r="F310" s="724"/>
      <c r="G310" s="724"/>
      <c r="H310" s="724"/>
    </row>
    <row r="311" spans="3:8" s="146" customFormat="1" ht="12.75">
      <c r="C311" s="724"/>
      <c r="D311" s="724"/>
      <c r="E311" s="724"/>
      <c r="F311" s="724"/>
      <c r="G311" s="724"/>
      <c r="H311" s="724"/>
    </row>
    <row r="312" spans="3:8" s="146" customFormat="1" ht="12.75">
      <c r="C312" s="724"/>
      <c r="D312" s="724"/>
      <c r="E312" s="724"/>
      <c r="F312" s="724"/>
      <c r="G312" s="724"/>
      <c r="H312" s="724"/>
    </row>
    <row r="313" spans="3:8" s="146" customFormat="1" ht="12.75">
      <c r="C313" s="724"/>
      <c r="D313" s="724"/>
      <c r="E313" s="724"/>
      <c r="F313" s="724"/>
      <c r="G313" s="724"/>
      <c r="H313" s="724"/>
    </row>
    <row r="314" spans="3:8" s="146" customFormat="1" ht="12.75">
      <c r="C314" s="724"/>
      <c r="D314" s="724"/>
      <c r="E314" s="724"/>
      <c r="F314" s="724"/>
      <c r="G314" s="724"/>
      <c r="H314" s="724"/>
    </row>
    <row r="315" spans="3:8" s="146" customFormat="1" ht="12.75">
      <c r="C315" s="724"/>
      <c r="D315" s="724"/>
      <c r="E315" s="724"/>
      <c r="F315" s="724"/>
      <c r="G315" s="724"/>
      <c r="H315" s="724"/>
    </row>
    <row r="316" spans="3:8" s="146" customFormat="1" ht="12.75">
      <c r="C316" s="724"/>
      <c r="D316" s="724"/>
      <c r="E316" s="724"/>
      <c r="F316" s="724"/>
      <c r="G316" s="724"/>
      <c r="H316" s="724"/>
    </row>
    <row r="317" spans="3:8" s="146" customFormat="1" ht="12.75">
      <c r="C317" s="724"/>
      <c r="D317" s="724"/>
      <c r="E317" s="724"/>
      <c r="F317" s="724"/>
      <c r="G317" s="724"/>
      <c r="H317" s="724"/>
    </row>
    <row r="318" spans="3:8" s="146" customFormat="1" ht="12.75">
      <c r="C318" s="724"/>
      <c r="D318" s="724"/>
      <c r="E318" s="724"/>
      <c r="F318" s="724"/>
      <c r="G318" s="724"/>
      <c r="H318" s="724"/>
    </row>
    <row r="319" spans="3:8" s="146" customFormat="1" ht="12.75">
      <c r="C319" s="724"/>
      <c r="D319" s="724"/>
      <c r="E319" s="724"/>
      <c r="F319" s="724"/>
      <c r="G319" s="724"/>
      <c r="H319" s="724"/>
    </row>
    <row r="320" spans="3:8" s="146" customFormat="1" ht="12.75">
      <c r="C320" s="724"/>
      <c r="D320" s="724"/>
      <c r="E320" s="724"/>
      <c r="F320" s="724"/>
      <c r="G320" s="724"/>
      <c r="H320" s="724"/>
    </row>
    <row r="321" spans="3:8" s="146" customFormat="1" ht="12.75">
      <c r="C321" s="724"/>
      <c r="D321" s="724"/>
      <c r="E321" s="724"/>
      <c r="F321" s="724"/>
      <c r="G321" s="724"/>
      <c r="H321" s="724"/>
    </row>
    <row r="322" spans="3:8" s="146" customFormat="1" ht="12.75">
      <c r="C322" s="724"/>
      <c r="D322" s="724"/>
      <c r="E322" s="724"/>
      <c r="F322" s="724"/>
      <c r="G322" s="724"/>
      <c r="H322" s="724"/>
    </row>
    <row r="323" spans="3:8" s="146" customFormat="1" ht="12.75">
      <c r="C323" s="724"/>
      <c r="D323" s="724"/>
      <c r="E323" s="724"/>
      <c r="F323" s="724"/>
      <c r="G323" s="724"/>
      <c r="H323" s="724"/>
    </row>
    <row r="324" spans="3:8" s="146" customFormat="1" ht="12.75">
      <c r="C324" s="724"/>
      <c r="D324" s="724"/>
      <c r="E324" s="724"/>
      <c r="F324" s="724"/>
      <c r="G324" s="724"/>
      <c r="H324" s="724"/>
    </row>
    <row r="325" spans="3:8" s="146" customFormat="1" ht="12.75">
      <c r="C325" s="724"/>
      <c r="D325" s="724"/>
      <c r="E325" s="724"/>
      <c r="F325" s="724"/>
      <c r="G325" s="724"/>
      <c r="H325" s="724"/>
    </row>
    <row r="326" spans="3:8" s="146" customFormat="1" ht="12.75">
      <c r="C326" s="724"/>
      <c r="D326" s="724"/>
      <c r="E326" s="724"/>
      <c r="F326" s="724"/>
      <c r="G326" s="724"/>
      <c r="H326" s="724"/>
    </row>
    <row r="327" spans="3:8" s="146" customFormat="1" ht="12.75">
      <c r="C327" s="724"/>
      <c r="D327" s="724"/>
      <c r="E327" s="724"/>
      <c r="F327" s="724"/>
      <c r="G327" s="724"/>
      <c r="H327" s="724"/>
    </row>
    <row r="328" spans="3:8" s="146" customFormat="1" ht="12.75">
      <c r="C328" s="724"/>
      <c r="D328" s="724"/>
      <c r="E328" s="724"/>
      <c r="F328" s="724"/>
      <c r="G328" s="724"/>
      <c r="H328" s="724"/>
    </row>
    <row r="329" spans="3:8" s="146" customFormat="1" ht="12.75">
      <c r="C329" s="724"/>
      <c r="D329" s="724"/>
      <c r="E329" s="724"/>
      <c r="F329" s="724"/>
      <c r="G329" s="724"/>
      <c r="H329" s="724"/>
    </row>
    <row r="330" spans="3:8" s="146" customFormat="1" ht="12.75">
      <c r="C330" s="724"/>
      <c r="D330" s="724"/>
      <c r="E330" s="724"/>
      <c r="F330" s="724"/>
      <c r="G330" s="724"/>
      <c r="H330" s="724"/>
    </row>
    <row r="331" spans="3:8" s="146" customFormat="1" ht="12.75">
      <c r="C331" s="724"/>
      <c r="D331" s="724"/>
      <c r="E331" s="724"/>
      <c r="F331" s="724"/>
      <c r="G331" s="724"/>
      <c r="H331" s="724"/>
    </row>
    <row r="332" spans="3:8" s="146" customFormat="1" ht="12.75">
      <c r="C332" s="724"/>
      <c r="D332" s="724"/>
      <c r="E332" s="724"/>
      <c r="F332" s="724"/>
      <c r="G332" s="724"/>
      <c r="H332" s="724"/>
    </row>
    <row r="333" spans="3:8" s="146" customFormat="1" ht="12.75">
      <c r="C333" s="724"/>
      <c r="D333" s="724"/>
      <c r="E333" s="724"/>
      <c r="F333" s="724"/>
      <c r="G333" s="724"/>
      <c r="H333" s="724"/>
    </row>
    <row r="334" spans="3:8" s="146" customFormat="1" ht="12.75">
      <c r="C334" s="724"/>
      <c r="D334" s="724"/>
      <c r="E334" s="724"/>
      <c r="F334" s="724"/>
      <c r="G334" s="724"/>
      <c r="H334" s="724"/>
    </row>
    <row r="335" spans="3:8" s="146" customFormat="1" ht="12.75">
      <c r="C335" s="724"/>
      <c r="D335" s="724"/>
      <c r="E335" s="724"/>
      <c r="F335" s="724"/>
      <c r="G335" s="724"/>
      <c r="H335" s="724"/>
    </row>
    <row r="336" spans="3:8" s="146" customFormat="1" ht="12.75">
      <c r="C336" s="724"/>
      <c r="D336" s="724"/>
      <c r="E336" s="724"/>
      <c r="F336" s="724"/>
      <c r="G336" s="724"/>
      <c r="H336" s="724"/>
    </row>
    <row r="337" spans="3:8" s="146" customFormat="1" ht="12.75">
      <c r="C337" s="724"/>
      <c r="D337" s="724"/>
      <c r="E337" s="724"/>
      <c r="F337" s="724"/>
      <c r="G337" s="724"/>
      <c r="H337" s="724"/>
    </row>
    <row r="338" spans="3:8" s="146" customFormat="1" ht="12.75">
      <c r="C338" s="724"/>
      <c r="D338" s="724"/>
      <c r="E338" s="724"/>
      <c r="F338" s="724"/>
      <c r="G338" s="724"/>
      <c r="H338" s="724"/>
    </row>
    <row r="339" spans="3:8" s="146" customFormat="1" ht="12.75">
      <c r="C339" s="724"/>
      <c r="D339" s="724"/>
      <c r="E339" s="724"/>
      <c r="F339" s="724"/>
      <c r="G339" s="724"/>
      <c r="H339" s="724"/>
    </row>
    <row r="340" spans="3:8" s="146" customFormat="1" ht="12.75">
      <c r="C340" s="724"/>
      <c r="D340" s="724"/>
      <c r="E340" s="724"/>
      <c r="F340" s="724"/>
      <c r="G340" s="724"/>
      <c r="H340" s="724"/>
    </row>
    <row r="341" spans="3:8" s="146" customFormat="1" ht="12.75">
      <c r="C341" s="724"/>
      <c r="D341" s="724"/>
      <c r="E341" s="724"/>
      <c r="F341" s="724"/>
      <c r="G341" s="724"/>
      <c r="H341" s="724"/>
    </row>
    <row r="342" spans="3:8" s="146" customFormat="1" ht="12.75">
      <c r="C342" s="724"/>
      <c r="D342" s="724"/>
      <c r="E342" s="724"/>
      <c r="F342" s="724"/>
      <c r="G342" s="724"/>
      <c r="H342" s="724"/>
    </row>
    <row r="343" spans="3:8" s="146" customFormat="1" ht="12.75">
      <c r="C343" s="724"/>
      <c r="D343" s="724"/>
      <c r="E343" s="724"/>
      <c r="F343" s="724"/>
      <c r="G343" s="724"/>
      <c r="H343" s="724"/>
    </row>
    <row r="344" spans="3:8" s="146" customFormat="1" ht="12.75">
      <c r="C344" s="724"/>
      <c r="D344" s="724"/>
      <c r="E344" s="724"/>
      <c r="F344" s="724"/>
      <c r="G344" s="724"/>
      <c r="H344" s="724"/>
    </row>
    <row r="345" spans="3:8" s="146" customFormat="1" ht="12.75">
      <c r="C345" s="724"/>
      <c r="D345" s="724"/>
      <c r="E345" s="724"/>
      <c r="F345" s="724"/>
      <c r="G345" s="724"/>
      <c r="H345" s="724"/>
    </row>
    <row r="346" spans="3:8" s="146" customFormat="1" ht="12.75">
      <c r="C346" s="724"/>
      <c r="D346" s="724"/>
      <c r="E346" s="724"/>
      <c r="F346" s="724"/>
      <c r="G346" s="724"/>
      <c r="H346" s="724"/>
    </row>
    <row r="347" spans="3:8" s="146" customFormat="1" ht="12.75">
      <c r="C347" s="724"/>
      <c r="D347" s="724"/>
      <c r="E347" s="724"/>
      <c r="F347" s="724"/>
      <c r="G347" s="724"/>
      <c r="H347" s="724"/>
    </row>
    <row r="348" spans="3:8" s="146" customFormat="1" ht="12.75">
      <c r="C348" s="724"/>
      <c r="D348" s="724"/>
      <c r="E348" s="724"/>
      <c r="F348" s="724"/>
      <c r="G348" s="724"/>
      <c r="H348" s="724"/>
    </row>
    <row r="349" spans="3:8" s="146" customFormat="1" ht="12.75">
      <c r="C349" s="724"/>
      <c r="D349" s="724"/>
      <c r="E349" s="724"/>
      <c r="F349" s="724"/>
      <c r="G349" s="724"/>
      <c r="H349" s="724"/>
    </row>
    <row r="350" spans="3:8" s="146" customFormat="1" ht="12.75">
      <c r="C350" s="724"/>
      <c r="D350" s="724"/>
      <c r="E350" s="724"/>
      <c r="F350" s="724"/>
      <c r="G350" s="724"/>
      <c r="H350" s="724"/>
    </row>
    <row r="351" spans="3:8" s="146" customFormat="1" ht="12.75">
      <c r="C351" s="724"/>
      <c r="D351" s="724"/>
      <c r="E351" s="724"/>
      <c r="F351" s="724"/>
      <c r="G351" s="724"/>
      <c r="H351" s="724"/>
    </row>
    <row r="352" spans="3:8" s="146" customFormat="1" ht="12.75">
      <c r="C352" s="724"/>
      <c r="D352" s="724"/>
      <c r="E352" s="724"/>
      <c r="F352" s="724"/>
      <c r="G352" s="724"/>
      <c r="H352" s="724"/>
    </row>
    <row r="353" spans="3:8" s="146" customFormat="1" ht="12.75">
      <c r="C353" s="724"/>
      <c r="D353" s="724"/>
      <c r="E353" s="724"/>
      <c r="F353" s="724"/>
      <c r="G353" s="724"/>
      <c r="H353" s="724"/>
    </row>
    <row r="354" spans="3:8" s="146" customFormat="1" ht="12.75">
      <c r="C354" s="724"/>
      <c r="D354" s="724"/>
      <c r="E354" s="724"/>
      <c r="F354" s="724"/>
      <c r="G354" s="724"/>
      <c r="H354" s="724"/>
    </row>
    <row r="355" spans="3:8" s="146" customFormat="1" ht="12.75">
      <c r="C355" s="724"/>
      <c r="D355" s="724"/>
      <c r="E355" s="724"/>
      <c r="F355" s="724"/>
      <c r="G355" s="724"/>
      <c r="H355" s="724"/>
    </row>
    <row r="356" spans="3:8" s="146" customFormat="1" ht="12.75">
      <c r="C356" s="724"/>
      <c r="D356" s="724"/>
      <c r="E356" s="724"/>
      <c r="F356" s="724"/>
      <c r="G356" s="724"/>
      <c r="H356" s="724"/>
    </row>
    <row r="357" spans="3:8" s="146" customFormat="1" ht="12.75">
      <c r="C357" s="724"/>
      <c r="D357" s="724"/>
      <c r="E357" s="724"/>
      <c r="F357" s="724"/>
      <c r="G357" s="724"/>
      <c r="H357" s="724"/>
    </row>
    <row r="358" spans="3:8" s="146" customFormat="1" ht="12.75">
      <c r="C358" s="724"/>
      <c r="D358" s="724"/>
      <c r="E358" s="724"/>
      <c r="F358" s="724"/>
      <c r="G358" s="724"/>
      <c r="H358" s="724"/>
    </row>
    <row r="359" spans="3:8" s="146" customFormat="1" ht="12.75">
      <c r="C359" s="724"/>
      <c r="D359" s="724"/>
      <c r="E359" s="724"/>
      <c r="F359" s="724"/>
      <c r="G359" s="724"/>
      <c r="H359" s="724"/>
    </row>
    <row r="360" spans="3:8" s="146" customFormat="1" ht="12.75">
      <c r="C360" s="724"/>
      <c r="D360" s="724"/>
      <c r="E360" s="724"/>
      <c r="F360" s="724"/>
      <c r="G360" s="724"/>
      <c r="H360" s="724"/>
    </row>
    <row r="361" spans="3:8" s="146" customFormat="1" ht="12.75">
      <c r="C361" s="724"/>
      <c r="D361" s="724"/>
      <c r="E361" s="724"/>
      <c r="F361" s="724"/>
      <c r="G361" s="724"/>
      <c r="H361" s="724"/>
    </row>
    <row r="362" spans="3:8" s="146" customFormat="1" ht="12.75">
      <c r="C362" s="724"/>
      <c r="D362" s="724"/>
      <c r="E362" s="724"/>
      <c r="F362" s="724"/>
      <c r="G362" s="724"/>
      <c r="H362" s="724"/>
    </row>
    <row r="363" spans="3:8" s="146" customFormat="1" ht="12.75">
      <c r="C363" s="724"/>
      <c r="D363" s="724"/>
      <c r="E363" s="724"/>
      <c r="F363" s="724"/>
      <c r="G363" s="724"/>
      <c r="H363" s="724"/>
    </row>
    <row r="364" spans="3:8" s="146" customFormat="1" ht="12.75">
      <c r="C364" s="724"/>
      <c r="D364" s="724"/>
      <c r="E364" s="724"/>
      <c r="F364" s="724"/>
      <c r="G364" s="724"/>
      <c r="H364" s="724"/>
    </row>
    <row r="365" spans="3:8" s="146" customFormat="1" ht="12.75">
      <c r="C365" s="724"/>
      <c r="D365" s="724"/>
      <c r="E365" s="724"/>
      <c r="F365" s="724"/>
      <c r="G365" s="724"/>
      <c r="H365" s="724"/>
    </row>
    <row r="366" spans="3:8" s="146" customFormat="1" ht="12.75">
      <c r="C366" s="724"/>
      <c r="D366" s="724"/>
      <c r="E366" s="724"/>
      <c r="F366" s="724"/>
      <c r="G366" s="724"/>
      <c r="H366" s="724"/>
    </row>
    <row r="367" spans="3:8" s="146" customFormat="1" ht="12.75">
      <c r="C367" s="724"/>
      <c r="D367" s="724"/>
      <c r="E367" s="724"/>
      <c r="F367" s="724"/>
      <c r="G367" s="724"/>
      <c r="H367" s="724"/>
    </row>
    <row r="368" spans="3:8" s="146" customFormat="1" ht="12.75">
      <c r="C368" s="724"/>
      <c r="D368" s="724"/>
      <c r="E368" s="724"/>
      <c r="F368" s="724"/>
      <c r="G368" s="724"/>
      <c r="H368" s="724"/>
    </row>
    <row r="369" spans="3:8" s="146" customFormat="1" ht="12.75">
      <c r="C369" s="724"/>
      <c r="D369" s="724"/>
      <c r="E369" s="724"/>
      <c r="F369" s="724"/>
      <c r="G369" s="724"/>
      <c r="H369" s="724"/>
    </row>
    <row r="370" spans="3:8" s="146" customFormat="1" ht="12.75">
      <c r="C370" s="724"/>
      <c r="D370" s="724"/>
      <c r="E370" s="724"/>
      <c r="F370" s="724"/>
      <c r="G370" s="724"/>
      <c r="H370" s="724"/>
    </row>
    <row r="371" spans="3:8" s="146" customFormat="1" ht="12.75">
      <c r="C371" s="724"/>
      <c r="D371" s="724"/>
      <c r="E371" s="724"/>
      <c r="F371" s="724"/>
      <c r="G371" s="724"/>
      <c r="H371" s="724"/>
    </row>
    <row r="372" spans="3:8" s="146" customFormat="1" ht="12.75">
      <c r="C372" s="724"/>
      <c r="D372" s="724"/>
      <c r="E372" s="724"/>
      <c r="F372" s="724"/>
      <c r="G372" s="724"/>
      <c r="H372" s="724"/>
    </row>
    <row r="373" spans="3:8" s="146" customFormat="1" ht="12.75">
      <c r="C373" s="724"/>
      <c r="D373" s="724"/>
      <c r="E373" s="724"/>
      <c r="F373" s="724"/>
      <c r="G373" s="724"/>
      <c r="H373" s="724"/>
    </row>
    <row r="374" spans="3:8" s="146" customFormat="1" ht="12.75">
      <c r="C374" s="724"/>
      <c r="D374" s="724"/>
      <c r="E374" s="724"/>
      <c r="F374" s="724"/>
      <c r="G374" s="724"/>
      <c r="H374" s="724"/>
    </row>
    <row r="375" spans="3:8" s="146" customFormat="1" ht="12.75">
      <c r="C375" s="724"/>
      <c r="D375" s="724"/>
      <c r="E375" s="724"/>
      <c r="F375" s="724"/>
      <c r="G375" s="724"/>
      <c r="H375" s="724"/>
    </row>
    <row r="376" spans="3:8" s="146" customFormat="1" ht="12.75">
      <c r="C376" s="724"/>
      <c r="D376" s="724"/>
      <c r="E376" s="724"/>
      <c r="F376" s="724"/>
      <c r="G376" s="724"/>
      <c r="H376" s="724"/>
    </row>
    <row r="377" spans="3:8" s="146" customFormat="1" ht="12.75">
      <c r="C377" s="724"/>
      <c r="D377" s="724"/>
      <c r="E377" s="724"/>
      <c r="F377" s="724"/>
      <c r="G377" s="724"/>
      <c r="H377" s="724"/>
    </row>
    <row r="378" spans="3:8" s="146" customFormat="1" ht="12.75">
      <c r="C378" s="724"/>
      <c r="D378" s="724"/>
      <c r="E378" s="724"/>
      <c r="F378" s="724"/>
      <c r="G378" s="724"/>
      <c r="H378" s="724"/>
    </row>
    <row r="379" spans="3:8" s="146" customFormat="1" ht="12.75">
      <c r="C379" s="724"/>
      <c r="D379" s="724"/>
      <c r="E379" s="724"/>
      <c r="F379" s="724"/>
      <c r="G379" s="724"/>
      <c r="H379" s="724"/>
    </row>
    <row r="380" spans="3:8" s="146" customFormat="1" ht="12.75">
      <c r="C380" s="724"/>
      <c r="D380" s="724"/>
      <c r="E380" s="724"/>
      <c r="F380" s="724"/>
      <c r="G380" s="724"/>
      <c r="H380" s="724"/>
    </row>
    <row r="381" spans="3:8" s="146" customFormat="1" ht="12.75">
      <c r="C381" s="724"/>
      <c r="D381" s="724"/>
      <c r="E381" s="724"/>
      <c r="F381" s="724"/>
      <c r="G381" s="724"/>
      <c r="H381" s="724"/>
    </row>
    <row r="382" spans="3:8" s="146" customFormat="1" ht="12.75">
      <c r="C382" s="724"/>
      <c r="D382" s="724"/>
      <c r="E382" s="724"/>
      <c r="F382" s="724"/>
      <c r="G382" s="724"/>
      <c r="H382" s="724"/>
    </row>
    <row r="383" spans="3:8" s="146" customFormat="1" ht="12.75">
      <c r="C383" s="724"/>
      <c r="D383" s="724"/>
      <c r="E383" s="724"/>
      <c r="F383" s="724"/>
      <c r="G383" s="724"/>
      <c r="H383" s="724"/>
    </row>
    <row r="384" spans="3:8" s="146" customFormat="1" ht="12.75">
      <c r="C384" s="724"/>
      <c r="D384" s="724"/>
      <c r="E384" s="724"/>
      <c r="F384" s="724"/>
      <c r="G384" s="724"/>
      <c r="H384" s="724"/>
    </row>
    <row r="385" spans="3:8" s="146" customFormat="1" ht="12.75">
      <c r="C385" s="724"/>
      <c r="D385" s="724"/>
      <c r="E385" s="724"/>
      <c r="F385" s="724"/>
      <c r="G385" s="724"/>
      <c r="H385" s="724"/>
    </row>
    <row r="386" spans="3:8" s="146" customFormat="1" ht="12.75">
      <c r="C386" s="724"/>
      <c r="D386" s="724"/>
      <c r="E386" s="724"/>
      <c r="F386" s="724"/>
      <c r="G386" s="724"/>
      <c r="H386" s="724"/>
    </row>
    <row r="387" spans="3:8" s="146" customFormat="1" ht="12.75">
      <c r="C387" s="724"/>
      <c r="D387" s="724"/>
      <c r="E387" s="724"/>
      <c r="F387" s="724"/>
      <c r="G387" s="724"/>
      <c r="H387" s="724"/>
    </row>
    <row r="388" spans="3:8" s="146" customFormat="1" ht="12.75">
      <c r="C388" s="724"/>
      <c r="D388" s="724"/>
      <c r="E388" s="724"/>
      <c r="F388" s="724"/>
      <c r="G388" s="724"/>
      <c r="H388" s="724"/>
    </row>
    <row r="389" spans="3:8" s="146" customFormat="1" ht="12.75">
      <c r="C389" s="724"/>
      <c r="D389" s="724"/>
      <c r="E389" s="724"/>
      <c r="F389" s="724"/>
      <c r="G389" s="724"/>
      <c r="H389" s="724"/>
    </row>
    <row r="390" spans="3:8" s="146" customFormat="1" ht="12.75">
      <c r="C390" s="724"/>
      <c r="D390" s="724"/>
      <c r="E390" s="724"/>
      <c r="F390" s="724"/>
      <c r="G390" s="724"/>
      <c r="H390" s="724"/>
    </row>
    <row r="391" spans="3:8" s="146" customFormat="1" ht="12.75">
      <c r="C391" s="724"/>
      <c r="D391" s="724"/>
      <c r="E391" s="724"/>
      <c r="F391" s="724"/>
      <c r="G391" s="724"/>
      <c r="H391" s="724"/>
    </row>
    <row r="392" spans="3:8" s="146" customFormat="1" ht="12.75">
      <c r="C392" s="724"/>
      <c r="D392" s="724"/>
      <c r="E392" s="724"/>
      <c r="F392" s="724"/>
      <c r="G392" s="724"/>
      <c r="H392" s="724"/>
    </row>
    <row r="393" spans="3:8" s="146" customFormat="1" ht="12.75">
      <c r="C393" s="724"/>
      <c r="D393" s="724"/>
      <c r="E393" s="724"/>
      <c r="F393" s="724"/>
      <c r="G393" s="724"/>
      <c r="H393" s="724"/>
    </row>
    <row r="394" spans="3:8" s="146" customFormat="1" ht="12.75">
      <c r="C394" s="724"/>
      <c r="D394" s="724"/>
      <c r="E394" s="724"/>
      <c r="F394" s="724"/>
      <c r="G394" s="724"/>
      <c r="H394" s="724"/>
    </row>
    <row r="395" spans="3:8" s="146" customFormat="1" ht="12.75">
      <c r="C395" s="724"/>
      <c r="D395" s="724"/>
      <c r="E395" s="724"/>
      <c r="F395" s="724"/>
      <c r="G395" s="724"/>
      <c r="H395" s="724"/>
    </row>
    <row r="396" spans="3:8" s="146" customFormat="1" ht="12.75">
      <c r="C396" s="724"/>
      <c r="D396" s="724"/>
      <c r="E396" s="724"/>
      <c r="F396" s="724"/>
      <c r="G396" s="724"/>
      <c r="H396" s="724"/>
    </row>
    <row r="397" spans="3:8" s="146" customFormat="1" ht="12.75">
      <c r="C397" s="724"/>
      <c r="D397" s="724"/>
      <c r="E397" s="724"/>
      <c r="F397" s="724"/>
      <c r="G397" s="724"/>
      <c r="H397" s="724"/>
    </row>
    <row r="398" spans="3:8" s="146" customFormat="1" ht="12.75">
      <c r="C398" s="724"/>
      <c r="D398" s="724"/>
      <c r="E398" s="724"/>
      <c r="F398" s="724"/>
      <c r="G398" s="724"/>
      <c r="H398" s="724"/>
    </row>
    <row r="399" spans="3:8" s="146" customFormat="1" ht="12.75">
      <c r="C399" s="724"/>
      <c r="D399" s="724"/>
      <c r="E399" s="724"/>
      <c r="F399" s="724"/>
      <c r="G399" s="724"/>
      <c r="H399" s="724"/>
    </row>
    <row r="400" spans="3:8" s="146" customFormat="1" ht="12.75">
      <c r="C400" s="724"/>
      <c r="D400" s="724"/>
      <c r="E400" s="724"/>
      <c r="F400" s="724"/>
      <c r="G400" s="724"/>
      <c r="H400" s="724"/>
    </row>
    <row r="401" spans="3:8" s="146" customFormat="1" ht="12.75">
      <c r="C401" s="724"/>
      <c r="D401" s="724"/>
      <c r="E401" s="724"/>
      <c r="F401" s="724"/>
      <c r="G401" s="724"/>
      <c r="H401" s="724"/>
    </row>
    <row r="402" spans="3:8" s="146" customFormat="1" ht="12.75">
      <c r="C402" s="724"/>
      <c r="D402" s="724"/>
      <c r="E402" s="724"/>
      <c r="F402" s="724"/>
      <c r="G402" s="724"/>
      <c r="H402" s="724"/>
    </row>
    <row r="403" spans="3:8" s="146" customFormat="1" ht="12.75">
      <c r="C403" s="724"/>
      <c r="D403" s="724"/>
      <c r="E403" s="724"/>
      <c r="F403" s="724"/>
      <c r="G403" s="724"/>
      <c r="H403" s="724"/>
    </row>
    <row r="404" spans="3:8" s="146" customFormat="1" ht="12.75">
      <c r="C404" s="724"/>
      <c r="D404" s="724"/>
      <c r="E404" s="724"/>
      <c r="F404" s="724"/>
      <c r="G404" s="724"/>
      <c r="H404" s="724"/>
    </row>
    <row r="405" spans="3:8" s="146" customFormat="1" ht="12.75">
      <c r="C405" s="724"/>
      <c r="D405" s="724"/>
      <c r="E405" s="724"/>
      <c r="F405" s="724"/>
      <c r="G405" s="724"/>
      <c r="H405" s="724"/>
    </row>
    <row r="406" spans="3:8" s="146" customFormat="1" ht="12.75">
      <c r="C406" s="724"/>
      <c r="D406" s="724"/>
      <c r="E406" s="724"/>
      <c r="F406" s="724"/>
      <c r="G406" s="724"/>
      <c r="H406" s="724"/>
    </row>
    <row r="407" spans="3:8" s="146" customFormat="1" ht="12.75">
      <c r="C407" s="724"/>
      <c r="D407" s="724"/>
      <c r="E407" s="724"/>
      <c r="F407" s="724"/>
      <c r="G407" s="724"/>
      <c r="H407" s="724"/>
    </row>
    <row r="408" spans="3:8" s="146" customFormat="1" ht="12.75">
      <c r="C408" s="724"/>
      <c r="D408" s="724"/>
      <c r="E408" s="724"/>
      <c r="F408" s="724"/>
      <c r="G408" s="724"/>
      <c r="H408" s="724"/>
    </row>
    <row r="409" spans="3:8" s="146" customFormat="1" ht="12.75">
      <c r="C409" s="724"/>
      <c r="D409" s="724"/>
      <c r="E409" s="724"/>
      <c r="F409" s="724"/>
      <c r="G409" s="724"/>
      <c r="H409" s="724"/>
    </row>
    <row r="410" spans="3:8" s="146" customFormat="1" ht="12.75">
      <c r="C410" s="724"/>
      <c r="D410" s="724"/>
      <c r="E410" s="724"/>
      <c r="F410" s="724"/>
      <c r="G410" s="724"/>
      <c r="H410" s="724"/>
    </row>
    <row r="411" spans="3:8" s="146" customFormat="1" ht="12.75">
      <c r="C411" s="724"/>
      <c r="D411" s="724"/>
      <c r="E411" s="724"/>
      <c r="F411" s="724"/>
      <c r="G411" s="724"/>
      <c r="H411" s="724"/>
    </row>
    <row r="412" spans="3:8" s="146" customFormat="1" ht="12.75">
      <c r="C412" s="724"/>
      <c r="D412" s="724"/>
      <c r="E412" s="724"/>
      <c r="F412" s="724"/>
      <c r="G412" s="724"/>
      <c r="H412" s="724"/>
    </row>
    <row r="413" spans="3:8" s="146" customFormat="1" ht="12.75">
      <c r="C413" s="724"/>
      <c r="D413" s="724"/>
      <c r="E413" s="724"/>
      <c r="F413" s="724"/>
      <c r="G413" s="724"/>
      <c r="H413" s="724"/>
    </row>
    <row r="414" spans="3:8" s="146" customFormat="1" ht="12.75">
      <c r="C414" s="724"/>
      <c r="D414" s="724"/>
      <c r="E414" s="724"/>
      <c r="F414" s="724"/>
      <c r="G414" s="724"/>
      <c r="H414" s="724"/>
    </row>
    <row r="415" spans="3:8" s="146" customFormat="1" ht="12.75">
      <c r="C415" s="724"/>
      <c r="D415" s="724"/>
      <c r="E415" s="724"/>
      <c r="F415" s="724"/>
      <c r="G415" s="724"/>
      <c r="H415" s="724"/>
    </row>
    <row r="416" spans="3:8" s="146" customFormat="1" ht="12.75">
      <c r="C416" s="724"/>
      <c r="D416" s="724"/>
      <c r="E416" s="724"/>
      <c r="F416" s="724"/>
      <c r="G416" s="724"/>
      <c r="H416" s="724"/>
    </row>
    <row r="417" spans="3:8" s="146" customFormat="1" ht="12.75">
      <c r="C417" s="724"/>
      <c r="D417" s="724"/>
      <c r="E417" s="724"/>
      <c r="F417" s="724"/>
      <c r="G417" s="724"/>
      <c r="H417" s="724"/>
    </row>
    <row r="418" spans="3:8" s="146" customFormat="1" ht="12.75">
      <c r="C418" s="724"/>
      <c r="D418" s="724"/>
      <c r="E418" s="724"/>
      <c r="F418" s="724"/>
      <c r="G418" s="724"/>
      <c r="H418" s="724"/>
    </row>
    <row r="419" spans="3:8" s="146" customFormat="1" ht="12.75">
      <c r="C419" s="724"/>
      <c r="D419" s="724"/>
      <c r="E419" s="724"/>
      <c r="F419" s="724"/>
      <c r="G419" s="724"/>
      <c r="H419" s="724"/>
    </row>
    <row r="420" spans="3:8" s="146" customFormat="1" ht="12.75">
      <c r="C420" s="724"/>
      <c r="D420" s="724"/>
      <c r="E420" s="724"/>
      <c r="F420" s="724"/>
      <c r="G420" s="724"/>
      <c r="H420" s="724"/>
    </row>
    <row r="421" spans="3:8" s="146" customFormat="1" ht="12.75">
      <c r="C421" s="724"/>
      <c r="D421" s="724"/>
      <c r="E421" s="724"/>
      <c r="F421" s="724"/>
      <c r="G421" s="724"/>
      <c r="H421" s="724"/>
    </row>
    <row r="422" spans="3:8" s="146" customFormat="1" ht="12.75">
      <c r="C422" s="724"/>
      <c r="D422" s="724"/>
      <c r="E422" s="724"/>
      <c r="F422" s="724"/>
      <c r="G422" s="724"/>
      <c r="H422" s="724"/>
    </row>
    <row r="423" spans="3:8" s="146" customFormat="1" ht="12.75">
      <c r="C423" s="724"/>
      <c r="D423" s="724"/>
      <c r="E423" s="724"/>
      <c r="F423" s="724"/>
      <c r="G423" s="724"/>
      <c r="H423" s="724"/>
    </row>
    <row r="424" spans="3:8" s="146" customFormat="1" ht="12.75">
      <c r="C424" s="724"/>
      <c r="D424" s="724"/>
      <c r="E424" s="724"/>
      <c r="F424" s="724"/>
      <c r="G424" s="724"/>
      <c r="H424" s="724"/>
    </row>
    <row r="425" spans="3:8" s="146" customFormat="1" ht="12.75">
      <c r="C425" s="724"/>
      <c r="D425" s="724"/>
      <c r="E425" s="724"/>
      <c r="F425" s="724"/>
      <c r="G425" s="724"/>
      <c r="H425" s="724"/>
    </row>
    <row r="426" spans="3:8" s="146" customFormat="1" ht="12.75">
      <c r="C426" s="724"/>
      <c r="D426" s="724"/>
      <c r="E426" s="724"/>
      <c r="F426" s="724"/>
      <c r="G426" s="724"/>
      <c r="H426" s="724"/>
    </row>
    <row r="427" spans="3:8" s="146" customFormat="1" ht="12.75">
      <c r="C427" s="724"/>
      <c r="D427" s="724"/>
      <c r="E427" s="724"/>
      <c r="F427" s="724"/>
      <c r="G427" s="724"/>
      <c r="H427" s="724"/>
    </row>
    <row r="428" spans="3:8" s="146" customFormat="1" ht="12.75">
      <c r="C428" s="724"/>
      <c r="D428" s="724"/>
      <c r="E428" s="724"/>
      <c r="F428" s="724"/>
      <c r="G428" s="724"/>
      <c r="H428" s="724"/>
    </row>
    <row r="429" spans="3:8" s="146" customFormat="1" ht="12.75">
      <c r="C429" s="724"/>
      <c r="D429" s="724"/>
      <c r="E429" s="724"/>
      <c r="F429" s="724"/>
      <c r="G429" s="724"/>
      <c r="H429" s="724"/>
    </row>
    <row r="430" spans="3:8" s="146" customFormat="1" ht="12.75">
      <c r="C430" s="724"/>
      <c r="D430" s="724"/>
      <c r="E430" s="724"/>
      <c r="F430" s="724"/>
      <c r="G430" s="724"/>
      <c r="H430" s="724"/>
    </row>
    <row r="431" spans="3:8" s="146" customFormat="1" ht="12.75">
      <c r="C431" s="724"/>
      <c r="D431" s="724"/>
      <c r="E431" s="724"/>
      <c r="F431" s="724"/>
      <c r="G431" s="724"/>
      <c r="H431" s="724"/>
    </row>
    <row r="432" spans="3:8" s="146" customFormat="1" ht="12.75">
      <c r="C432" s="724"/>
      <c r="D432" s="724"/>
      <c r="E432" s="724"/>
      <c r="F432" s="724"/>
      <c r="G432" s="724"/>
      <c r="H432" s="724"/>
    </row>
    <row r="433" spans="3:8" s="146" customFormat="1" ht="12.75">
      <c r="C433" s="724"/>
      <c r="D433" s="724"/>
      <c r="E433" s="724"/>
      <c r="F433" s="724"/>
      <c r="G433" s="724"/>
      <c r="H433" s="724"/>
    </row>
    <row r="434" spans="3:8" s="146" customFormat="1" ht="12.75">
      <c r="C434" s="724"/>
      <c r="D434" s="724"/>
      <c r="E434" s="724"/>
      <c r="F434" s="724"/>
      <c r="G434" s="724"/>
      <c r="H434" s="724"/>
    </row>
    <row r="435" spans="3:8" s="146" customFormat="1" ht="12.75">
      <c r="C435" s="724"/>
      <c r="D435" s="724"/>
      <c r="E435" s="724"/>
      <c r="F435" s="724"/>
      <c r="G435" s="724"/>
      <c r="H435" s="724"/>
    </row>
    <row r="436" spans="3:8" s="146" customFormat="1" ht="12.75">
      <c r="C436" s="724"/>
      <c r="D436" s="724"/>
      <c r="E436" s="724"/>
      <c r="F436" s="724"/>
      <c r="G436" s="724"/>
      <c r="H436" s="724"/>
    </row>
    <row r="437" spans="3:8" s="146" customFormat="1" ht="12.75">
      <c r="C437" s="724"/>
      <c r="D437" s="724"/>
      <c r="E437" s="724"/>
      <c r="F437" s="724"/>
      <c r="G437" s="724"/>
      <c r="H437" s="724"/>
    </row>
    <row r="438" spans="3:8" s="146" customFormat="1" ht="12.75">
      <c r="C438" s="724"/>
      <c r="D438" s="724"/>
      <c r="E438" s="724"/>
      <c r="F438" s="724"/>
      <c r="G438" s="724"/>
      <c r="H438" s="724"/>
    </row>
    <row r="439" spans="3:8" s="146" customFormat="1" ht="12.75">
      <c r="C439" s="724"/>
      <c r="D439" s="724"/>
      <c r="E439" s="724"/>
      <c r="F439" s="724"/>
      <c r="G439" s="724"/>
      <c r="H439" s="724"/>
    </row>
    <row r="440" spans="3:8" s="146" customFormat="1" ht="12.75">
      <c r="C440" s="724"/>
      <c r="D440" s="724"/>
      <c r="E440" s="724"/>
      <c r="F440" s="724"/>
      <c r="G440" s="724"/>
      <c r="H440" s="724"/>
    </row>
    <row r="441" spans="3:8" s="146" customFormat="1" ht="12.75">
      <c r="C441" s="724"/>
      <c r="D441" s="724"/>
      <c r="E441" s="724"/>
      <c r="F441" s="724"/>
      <c r="G441" s="724"/>
      <c r="H441" s="724"/>
    </row>
    <row r="442" spans="3:8" s="146" customFormat="1" ht="12.75">
      <c r="C442" s="724"/>
      <c r="D442" s="724"/>
      <c r="E442" s="724"/>
      <c r="F442" s="724"/>
      <c r="G442" s="724"/>
      <c r="H442" s="724"/>
    </row>
    <row r="443" spans="3:8" s="146" customFormat="1" ht="12.75">
      <c r="C443" s="724"/>
      <c r="D443" s="724"/>
      <c r="E443" s="724"/>
      <c r="F443" s="724"/>
      <c r="G443" s="724"/>
      <c r="H443" s="724"/>
    </row>
    <row r="444" spans="3:8" s="146" customFormat="1" ht="12.75">
      <c r="C444" s="724"/>
      <c r="D444" s="724"/>
      <c r="E444" s="724"/>
      <c r="F444" s="724"/>
      <c r="G444" s="724"/>
      <c r="H444" s="724"/>
    </row>
    <row r="445" spans="3:8" s="146" customFormat="1" ht="12.75">
      <c r="C445" s="724"/>
      <c r="D445" s="724"/>
      <c r="E445" s="724"/>
      <c r="F445" s="724"/>
      <c r="G445" s="724"/>
      <c r="H445" s="724"/>
    </row>
    <row r="446" spans="3:8" s="146" customFormat="1" ht="12.75">
      <c r="C446" s="724"/>
      <c r="D446" s="724"/>
      <c r="E446" s="724"/>
      <c r="F446" s="724"/>
      <c r="G446" s="724"/>
      <c r="H446" s="724"/>
    </row>
    <row r="447" spans="3:8" s="146" customFormat="1" ht="12.75">
      <c r="C447" s="724"/>
      <c r="D447" s="724"/>
      <c r="E447" s="724"/>
      <c r="F447" s="724"/>
      <c r="G447" s="724"/>
      <c r="H447" s="724"/>
    </row>
    <row r="448" spans="3:8" s="146" customFormat="1" ht="12.75">
      <c r="C448" s="724"/>
      <c r="D448" s="724"/>
      <c r="E448" s="724"/>
      <c r="F448" s="724"/>
      <c r="G448" s="724"/>
      <c r="H448" s="724"/>
    </row>
    <row r="449" spans="3:8" s="146" customFormat="1" ht="12.75">
      <c r="C449" s="724"/>
      <c r="D449" s="724"/>
      <c r="E449" s="724"/>
      <c r="F449" s="724"/>
      <c r="G449" s="724"/>
      <c r="H449" s="724"/>
    </row>
    <row r="450" spans="3:8" s="146" customFormat="1" ht="12.75">
      <c r="C450" s="724"/>
      <c r="D450" s="724"/>
      <c r="E450" s="724"/>
      <c r="F450" s="724"/>
      <c r="G450" s="724"/>
      <c r="H450" s="724"/>
    </row>
    <row r="451" spans="3:8" s="146" customFormat="1" ht="12.75">
      <c r="C451" s="724"/>
      <c r="D451" s="724"/>
      <c r="E451" s="724"/>
      <c r="F451" s="724"/>
      <c r="G451" s="724"/>
      <c r="H451" s="724"/>
    </row>
    <row r="452" spans="3:8" s="146" customFormat="1" ht="12.75">
      <c r="C452" s="724"/>
      <c r="D452" s="724"/>
      <c r="E452" s="724"/>
      <c r="F452" s="724"/>
      <c r="G452" s="724"/>
      <c r="H452" s="724"/>
    </row>
    <row r="453" spans="3:8" s="146" customFormat="1" ht="12.75">
      <c r="C453" s="724"/>
      <c r="D453" s="724"/>
      <c r="E453" s="724"/>
      <c r="F453" s="724"/>
      <c r="G453" s="724"/>
      <c r="H453" s="724"/>
    </row>
    <row r="454" spans="3:8" s="146" customFormat="1" ht="12.75">
      <c r="C454" s="724"/>
      <c r="D454" s="724"/>
      <c r="E454" s="724"/>
      <c r="F454" s="724"/>
      <c r="G454" s="724"/>
      <c r="H454" s="724"/>
    </row>
    <row r="455" spans="3:8" s="146" customFormat="1" ht="12.75">
      <c r="C455" s="724"/>
      <c r="D455" s="724"/>
      <c r="E455" s="724"/>
      <c r="F455" s="724"/>
      <c r="G455" s="724"/>
      <c r="H455" s="724"/>
    </row>
    <row r="456" spans="3:8" s="146" customFormat="1" ht="12.75">
      <c r="C456" s="724"/>
      <c r="D456" s="724"/>
      <c r="E456" s="724"/>
      <c r="F456" s="724"/>
      <c r="G456" s="724"/>
      <c r="H456" s="724"/>
    </row>
    <row r="457" spans="3:8" s="146" customFormat="1" ht="12.75">
      <c r="C457" s="724"/>
      <c r="D457" s="724"/>
      <c r="E457" s="724"/>
      <c r="F457" s="724"/>
      <c r="G457" s="724"/>
      <c r="H457" s="724"/>
    </row>
    <row r="458" spans="3:8" s="146" customFormat="1" ht="12.75">
      <c r="C458" s="724"/>
      <c r="D458" s="724"/>
      <c r="E458" s="724"/>
      <c r="F458" s="724"/>
      <c r="G458" s="724"/>
      <c r="H458" s="724"/>
    </row>
    <row r="459" spans="3:8" s="146" customFormat="1" ht="12.75">
      <c r="C459" s="724"/>
      <c r="D459" s="724"/>
      <c r="E459" s="724"/>
      <c r="F459" s="724"/>
      <c r="G459" s="724"/>
      <c r="H459" s="724"/>
    </row>
    <row r="460" spans="3:8" s="146" customFormat="1" ht="12.75">
      <c r="C460" s="724"/>
      <c r="D460" s="724"/>
      <c r="E460" s="724"/>
      <c r="F460" s="724"/>
      <c r="G460" s="724"/>
      <c r="H460" s="724"/>
    </row>
    <row r="461" spans="3:8" s="146" customFormat="1" ht="12.75">
      <c r="C461" s="724"/>
      <c r="D461" s="724"/>
      <c r="E461" s="724"/>
      <c r="F461" s="724"/>
      <c r="G461" s="724"/>
      <c r="H461" s="724"/>
    </row>
    <row r="462" spans="3:8" s="146" customFormat="1" ht="12.75">
      <c r="C462" s="724"/>
      <c r="D462" s="724"/>
      <c r="E462" s="724"/>
      <c r="F462" s="724"/>
      <c r="G462" s="724"/>
      <c r="H462" s="724"/>
    </row>
    <row r="463" spans="3:8" s="146" customFormat="1" ht="12.75">
      <c r="C463" s="724"/>
      <c r="D463" s="724"/>
      <c r="E463" s="724"/>
      <c r="F463" s="724"/>
      <c r="G463" s="724"/>
      <c r="H463" s="724"/>
    </row>
    <row r="464" spans="3:8" s="146" customFormat="1" ht="12.75">
      <c r="C464" s="724"/>
      <c r="D464" s="724"/>
      <c r="E464" s="724"/>
      <c r="F464" s="724"/>
      <c r="G464" s="724"/>
      <c r="H464" s="724"/>
    </row>
    <row r="465" spans="3:8" s="146" customFormat="1" ht="12.75">
      <c r="C465" s="724"/>
      <c r="D465" s="724"/>
      <c r="E465" s="724"/>
      <c r="F465" s="724"/>
      <c r="G465" s="724"/>
      <c r="H465" s="724"/>
    </row>
    <row r="466" spans="3:8" s="146" customFormat="1" ht="12.75">
      <c r="C466" s="724"/>
      <c r="D466" s="724"/>
      <c r="E466" s="724"/>
      <c r="F466" s="724"/>
      <c r="G466" s="724"/>
      <c r="H466" s="724"/>
    </row>
    <row r="467" spans="3:8" s="146" customFormat="1" ht="12.75">
      <c r="C467" s="724"/>
      <c r="D467" s="724"/>
      <c r="E467" s="724"/>
      <c r="F467" s="724"/>
      <c r="G467" s="724"/>
      <c r="H467" s="724"/>
    </row>
    <row r="468" spans="3:8" s="146" customFormat="1" ht="12.75">
      <c r="C468" s="724"/>
      <c r="D468" s="724"/>
      <c r="E468" s="724"/>
      <c r="F468" s="724"/>
      <c r="G468" s="724"/>
      <c r="H468" s="724"/>
    </row>
    <row r="469" spans="3:8" s="146" customFormat="1" ht="12.75">
      <c r="C469" s="724"/>
      <c r="D469" s="724"/>
      <c r="E469" s="724"/>
      <c r="F469" s="724"/>
      <c r="G469" s="724"/>
      <c r="H469" s="724"/>
    </row>
    <row r="470" spans="3:8" s="146" customFormat="1" ht="12.75">
      <c r="C470" s="724"/>
      <c r="D470" s="724"/>
      <c r="E470" s="724"/>
      <c r="F470" s="724"/>
      <c r="G470" s="724"/>
      <c r="H470" s="724"/>
    </row>
    <row r="471" spans="3:8" s="146" customFormat="1" ht="12.75">
      <c r="C471" s="724"/>
      <c r="D471" s="724"/>
      <c r="E471" s="724"/>
      <c r="F471" s="724"/>
      <c r="G471" s="724"/>
      <c r="H471" s="724"/>
    </row>
    <row r="472" spans="3:8" s="146" customFormat="1" ht="12.75">
      <c r="C472" s="724"/>
      <c r="D472" s="724"/>
      <c r="E472" s="724"/>
      <c r="F472" s="724"/>
      <c r="G472" s="724"/>
      <c r="H472" s="724"/>
    </row>
    <row r="473" spans="3:8" s="146" customFormat="1" ht="12.75">
      <c r="C473" s="724"/>
      <c r="D473" s="724"/>
      <c r="E473" s="724"/>
      <c r="F473" s="724"/>
      <c r="G473" s="724"/>
      <c r="H473" s="724"/>
    </row>
    <row r="474" spans="3:8" s="146" customFormat="1" ht="12.75">
      <c r="C474" s="724"/>
      <c r="D474" s="724"/>
      <c r="E474" s="724"/>
      <c r="F474" s="724"/>
      <c r="G474" s="724"/>
      <c r="H474" s="724"/>
    </row>
    <row r="475" spans="3:8" s="146" customFormat="1" ht="12.75">
      <c r="C475" s="724"/>
      <c r="D475" s="724"/>
      <c r="E475" s="724"/>
      <c r="F475" s="724"/>
      <c r="G475" s="724"/>
      <c r="H475" s="724"/>
    </row>
    <row r="476" spans="3:8" s="146" customFormat="1" ht="12.75">
      <c r="C476" s="724"/>
      <c r="D476" s="724"/>
      <c r="E476" s="724"/>
      <c r="F476" s="724"/>
      <c r="G476" s="724"/>
      <c r="H476" s="724"/>
    </row>
    <row r="477" spans="3:8" s="146" customFormat="1" ht="12.75">
      <c r="C477" s="724"/>
      <c r="D477" s="724"/>
      <c r="E477" s="724"/>
      <c r="F477" s="724"/>
      <c r="G477" s="724"/>
      <c r="H477" s="724"/>
    </row>
    <row r="478" spans="3:8" s="146" customFormat="1" ht="12.75">
      <c r="C478" s="724"/>
      <c r="D478" s="724"/>
      <c r="E478" s="724"/>
      <c r="F478" s="724"/>
      <c r="G478" s="724"/>
      <c r="H478" s="724"/>
    </row>
    <row r="479" spans="3:8" s="146" customFormat="1" ht="12.75">
      <c r="C479" s="724"/>
      <c r="D479" s="724"/>
      <c r="E479" s="724"/>
      <c r="F479" s="724"/>
      <c r="G479" s="724"/>
      <c r="H479" s="724"/>
    </row>
    <row r="480" spans="3:8" s="146" customFormat="1" ht="12.75">
      <c r="C480" s="724"/>
      <c r="D480" s="724"/>
      <c r="E480" s="724"/>
      <c r="F480" s="724"/>
      <c r="G480" s="724"/>
      <c r="H480" s="724"/>
    </row>
    <row r="481" spans="3:8" s="146" customFormat="1" ht="12.75">
      <c r="C481" s="724"/>
      <c r="D481" s="724"/>
      <c r="E481" s="724"/>
      <c r="F481" s="724"/>
      <c r="G481" s="724"/>
      <c r="H481" s="724"/>
    </row>
    <row r="482" spans="3:8" s="146" customFormat="1" ht="12.75">
      <c r="C482" s="724"/>
      <c r="D482" s="724"/>
      <c r="E482" s="724"/>
      <c r="F482" s="724"/>
      <c r="G482" s="724"/>
      <c r="H482" s="724"/>
    </row>
    <row r="483" spans="3:8" s="146" customFormat="1" ht="12.75">
      <c r="C483" s="724"/>
      <c r="D483" s="724"/>
      <c r="E483" s="724"/>
      <c r="F483" s="724"/>
      <c r="G483" s="724"/>
      <c r="H483" s="724"/>
    </row>
    <row r="484" spans="3:8" s="146" customFormat="1" ht="12.75">
      <c r="C484" s="724"/>
      <c r="D484" s="724"/>
      <c r="E484" s="724"/>
      <c r="F484" s="724"/>
      <c r="G484" s="724"/>
      <c r="H484" s="724"/>
    </row>
    <row r="485" spans="3:8" s="146" customFormat="1" ht="12.75">
      <c r="C485" s="724"/>
      <c r="D485" s="724"/>
      <c r="E485" s="724"/>
      <c r="F485" s="724"/>
      <c r="G485" s="724"/>
      <c r="H485" s="724"/>
    </row>
    <row r="486" spans="3:8" s="146" customFormat="1" ht="12.75">
      <c r="C486" s="724"/>
      <c r="D486" s="724"/>
      <c r="E486" s="724"/>
      <c r="F486" s="724"/>
      <c r="G486" s="724"/>
      <c r="H486" s="724"/>
    </row>
    <row r="487" spans="3:8" s="146" customFormat="1" ht="12.75">
      <c r="C487" s="724"/>
      <c r="D487" s="724"/>
      <c r="E487" s="724"/>
      <c r="F487" s="724"/>
      <c r="G487" s="724"/>
      <c r="H487" s="724"/>
    </row>
    <row r="488" spans="3:8" s="146" customFormat="1" ht="12.75">
      <c r="C488" s="724"/>
      <c r="D488" s="724"/>
      <c r="E488" s="724"/>
      <c r="F488" s="724"/>
      <c r="G488" s="724"/>
      <c r="H488" s="724"/>
    </row>
    <row r="489" spans="3:8" s="146" customFormat="1" ht="12.75">
      <c r="C489" s="724"/>
      <c r="D489" s="724"/>
      <c r="E489" s="724"/>
      <c r="F489" s="724"/>
      <c r="G489" s="724"/>
      <c r="H489" s="724"/>
    </row>
    <row r="490" spans="3:8" s="146" customFormat="1" ht="12.75">
      <c r="C490" s="724"/>
      <c r="D490" s="724"/>
      <c r="E490" s="724"/>
      <c r="F490" s="724"/>
      <c r="G490" s="724"/>
      <c r="H490" s="724"/>
    </row>
    <row r="491" spans="3:8" s="146" customFormat="1" ht="12.75">
      <c r="C491" s="724"/>
      <c r="D491" s="724"/>
      <c r="E491" s="724"/>
      <c r="F491" s="724"/>
      <c r="G491" s="724"/>
      <c r="H491" s="724"/>
    </row>
    <row r="492" spans="3:8" s="146" customFormat="1" ht="12.75">
      <c r="C492" s="724"/>
      <c r="D492" s="724"/>
      <c r="E492" s="724"/>
      <c r="F492" s="724"/>
      <c r="G492" s="724"/>
      <c r="H492" s="724"/>
    </row>
    <row r="493" spans="3:8" s="146" customFormat="1" ht="12.75">
      <c r="C493" s="724"/>
      <c r="D493" s="724"/>
      <c r="E493" s="724"/>
      <c r="F493" s="724"/>
      <c r="G493" s="724"/>
      <c r="H493" s="724"/>
    </row>
    <row r="494" spans="3:8" s="146" customFormat="1" ht="12.75">
      <c r="C494" s="724"/>
      <c r="D494" s="724"/>
      <c r="E494" s="724"/>
      <c r="F494" s="724"/>
      <c r="G494" s="724"/>
      <c r="H494" s="724"/>
    </row>
    <row r="495" spans="3:8" s="146" customFormat="1" ht="12.75">
      <c r="C495" s="724"/>
      <c r="D495" s="724"/>
      <c r="E495" s="724"/>
      <c r="F495" s="724"/>
      <c r="G495" s="724"/>
      <c r="H495" s="724"/>
    </row>
    <row r="496" spans="3:8" s="146" customFormat="1" ht="12.75">
      <c r="C496" s="724"/>
      <c r="D496" s="724"/>
      <c r="E496" s="724"/>
      <c r="F496" s="724"/>
      <c r="G496" s="724"/>
      <c r="H496" s="724"/>
    </row>
    <row r="497" spans="3:8" s="146" customFormat="1" ht="12.75">
      <c r="C497" s="724"/>
      <c r="D497" s="724"/>
      <c r="E497" s="724"/>
      <c r="F497" s="724"/>
      <c r="G497" s="724"/>
      <c r="H497" s="724"/>
    </row>
    <row r="498" spans="3:8" s="146" customFormat="1" ht="12.75">
      <c r="C498" s="724"/>
      <c r="D498" s="724"/>
      <c r="E498" s="724"/>
      <c r="F498" s="724"/>
      <c r="G498" s="724"/>
      <c r="H498" s="724"/>
    </row>
    <row r="499" spans="3:8" s="146" customFormat="1" ht="12.75">
      <c r="C499" s="724"/>
      <c r="D499" s="724"/>
      <c r="E499" s="724"/>
      <c r="F499" s="724"/>
      <c r="G499" s="724"/>
      <c r="H499" s="724"/>
    </row>
    <row r="500" spans="3:8" s="146" customFormat="1" ht="12.75">
      <c r="C500" s="724"/>
      <c r="D500" s="724"/>
      <c r="E500" s="724"/>
      <c r="F500" s="724"/>
      <c r="G500" s="724"/>
      <c r="H500" s="724"/>
    </row>
    <row r="501" spans="3:8" s="146" customFormat="1" ht="12.75">
      <c r="C501" s="724"/>
      <c r="D501" s="724"/>
      <c r="E501" s="724"/>
      <c r="F501" s="724"/>
      <c r="G501" s="724"/>
      <c r="H501" s="724"/>
    </row>
    <row r="502" spans="3:8" s="146" customFormat="1" ht="12.75">
      <c r="C502" s="724"/>
      <c r="D502" s="724"/>
      <c r="E502" s="724"/>
      <c r="F502" s="724"/>
      <c r="G502" s="724"/>
      <c r="H502" s="724"/>
    </row>
    <row r="503" spans="3:8" s="146" customFormat="1" ht="12.75">
      <c r="C503" s="724"/>
      <c r="D503" s="724"/>
      <c r="E503" s="724"/>
      <c r="F503" s="724"/>
      <c r="G503" s="724"/>
      <c r="H503" s="724"/>
    </row>
    <row r="504" spans="3:8" s="146" customFormat="1" ht="12.75">
      <c r="C504" s="724"/>
      <c r="D504" s="724"/>
      <c r="E504" s="724"/>
      <c r="F504" s="724"/>
      <c r="G504" s="724"/>
      <c r="H504" s="724"/>
    </row>
    <row r="505" spans="3:8" s="146" customFormat="1" ht="12.75">
      <c r="C505" s="724"/>
      <c r="D505" s="724"/>
      <c r="E505" s="724"/>
      <c r="F505" s="724"/>
      <c r="G505" s="724"/>
      <c r="H505" s="724"/>
    </row>
    <row r="506" spans="3:8" s="146" customFormat="1" ht="12.75">
      <c r="C506" s="724"/>
      <c r="D506" s="724"/>
      <c r="E506" s="724"/>
      <c r="F506" s="724"/>
      <c r="G506" s="724"/>
      <c r="H506" s="724"/>
    </row>
    <row r="507" spans="3:8" s="146" customFormat="1" ht="12.75">
      <c r="C507" s="724"/>
      <c r="D507" s="724"/>
      <c r="E507" s="724"/>
      <c r="F507" s="724"/>
      <c r="G507" s="724"/>
      <c r="H507" s="724"/>
    </row>
    <row r="508" spans="3:8" s="146" customFormat="1" ht="12.75">
      <c r="C508" s="724"/>
      <c r="D508" s="724"/>
      <c r="E508" s="724"/>
      <c r="F508" s="724"/>
      <c r="G508" s="724"/>
      <c r="H508" s="724"/>
    </row>
    <row r="509" spans="3:8" s="146" customFormat="1" ht="12.75">
      <c r="C509" s="724"/>
      <c r="D509" s="724"/>
      <c r="E509" s="724"/>
      <c r="F509" s="724"/>
      <c r="G509" s="724"/>
      <c r="H509" s="724"/>
    </row>
    <row r="510" spans="3:8" s="146" customFormat="1" ht="12.75">
      <c r="C510" s="724"/>
      <c r="D510" s="724"/>
      <c r="E510" s="724"/>
      <c r="F510" s="724"/>
      <c r="G510" s="724"/>
      <c r="H510" s="724"/>
    </row>
    <row r="511" spans="3:8" s="146" customFormat="1" ht="12.75">
      <c r="C511" s="724"/>
      <c r="D511" s="724"/>
      <c r="E511" s="724"/>
      <c r="F511" s="724"/>
      <c r="G511" s="724"/>
      <c r="H511" s="724"/>
    </row>
    <row r="512" spans="3:8" s="146" customFormat="1" ht="12.75">
      <c r="C512" s="724"/>
      <c r="D512" s="724"/>
      <c r="E512" s="724"/>
      <c r="F512" s="724"/>
      <c r="G512" s="724"/>
      <c r="H512" s="724"/>
    </row>
    <row r="513" spans="3:8" s="146" customFormat="1" ht="12.75">
      <c r="C513" s="724"/>
      <c r="D513" s="724"/>
      <c r="E513" s="724"/>
      <c r="F513" s="724"/>
      <c r="G513" s="724"/>
      <c r="H513" s="724"/>
    </row>
    <row r="514" spans="3:8" s="146" customFormat="1" ht="12.75">
      <c r="C514" s="724"/>
      <c r="D514" s="724"/>
      <c r="E514" s="724"/>
      <c r="F514" s="724"/>
      <c r="G514" s="724"/>
      <c r="H514" s="724"/>
    </row>
    <row r="515" spans="3:8" s="146" customFormat="1" ht="12.75">
      <c r="C515" s="724"/>
      <c r="D515" s="724"/>
      <c r="E515" s="724"/>
      <c r="F515" s="724"/>
      <c r="G515" s="724"/>
      <c r="H515" s="724"/>
    </row>
    <row r="516" spans="3:8" s="146" customFormat="1" ht="12.75">
      <c r="C516" s="724"/>
      <c r="D516" s="724"/>
      <c r="E516" s="724"/>
      <c r="F516" s="724"/>
      <c r="G516" s="724"/>
      <c r="H516" s="724"/>
    </row>
    <row r="517" spans="3:8" s="146" customFormat="1" ht="12.75">
      <c r="C517" s="724"/>
      <c r="D517" s="724"/>
      <c r="E517" s="724"/>
      <c r="F517" s="724"/>
      <c r="G517" s="724"/>
      <c r="H517" s="724"/>
    </row>
    <row r="518" spans="3:8" s="146" customFormat="1" ht="12.75">
      <c r="C518" s="724"/>
      <c r="D518" s="724"/>
      <c r="E518" s="724"/>
      <c r="F518" s="724"/>
      <c r="G518" s="724"/>
      <c r="H518" s="724"/>
    </row>
    <row r="519" spans="3:8" s="146" customFormat="1" ht="12.75">
      <c r="C519" s="724"/>
      <c r="D519" s="724"/>
      <c r="E519" s="724"/>
      <c r="F519" s="724"/>
      <c r="G519" s="724"/>
      <c r="H519" s="724"/>
    </row>
    <row r="520" spans="3:8" s="146" customFormat="1" ht="12.75">
      <c r="C520" s="724"/>
      <c r="D520" s="724"/>
      <c r="E520" s="724"/>
      <c r="F520" s="724"/>
      <c r="G520" s="724"/>
      <c r="H520" s="724"/>
    </row>
    <row r="521" spans="3:8" s="146" customFormat="1" ht="12.75">
      <c r="C521" s="724"/>
      <c r="D521" s="724"/>
      <c r="E521" s="724"/>
      <c r="F521" s="724"/>
      <c r="G521" s="724"/>
      <c r="H521" s="724"/>
    </row>
    <row r="522" spans="3:8" s="146" customFormat="1" ht="12.75">
      <c r="C522" s="724"/>
      <c r="D522" s="724"/>
      <c r="E522" s="724"/>
      <c r="F522" s="724"/>
      <c r="G522" s="724"/>
      <c r="H522" s="724"/>
    </row>
    <row r="523" spans="3:8" s="146" customFormat="1" ht="12.75">
      <c r="C523" s="724"/>
      <c r="D523" s="724"/>
      <c r="E523" s="724"/>
      <c r="F523" s="724"/>
      <c r="G523" s="724"/>
      <c r="H523" s="724"/>
    </row>
    <row r="524" spans="3:8" s="146" customFormat="1" ht="12.75">
      <c r="C524" s="724"/>
      <c r="D524" s="724"/>
      <c r="E524" s="724"/>
      <c r="F524" s="724"/>
      <c r="G524" s="724"/>
      <c r="H524" s="724"/>
    </row>
    <row r="525" spans="3:8" s="146" customFormat="1" ht="12.75">
      <c r="C525" s="724"/>
      <c r="D525" s="724"/>
      <c r="E525" s="724"/>
      <c r="F525" s="724"/>
      <c r="G525" s="724"/>
      <c r="H525" s="724"/>
    </row>
    <row r="526" spans="3:8" s="146" customFormat="1" ht="12.75">
      <c r="C526" s="724"/>
      <c r="D526" s="724"/>
      <c r="E526" s="724"/>
      <c r="F526" s="724"/>
      <c r="G526" s="724"/>
      <c r="H526" s="724"/>
    </row>
    <row r="527" spans="3:8" s="146" customFormat="1" ht="12.75">
      <c r="C527" s="724"/>
      <c r="D527" s="724"/>
      <c r="E527" s="724"/>
      <c r="F527" s="724"/>
      <c r="G527" s="724"/>
      <c r="H527" s="724"/>
    </row>
    <row r="528" spans="3:8" s="146" customFormat="1" ht="12.75">
      <c r="C528" s="724"/>
      <c r="D528" s="724"/>
      <c r="E528" s="724"/>
      <c r="F528" s="724"/>
      <c r="G528" s="724"/>
      <c r="H528" s="724"/>
    </row>
    <row r="529" spans="3:8" s="146" customFormat="1" ht="12.75">
      <c r="C529" s="724"/>
      <c r="D529" s="724"/>
      <c r="E529" s="724"/>
      <c r="F529" s="724"/>
      <c r="G529" s="724"/>
      <c r="H529" s="724"/>
    </row>
    <row r="530" spans="3:8" s="146" customFormat="1" ht="12.75">
      <c r="C530" s="724"/>
      <c r="D530" s="724"/>
      <c r="E530" s="724"/>
      <c r="F530" s="724"/>
      <c r="G530" s="724"/>
      <c r="H530" s="724"/>
    </row>
    <row r="531" spans="3:8" s="146" customFormat="1" ht="12.75">
      <c r="C531" s="724"/>
      <c r="D531" s="724"/>
      <c r="E531" s="724"/>
      <c r="F531" s="724"/>
      <c r="G531" s="724"/>
      <c r="H531" s="724"/>
    </row>
    <row r="532" spans="3:8" s="146" customFormat="1" ht="12.75">
      <c r="C532" s="724"/>
      <c r="D532" s="724"/>
      <c r="E532" s="724"/>
      <c r="F532" s="724"/>
      <c r="G532" s="724"/>
      <c r="H532" s="724"/>
    </row>
    <row r="533" spans="3:8" s="146" customFormat="1" ht="12.75">
      <c r="C533" s="724"/>
      <c r="D533" s="724"/>
      <c r="E533" s="724"/>
      <c r="F533" s="724"/>
      <c r="G533" s="724"/>
      <c r="H533" s="724"/>
    </row>
    <row r="534" spans="3:8" s="146" customFormat="1" ht="12.75">
      <c r="C534" s="724"/>
      <c r="D534" s="724"/>
      <c r="E534" s="724"/>
      <c r="F534" s="724"/>
      <c r="G534" s="724"/>
      <c r="H534" s="724"/>
    </row>
    <row r="535" spans="3:8" s="146" customFormat="1" ht="12.75">
      <c r="C535" s="724"/>
      <c r="D535" s="724"/>
      <c r="E535" s="724"/>
      <c r="F535" s="724"/>
      <c r="G535" s="724"/>
      <c r="H535" s="724"/>
    </row>
    <row r="536" spans="3:8" s="146" customFormat="1" ht="12.75">
      <c r="C536" s="724"/>
      <c r="D536" s="724"/>
      <c r="E536" s="724"/>
      <c r="F536" s="724"/>
      <c r="G536" s="724"/>
      <c r="H536" s="724"/>
    </row>
    <row r="537" spans="3:8" s="146" customFormat="1" ht="12.75">
      <c r="C537" s="724"/>
      <c r="D537" s="724"/>
      <c r="E537" s="724"/>
      <c r="F537" s="724"/>
      <c r="G537" s="724"/>
      <c r="H537" s="724"/>
    </row>
    <row r="538" spans="3:8" s="146" customFormat="1" ht="12.75">
      <c r="C538" s="724"/>
      <c r="D538" s="724"/>
      <c r="E538" s="724"/>
      <c r="F538" s="724"/>
      <c r="G538" s="724"/>
      <c r="H538" s="724"/>
    </row>
    <row r="539" spans="3:8" s="146" customFormat="1" ht="12.75">
      <c r="C539" s="724"/>
      <c r="D539" s="724"/>
      <c r="E539" s="724"/>
      <c r="F539" s="724"/>
      <c r="G539" s="724"/>
      <c r="H539" s="724"/>
    </row>
    <row r="540" spans="3:8" s="146" customFormat="1" ht="12.75">
      <c r="C540" s="724"/>
      <c r="D540" s="724"/>
      <c r="E540" s="724"/>
      <c r="F540" s="724"/>
      <c r="G540" s="724"/>
      <c r="H540" s="724"/>
    </row>
    <row r="541" spans="3:8" s="146" customFormat="1" ht="12.75">
      <c r="C541" s="724"/>
      <c r="D541" s="724"/>
      <c r="E541" s="724"/>
      <c r="F541" s="724"/>
      <c r="G541" s="724"/>
      <c r="H541" s="724"/>
    </row>
    <row r="542" spans="3:8" s="146" customFormat="1" ht="12.75">
      <c r="C542" s="724"/>
      <c r="D542" s="724"/>
      <c r="E542" s="724"/>
      <c r="F542" s="724"/>
      <c r="G542" s="724"/>
      <c r="H542" s="724"/>
    </row>
    <row r="543" spans="3:8" s="146" customFormat="1" ht="12.75">
      <c r="C543" s="724"/>
      <c r="D543" s="724"/>
      <c r="E543" s="724"/>
      <c r="F543" s="724"/>
      <c r="G543" s="724"/>
      <c r="H543" s="724"/>
    </row>
    <row r="544" spans="3:8" s="146" customFormat="1" ht="12.75">
      <c r="C544" s="724"/>
      <c r="D544" s="724"/>
      <c r="E544" s="724"/>
      <c r="F544" s="724"/>
      <c r="G544" s="724"/>
      <c r="H544" s="724"/>
    </row>
    <row r="545" spans="3:8" s="146" customFormat="1" ht="12.75">
      <c r="C545" s="724"/>
      <c r="D545" s="724"/>
      <c r="E545" s="724"/>
      <c r="F545" s="724"/>
      <c r="G545" s="724"/>
      <c r="H545" s="724"/>
    </row>
    <row r="546" spans="3:8" s="146" customFormat="1" ht="12.75">
      <c r="C546" s="724"/>
      <c r="D546" s="724"/>
      <c r="E546" s="724"/>
      <c r="F546" s="724"/>
      <c r="G546" s="724"/>
      <c r="H546" s="724"/>
    </row>
    <row r="547" spans="3:8" s="146" customFormat="1" ht="12.75">
      <c r="C547" s="724"/>
      <c r="D547" s="724"/>
      <c r="E547" s="724"/>
      <c r="F547" s="724"/>
      <c r="G547" s="724"/>
      <c r="H547" s="724"/>
    </row>
    <row r="548" spans="3:8" s="146" customFormat="1" ht="12.75">
      <c r="C548" s="724"/>
      <c r="D548" s="724"/>
      <c r="E548" s="724"/>
      <c r="F548" s="724"/>
      <c r="G548" s="724"/>
      <c r="H548" s="724"/>
    </row>
    <row r="549" spans="3:8" s="146" customFormat="1" ht="12.75">
      <c r="C549" s="724"/>
      <c r="D549" s="724"/>
      <c r="E549" s="724"/>
      <c r="F549" s="724"/>
      <c r="G549" s="724"/>
      <c r="H549" s="724"/>
    </row>
    <row r="550" spans="3:8" s="146" customFormat="1" ht="12.75">
      <c r="C550" s="724"/>
      <c r="D550" s="724"/>
      <c r="E550" s="724"/>
      <c r="F550" s="724"/>
      <c r="G550" s="724"/>
      <c r="H550" s="724"/>
    </row>
    <row r="551" spans="3:8" s="146" customFormat="1" ht="12.75">
      <c r="C551" s="724"/>
      <c r="D551" s="724"/>
      <c r="E551" s="724"/>
      <c r="F551" s="724"/>
      <c r="G551" s="724"/>
      <c r="H551" s="724"/>
    </row>
    <row r="552" spans="3:8" s="146" customFormat="1" ht="12.75">
      <c r="C552" s="724"/>
      <c r="D552" s="724"/>
      <c r="E552" s="724"/>
      <c r="F552" s="724"/>
      <c r="G552" s="724"/>
      <c r="H552" s="724"/>
    </row>
    <row r="553" spans="3:8" s="146" customFormat="1" ht="12.75">
      <c r="C553" s="724"/>
      <c r="D553" s="724"/>
      <c r="E553" s="724"/>
      <c r="F553" s="724"/>
      <c r="G553" s="724"/>
      <c r="H553" s="724"/>
    </row>
    <row r="554" spans="3:8" s="146" customFormat="1" ht="12.75">
      <c r="C554" s="724"/>
      <c r="D554" s="724"/>
      <c r="E554" s="724"/>
      <c r="F554" s="724"/>
      <c r="G554" s="724"/>
      <c r="H554" s="724"/>
    </row>
    <row r="555" spans="3:8" s="146" customFormat="1" ht="12.75">
      <c r="C555" s="724"/>
      <c r="D555" s="724"/>
      <c r="E555" s="724"/>
      <c r="F555" s="724"/>
      <c r="G555" s="724"/>
      <c r="H555" s="724"/>
    </row>
    <row r="556" spans="3:8" s="146" customFormat="1" ht="12.75">
      <c r="C556" s="724"/>
      <c r="D556" s="724"/>
      <c r="E556" s="724"/>
      <c r="F556" s="724"/>
      <c r="G556" s="724"/>
      <c r="H556" s="724"/>
    </row>
    <row r="557" spans="3:8" s="146" customFormat="1" ht="12.75">
      <c r="C557" s="724"/>
      <c r="D557" s="724"/>
      <c r="E557" s="724"/>
      <c r="F557" s="724"/>
      <c r="G557" s="724"/>
      <c r="H557" s="724"/>
    </row>
    <row r="558" spans="3:8" s="146" customFormat="1" ht="12.75">
      <c r="C558" s="724"/>
      <c r="D558" s="724"/>
      <c r="E558" s="724"/>
      <c r="F558" s="724"/>
      <c r="G558" s="724"/>
      <c r="H558" s="724"/>
    </row>
    <row r="559" spans="3:8" s="146" customFormat="1" ht="12.75">
      <c r="C559" s="724"/>
      <c r="D559" s="724"/>
      <c r="E559" s="724"/>
      <c r="F559" s="724"/>
      <c r="G559" s="724"/>
      <c r="H559" s="724"/>
    </row>
    <row r="560" spans="3:8" s="146" customFormat="1" ht="12.75">
      <c r="C560" s="724"/>
      <c r="D560" s="724"/>
      <c r="E560" s="724"/>
      <c r="F560" s="724"/>
      <c r="G560" s="724"/>
      <c r="H560" s="724"/>
    </row>
    <row r="561" spans="3:8" s="146" customFormat="1" ht="12.75">
      <c r="C561" s="724"/>
      <c r="D561" s="724"/>
      <c r="E561" s="724"/>
      <c r="F561" s="724"/>
      <c r="G561" s="724"/>
      <c r="H561" s="724"/>
    </row>
    <row r="562" spans="3:8" s="146" customFormat="1" ht="12.75">
      <c r="C562" s="724"/>
      <c r="D562" s="724"/>
      <c r="E562" s="724"/>
      <c r="F562" s="724"/>
      <c r="G562" s="724"/>
      <c r="H562" s="724"/>
    </row>
    <row r="563" spans="3:8" s="146" customFormat="1" ht="12.75">
      <c r="C563" s="724"/>
      <c r="D563" s="724"/>
      <c r="E563" s="724"/>
      <c r="F563" s="724"/>
      <c r="G563" s="724"/>
      <c r="H563" s="724"/>
    </row>
    <row r="564" spans="3:8" s="146" customFormat="1" ht="12.75">
      <c r="C564" s="724"/>
      <c r="D564" s="724"/>
      <c r="E564" s="724"/>
      <c r="F564" s="724"/>
      <c r="G564" s="724"/>
      <c r="H564" s="724"/>
    </row>
    <row r="565" spans="3:8" s="146" customFormat="1" ht="12.75">
      <c r="C565" s="724"/>
      <c r="D565" s="724"/>
      <c r="E565" s="724"/>
      <c r="F565" s="724"/>
      <c r="G565" s="724"/>
      <c r="H565" s="724"/>
    </row>
    <row r="566" spans="3:8" s="146" customFormat="1" ht="12.75">
      <c r="C566" s="724"/>
      <c r="D566" s="724"/>
      <c r="E566" s="724"/>
      <c r="F566" s="724"/>
      <c r="G566" s="724"/>
      <c r="H566" s="724"/>
    </row>
    <row r="567" spans="3:8" s="146" customFormat="1" ht="12.75">
      <c r="C567" s="724"/>
      <c r="D567" s="724"/>
      <c r="E567" s="724"/>
      <c r="F567" s="724"/>
      <c r="G567" s="724"/>
      <c r="H567" s="724"/>
    </row>
    <row r="568" spans="3:8" s="146" customFormat="1" ht="12.75">
      <c r="C568" s="724"/>
      <c r="D568" s="724"/>
      <c r="E568" s="724"/>
      <c r="F568" s="724"/>
      <c r="G568" s="724"/>
      <c r="H568" s="724"/>
    </row>
    <row r="569" spans="3:8" s="146" customFormat="1" ht="12.75">
      <c r="C569" s="724"/>
      <c r="D569" s="724"/>
      <c r="E569" s="724"/>
      <c r="F569" s="724"/>
      <c r="G569" s="724"/>
      <c r="H569" s="724"/>
    </row>
    <row r="570" spans="3:8" s="146" customFormat="1" ht="12.75">
      <c r="C570" s="724"/>
      <c r="D570" s="724"/>
      <c r="E570" s="724"/>
      <c r="F570" s="724"/>
      <c r="G570" s="724"/>
      <c r="H570" s="724"/>
    </row>
    <row r="571" spans="3:8" s="146" customFormat="1" ht="12.75">
      <c r="C571" s="724"/>
      <c r="D571" s="724"/>
      <c r="E571" s="724"/>
      <c r="F571" s="724"/>
      <c r="G571" s="724"/>
      <c r="H571" s="724"/>
    </row>
    <row r="572" spans="3:8" s="146" customFormat="1" ht="12.75">
      <c r="C572" s="724"/>
      <c r="D572" s="724"/>
      <c r="E572" s="724"/>
      <c r="F572" s="724"/>
      <c r="G572" s="724"/>
      <c r="H572" s="724"/>
    </row>
    <row r="573" spans="3:8" s="146" customFormat="1" ht="12.75">
      <c r="C573" s="724"/>
      <c r="D573" s="724"/>
      <c r="E573" s="724"/>
      <c r="F573" s="724"/>
      <c r="G573" s="724"/>
      <c r="H573" s="724"/>
    </row>
    <row r="574" spans="3:8" s="146" customFormat="1" ht="12.75">
      <c r="C574" s="724"/>
      <c r="D574" s="724"/>
      <c r="E574" s="724"/>
      <c r="F574" s="724"/>
      <c r="G574" s="724"/>
      <c r="H574" s="724"/>
    </row>
    <row r="575" spans="3:8" s="146" customFormat="1" ht="12.75">
      <c r="C575" s="724"/>
      <c r="D575" s="724"/>
      <c r="E575" s="724"/>
      <c r="F575" s="724"/>
      <c r="G575" s="724"/>
      <c r="H575" s="724"/>
    </row>
    <row r="576" spans="3:8" s="146" customFormat="1" ht="12.75">
      <c r="C576" s="724"/>
      <c r="D576" s="724"/>
      <c r="E576" s="724"/>
      <c r="F576" s="724"/>
      <c r="G576" s="724"/>
      <c r="H576" s="724"/>
    </row>
    <row r="577" spans="3:8" s="146" customFormat="1" ht="12.75">
      <c r="C577" s="724"/>
      <c r="D577" s="724"/>
      <c r="E577" s="724"/>
      <c r="F577" s="724"/>
      <c r="G577" s="724"/>
      <c r="H577" s="724"/>
    </row>
    <row r="578" spans="3:8" s="146" customFormat="1" ht="12.75">
      <c r="C578" s="724"/>
      <c r="D578" s="724"/>
      <c r="E578" s="724"/>
      <c r="F578" s="724"/>
      <c r="G578" s="724"/>
      <c r="H578" s="724"/>
    </row>
    <row r="579" spans="3:8" s="146" customFormat="1" ht="12.75">
      <c r="C579" s="724"/>
      <c r="D579" s="724"/>
      <c r="E579" s="724"/>
      <c r="F579" s="724"/>
      <c r="G579" s="724"/>
      <c r="H579" s="724"/>
    </row>
    <row r="580" spans="3:8" s="146" customFormat="1" ht="12.75">
      <c r="C580" s="724"/>
      <c r="D580" s="724"/>
      <c r="E580" s="724"/>
      <c r="F580" s="724"/>
      <c r="G580" s="724"/>
      <c r="H580" s="724"/>
    </row>
    <row r="581" spans="3:8" s="146" customFormat="1" ht="12.75">
      <c r="C581" s="724"/>
      <c r="D581" s="724"/>
      <c r="E581" s="724"/>
      <c r="F581" s="724"/>
      <c r="G581" s="724"/>
      <c r="H581" s="724"/>
    </row>
    <row r="582" spans="3:8" s="146" customFormat="1" ht="12.75">
      <c r="C582" s="724"/>
      <c r="D582" s="724"/>
      <c r="E582" s="724"/>
      <c r="F582" s="724"/>
      <c r="G582" s="724"/>
      <c r="H582" s="724"/>
    </row>
    <row r="583" spans="3:8" s="146" customFormat="1" ht="12.75">
      <c r="C583" s="724"/>
      <c r="D583" s="724"/>
      <c r="E583" s="724"/>
      <c r="F583" s="724"/>
      <c r="G583" s="724"/>
      <c r="H583" s="724"/>
    </row>
    <row r="584" spans="3:8" s="146" customFormat="1" ht="12.75">
      <c r="C584" s="724"/>
      <c r="D584" s="724"/>
      <c r="E584" s="724"/>
      <c r="F584" s="724"/>
      <c r="G584" s="724"/>
      <c r="H584" s="724"/>
    </row>
    <row r="585" spans="3:8" s="146" customFormat="1" ht="12.75">
      <c r="C585" s="724"/>
      <c r="D585" s="724"/>
      <c r="E585" s="724"/>
      <c r="F585" s="724"/>
      <c r="G585" s="724"/>
      <c r="H585" s="724"/>
    </row>
    <row r="586" spans="3:8" s="146" customFormat="1" ht="12.75">
      <c r="C586" s="724"/>
      <c r="D586" s="724"/>
      <c r="E586" s="724"/>
      <c r="F586" s="724"/>
      <c r="G586" s="724"/>
      <c r="H586" s="724"/>
    </row>
    <row r="587" spans="3:8" s="146" customFormat="1" ht="12.75">
      <c r="C587" s="724"/>
      <c r="D587" s="724"/>
      <c r="E587" s="724"/>
      <c r="F587" s="724"/>
      <c r="G587" s="724"/>
      <c r="H587" s="724"/>
    </row>
    <row r="588" spans="3:8" s="146" customFormat="1" ht="12.75">
      <c r="C588" s="724"/>
      <c r="D588" s="724"/>
      <c r="E588" s="724"/>
      <c r="F588" s="724"/>
      <c r="G588" s="724"/>
      <c r="H588" s="724"/>
    </row>
    <row r="589" spans="3:8" s="146" customFormat="1" ht="12.75">
      <c r="C589" s="724"/>
      <c r="D589" s="724"/>
      <c r="E589" s="724"/>
      <c r="F589" s="724"/>
      <c r="G589" s="724"/>
      <c r="H589" s="724"/>
    </row>
    <row r="590" spans="3:8" s="146" customFormat="1" ht="12.75">
      <c r="C590" s="724"/>
      <c r="D590" s="724"/>
      <c r="E590" s="724"/>
      <c r="F590" s="724"/>
      <c r="G590" s="724"/>
      <c r="H590" s="724"/>
    </row>
    <row r="591" spans="3:8" s="146" customFormat="1" ht="12.75">
      <c r="C591" s="724"/>
      <c r="D591" s="724"/>
      <c r="E591" s="724"/>
      <c r="F591" s="724"/>
      <c r="G591" s="724"/>
      <c r="H591" s="724"/>
    </row>
    <row r="592" spans="3:8" s="146" customFormat="1" ht="12.75">
      <c r="C592" s="724"/>
      <c r="D592" s="724"/>
      <c r="E592" s="724"/>
      <c r="F592" s="724"/>
      <c r="G592" s="724"/>
      <c r="H592" s="724"/>
    </row>
    <row r="593" spans="3:8" s="146" customFormat="1" ht="12.75">
      <c r="C593" s="724"/>
      <c r="D593" s="724"/>
      <c r="E593" s="724"/>
      <c r="F593" s="724"/>
      <c r="G593" s="724"/>
      <c r="H593" s="724"/>
    </row>
    <row r="594" spans="3:8" s="146" customFormat="1" ht="12.75">
      <c r="C594" s="724"/>
      <c r="D594" s="724"/>
      <c r="E594" s="724"/>
      <c r="F594" s="724"/>
      <c r="G594" s="724"/>
      <c r="H594" s="724"/>
    </row>
    <row r="595" spans="3:8" s="146" customFormat="1" ht="12.75">
      <c r="C595" s="724"/>
      <c r="D595" s="724"/>
      <c r="E595" s="724"/>
      <c r="F595" s="724"/>
      <c r="G595" s="724"/>
      <c r="H595" s="724"/>
    </row>
    <row r="596" spans="3:8" s="146" customFormat="1" ht="12.75">
      <c r="C596" s="724"/>
      <c r="D596" s="724"/>
      <c r="E596" s="724"/>
      <c r="F596" s="724"/>
      <c r="G596" s="724"/>
      <c r="H596" s="724"/>
    </row>
    <row r="597" spans="3:8" s="146" customFormat="1" ht="12.75">
      <c r="C597" s="724"/>
      <c r="D597" s="724"/>
      <c r="E597" s="724"/>
      <c r="F597" s="724"/>
      <c r="G597" s="724"/>
      <c r="H597" s="724"/>
    </row>
    <row r="598" spans="3:8" s="146" customFormat="1" ht="12.75">
      <c r="C598" s="724"/>
      <c r="D598" s="724"/>
      <c r="E598" s="724"/>
      <c r="F598" s="724"/>
      <c r="G598" s="724"/>
      <c r="H598" s="724"/>
    </row>
    <row r="599" spans="3:8" s="146" customFormat="1" ht="12.75">
      <c r="C599" s="724"/>
      <c r="D599" s="724"/>
      <c r="E599" s="724"/>
      <c r="F599" s="724"/>
      <c r="G599" s="724"/>
      <c r="H599" s="724"/>
    </row>
    <row r="600" spans="3:8" s="146" customFormat="1" ht="12.75">
      <c r="C600" s="724"/>
      <c r="D600" s="724"/>
      <c r="E600" s="724"/>
      <c r="F600" s="724"/>
      <c r="G600" s="724"/>
      <c r="H600" s="724"/>
    </row>
    <row r="601" spans="3:8" s="146" customFormat="1" ht="12.75">
      <c r="C601" s="724"/>
      <c r="D601" s="724"/>
      <c r="E601" s="724"/>
      <c r="F601" s="724"/>
      <c r="G601" s="724"/>
      <c r="H601" s="724"/>
    </row>
    <row r="602" spans="3:8" s="146" customFormat="1" ht="12.75">
      <c r="C602" s="724"/>
      <c r="D602" s="724"/>
      <c r="E602" s="724"/>
      <c r="F602" s="724"/>
      <c r="G602" s="724"/>
      <c r="H602" s="724"/>
    </row>
    <row r="603" spans="3:8" s="146" customFormat="1" ht="12.75">
      <c r="C603" s="724"/>
      <c r="D603" s="724"/>
      <c r="E603" s="724"/>
      <c r="F603" s="724"/>
      <c r="G603" s="724"/>
      <c r="H603" s="724"/>
    </row>
    <row r="604" spans="3:8" s="146" customFormat="1" ht="12.75">
      <c r="C604" s="724"/>
      <c r="D604" s="724"/>
      <c r="E604" s="724"/>
      <c r="F604" s="724"/>
      <c r="G604" s="724"/>
      <c r="H604" s="724"/>
    </row>
    <row r="605" spans="3:8" s="146" customFormat="1" ht="12.75">
      <c r="C605" s="724"/>
      <c r="D605" s="724"/>
      <c r="E605" s="724"/>
      <c r="F605" s="724"/>
      <c r="G605" s="724"/>
      <c r="H605" s="724"/>
    </row>
    <row r="606" spans="3:8" s="146" customFormat="1" ht="12.75">
      <c r="C606" s="724"/>
      <c r="D606" s="724"/>
      <c r="E606" s="724"/>
      <c r="F606" s="724"/>
      <c r="G606" s="724"/>
      <c r="H606" s="724"/>
    </row>
    <row r="607" spans="3:8" s="146" customFormat="1" ht="12.75">
      <c r="C607" s="724"/>
      <c r="D607" s="724"/>
      <c r="E607" s="724"/>
      <c r="F607" s="724"/>
      <c r="G607" s="724"/>
      <c r="H607" s="724"/>
    </row>
    <row r="608" spans="3:8" s="146" customFormat="1" ht="12.75">
      <c r="C608" s="724"/>
      <c r="D608" s="724"/>
      <c r="E608" s="724"/>
      <c r="F608" s="724"/>
      <c r="G608" s="724"/>
      <c r="H608" s="724"/>
    </row>
    <row r="609" spans="3:8" s="146" customFormat="1" ht="12.75">
      <c r="C609" s="724"/>
      <c r="D609" s="724"/>
      <c r="E609" s="724"/>
      <c r="F609" s="724"/>
      <c r="G609" s="724"/>
      <c r="H609" s="724"/>
    </row>
    <row r="610" spans="3:8" s="146" customFormat="1" ht="12.75">
      <c r="C610" s="724"/>
      <c r="D610" s="724"/>
      <c r="E610" s="724"/>
      <c r="F610" s="724"/>
      <c r="G610" s="724"/>
      <c r="H610" s="724"/>
    </row>
    <row r="611" spans="3:8" s="146" customFormat="1" ht="12.75">
      <c r="C611" s="724"/>
      <c r="D611" s="724"/>
      <c r="E611" s="724"/>
      <c r="F611" s="724"/>
      <c r="G611" s="724"/>
      <c r="H611" s="724"/>
    </row>
    <row r="612" spans="3:8" s="146" customFormat="1" ht="12.75">
      <c r="C612" s="724"/>
      <c r="D612" s="724"/>
      <c r="E612" s="724"/>
      <c r="F612" s="724"/>
      <c r="G612" s="724"/>
      <c r="H612" s="724"/>
    </row>
    <row r="613" spans="3:8" s="146" customFormat="1" ht="12.75">
      <c r="C613" s="724"/>
      <c r="D613" s="724"/>
      <c r="E613" s="724"/>
      <c r="F613" s="724"/>
      <c r="G613" s="724"/>
      <c r="H613" s="724"/>
    </row>
    <row r="614" spans="3:8" s="146" customFormat="1" ht="12.75">
      <c r="C614" s="724"/>
      <c r="D614" s="724"/>
      <c r="E614" s="724"/>
      <c r="F614" s="724"/>
      <c r="G614" s="724"/>
      <c r="H614" s="724"/>
    </row>
    <row r="615" spans="3:8" s="146" customFormat="1" ht="12.75">
      <c r="C615" s="724"/>
      <c r="D615" s="724"/>
      <c r="E615" s="724"/>
      <c r="F615" s="724"/>
      <c r="G615" s="724"/>
      <c r="H615" s="724"/>
    </row>
    <row r="616" spans="3:8" s="146" customFormat="1" ht="12.75">
      <c r="C616" s="724"/>
      <c r="D616" s="724"/>
      <c r="E616" s="724"/>
      <c r="F616" s="724"/>
      <c r="G616" s="724"/>
      <c r="H616" s="724"/>
    </row>
    <row r="617" spans="3:8" s="146" customFormat="1" ht="12.75">
      <c r="C617" s="724"/>
      <c r="D617" s="724"/>
      <c r="E617" s="724"/>
      <c r="F617" s="724"/>
      <c r="G617" s="724"/>
      <c r="H617" s="724"/>
    </row>
    <row r="618" spans="3:8" s="146" customFormat="1" ht="12.75">
      <c r="C618" s="724"/>
      <c r="D618" s="724"/>
      <c r="E618" s="724"/>
      <c r="F618" s="724"/>
      <c r="G618" s="724"/>
      <c r="H618" s="724"/>
    </row>
    <row r="619" spans="3:8" s="146" customFormat="1" ht="12.75">
      <c r="C619" s="724"/>
      <c r="D619" s="724"/>
      <c r="E619" s="724"/>
      <c r="F619" s="724"/>
      <c r="G619" s="724"/>
      <c r="H619" s="724"/>
    </row>
    <row r="620" spans="3:8" s="146" customFormat="1" ht="12.75">
      <c r="C620" s="724"/>
      <c r="D620" s="724"/>
      <c r="E620" s="724"/>
      <c r="F620" s="724"/>
      <c r="G620" s="724"/>
      <c r="H620" s="724"/>
    </row>
    <row r="621" spans="3:8" s="146" customFormat="1" ht="12.75">
      <c r="C621" s="724"/>
      <c r="D621" s="724"/>
      <c r="E621" s="724"/>
      <c r="F621" s="724"/>
      <c r="G621" s="724"/>
      <c r="H621" s="724"/>
    </row>
    <row r="622" spans="3:8" s="146" customFormat="1" ht="12.75">
      <c r="C622" s="724"/>
      <c r="D622" s="724"/>
      <c r="E622" s="724"/>
      <c r="F622" s="724"/>
      <c r="G622" s="724"/>
      <c r="H622" s="724"/>
    </row>
    <row r="623" spans="3:8" s="146" customFormat="1" ht="12.75">
      <c r="C623" s="724"/>
      <c r="D623" s="724"/>
      <c r="E623" s="724"/>
      <c r="F623" s="724"/>
      <c r="G623" s="724"/>
      <c r="H623" s="724"/>
    </row>
    <row r="624" spans="3:8" s="146" customFormat="1" ht="12.75">
      <c r="C624" s="724"/>
      <c r="D624" s="724"/>
      <c r="E624" s="724"/>
      <c r="F624" s="724"/>
      <c r="G624" s="724"/>
      <c r="H624" s="724"/>
    </row>
    <row r="625" spans="3:8" s="146" customFormat="1" ht="12.75">
      <c r="C625" s="724"/>
      <c r="D625" s="724"/>
      <c r="E625" s="724"/>
      <c r="F625" s="724"/>
      <c r="G625" s="724"/>
      <c r="H625" s="724"/>
    </row>
    <row r="626" spans="3:8" s="146" customFormat="1" ht="12.75">
      <c r="C626" s="724"/>
      <c r="D626" s="724"/>
      <c r="E626" s="724"/>
      <c r="F626" s="724"/>
      <c r="G626" s="724"/>
      <c r="H626" s="724"/>
    </row>
    <row r="627" spans="3:8" s="146" customFormat="1" ht="12.75">
      <c r="C627" s="724"/>
      <c r="D627" s="724"/>
      <c r="E627" s="724"/>
      <c r="F627" s="724"/>
      <c r="G627" s="724"/>
      <c r="H627" s="724"/>
    </row>
    <row r="628" spans="3:8" s="146" customFormat="1" ht="12.75">
      <c r="C628" s="724"/>
      <c r="D628" s="724"/>
      <c r="E628" s="724"/>
      <c r="F628" s="724"/>
      <c r="G628" s="724"/>
      <c r="H628" s="724"/>
    </row>
    <row r="629" spans="3:8" s="146" customFormat="1" ht="12.75">
      <c r="C629" s="724"/>
      <c r="D629" s="724"/>
      <c r="E629" s="724"/>
      <c r="F629" s="724"/>
      <c r="G629" s="724"/>
      <c r="H629" s="724"/>
    </row>
    <row r="630" spans="3:8" s="146" customFormat="1" ht="12.75">
      <c r="C630" s="724"/>
      <c r="D630" s="724"/>
      <c r="E630" s="724"/>
      <c r="F630" s="724"/>
      <c r="G630" s="724"/>
      <c r="H630" s="724"/>
    </row>
    <row r="631" spans="3:8" s="146" customFormat="1" ht="12.75">
      <c r="C631" s="724"/>
      <c r="D631" s="724"/>
      <c r="E631" s="724"/>
      <c r="F631" s="724"/>
      <c r="G631" s="724"/>
      <c r="H631" s="724"/>
    </row>
    <row r="632" spans="3:8" s="146" customFormat="1" ht="12.75">
      <c r="C632" s="724"/>
      <c r="D632" s="724"/>
      <c r="E632" s="724"/>
      <c r="F632" s="724"/>
      <c r="G632" s="724"/>
      <c r="H632" s="724"/>
    </row>
    <row r="633" spans="3:8" s="146" customFormat="1" ht="12.75">
      <c r="C633" s="724"/>
      <c r="D633" s="724"/>
      <c r="E633" s="724"/>
      <c r="F633" s="724"/>
      <c r="G633" s="724"/>
      <c r="H633" s="724"/>
    </row>
    <row r="634" spans="3:8" s="146" customFormat="1" ht="12.75">
      <c r="C634" s="724"/>
      <c r="D634" s="724"/>
      <c r="E634" s="724"/>
      <c r="F634" s="724"/>
      <c r="G634" s="724"/>
      <c r="H634" s="724"/>
    </row>
    <row r="635" spans="3:8" s="146" customFormat="1" ht="12.75">
      <c r="C635" s="724"/>
      <c r="D635" s="724"/>
      <c r="E635" s="724"/>
      <c r="F635" s="724"/>
      <c r="G635" s="724"/>
      <c r="H635" s="724"/>
    </row>
    <row r="636" spans="3:8" s="146" customFormat="1" ht="12.75">
      <c r="C636" s="724"/>
      <c r="D636" s="724"/>
      <c r="E636" s="724"/>
      <c r="F636" s="724"/>
      <c r="G636" s="724"/>
      <c r="H636" s="724"/>
    </row>
    <row r="637" spans="3:8" s="146" customFormat="1" ht="12.75">
      <c r="C637" s="724"/>
      <c r="D637" s="724"/>
      <c r="E637" s="724"/>
      <c r="F637" s="724"/>
      <c r="G637" s="724"/>
      <c r="H637" s="724"/>
    </row>
    <row r="638" spans="3:8" s="146" customFormat="1" ht="12.75">
      <c r="C638" s="724"/>
      <c r="D638" s="724"/>
      <c r="E638" s="724"/>
      <c r="F638" s="724"/>
      <c r="G638" s="724"/>
      <c r="H638" s="724"/>
    </row>
    <row r="639" spans="3:8" s="146" customFormat="1" ht="12.75">
      <c r="C639" s="724"/>
      <c r="D639" s="724"/>
      <c r="E639" s="724"/>
      <c r="F639" s="724"/>
      <c r="G639" s="724"/>
      <c r="H639" s="724"/>
    </row>
    <row r="640" spans="3:8" s="146" customFormat="1" ht="12.75">
      <c r="C640" s="724"/>
      <c r="D640" s="724"/>
      <c r="E640" s="724"/>
      <c r="F640" s="724"/>
      <c r="G640" s="724"/>
      <c r="H640" s="724"/>
    </row>
    <row r="641" spans="3:8" s="146" customFormat="1" ht="12.75">
      <c r="C641" s="724"/>
      <c r="D641" s="724"/>
      <c r="E641" s="724"/>
      <c r="F641" s="724"/>
      <c r="G641" s="724"/>
      <c r="H641" s="724"/>
    </row>
    <row r="642" spans="3:8" s="146" customFormat="1" ht="12.75">
      <c r="C642" s="724"/>
      <c r="D642" s="724"/>
      <c r="E642" s="724"/>
      <c r="F642" s="724"/>
      <c r="G642" s="724"/>
      <c r="H642" s="724"/>
    </row>
    <row r="643" spans="3:8" s="146" customFormat="1" ht="12.75">
      <c r="C643" s="724"/>
      <c r="D643" s="724"/>
      <c r="E643" s="724"/>
      <c r="F643" s="724"/>
      <c r="G643" s="724"/>
      <c r="H643" s="724"/>
    </row>
    <row r="644" spans="3:8" s="146" customFormat="1" ht="12.75">
      <c r="C644" s="724"/>
      <c r="D644" s="724"/>
      <c r="E644" s="724"/>
      <c r="F644" s="724"/>
      <c r="G644" s="724"/>
      <c r="H644" s="724"/>
    </row>
    <row r="645" spans="3:8" s="146" customFormat="1" ht="12.75">
      <c r="C645" s="724"/>
      <c r="D645" s="724"/>
      <c r="E645" s="724"/>
      <c r="F645" s="724"/>
      <c r="G645" s="724"/>
      <c r="H645" s="724"/>
    </row>
    <row r="646" spans="3:8" s="146" customFormat="1" ht="12.75">
      <c r="C646" s="724"/>
      <c r="D646" s="724"/>
      <c r="E646" s="724"/>
      <c r="F646" s="724"/>
      <c r="G646" s="724"/>
      <c r="H646" s="724"/>
    </row>
    <row r="647" spans="3:8" s="146" customFormat="1" ht="12.75">
      <c r="C647" s="724"/>
      <c r="D647" s="724"/>
      <c r="E647" s="724"/>
      <c r="F647" s="724"/>
      <c r="G647" s="724"/>
      <c r="H647" s="724"/>
    </row>
    <row r="648" spans="3:8" s="146" customFormat="1" ht="12.75">
      <c r="C648" s="724"/>
      <c r="D648" s="724"/>
      <c r="E648" s="724"/>
      <c r="F648" s="724"/>
      <c r="G648" s="724"/>
      <c r="H648" s="724"/>
    </row>
    <row r="649" spans="3:8" s="146" customFormat="1" ht="12.75">
      <c r="C649" s="724"/>
      <c r="D649" s="724"/>
      <c r="E649" s="724"/>
      <c r="F649" s="724"/>
      <c r="G649" s="724"/>
      <c r="H649" s="724"/>
    </row>
    <row r="650" spans="3:8" s="146" customFormat="1" ht="12.75">
      <c r="C650" s="724"/>
      <c r="D650" s="724"/>
      <c r="E650" s="724"/>
      <c r="F650" s="724"/>
      <c r="G650" s="724"/>
      <c r="H650" s="724"/>
    </row>
    <row r="651" spans="3:8" s="146" customFormat="1" ht="12.75">
      <c r="C651" s="724"/>
      <c r="D651" s="724"/>
      <c r="E651" s="724"/>
      <c r="F651" s="724"/>
      <c r="G651" s="724"/>
      <c r="H651" s="724"/>
    </row>
    <row r="652" spans="3:8" s="146" customFormat="1" ht="12.75">
      <c r="C652" s="724"/>
      <c r="D652" s="724"/>
      <c r="E652" s="724"/>
      <c r="F652" s="724"/>
      <c r="G652" s="724"/>
      <c r="H652" s="724"/>
    </row>
    <row r="653" spans="3:8" s="146" customFormat="1" ht="12.75">
      <c r="C653" s="724"/>
      <c r="D653" s="724"/>
      <c r="E653" s="724"/>
      <c r="F653" s="724"/>
      <c r="G653" s="724"/>
      <c r="H653" s="724"/>
    </row>
    <row r="654" spans="3:8" s="146" customFormat="1" ht="12.75">
      <c r="C654" s="724"/>
      <c r="D654" s="724"/>
      <c r="E654" s="724"/>
      <c r="F654" s="724"/>
      <c r="G654" s="724"/>
      <c r="H654" s="724"/>
    </row>
    <row r="655" spans="3:8" s="146" customFormat="1" ht="12.75">
      <c r="C655" s="724"/>
      <c r="D655" s="724"/>
      <c r="E655" s="724"/>
      <c r="F655" s="724"/>
      <c r="G655" s="724"/>
      <c r="H655" s="724"/>
    </row>
    <row r="656" spans="3:8" s="146" customFormat="1" ht="12.75">
      <c r="C656" s="724"/>
      <c r="D656" s="724"/>
      <c r="E656" s="724"/>
      <c r="F656" s="724"/>
      <c r="G656" s="724"/>
      <c r="H656" s="724"/>
    </row>
    <row r="657" spans="3:8" s="146" customFormat="1" ht="12.75">
      <c r="C657" s="724"/>
      <c r="D657" s="724"/>
      <c r="E657" s="724"/>
      <c r="F657" s="724"/>
      <c r="G657" s="724"/>
      <c r="H657" s="724"/>
    </row>
    <row r="658" spans="3:8" s="146" customFormat="1" ht="12.75">
      <c r="C658" s="724"/>
      <c r="D658" s="724"/>
      <c r="E658" s="724"/>
      <c r="F658" s="724"/>
      <c r="G658" s="724"/>
      <c r="H658" s="724"/>
    </row>
    <row r="659" spans="3:8" s="146" customFormat="1" ht="12.75">
      <c r="C659" s="724"/>
      <c r="D659" s="724"/>
      <c r="E659" s="724"/>
      <c r="F659" s="724"/>
      <c r="G659" s="724"/>
      <c r="H659" s="724"/>
    </row>
    <row r="660" spans="3:8" s="146" customFormat="1" ht="12.75">
      <c r="C660" s="724"/>
      <c r="D660" s="724"/>
      <c r="E660" s="724"/>
      <c r="F660" s="724"/>
      <c r="G660" s="724"/>
      <c r="H660" s="724"/>
    </row>
    <row r="661" spans="3:8" s="146" customFormat="1" ht="12.75">
      <c r="C661" s="724"/>
      <c r="D661" s="724"/>
      <c r="E661" s="724"/>
      <c r="F661" s="724"/>
      <c r="G661" s="724"/>
      <c r="H661" s="724"/>
    </row>
    <row r="662" spans="3:8" s="146" customFormat="1" ht="12.75">
      <c r="C662" s="724"/>
      <c r="D662" s="724"/>
      <c r="E662" s="724"/>
      <c r="F662" s="724"/>
      <c r="G662" s="724"/>
      <c r="H662" s="724"/>
    </row>
    <row r="663" spans="3:8" s="146" customFormat="1" ht="12.75">
      <c r="C663" s="724"/>
      <c r="D663" s="724"/>
      <c r="E663" s="724"/>
      <c r="F663" s="724"/>
      <c r="G663" s="724"/>
      <c r="H663" s="724"/>
    </row>
    <row r="664" spans="3:8" s="146" customFormat="1" ht="12.75">
      <c r="C664" s="724"/>
      <c r="D664" s="724"/>
      <c r="E664" s="724"/>
      <c r="F664" s="724"/>
      <c r="G664" s="724"/>
      <c r="H664" s="724"/>
    </row>
    <row r="665" spans="3:8" s="146" customFormat="1" ht="12.75">
      <c r="C665" s="724"/>
      <c r="D665" s="724"/>
      <c r="E665" s="724"/>
      <c r="F665" s="724"/>
      <c r="G665" s="724"/>
      <c r="H665" s="724"/>
    </row>
    <row r="666" spans="3:8" s="146" customFormat="1" ht="12.75">
      <c r="C666" s="724"/>
      <c r="D666" s="724"/>
      <c r="E666" s="724"/>
      <c r="F666" s="724"/>
      <c r="G666" s="724"/>
      <c r="H666" s="724"/>
    </row>
    <row r="667" spans="3:8" s="146" customFormat="1" ht="12.75">
      <c r="C667" s="724"/>
      <c r="D667" s="724"/>
      <c r="E667" s="724"/>
      <c r="F667" s="724"/>
      <c r="G667" s="724"/>
      <c r="H667" s="724"/>
    </row>
    <row r="668" spans="3:8" s="146" customFormat="1" ht="12.75">
      <c r="C668" s="724"/>
      <c r="D668" s="724"/>
      <c r="E668" s="724"/>
      <c r="F668" s="724"/>
      <c r="G668" s="724"/>
      <c r="H668" s="724"/>
    </row>
    <row r="669" spans="3:8" s="146" customFormat="1" ht="12.75">
      <c r="C669" s="724"/>
      <c r="D669" s="724"/>
      <c r="E669" s="724"/>
      <c r="F669" s="724"/>
      <c r="G669" s="724"/>
      <c r="H669" s="724"/>
    </row>
    <row r="670" spans="3:8" s="146" customFormat="1" ht="12.75">
      <c r="C670" s="724"/>
      <c r="D670" s="724"/>
      <c r="E670" s="724"/>
      <c r="F670" s="724"/>
      <c r="G670" s="724"/>
      <c r="H670" s="724"/>
    </row>
    <row r="671" spans="3:8" s="146" customFormat="1" ht="12.75">
      <c r="C671" s="724"/>
      <c r="D671" s="724"/>
      <c r="E671" s="724"/>
      <c r="F671" s="724"/>
      <c r="G671" s="724"/>
      <c r="H671" s="724"/>
    </row>
    <row r="672" spans="3:8" s="146" customFormat="1" ht="12.75">
      <c r="C672" s="724"/>
      <c r="D672" s="724"/>
      <c r="E672" s="724"/>
      <c r="F672" s="724"/>
      <c r="G672" s="724"/>
      <c r="H672" s="724"/>
    </row>
    <row r="673" spans="3:8" s="146" customFormat="1" ht="12.75">
      <c r="C673" s="724"/>
      <c r="D673" s="724"/>
      <c r="E673" s="724"/>
      <c r="F673" s="724"/>
      <c r="G673" s="724"/>
      <c r="H673" s="724"/>
    </row>
    <row r="674" spans="3:8" s="146" customFormat="1" ht="12.75">
      <c r="C674" s="724"/>
      <c r="D674" s="724"/>
      <c r="E674" s="724"/>
      <c r="F674" s="724"/>
      <c r="G674" s="724"/>
      <c r="H674" s="724"/>
    </row>
    <row r="675" spans="3:8" s="146" customFormat="1" ht="12.75">
      <c r="C675" s="724"/>
      <c r="D675" s="724"/>
      <c r="E675" s="724"/>
      <c r="F675" s="724"/>
      <c r="G675" s="724"/>
      <c r="H675" s="724"/>
    </row>
    <row r="676" spans="3:8" s="146" customFormat="1" ht="12.75">
      <c r="C676" s="724"/>
      <c r="D676" s="724"/>
      <c r="E676" s="724"/>
      <c r="F676" s="724"/>
      <c r="G676" s="724"/>
      <c r="H676" s="724"/>
    </row>
    <row r="677" spans="3:8" s="146" customFormat="1" ht="12.75">
      <c r="C677" s="724"/>
      <c r="D677" s="724"/>
      <c r="E677" s="724"/>
      <c r="F677" s="724"/>
      <c r="G677" s="724"/>
      <c r="H677" s="724"/>
    </row>
    <row r="678" spans="3:8" s="146" customFormat="1" ht="12.75">
      <c r="C678" s="724"/>
      <c r="D678" s="724"/>
      <c r="E678" s="724"/>
      <c r="F678" s="724"/>
      <c r="G678" s="724"/>
      <c r="H678" s="724"/>
    </row>
    <row r="679" spans="3:8" s="146" customFormat="1" ht="12.75">
      <c r="C679" s="724"/>
      <c r="D679" s="724"/>
      <c r="E679" s="724"/>
      <c r="F679" s="724"/>
      <c r="G679" s="724"/>
      <c r="H679" s="724"/>
    </row>
    <row r="680" spans="3:8" s="146" customFormat="1" ht="12.75">
      <c r="C680" s="724"/>
      <c r="D680" s="724"/>
      <c r="E680" s="724"/>
      <c r="F680" s="724"/>
      <c r="G680" s="724"/>
      <c r="H680" s="724"/>
    </row>
    <row r="681" spans="3:8" s="146" customFormat="1" ht="12.75">
      <c r="C681" s="724"/>
      <c r="D681" s="724"/>
      <c r="E681" s="724"/>
      <c r="F681" s="724"/>
      <c r="G681" s="724"/>
      <c r="H681" s="724"/>
    </row>
    <row r="682" spans="3:8" s="146" customFormat="1" ht="12.75">
      <c r="C682" s="724"/>
      <c r="D682" s="724"/>
      <c r="E682" s="724"/>
      <c r="F682" s="724"/>
      <c r="G682" s="724"/>
      <c r="H682" s="724"/>
    </row>
    <row r="683" spans="3:8" s="146" customFormat="1" ht="12.75">
      <c r="C683" s="724"/>
      <c r="D683" s="724"/>
      <c r="E683" s="724"/>
      <c r="F683" s="724"/>
      <c r="G683" s="724"/>
      <c r="H683" s="724"/>
    </row>
    <row r="684" spans="3:8" s="146" customFormat="1" ht="12.75">
      <c r="C684" s="724"/>
      <c r="D684" s="724"/>
      <c r="E684" s="724"/>
      <c r="F684" s="724"/>
      <c r="G684" s="724"/>
      <c r="H684" s="724"/>
    </row>
    <row r="685" spans="3:8" s="146" customFormat="1" ht="12.75">
      <c r="C685" s="724"/>
      <c r="D685" s="724"/>
      <c r="E685" s="724"/>
      <c r="F685" s="724"/>
      <c r="G685" s="724"/>
      <c r="H685" s="724"/>
    </row>
    <row r="686" spans="3:8" s="146" customFormat="1" ht="12.75">
      <c r="C686" s="724"/>
      <c r="D686" s="724"/>
      <c r="E686" s="724"/>
      <c r="F686" s="724"/>
      <c r="G686" s="724"/>
      <c r="H686" s="724"/>
    </row>
    <row r="687" spans="3:8" s="146" customFormat="1" ht="12.75">
      <c r="C687" s="724"/>
      <c r="D687" s="724"/>
      <c r="E687" s="724"/>
      <c r="F687" s="724"/>
      <c r="G687" s="724"/>
      <c r="H687" s="724"/>
    </row>
    <row r="688" spans="3:8" s="146" customFormat="1" ht="12.75">
      <c r="C688" s="724"/>
      <c r="D688" s="724"/>
      <c r="E688" s="724"/>
      <c r="F688" s="724"/>
      <c r="G688" s="724"/>
      <c r="H688" s="724"/>
    </row>
    <row r="689" spans="3:8" s="146" customFormat="1" ht="12.75">
      <c r="C689" s="724"/>
      <c r="D689" s="724"/>
      <c r="E689" s="724"/>
      <c r="F689" s="724"/>
      <c r="G689" s="724"/>
      <c r="H689" s="724"/>
    </row>
    <row r="690" spans="3:8" s="146" customFormat="1" ht="12.75">
      <c r="C690" s="724"/>
      <c r="D690" s="724"/>
      <c r="E690" s="724"/>
      <c r="F690" s="724"/>
      <c r="G690" s="724"/>
      <c r="H690" s="724"/>
    </row>
    <row r="691" spans="3:8" s="146" customFormat="1" ht="12.75">
      <c r="C691" s="724"/>
      <c r="D691" s="724"/>
      <c r="E691" s="724"/>
      <c r="F691" s="724"/>
      <c r="G691" s="724"/>
      <c r="H691" s="724"/>
    </row>
    <row r="692" spans="3:8" s="146" customFormat="1" ht="12.75">
      <c r="C692" s="724"/>
      <c r="D692" s="724"/>
      <c r="E692" s="724"/>
      <c r="F692" s="724"/>
      <c r="G692" s="724"/>
      <c r="H692" s="724"/>
    </row>
    <row r="693" spans="3:8" s="146" customFormat="1" ht="12.75">
      <c r="C693" s="724"/>
      <c r="D693" s="724"/>
      <c r="E693" s="724"/>
      <c r="F693" s="724"/>
      <c r="G693" s="724"/>
      <c r="H693" s="724"/>
    </row>
    <row r="694" spans="3:8" s="146" customFormat="1" ht="12.75">
      <c r="C694" s="724"/>
      <c r="D694" s="724"/>
      <c r="E694" s="724"/>
      <c r="F694" s="724"/>
      <c r="G694" s="724"/>
      <c r="H694" s="724"/>
    </row>
    <row r="695" spans="3:8" s="146" customFormat="1" ht="12.75">
      <c r="C695" s="724"/>
      <c r="D695" s="724"/>
      <c r="E695" s="724"/>
      <c r="F695" s="724"/>
      <c r="G695" s="724"/>
      <c r="H695" s="724"/>
    </row>
    <row r="696" spans="3:8" s="146" customFormat="1" ht="12.75">
      <c r="C696" s="724"/>
      <c r="D696" s="724"/>
      <c r="E696" s="724"/>
      <c r="F696" s="724"/>
      <c r="G696" s="724"/>
      <c r="H696" s="724"/>
    </row>
    <row r="697" spans="3:8" s="146" customFormat="1" ht="12.75">
      <c r="C697" s="724"/>
      <c r="D697" s="724"/>
      <c r="E697" s="724"/>
      <c r="F697" s="724"/>
      <c r="G697" s="724"/>
      <c r="H697" s="724"/>
    </row>
    <row r="698" spans="3:8" s="146" customFormat="1" ht="12.75">
      <c r="C698" s="724"/>
      <c r="D698" s="724"/>
      <c r="E698" s="724"/>
      <c r="F698" s="724"/>
      <c r="G698" s="724"/>
      <c r="H698" s="724"/>
    </row>
    <row r="699" spans="3:8" s="146" customFormat="1" ht="12.75">
      <c r="C699" s="724"/>
      <c r="D699" s="724"/>
      <c r="E699" s="724"/>
      <c r="F699" s="724"/>
      <c r="G699" s="724"/>
      <c r="H699" s="724"/>
    </row>
    <row r="700" spans="3:8" s="146" customFormat="1" ht="12.75">
      <c r="C700" s="724"/>
      <c r="D700" s="724"/>
      <c r="E700" s="724"/>
      <c r="F700" s="724"/>
      <c r="G700" s="724"/>
      <c r="H700" s="724"/>
    </row>
    <row r="701" spans="3:8" s="146" customFormat="1" ht="12.75">
      <c r="C701" s="724"/>
      <c r="D701" s="724"/>
      <c r="E701" s="724"/>
      <c r="F701" s="724"/>
      <c r="G701" s="724"/>
      <c r="H701" s="724"/>
    </row>
    <row r="702" spans="3:8" s="146" customFormat="1" ht="12.75">
      <c r="C702" s="724"/>
      <c r="D702" s="724"/>
      <c r="E702" s="724"/>
      <c r="F702" s="724"/>
      <c r="G702" s="724"/>
      <c r="H702" s="724"/>
    </row>
    <row r="703" spans="3:8" s="146" customFormat="1" ht="12.75">
      <c r="C703" s="724"/>
      <c r="D703" s="724"/>
      <c r="E703" s="724"/>
      <c r="F703" s="724"/>
      <c r="G703" s="724"/>
      <c r="H703" s="724"/>
    </row>
    <row r="704" spans="3:8" s="146" customFormat="1" ht="12.75">
      <c r="C704" s="724"/>
      <c r="D704" s="724"/>
      <c r="E704" s="724"/>
      <c r="F704" s="724"/>
      <c r="G704" s="724"/>
      <c r="H704" s="724"/>
    </row>
    <row r="705" spans="3:8" s="146" customFormat="1" ht="12.75">
      <c r="C705" s="724"/>
      <c r="D705" s="724"/>
      <c r="E705" s="724"/>
      <c r="F705" s="724"/>
      <c r="G705" s="724"/>
      <c r="H705" s="724"/>
    </row>
    <row r="706" spans="3:8" s="146" customFormat="1" ht="12.75">
      <c r="C706" s="724"/>
      <c r="D706" s="724"/>
      <c r="E706" s="724"/>
      <c r="F706" s="724"/>
      <c r="G706" s="724"/>
      <c r="H706" s="724"/>
    </row>
    <row r="707" spans="3:8" s="146" customFormat="1" ht="12.75">
      <c r="C707" s="724"/>
      <c r="D707" s="724"/>
      <c r="E707" s="724"/>
      <c r="F707" s="724"/>
      <c r="G707" s="724"/>
      <c r="H707" s="724"/>
    </row>
    <row r="708" spans="3:8" s="146" customFormat="1" ht="12.75">
      <c r="C708" s="724"/>
      <c r="D708" s="724"/>
      <c r="E708" s="724"/>
      <c r="F708" s="724"/>
      <c r="G708" s="724"/>
      <c r="H708" s="724"/>
    </row>
    <row r="709" spans="3:8" s="146" customFormat="1" ht="12.75">
      <c r="C709" s="724"/>
      <c r="D709" s="724"/>
      <c r="E709" s="724"/>
      <c r="F709" s="724"/>
      <c r="G709" s="724"/>
      <c r="H709" s="724"/>
    </row>
    <row r="710" spans="3:8" s="146" customFormat="1" ht="12.75">
      <c r="C710" s="724"/>
      <c r="D710" s="724"/>
      <c r="E710" s="724"/>
      <c r="F710" s="724"/>
      <c r="G710" s="724"/>
      <c r="H710" s="724"/>
    </row>
    <row r="711" spans="3:8" s="146" customFormat="1" ht="12.75">
      <c r="C711" s="724"/>
      <c r="D711" s="724"/>
      <c r="E711" s="724"/>
      <c r="F711" s="724"/>
      <c r="G711" s="724"/>
      <c r="H711" s="724"/>
    </row>
    <row r="712" spans="3:8" s="146" customFormat="1" ht="12.75">
      <c r="C712" s="724"/>
      <c r="D712" s="724"/>
      <c r="E712" s="724"/>
      <c r="F712" s="724"/>
      <c r="G712" s="724"/>
      <c r="H712" s="724"/>
    </row>
    <row r="713" spans="3:8" s="146" customFormat="1" ht="12.75">
      <c r="C713" s="724"/>
      <c r="D713" s="724"/>
      <c r="E713" s="724"/>
      <c r="F713" s="724"/>
      <c r="G713" s="724"/>
      <c r="H713" s="724"/>
    </row>
    <row r="714" spans="3:8" s="146" customFormat="1" ht="12.75">
      <c r="C714" s="724"/>
      <c r="D714" s="724"/>
      <c r="E714" s="724"/>
      <c r="F714" s="724"/>
      <c r="G714" s="724"/>
      <c r="H714" s="724"/>
    </row>
    <row r="715" spans="3:8" s="146" customFormat="1" ht="12.75">
      <c r="C715" s="724"/>
      <c r="D715" s="724"/>
      <c r="E715" s="724"/>
      <c r="F715" s="724"/>
      <c r="G715" s="724"/>
      <c r="H715" s="724"/>
    </row>
    <row r="716" spans="3:8" s="146" customFormat="1" ht="12.75">
      <c r="C716" s="724"/>
      <c r="D716" s="724"/>
      <c r="E716" s="724"/>
      <c r="F716" s="724"/>
      <c r="G716" s="724"/>
      <c r="H716" s="724"/>
    </row>
    <row r="717" spans="3:8" s="146" customFormat="1" ht="12.75">
      <c r="C717" s="724"/>
      <c r="D717" s="724"/>
      <c r="E717" s="724"/>
      <c r="F717" s="724"/>
      <c r="G717" s="724"/>
      <c r="H717" s="724"/>
    </row>
    <row r="718" spans="3:8" s="146" customFormat="1" ht="12.75">
      <c r="C718" s="724"/>
      <c r="D718" s="724"/>
      <c r="E718" s="724"/>
      <c r="F718" s="724"/>
      <c r="G718" s="724"/>
      <c r="H718" s="724"/>
    </row>
    <row r="719" spans="3:8" s="146" customFormat="1" ht="12.75">
      <c r="C719" s="724"/>
      <c r="D719" s="724"/>
      <c r="E719" s="724"/>
      <c r="F719" s="724"/>
      <c r="G719" s="724"/>
      <c r="H719" s="724"/>
    </row>
    <row r="720" spans="3:8" s="146" customFormat="1" ht="12.75">
      <c r="C720" s="724"/>
      <c r="D720" s="724"/>
      <c r="E720" s="724"/>
      <c r="F720" s="724"/>
      <c r="G720" s="724"/>
      <c r="H720" s="724"/>
    </row>
    <row r="721" spans="3:8" s="146" customFormat="1" ht="12.75">
      <c r="C721" s="724"/>
      <c r="D721" s="724"/>
      <c r="E721" s="724"/>
      <c r="F721" s="724"/>
      <c r="G721" s="724"/>
      <c r="H721" s="724"/>
    </row>
    <row r="722" spans="3:8" s="146" customFormat="1" ht="12.75">
      <c r="C722" s="724"/>
      <c r="D722" s="724"/>
      <c r="E722" s="724"/>
      <c r="F722" s="724"/>
      <c r="G722" s="724"/>
      <c r="H722" s="724"/>
    </row>
    <row r="723" spans="3:8" s="146" customFormat="1" ht="12.75">
      <c r="C723" s="724"/>
      <c r="D723" s="724"/>
      <c r="E723" s="724"/>
      <c r="F723" s="724"/>
      <c r="G723" s="724"/>
      <c r="H723" s="724"/>
    </row>
    <row r="724" spans="3:8" s="146" customFormat="1" ht="12.75">
      <c r="C724" s="724"/>
      <c r="D724" s="724"/>
      <c r="E724" s="724"/>
      <c r="F724" s="724"/>
      <c r="G724" s="724"/>
      <c r="H724" s="724"/>
    </row>
    <row r="725" spans="3:8" s="146" customFormat="1" ht="12.75">
      <c r="C725" s="724"/>
      <c r="D725" s="724"/>
      <c r="E725" s="724"/>
      <c r="F725" s="724"/>
      <c r="G725" s="724"/>
      <c r="H725" s="724"/>
    </row>
    <row r="726" spans="3:8" s="146" customFormat="1" ht="12.75">
      <c r="C726" s="724"/>
      <c r="D726" s="724"/>
      <c r="E726" s="724"/>
      <c r="F726" s="724"/>
      <c r="G726" s="724"/>
      <c r="H726" s="724"/>
    </row>
    <row r="727" spans="3:8" s="146" customFormat="1" ht="12.75">
      <c r="C727" s="724"/>
      <c r="D727" s="724"/>
      <c r="E727" s="724"/>
      <c r="F727" s="724"/>
      <c r="G727" s="724"/>
      <c r="H727" s="724"/>
    </row>
    <row r="728" spans="3:8" s="146" customFormat="1" ht="12.75">
      <c r="C728" s="724"/>
      <c r="D728" s="724"/>
      <c r="E728" s="724"/>
      <c r="F728" s="724"/>
      <c r="G728" s="724"/>
      <c r="H728" s="724"/>
    </row>
    <row r="729" spans="3:8" s="146" customFormat="1" ht="12.75">
      <c r="C729" s="724"/>
      <c r="D729" s="724"/>
      <c r="E729" s="724"/>
      <c r="F729" s="724"/>
      <c r="G729" s="724"/>
      <c r="H729" s="724"/>
    </row>
    <row r="730" spans="3:8" s="146" customFormat="1" ht="12.75">
      <c r="C730" s="724"/>
      <c r="D730" s="724"/>
      <c r="E730" s="724"/>
      <c r="F730" s="724"/>
      <c r="G730" s="724"/>
      <c r="H730" s="724"/>
    </row>
    <row r="731" spans="3:8" s="146" customFormat="1" ht="12.75">
      <c r="C731" s="724"/>
      <c r="D731" s="724"/>
      <c r="E731" s="724"/>
      <c r="F731" s="724"/>
      <c r="G731" s="724"/>
      <c r="H731" s="724"/>
    </row>
    <row r="732" spans="3:8" s="146" customFormat="1" ht="12.75">
      <c r="C732" s="724"/>
      <c r="D732" s="724"/>
      <c r="E732" s="724"/>
      <c r="F732" s="724"/>
      <c r="G732" s="724"/>
      <c r="H732" s="724"/>
    </row>
    <row r="733" spans="3:8" s="146" customFormat="1" ht="12.75">
      <c r="C733" s="724"/>
      <c r="D733" s="724"/>
      <c r="E733" s="724"/>
      <c r="F733" s="724"/>
      <c r="G733" s="724"/>
      <c r="H733" s="724"/>
    </row>
    <row r="734" spans="3:8" s="146" customFormat="1" ht="12.75">
      <c r="C734" s="724"/>
      <c r="D734" s="724"/>
      <c r="E734" s="724"/>
      <c r="F734" s="724"/>
      <c r="G734" s="724"/>
      <c r="H734" s="724"/>
    </row>
    <row r="735" spans="3:8" s="146" customFormat="1" ht="12.75">
      <c r="C735" s="724"/>
      <c r="D735" s="724"/>
      <c r="E735" s="724"/>
      <c r="F735" s="724"/>
      <c r="G735" s="724"/>
      <c r="H735" s="724"/>
    </row>
    <row r="736" spans="3:8" s="146" customFormat="1" ht="12.75">
      <c r="C736" s="724"/>
      <c r="D736" s="724"/>
      <c r="E736" s="724"/>
      <c r="F736" s="724"/>
      <c r="G736" s="724"/>
      <c r="H736" s="724"/>
    </row>
    <row r="737" spans="3:8" s="146" customFormat="1" ht="12.75">
      <c r="C737" s="724"/>
      <c r="D737" s="724"/>
      <c r="E737" s="724"/>
      <c r="F737" s="724"/>
      <c r="G737" s="724"/>
      <c r="H737" s="724"/>
    </row>
    <row r="738" spans="3:8" s="146" customFormat="1" ht="12.75">
      <c r="C738" s="724"/>
      <c r="D738" s="724"/>
      <c r="E738" s="724"/>
      <c r="F738" s="724"/>
      <c r="G738" s="724"/>
      <c r="H738" s="724"/>
    </row>
    <row r="739" spans="3:8" s="146" customFormat="1" ht="12.75">
      <c r="C739" s="724"/>
      <c r="D739" s="724"/>
      <c r="E739" s="724"/>
      <c r="F739" s="724"/>
      <c r="G739" s="724"/>
      <c r="H739" s="724"/>
    </row>
    <row r="740" spans="3:8" s="146" customFormat="1" ht="12.75">
      <c r="C740" s="724"/>
      <c r="D740" s="724"/>
      <c r="E740" s="724"/>
      <c r="F740" s="724"/>
      <c r="G740" s="724"/>
      <c r="H740" s="724"/>
    </row>
    <row r="741" spans="3:8" s="146" customFormat="1" ht="12.75">
      <c r="C741" s="724"/>
      <c r="D741" s="724"/>
      <c r="E741" s="724"/>
      <c r="F741" s="724"/>
      <c r="G741" s="724"/>
      <c r="H741" s="724"/>
    </row>
    <row r="742" spans="3:8" s="146" customFormat="1" ht="12.75">
      <c r="C742" s="724"/>
      <c r="D742" s="724"/>
      <c r="E742" s="724"/>
      <c r="F742" s="724"/>
      <c r="G742" s="724"/>
      <c r="H742" s="724"/>
    </row>
    <row r="743" spans="3:8" s="146" customFormat="1" ht="12.75">
      <c r="C743" s="724"/>
      <c r="D743" s="724"/>
      <c r="E743" s="724"/>
      <c r="F743" s="724"/>
      <c r="G743" s="724"/>
      <c r="H743" s="724"/>
    </row>
    <row r="744" spans="3:8" s="146" customFormat="1" ht="12.75">
      <c r="C744" s="724"/>
      <c r="D744" s="724"/>
      <c r="E744" s="724"/>
      <c r="F744" s="724"/>
      <c r="G744" s="724"/>
      <c r="H744" s="724"/>
    </row>
    <row r="745" spans="3:8" s="146" customFormat="1" ht="12.75">
      <c r="C745" s="724"/>
      <c r="D745" s="724"/>
      <c r="E745" s="724"/>
      <c r="F745" s="724"/>
      <c r="G745" s="724"/>
      <c r="H745" s="724"/>
    </row>
    <row r="746" spans="3:8" s="146" customFormat="1" ht="12.75">
      <c r="C746" s="724"/>
      <c r="D746" s="724"/>
      <c r="E746" s="724"/>
      <c r="F746" s="724"/>
      <c r="G746" s="724"/>
      <c r="H746" s="724"/>
    </row>
    <row r="747" spans="3:8" s="146" customFormat="1" ht="12.75">
      <c r="C747" s="724"/>
      <c r="D747" s="724"/>
      <c r="E747" s="724"/>
      <c r="F747" s="724"/>
      <c r="G747" s="724"/>
      <c r="H747" s="724"/>
    </row>
    <row r="748" spans="3:8" s="146" customFormat="1" ht="12.75">
      <c r="C748" s="724"/>
      <c r="D748" s="724"/>
      <c r="E748" s="724"/>
      <c r="F748" s="724"/>
      <c r="G748" s="724"/>
      <c r="H748" s="724"/>
    </row>
    <row r="749" spans="3:8" s="146" customFormat="1" ht="12.75">
      <c r="C749" s="724"/>
      <c r="D749" s="724"/>
      <c r="E749" s="724"/>
      <c r="F749" s="724"/>
      <c r="G749" s="724"/>
      <c r="H749" s="724"/>
    </row>
    <row r="750" spans="3:8" s="146" customFormat="1" ht="12.75">
      <c r="C750" s="724"/>
      <c r="D750" s="724"/>
      <c r="E750" s="724"/>
      <c r="F750" s="724"/>
      <c r="G750" s="724"/>
      <c r="H750" s="724"/>
    </row>
    <row r="751" spans="3:8" s="146" customFormat="1" ht="12.75">
      <c r="C751" s="724"/>
      <c r="D751" s="724"/>
      <c r="E751" s="724"/>
      <c r="F751" s="724"/>
      <c r="G751" s="724"/>
      <c r="H751" s="724"/>
    </row>
    <row r="752" spans="3:8" s="146" customFormat="1" ht="12.75">
      <c r="C752" s="724"/>
      <c r="D752" s="724"/>
      <c r="E752" s="724"/>
      <c r="F752" s="724"/>
      <c r="G752" s="724"/>
      <c r="H752" s="724"/>
    </row>
    <row r="753" spans="3:8" s="146" customFormat="1" ht="12.75">
      <c r="C753" s="724"/>
      <c r="D753" s="724"/>
      <c r="E753" s="724"/>
      <c r="F753" s="724"/>
      <c r="G753" s="724"/>
      <c r="H753" s="724"/>
    </row>
    <row r="754" spans="3:8" s="146" customFormat="1" ht="12.75">
      <c r="C754" s="724"/>
      <c r="D754" s="724"/>
      <c r="E754" s="724"/>
      <c r="F754" s="724"/>
      <c r="G754" s="724"/>
      <c r="H754" s="724"/>
    </row>
    <row r="755" spans="3:8" s="146" customFormat="1" ht="12.75">
      <c r="C755" s="724"/>
      <c r="D755" s="724"/>
      <c r="E755" s="724"/>
      <c r="F755" s="724"/>
      <c r="G755" s="724"/>
      <c r="H755" s="724"/>
    </row>
    <row r="756" spans="3:8" s="146" customFormat="1" ht="12.75">
      <c r="C756" s="724"/>
      <c r="D756" s="724"/>
      <c r="E756" s="724"/>
      <c r="F756" s="724"/>
      <c r="G756" s="724"/>
      <c r="H756" s="724"/>
    </row>
    <row r="757" spans="3:8" s="146" customFormat="1" ht="12.75">
      <c r="C757" s="724"/>
      <c r="D757" s="724"/>
      <c r="E757" s="724"/>
      <c r="F757" s="724"/>
      <c r="G757" s="724"/>
      <c r="H757" s="724"/>
    </row>
    <row r="758" spans="3:8" s="146" customFormat="1" ht="12.75">
      <c r="C758" s="724"/>
      <c r="D758" s="724"/>
      <c r="E758" s="724"/>
      <c r="F758" s="724"/>
      <c r="G758" s="724"/>
      <c r="H758" s="724"/>
    </row>
    <row r="759" spans="3:8" s="146" customFormat="1" ht="12.75">
      <c r="C759" s="724"/>
      <c r="D759" s="724"/>
      <c r="E759" s="724"/>
      <c r="F759" s="724"/>
      <c r="G759" s="724"/>
      <c r="H759" s="724"/>
    </row>
    <row r="760" spans="3:8" s="146" customFormat="1" ht="12.75">
      <c r="C760" s="724"/>
      <c r="D760" s="724"/>
      <c r="E760" s="724"/>
      <c r="F760" s="724"/>
      <c r="G760" s="724"/>
      <c r="H760" s="724"/>
    </row>
    <row r="761" spans="3:8" s="146" customFormat="1" ht="12.75">
      <c r="C761" s="724"/>
      <c r="D761" s="724"/>
      <c r="E761" s="724"/>
      <c r="F761" s="724"/>
      <c r="G761" s="724"/>
      <c r="H761" s="724"/>
    </row>
    <row r="762" spans="3:8" s="146" customFormat="1" ht="12.75">
      <c r="C762" s="724"/>
      <c r="D762" s="724"/>
      <c r="E762" s="724"/>
      <c r="F762" s="724"/>
      <c r="G762" s="724"/>
      <c r="H762" s="724"/>
    </row>
    <row r="763" spans="3:8" s="146" customFormat="1" ht="12.75">
      <c r="C763" s="724"/>
      <c r="D763" s="724"/>
      <c r="E763" s="724"/>
      <c r="F763" s="724"/>
      <c r="G763" s="724"/>
      <c r="H763" s="724"/>
    </row>
    <row r="764" spans="3:8" s="146" customFormat="1" ht="12.75">
      <c r="C764" s="724"/>
      <c r="D764" s="724"/>
      <c r="E764" s="724"/>
      <c r="F764" s="724"/>
      <c r="G764" s="724"/>
      <c r="H764" s="724"/>
    </row>
    <row r="765" spans="3:8" s="146" customFormat="1" ht="12.75">
      <c r="C765" s="724"/>
      <c r="D765" s="724"/>
      <c r="E765" s="724"/>
      <c r="F765" s="724"/>
      <c r="G765" s="724"/>
      <c r="H765" s="724"/>
    </row>
    <row r="766" spans="3:8" s="146" customFormat="1" ht="12.75">
      <c r="C766" s="724"/>
      <c r="D766" s="724"/>
      <c r="E766" s="724"/>
      <c r="F766" s="724"/>
      <c r="G766" s="724"/>
      <c r="H766" s="724"/>
    </row>
    <row r="767" spans="3:8" s="146" customFormat="1" ht="12.75">
      <c r="C767" s="724"/>
      <c r="D767" s="724"/>
      <c r="E767" s="724"/>
      <c r="F767" s="724"/>
      <c r="G767" s="724"/>
      <c r="H767" s="724"/>
    </row>
    <row r="768" spans="3:8" s="146" customFormat="1" ht="12.75">
      <c r="C768" s="724"/>
      <c r="D768" s="724"/>
      <c r="E768" s="724"/>
      <c r="F768" s="724"/>
      <c r="G768" s="724"/>
      <c r="H768" s="724"/>
    </row>
    <row r="769" spans="3:8" s="146" customFormat="1" ht="12.75">
      <c r="C769" s="724"/>
      <c r="D769" s="724"/>
      <c r="E769" s="724"/>
      <c r="F769" s="724"/>
      <c r="G769" s="724"/>
      <c r="H769" s="724"/>
    </row>
    <row r="770" spans="3:8" s="146" customFormat="1" ht="12.75">
      <c r="C770" s="724"/>
      <c r="D770" s="724"/>
      <c r="E770" s="724"/>
      <c r="F770" s="724"/>
      <c r="G770" s="724"/>
      <c r="H770" s="724"/>
    </row>
    <row r="771" spans="3:8" s="146" customFormat="1" ht="12.75">
      <c r="C771" s="724"/>
      <c r="D771" s="724"/>
      <c r="E771" s="724"/>
      <c r="F771" s="724"/>
      <c r="G771" s="724"/>
      <c r="H771" s="724"/>
    </row>
    <row r="772" spans="3:8" s="146" customFormat="1" ht="12.75">
      <c r="C772" s="724"/>
      <c r="D772" s="724"/>
      <c r="E772" s="724"/>
      <c r="F772" s="724"/>
      <c r="G772" s="724"/>
      <c r="H772" s="724"/>
    </row>
    <row r="773" spans="3:8" s="146" customFormat="1" ht="12.75">
      <c r="C773" s="724"/>
      <c r="D773" s="724"/>
      <c r="E773" s="724"/>
      <c r="F773" s="724"/>
      <c r="G773" s="724"/>
      <c r="H773" s="724"/>
    </row>
    <row r="774" spans="3:8" s="146" customFormat="1" ht="12.75">
      <c r="C774" s="724"/>
      <c r="D774" s="724"/>
      <c r="E774" s="724"/>
      <c r="F774" s="724"/>
      <c r="G774" s="724"/>
      <c r="H774" s="724"/>
    </row>
    <row r="775" spans="3:8" s="146" customFormat="1" ht="12.75">
      <c r="C775" s="724"/>
      <c r="D775" s="724"/>
      <c r="E775" s="724"/>
      <c r="F775" s="724"/>
      <c r="G775" s="724"/>
      <c r="H775" s="724"/>
    </row>
    <row r="776" spans="3:8" s="146" customFormat="1" ht="12.75">
      <c r="C776" s="724"/>
      <c r="D776" s="724"/>
      <c r="E776" s="724"/>
      <c r="F776" s="724"/>
      <c r="G776" s="724"/>
      <c r="H776" s="724"/>
    </row>
    <row r="777" spans="3:8" s="146" customFormat="1" ht="12.75">
      <c r="C777" s="724"/>
      <c r="D777" s="724"/>
      <c r="E777" s="724"/>
      <c r="F777" s="724"/>
      <c r="G777" s="724"/>
      <c r="H777" s="724"/>
    </row>
    <row r="778" spans="3:8" s="146" customFormat="1" ht="12.75">
      <c r="C778" s="724"/>
      <c r="D778" s="724"/>
      <c r="E778" s="724"/>
      <c r="F778" s="724"/>
      <c r="G778" s="724"/>
      <c r="H778" s="724"/>
    </row>
    <row r="779" spans="3:8" s="146" customFormat="1" ht="12.75">
      <c r="C779" s="724"/>
      <c r="D779" s="724"/>
      <c r="E779" s="724"/>
      <c r="F779" s="724"/>
      <c r="G779" s="724"/>
      <c r="H779" s="724"/>
    </row>
    <row r="780" spans="3:8" s="146" customFormat="1" ht="12.75">
      <c r="C780" s="724"/>
      <c r="D780" s="724"/>
      <c r="E780" s="724"/>
      <c r="F780" s="724"/>
      <c r="G780" s="724"/>
      <c r="H780" s="724"/>
    </row>
    <row r="781" spans="3:8" s="146" customFormat="1" ht="12.75">
      <c r="C781" s="724"/>
      <c r="D781" s="724"/>
      <c r="E781" s="724"/>
      <c r="F781" s="724"/>
      <c r="G781" s="724"/>
      <c r="H781" s="724"/>
    </row>
    <row r="782" spans="3:8" s="146" customFormat="1" ht="12.75">
      <c r="C782" s="724"/>
      <c r="D782" s="724"/>
      <c r="E782" s="724"/>
      <c r="F782" s="724"/>
      <c r="G782" s="724"/>
      <c r="H782" s="724"/>
    </row>
    <row r="783" spans="3:8" s="146" customFormat="1" ht="12.75">
      <c r="C783" s="724"/>
      <c r="D783" s="724"/>
      <c r="E783" s="724"/>
      <c r="F783" s="724"/>
      <c r="G783" s="724"/>
      <c r="H783" s="724"/>
    </row>
    <row r="784" spans="3:8" s="146" customFormat="1" ht="12.75">
      <c r="C784" s="724"/>
      <c r="D784" s="724"/>
      <c r="E784" s="724"/>
      <c r="F784" s="724"/>
      <c r="G784" s="724"/>
      <c r="H784" s="724"/>
    </row>
    <row r="785" spans="3:8" s="146" customFormat="1" ht="12.75">
      <c r="C785" s="724"/>
      <c r="D785" s="724"/>
      <c r="E785" s="724"/>
      <c r="F785" s="724"/>
      <c r="G785" s="724"/>
      <c r="H785" s="724"/>
    </row>
    <row r="786" spans="3:8" s="146" customFormat="1" ht="12.75">
      <c r="C786" s="724"/>
      <c r="D786" s="724"/>
      <c r="E786" s="724"/>
      <c r="F786" s="724"/>
      <c r="G786" s="724"/>
      <c r="H786" s="724"/>
    </row>
    <row r="787" spans="3:8" s="146" customFormat="1" ht="12.75">
      <c r="C787" s="724"/>
      <c r="D787" s="724"/>
      <c r="E787" s="724"/>
      <c r="F787" s="724"/>
      <c r="G787" s="724"/>
      <c r="H787" s="724"/>
    </row>
    <row r="788" spans="3:8" s="146" customFormat="1" ht="12.75">
      <c r="C788" s="724"/>
      <c r="D788" s="724"/>
      <c r="E788" s="724"/>
      <c r="F788" s="724"/>
      <c r="G788" s="724"/>
      <c r="H788" s="724"/>
    </row>
    <row r="789" spans="3:8" s="146" customFormat="1" ht="12.75">
      <c r="C789" s="724"/>
      <c r="D789" s="724"/>
      <c r="E789" s="724"/>
      <c r="F789" s="724"/>
      <c r="G789" s="724"/>
      <c r="H789" s="724"/>
    </row>
    <row r="790" spans="3:8" s="146" customFormat="1" ht="12.75">
      <c r="C790" s="724"/>
      <c r="D790" s="724"/>
      <c r="E790" s="724"/>
      <c r="F790" s="724"/>
      <c r="G790" s="724"/>
      <c r="H790" s="724"/>
    </row>
    <row r="791" spans="3:8" s="146" customFormat="1" ht="12.75">
      <c r="C791" s="724"/>
      <c r="D791" s="724"/>
      <c r="E791" s="724"/>
      <c r="F791" s="724"/>
      <c r="G791" s="724"/>
      <c r="H791" s="724"/>
    </row>
    <row r="792" spans="3:8" s="146" customFormat="1" ht="12.75">
      <c r="C792" s="724"/>
      <c r="D792" s="724"/>
      <c r="E792" s="724"/>
      <c r="F792" s="724"/>
      <c r="G792" s="724"/>
      <c r="H792" s="724"/>
    </row>
    <row r="793" spans="3:8" s="146" customFormat="1" ht="12.75">
      <c r="C793" s="724"/>
      <c r="D793" s="724"/>
      <c r="E793" s="724"/>
      <c r="F793" s="724"/>
      <c r="G793" s="724"/>
      <c r="H793" s="724"/>
    </row>
    <row r="794" spans="3:8" s="146" customFormat="1" ht="12.75">
      <c r="C794" s="724"/>
      <c r="D794" s="724"/>
      <c r="E794" s="724"/>
      <c r="F794" s="724"/>
      <c r="G794" s="724"/>
      <c r="H794" s="724"/>
    </row>
    <row r="795" spans="3:8" s="146" customFormat="1" ht="12.75">
      <c r="C795" s="724"/>
      <c r="D795" s="724"/>
      <c r="E795" s="724"/>
      <c r="F795" s="724"/>
      <c r="G795" s="724"/>
      <c r="H795" s="724"/>
    </row>
    <row r="796" spans="3:8" s="146" customFormat="1" ht="12.75">
      <c r="C796" s="724"/>
      <c r="D796" s="724"/>
      <c r="E796" s="724"/>
      <c r="F796" s="724"/>
      <c r="G796" s="724"/>
      <c r="H796" s="724"/>
    </row>
    <row r="797" spans="3:8" s="146" customFormat="1" ht="12.75">
      <c r="C797" s="724"/>
      <c r="D797" s="724"/>
      <c r="E797" s="724"/>
      <c r="F797" s="724"/>
      <c r="G797" s="724"/>
      <c r="H797" s="724"/>
    </row>
    <row r="798" spans="3:8" s="146" customFormat="1" ht="12.75">
      <c r="C798" s="724"/>
      <c r="D798" s="724"/>
      <c r="E798" s="724"/>
      <c r="F798" s="724"/>
      <c r="G798" s="724"/>
      <c r="H798" s="724"/>
    </row>
    <row r="799" spans="3:8" s="146" customFormat="1" ht="12.75">
      <c r="C799" s="724"/>
      <c r="D799" s="724"/>
      <c r="E799" s="724"/>
      <c r="F799" s="724"/>
      <c r="G799" s="724"/>
      <c r="H799" s="724"/>
    </row>
    <row r="800" spans="3:8" s="146" customFormat="1" ht="12.75">
      <c r="C800" s="724"/>
      <c r="D800" s="724"/>
      <c r="E800" s="724"/>
      <c r="F800" s="724"/>
      <c r="G800" s="724"/>
      <c r="H800" s="724"/>
    </row>
    <row r="801" spans="3:8" s="146" customFormat="1" ht="12.75">
      <c r="C801" s="724"/>
      <c r="D801" s="724"/>
      <c r="E801" s="724"/>
      <c r="F801" s="724"/>
      <c r="G801" s="724"/>
      <c r="H801" s="724"/>
    </row>
    <row r="802" spans="3:8" s="146" customFormat="1" ht="12.75">
      <c r="C802" s="724"/>
      <c r="D802" s="724"/>
      <c r="E802" s="724"/>
      <c r="F802" s="724"/>
      <c r="G802" s="724"/>
      <c r="H802" s="724"/>
    </row>
    <row r="803" spans="3:8" s="146" customFormat="1" ht="12.75">
      <c r="C803" s="724"/>
      <c r="D803" s="724"/>
      <c r="E803" s="724"/>
      <c r="F803" s="724"/>
      <c r="G803" s="724"/>
      <c r="H803" s="724"/>
    </row>
    <row r="804" spans="3:8" s="146" customFormat="1" ht="12.75">
      <c r="C804" s="724"/>
      <c r="D804" s="724"/>
      <c r="E804" s="724"/>
      <c r="F804" s="724"/>
      <c r="G804" s="724"/>
      <c r="H804" s="724"/>
    </row>
    <row r="805" spans="3:8" s="146" customFormat="1" ht="12.75">
      <c r="C805" s="724"/>
      <c r="D805" s="724"/>
      <c r="E805" s="724"/>
      <c r="F805" s="724"/>
      <c r="G805" s="724"/>
      <c r="H805" s="724"/>
    </row>
    <row r="806" spans="3:8" s="146" customFormat="1" ht="12.75">
      <c r="C806" s="724"/>
      <c r="D806" s="724"/>
      <c r="E806" s="724"/>
      <c r="F806" s="724"/>
      <c r="G806" s="724"/>
      <c r="H806" s="724"/>
    </row>
    <row r="807" spans="3:8" s="146" customFormat="1" ht="12.75">
      <c r="C807" s="724"/>
      <c r="D807" s="724"/>
      <c r="E807" s="724"/>
      <c r="F807" s="724"/>
      <c r="G807" s="724"/>
      <c r="H807" s="724"/>
    </row>
    <row r="808" spans="3:8" s="146" customFormat="1" ht="12.75">
      <c r="C808" s="724"/>
      <c r="D808" s="724"/>
      <c r="E808" s="724"/>
      <c r="F808" s="724"/>
      <c r="G808" s="724"/>
      <c r="H808" s="724"/>
    </row>
    <row r="809" spans="3:8" s="146" customFormat="1" ht="12.75">
      <c r="C809" s="724"/>
      <c r="D809" s="724"/>
      <c r="E809" s="724"/>
      <c r="F809" s="724"/>
      <c r="G809" s="724"/>
      <c r="H809" s="724"/>
    </row>
    <row r="810" spans="3:8" s="146" customFormat="1" ht="12.75">
      <c r="C810" s="724"/>
      <c r="D810" s="724"/>
      <c r="E810" s="724"/>
      <c r="F810" s="724"/>
      <c r="G810" s="724"/>
      <c r="H810" s="724"/>
    </row>
    <row r="811" spans="3:8" s="146" customFormat="1" ht="12.75">
      <c r="C811" s="724"/>
      <c r="D811" s="724"/>
      <c r="E811" s="724"/>
      <c r="F811" s="724"/>
      <c r="G811" s="724"/>
      <c r="H811" s="724"/>
    </row>
    <row r="812" spans="3:8" s="146" customFormat="1" ht="12.75">
      <c r="C812" s="724"/>
      <c r="D812" s="724"/>
      <c r="E812" s="724"/>
      <c r="F812" s="724"/>
      <c r="G812" s="724"/>
      <c r="H812" s="724"/>
    </row>
    <row r="813" spans="3:8" s="146" customFormat="1" ht="12.75">
      <c r="C813" s="724"/>
      <c r="D813" s="724"/>
      <c r="E813" s="724"/>
      <c r="F813" s="724"/>
      <c r="G813" s="724"/>
      <c r="H813" s="724"/>
    </row>
    <row r="814" spans="3:8" s="146" customFormat="1" ht="12.75">
      <c r="C814" s="724"/>
      <c r="D814" s="724"/>
      <c r="E814" s="724"/>
      <c r="F814" s="724"/>
      <c r="G814" s="724"/>
      <c r="H814" s="724"/>
    </row>
    <row r="815" spans="3:8" s="146" customFormat="1" ht="12.75">
      <c r="C815" s="724"/>
      <c r="D815" s="724"/>
      <c r="E815" s="724"/>
      <c r="F815" s="724"/>
      <c r="G815" s="724"/>
      <c r="H815" s="724"/>
    </row>
    <row r="816" spans="3:8" s="146" customFormat="1" ht="12.75">
      <c r="C816" s="724"/>
      <c r="D816" s="724"/>
      <c r="E816" s="724"/>
      <c r="F816" s="724"/>
      <c r="G816" s="724"/>
      <c r="H816" s="724"/>
    </row>
    <row r="817" spans="3:8" s="146" customFormat="1" ht="12.75">
      <c r="C817" s="724"/>
      <c r="D817" s="724"/>
      <c r="E817" s="724"/>
      <c r="F817" s="724"/>
      <c r="G817" s="724"/>
      <c r="H817" s="724"/>
    </row>
    <row r="818" spans="3:8" s="146" customFormat="1" ht="12.75">
      <c r="C818" s="724"/>
      <c r="D818" s="724"/>
      <c r="E818" s="724"/>
      <c r="F818" s="724"/>
      <c r="G818" s="724"/>
      <c r="H818" s="724"/>
    </row>
    <row r="819" spans="3:8" s="146" customFormat="1" ht="12.75">
      <c r="C819" s="724"/>
      <c r="D819" s="724"/>
      <c r="E819" s="724"/>
      <c r="F819" s="724"/>
      <c r="G819" s="724"/>
      <c r="H819" s="724"/>
    </row>
    <row r="820" spans="3:8" s="146" customFormat="1" ht="12.75">
      <c r="C820" s="724"/>
      <c r="D820" s="724"/>
      <c r="E820" s="724"/>
      <c r="F820" s="724"/>
      <c r="G820" s="724"/>
      <c r="H820" s="724"/>
    </row>
    <row r="821" spans="3:8" s="146" customFormat="1" ht="12.75">
      <c r="C821" s="724"/>
      <c r="D821" s="724"/>
      <c r="E821" s="724"/>
      <c r="F821" s="724"/>
      <c r="G821" s="724"/>
      <c r="H821" s="724"/>
    </row>
    <row r="822" spans="3:8" s="146" customFormat="1" ht="12.75">
      <c r="C822" s="724"/>
      <c r="D822" s="724"/>
      <c r="E822" s="724"/>
      <c r="F822" s="724"/>
      <c r="G822" s="724"/>
      <c r="H822" s="724"/>
    </row>
    <row r="823" spans="3:8" s="146" customFormat="1" ht="12.75">
      <c r="C823" s="724"/>
      <c r="D823" s="724"/>
      <c r="E823" s="724"/>
      <c r="F823" s="724"/>
      <c r="G823" s="724"/>
      <c r="H823" s="724"/>
    </row>
    <row r="824" spans="3:8" s="146" customFormat="1" ht="12.75">
      <c r="C824" s="724"/>
      <c r="D824" s="724"/>
      <c r="E824" s="724"/>
      <c r="F824" s="724"/>
      <c r="G824" s="724"/>
      <c r="H824" s="724"/>
    </row>
    <row r="825" spans="3:8" s="146" customFormat="1" ht="12.75">
      <c r="C825" s="724"/>
      <c r="D825" s="724"/>
      <c r="E825" s="724"/>
      <c r="F825" s="724"/>
      <c r="G825" s="724"/>
      <c r="H825" s="724"/>
    </row>
    <row r="826" spans="3:8" s="146" customFormat="1" ht="12.75">
      <c r="C826" s="724"/>
      <c r="D826" s="724"/>
      <c r="E826" s="724"/>
      <c r="F826" s="724"/>
      <c r="G826" s="724"/>
      <c r="H826" s="724"/>
    </row>
    <row r="827" spans="3:8" s="146" customFormat="1" ht="12.75">
      <c r="C827" s="724"/>
      <c r="D827" s="724"/>
      <c r="E827" s="724"/>
      <c r="F827" s="724"/>
      <c r="G827" s="724"/>
      <c r="H827" s="724"/>
    </row>
    <row r="828" spans="3:8" s="146" customFormat="1" ht="12.75">
      <c r="C828" s="724"/>
      <c r="D828" s="724"/>
      <c r="E828" s="724"/>
      <c r="F828" s="724"/>
      <c r="G828" s="724"/>
      <c r="H828" s="724"/>
    </row>
    <row r="829" spans="3:8" s="146" customFormat="1" ht="12.75">
      <c r="C829" s="724"/>
      <c r="D829" s="724"/>
      <c r="E829" s="724"/>
      <c r="F829" s="724"/>
      <c r="G829" s="724"/>
      <c r="H829" s="724"/>
    </row>
    <row r="830" spans="3:8" s="146" customFormat="1" ht="12.75">
      <c r="C830" s="724"/>
      <c r="D830" s="724"/>
      <c r="E830" s="724"/>
      <c r="F830" s="724"/>
      <c r="G830" s="724"/>
      <c r="H830" s="724"/>
    </row>
    <row r="831" spans="3:8" s="146" customFormat="1" ht="12.75">
      <c r="C831" s="724"/>
      <c r="D831" s="724"/>
      <c r="E831" s="724"/>
      <c r="F831" s="724"/>
      <c r="G831" s="724"/>
      <c r="H831" s="724"/>
    </row>
    <row r="832" spans="3:8" s="146" customFormat="1" ht="12.75">
      <c r="C832" s="724"/>
      <c r="D832" s="724"/>
      <c r="E832" s="724"/>
      <c r="F832" s="724"/>
      <c r="G832" s="724"/>
      <c r="H832" s="724"/>
    </row>
    <row r="833" spans="3:8" s="146" customFormat="1" ht="12.75">
      <c r="C833" s="724"/>
      <c r="D833" s="724"/>
      <c r="E833" s="724"/>
      <c r="F833" s="724"/>
      <c r="G833" s="724"/>
      <c r="H833" s="724"/>
    </row>
    <row r="834" spans="3:8" s="146" customFormat="1" ht="12.75">
      <c r="C834" s="724"/>
      <c r="D834" s="724"/>
      <c r="E834" s="724"/>
      <c r="F834" s="724"/>
      <c r="G834" s="724"/>
      <c r="H834" s="724"/>
    </row>
    <row r="835" spans="3:8" s="146" customFormat="1" ht="12.75">
      <c r="C835" s="724"/>
      <c r="D835" s="724"/>
      <c r="E835" s="724"/>
      <c r="F835" s="724"/>
      <c r="G835" s="724"/>
      <c r="H835" s="724"/>
    </row>
    <row r="836" spans="3:8" s="146" customFormat="1" ht="12.75">
      <c r="C836" s="724"/>
      <c r="D836" s="724"/>
      <c r="E836" s="724"/>
      <c r="F836" s="724"/>
      <c r="G836" s="724"/>
      <c r="H836" s="724"/>
    </row>
    <row r="837" spans="3:8" s="146" customFormat="1" ht="12.75">
      <c r="C837" s="724"/>
      <c r="D837" s="724"/>
      <c r="E837" s="724"/>
      <c r="F837" s="724"/>
      <c r="G837" s="724"/>
      <c r="H837" s="724"/>
    </row>
    <row r="838" spans="3:8" s="146" customFormat="1" ht="12.75">
      <c r="C838" s="724"/>
      <c r="D838" s="724"/>
      <c r="E838" s="724"/>
      <c r="F838" s="724"/>
      <c r="G838" s="724"/>
      <c r="H838" s="724"/>
    </row>
    <row r="839" spans="3:8" s="146" customFormat="1" ht="12.75">
      <c r="C839" s="724"/>
      <c r="D839" s="724"/>
      <c r="E839" s="724"/>
      <c r="F839" s="724"/>
      <c r="G839" s="724"/>
      <c r="H839" s="724"/>
    </row>
    <row r="840" spans="3:8" s="146" customFormat="1" ht="12.75">
      <c r="C840" s="724"/>
      <c r="D840" s="724"/>
      <c r="E840" s="724"/>
      <c r="F840" s="724"/>
      <c r="G840" s="724"/>
      <c r="H840" s="724"/>
    </row>
    <row r="841" spans="3:8" s="146" customFormat="1" ht="12.75">
      <c r="C841" s="724"/>
      <c r="D841" s="724"/>
      <c r="E841" s="724"/>
      <c r="F841" s="724"/>
      <c r="G841" s="724"/>
      <c r="H841" s="724"/>
    </row>
    <row r="842" spans="3:8" s="146" customFormat="1" ht="12.75">
      <c r="C842" s="724"/>
      <c r="D842" s="724"/>
      <c r="E842" s="724"/>
      <c r="F842" s="724"/>
      <c r="G842" s="724"/>
      <c r="H842" s="724"/>
    </row>
    <row r="843" spans="3:8" s="146" customFormat="1" ht="12.75">
      <c r="C843" s="724"/>
      <c r="D843" s="724"/>
      <c r="E843" s="724"/>
      <c r="F843" s="724"/>
      <c r="G843" s="724"/>
      <c r="H843" s="724"/>
    </row>
    <row r="844" spans="3:8" s="146" customFormat="1" ht="12.75">
      <c r="C844" s="724"/>
      <c r="D844" s="724"/>
      <c r="E844" s="724"/>
      <c r="F844" s="724"/>
      <c r="G844" s="724"/>
      <c r="H844" s="724"/>
    </row>
    <row r="845" spans="3:8" s="146" customFormat="1" ht="12.75">
      <c r="C845" s="724"/>
      <c r="D845" s="724"/>
      <c r="E845" s="724"/>
      <c r="F845" s="724"/>
      <c r="G845" s="724"/>
      <c r="H845" s="724"/>
    </row>
    <row r="846" spans="3:8" s="146" customFormat="1" ht="12.75">
      <c r="C846" s="724"/>
      <c r="D846" s="724"/>
      <c r="E846" s="724"/>
      <c r="F846" s="724"/>
      <c r="G846" s="724"/>
      <c r="H846" s="724"/>
    </row>
    <row r="847" spans="3:8" s="146" customFormat="1" ht="12.75">
      <c r="C847" s="724"/>
      <c r="D847" s="724"/>
      <c r="E847" s="724"/>
      <c r="F847" s="724"/>
      <c r="G847" s="724"/>
      <c r="H847" s="724"/>
    </row>
    <row r="848" spans="3:8" s="146" customFormat="1" ht="12.75">
      <c r="C848" s="724"/>
      <c r="D848" s="724"/>
      <c r="E848" s="724"/>
      <c r="F848" s="724"/>
      <c r="G848" s="724"/>
      <c r="H848" s="724"/>
    </row>
    <row r="849" spans="3:8" s="146" customFormat="1" ht="12.75">
      <c r="C849" s="724"/>
      <c r="D849" s="724"/>
      <c r="E849" s="724"/>
      <c r="F849" s="724"/>
      <c r="G849" s="724"/>
      <c r="H849" s="724"/>
    </row>
    <row r="850" spans="3:8" s="146" customFormat="1" ht="12.75">
      <c r="C850" s="724"/>
      <c r="D850" s="724"/>
      <c r="E850" s="724"/>
      <c r="F850" s="724"/>
      <c r="G850" s="724"/>
      <c r="H850" s="724"/>
    </row>
    <row r="851" spans="3:8" s="146" customFormat="1" ht="12.75">
      <c r="C851" s="724"/>
      <c r="D851" s="724"/>
      <c r="E851" s="724"/>
      <c r="F851" s="724"/>
      <c r="G851" s="724"/>
      <c r="H851" s="724"/>
    </row>
    <row r="852" spans="3:8" s="146" customFormat="1" ht="12.75">
      <c r="C852" s="724"/>
      <c r="D852" s="724"/>
      <c r="E852" s="724"/>
      <c r="F852" s="724"/>
      <c r="G852" s="724"/>
      <c r="H852" s="724"/>
    </row>
    <row r="853" spans="3:8" s="146" customFormat="1" ht="12.75">
      <c r="C853" s="724"/>
      <c r="D853" s="724"/>
      <c r="E853" s="724"/>
      <c r="F853" s="724"/>
      <c r="G853" s="724"/>
      <c r="H853" s="724"/>
    </row>
    <row r="854" spans="3:8" s="146" customFormat="1" ht="12.75">
      <c r="C854" s="724"/>
      <c r="D854" s="724"/>
      <c r="E854" s="724"/>
      <c r="F854" s="724"/>
      <c r="G854" s="724"/>
      <c r="H854" s="724"/>
    </row>
    <row r="855" spans="3:8" s="146" customFormat="1" ht="12.75">
      <c r="C855" s="724"/>
      <c r="D855" s="724"/>
      <c r="E855" s="724"/>
      <c r="F855" s="724"/>
      <c r="G855" s="724"/>
      <c r="H855" s="724"/>
    </row>
    <row r="856" spans="3:8" s="146" customFormat="1" ht="12.75">
      <c r="C856" s="724"/>
      <c r="D856" s="724"/>
      <c r="E856" s="724"/>
      <c r="F856" s="724"/>
      <c r="G856" s="724"/>
      <c r="H856" s="724"/>
    </row>
    <row r="857" spans="3:8" s="146" customFormat="1" ht="12.75">
      <c r="C857" s="724"/>
      <c r="D857" s="724"/>
      <c r="E857" s="724"/>
      <c r="F857" s="724"/>
      <c r="G857" s="724"/>
      <c r="H857" s="724"/>
    </row>
    <row r="858" spans="3:8" s="146" customFormat="1" ht="12.75">
      <c r="C858" s="724"/>
      <c r="D858" s="724"/>
      <c r="E858" s="724"/>
      <c r="F858" s="724"/>
      <c r="G858" s="724"/>
      <c r="H858" s="724"/>
    </row>
    <row r="859" spans="3:8" s="146" customFormat="1" ht="12.75">
      <c r="C859" s="724"/>
      <c r="D859" s="724"/>
      <c r="E859" s="724"/>
      <c r="F859" s="724"/>
      <c r="G859" s="724"/>
      <c r="H859" s="724"/>
    </row>
    <row r="860" spans="3:8" s="146" customFormat="1" ht="12.75">
      <c r="C860" s="724"/>
      <c r="D860" s="724"/>
      <c r="E860" s="724"/>
      <c r="F860" s="724"/>
      <c r="G860" s="724"/>
      <c r="H860" s="724"/>
    </row>
    <row r="861" spans="3:8" s="146" customFormat="1" ht="12.75">
      <c r="C861" s="724"/>
      <c r="D861" s="724"/>
      <c r="E861" s="724"/>
      <c r="F861" s="724"/>
      <c r="G861" s="724"/>
      <c r="H861" s="724"/>
    </row>
    <row r="862" spans="3:8" s="146" customFormat="1" ht="12.75">
      <c r="C862" s="724"/>
      <c r="D862" s="724"/>
      <c r="E862" s="724"/>
      <c r="F862" s="724"/>
      <c r="G862" s="724"/>
      <c r="H862" s="724"/>
    </row>
    <row r="863" spans="3:8" s="146" customFormat="1" ht="12.75">
      <c r="C863" s="724"/>
      <c r="D863" s="724"/>
      <c r="E863" s="724"/>
      <c r="F863" s="724"/>
      <c r="G863" s="724"/>
      <c r="H863" s="724"/>
    </row>
    <row r="864" spans="3:8" s="146" customFormat="1" ht="12.75">
      <c r="C864" s="724"/>
      <c r="D864" s="724"/>
      <c r="E864" s="724"/>
      <c r="F864" s="724"/>
      <c r="G864" s="724"/>
      <c r="H864" s="724"/>
    </row>
    <row r="865" spans="3:8" s="146" customFormat="1" ht="12.75">
      <c r="C865" s="724"/>
      <c r="D865" s="724"/>
      <c r="E865" s="724"/>
      <c r="F865" s="724"/>
      <c r="G865" s="724"/>
      <c r="H865" s="724"/>
    </row>
    <row r="866" spans="3:8" s="146" customFormat="1" ht="12.75">
      <c r="C866" s="724"/>
      <c r="D866" s="724"/>
      <c r="E866" s="724"/>
      <c r="F866" s="724"/>
      <c r="G866" s="724"/>
      <c r="H866" s="724"/>
    </row>
    <row r="867" spans="3:8" s="146" customFormat="1" ht="12.75">
      <c r="C867" s="724"/>
      <c r="D867" s="724"/>
      <c r="E867" s="724"/>
      <c r="F867" s="724"/>
      <c r="G867" s="724"/>
      <c r="H867" s="724"/>
    </row>
    <row r="868" spans="3:8" s="146" customFormat="1" ht="12.75">
      <c r="C868" s="724"/>
      <c r="D868" s="724"/>
      <c r="E868" s="724"/>
      <c r="F868" s="724"/>
      <c r="G868" s="724"/>
      <c r="H868" s="724"/>
    </row>
    <row r="869" spans="3:8" s="146" customFormat="1" ht="12.75">
      <c r="C869" s="724"/>
      <c r="D869" s="724"/>
      <c r="E869" s="724"/>
      <c r="F869" s="724"/>
      <c r="G869" s="724"/>
      <c r="H869" s="724"/>
    </row>
    <row r="870" spans="3:8" s="146" customFormat="1" ht="12.75">
      <c r="C870" s="724"/>
      <c r="D870" s="724"/>
      <c r="E870" s="724"/>
      <c r="F870" s="724"/>
      <c r="G870" s="724"/>
      <c r="H870" s="724"/>
    </row>
    <row r="871" spans="3:8" s="146" customFormat="1" ht="12.75">
      <c r="C871" s="724"/>
      <c r="D871" s="724"/>
      <c r="E871" s="724"/>
      <c r="F871" s="724"/>
      <c r="G871" s="724"/>
      <c r="H871" s="724"/>
    </row>
    <row r="872" spans="3:8" s="146" customFormat="1" ht="12.75">
      <c r="C872" s="724"/>
      <c r="D872" s="724"/>
      <c r="E872" s="724"/>
      <c r="F872" s="724"/>
      <c r="G872" s="724"/>
      <c r="H872" s="724"/>
    </row>
    <row r="873" spans="3:8" s="146" customFormat="1" ht="12.75">
      <c r="C873" s="724"/>
      <c r="D873" s="724"/>
      <c r="E873" s="724"/>
      <c r="F873" s="724"/>
      <c r="G873" s="724"/>
      <c r="H873" s="724"/>
    </row>
    <row r="874" spans="3:8" s="146" customFormat="1" ht="12.75">
      <c r="C874" s="724"/>
      <c r="D874" s="724"/>
      <c r="E874" s="724"/>
      <c r="F874" s="724"/>
      <c r="G874" s="724"/>
      <c r="H874" s="724"/>
    </row>
    <row r="875" spans="3:8" s="146" customFormat="1" ht="12.75">
      <c r="C875" s="724"/>
      <c r="D875" s="724"/>
      <c r="E875" s="724"/>
      <c r="F875" s="724"/>
      <c r="G875" s="724"/>
      <c r="H875" s="724"/>
    </row>
    <row r="876" spans="3:8" s="146" customFormat="1" ht="12.75">
      <c r="C876" s="724"/>
      <c r="D876" s="724"/>
      <c r="E876" s="724"/>
      <c r="F876" s="724"/>
      <c r="G876" s="724"/>
      <c r="H876" s="724"/>
    </row>
    <row r="877" spans="3:8" s="146" customFormat="1" ht="12.75">
      <c r="C877" s="724"/>
      <c r="D877" s="724"/>
      <c r="E877" s="724"/>
      <c r="F877" s="724"/>
      <c r="G877" s="724"/>
      <c r="H877" s="724"/>
    </row>
    <row r="878" spans="3:8" s="146" customFormat="1" ht="12.75">
      <c r="C878" s="724"/>
      <c r="D878" s="724"/>
      <c r="E878" s="724"/>
      <c r="F878" s="724"/>
      <c r="G878" s="724"/>
      <c r="H878" s="724"/>
    </row>
    <row r="879" spans="3:8" s="146" customFormat="1" ht="12.75">
      <c r="C879" s="724"/>
      <c r="D879" s="724"/>
      <c r="E879" s="724"/>
      <c r="F879" s="724"/>
      <c r="G879" s="724"/>
      <c r="H879" s="724"/>
    </row>
    <row r="880" spans="3:8" s="146" customFormat="1" ht="12.75">
      <c r="C880" s="724"/>
      <c r="D880" s="724"/>
      <c r="E880" s="724"/>
      <c r="F880" s="724"/>
      <c r="G880" s="724"/>
      <c r="H880" s="724"/>
    </row>
    <row r="881" spans="3:8" s="146" customFormat="1" ht="12.75">
      <c r="C881" s="724"/>
      <c r="D881" s="724"/>
      <c r="E881" s="724"/>
      <c r="F881" s="724"/>
      <c r="G881" s="724"/>
      <c r="H881" s="724"/>
    </row>
    <row r="882" spans="3:8" s="146" customFormat="1" ht="12.75">
      <c r="C882" s="724"/>
      <c r="D882" s="724"/>
      <c r="E882" s="724"/>
      <c r="F882" s="724"/>
      <c r="G882" s="724"/>
      <c r="H882" s="724"/>
    </row>
    <row r="883" spans="3:8" s="146" customFormat="1" ht="12.75">
      <c r="C883" s="724"/>
      <c r="D883" s="724"/>
      <c r="E883" s="724"/>
      <c r="F883" s="724"/>
      <c r="G883" s="724"/>
      <c r="H883" s="724"/>
    </row>
    <row r="884" spans="3:8" s="146" customFormat="1" ht="12.75">
      <c r="C884" s="724"/>
      <c r="D884" s="724"/>
      <c r="E884" s="724"/>
      <c r="F884" s="724"/>
      <c r="G884" s="724"/>
      <c r="H884" s="724"/>
    </row>
    <row r="885" spans="3:8" s="146" customFormat="1" ht="12.75">
      <c r="C885" s="724"/>
      <c r="D885" s="724"/>
      <c r="E885" s="724"/>
      <c r="F885" s="724"/>
      <c r="G885" s="724"/>
      <c r="H885" s="724"/>
    </row>
    <row r="886" spans="3:8" s="146" customFormat="1" ht="12.75">
      <c r="C886" s="724"/>
      <c r="D886" s="724"/>
      <c r="E886" s="724"/>
      <c r="F886" s="724"/>
      <c r="G886" s="724"/>
      <c r="H886" s="724"/>
    </row>
    <row r="887" spans="3:8" s="146" customFormat="1" ht="12.75">
      <c r="C887" s="724"/>
      <c r="D887" s="724"/>
      <c r="E887" s="724"/>
      <c r="F887" s="724"/>
      <c r="G887" s="724"/>
      <c r="H887" s="724"/>
    </row>
    <row r="888" spans="3:8" s="146" customFormat="1" ht="12.75">
      <c r="C888" s="724"/>
      <c r="D888" s="724"/>
      <c r="E888" s="724"/>
      <c r="F888" s="724"/>
      <c r="G888" s="724"/>
      <c r="H888" s="724"/>
    </row>
    <row r="889" spans="3:8" s="146" customFormat="1" ht="12.75">
      <c r="C889" s="724"/>
      <c r="D889" s="724"/>
      <c r="E889" s="724"/>
      <c r="F889" s="724"/>
      <c r="G889" s="724"/>
      <c r="H889" s="724"/>
    </row>
    <row r="890" spans="3:8" s="146" customFormat="1" ht="12.75">
      <c r="C890" s="724"/>
      <c r="D890" s="724"/>
      <c r="E890" s="724"/>
      <c r="F890" s="724"/>
      <c r="G890" s="724"/>
      <c r="H890" s="724"/>
    </row>
    <row r="891" spans="3:8" s="146" customFormat="1" ht="12.75">
      <c r="C891" s="724"/>
      <c r="D891" s="724"/>
      <c r="E891" s="724"/>
      <c r="F891" s="724"/>
      <c r="G891" s="724"/>
      <c r="H891" s="724"/>
    </row>
    <row r="892" spans="3:8" s="146" customFormat="1" ht="12.75">
      <c r="C892" s="724"/>
      <c r="D892" s="724"/>
      <c r="E892" s="724"/>
      <c r="F892" s="724"/>
      <c r="G892" s="724"/>
      <c r="H892" s="724"/>
    </row>
    <row r="893" spans="3:8" s="146" customFormat="1" ht="12.75">
      <c r="C893" s="724"/>
      <c r="D893" s="724"/>
      <c r="E893" s="724"/>
      <c r="F893" s="724"/>
      <c r="G893" s="724"/>
      <c r="H893" s="724"/>
    </row>
    <row r="894" spans="3:8" s="146" customFormat="1" ht="12.75">
      <c r="C894" s="724"/>
      <c r="D894" s="724"/>
      <c r="E894" s="724"/>
      <c r="F894" s="724"/>
      <c r="G894" s="724"/>
      <c r="H894" s="724"/>
    </row>
    <row r="895" spans="3:8" s="146" customFormat="1" ht="12.75">
      <c r="C895" s="724"/>
      <c r="D895" s="724"/>
      <c r="E895" s="724"/>
      <c r="F895" s="724"/>
      <c r="G895" s="724"/>
      <c r="H895" s="724"/>
    </row>
    <row r="896" spans="3:8" s="146" customFormat="1" ht="12.75">
      <c r="C896" s="724"/>
      <c r="D896" s="724"/>
      <c r="E896" s="724"/>
      <c r="F896" s="724"/>
      <c r="G896" s="724"/>
      <c r="H896" s="724"/>
    </row>
    <row r="897" spans="3:8" s="146" customFormat="1" ht="12.75">
      <c r="C897" s="724"/>
      <c r="D897" s="724"/>
      <c r="E897" s="724"/>
      <c r="F897" s="724"/>
      <c r="G897" s="724"/>
      <c r="H897" s="724"/>
    </row>
    <row r="898" spans="3:8" s="146" customFormat="1" ht="12.75">
      <c r="C898" s="724"/>
      <c r="D898" s="724"/>
      <c r="E898" s="724"/>
      <c r="F898" s="724"/>
      <c r="G898" s="724"/>
      <c r="H898" s="724"/>
    </row>
    <row r="899" spans="3:8" s="146" customFormat="1" ht="12.75">
      <c r="C899" s="724"/>
      <c r="D899" s="724"/>
      <c r="E899" s="724"/>
      <c r="F899" s="724"/>
      <c r="G899" s="724"/>
      <c r="H899" s="724"/>
    </row>
    <row r="900" spans="3:8" s="146" customFormat="1" ht="12.75">
      <c r="C900" s="724"/>
      <c r="D900" s="724"/>
      <c r="E900" s="724"/>
      <c r="F900" s="724"/>
      <c r="G900" s="724"/>
      <c r="H900" s="724"/>
    </row>
    <row r="901" spans="3:8" s="146" customFormat="1" ht="12.75">
      <c r="C901" s="724"/>
      <c r="D901" s="724"/>
      <c r="E901" s="724"/>
      <c r="F901" s="724"/>
      <c r="G901" s="724"/>
      <c r="H901" s="724"/>
    </row>
    <row r="902" spans="3:8" s="146" customFormat="1" ht="12.75">
      <c r="C902" s="724"/>
      <c r="D902" s="724"/>
      <c r="E902" s="724"/>
      <c r="F902" s="724"/>
      <c r="G902" s="724"/>
      <c r="H902" s="724"/>
    </row>
    <row r="903" spans="3:8" s="146" customFormat="1" ht="12.75">
      <c r="C903" s="724"/>
      <c r="D903" s="724"/>
      <c r="E903" s="724"/>
      <c r="F903" s="724"/>
      <c r="G903" s="724"/>
      <c r="H903" s="724"/>
    </row>
    <row r="904" spans="3:8" s="146" customFormat="1" ht="12.75">
      <c r="C904" s="724"/>
      <c r="D904" s="724"/>
      <c r="E904" s="724"/>
      <c r="F904" s="724"/>
      <c r="G904" s="724"/>
      <c r="H904" s="724"/>
    </row>
    <row r="905" spans="3:8" s="146" customFormat="1" ht="12.75">
      <c r="C905" s="724"/>
      <c r="D905" s="724"/>
      <c r="E905" s="724"/>
      <c r="F905" s="724"/>
      <c r="G905" s="724"/>
      <c r="H905" s="724"/>
    </row>
    <row r="906" spans="3:8" s="146" customFormat="1" ht="12.75">
      <c r="C906" s="724"/>
      <c r="D906" s="724"/>
      <c r="E906" s="724"/>
      <c r="F906" s="724"/>
      <c r="G906" s="724"/>
      <c r="H906" s="724"/>
    </row>
    <row r="907" spans="3:8" s="146" customFormat="1" ht="12.75">
      <c r="C907" s="724"/>
      <c r="D907" s="724"/>
      <c r="E907" s="724"/>
      <c r="F907" s="724"/>
      <c r="G907" s="724"/>
      <c r="H907" s="724"/>
    </row>
    <row r="908" spans="3:8" s="146" customFormat="1" ht="12.75">
      <c r="C908" s="724"/>
      <c r="D908" s="724"/>
      <c r="E908" s="724"/>
      <c r="F908" s="724"/>
      <c r="G908" s="724"/>
      <c r="H908" s="724"/>
    </row>
    <row r="909" spans="3:8" s="146" customFormat="1" ht="12.75">
      <c r="C909" s="724"/>
      <c r="D909" s="724"/>
      <c r="E909" s="724"/>
      <c r="F909" s="724"/>
      <c r="G909" s="724"/>
      <c r="H909" s="724"/>
    </row>
    <row r="910" spans="3:8" s="146" customFormat="1" ht="12.75">
      <c r="C910" s="724"/>
      <c r="D910" s="724"/>
      <c r="E910" s="724"/>
      <c r="F910" s="724"/>
      <c r="G910" s="724"/>
      <c r="H910" s="724"/>
    </row>
    <row r="911" spans="3:8" s="146" customFormat="1" ht="12.75">
      <c r="C911" s="724"/>
      <c r="D911" s="724"/>
      <c r="E911" s="724"/>
      <c r="F911" s="724"/>
      <c r="G911" s="724"/>
      <c r="H911" s="724"/>
    </row>
    <row r="912" spans="3:8" s="146" customFormat="1" ht="12.75">
      <c r="C912" s="724"/>
      <c r="D912" s="724"/>
      <c r="E912" s="724"/>
      <c r="F912" s="724"/>
      <c r="G912" s="724"/>
      <c r="H912" s="724"/>
    </row>
    <row r="913" spans="3:8" s="146" customFormat="1" ht="12.75">
      <c r="C913" s="724"/>
      <c r="D913" s="724"/>
      <c r="E913" s="724"/>
      <c r="F913" s="724"/>
      <c r="G913" s="724"/>
      <c r="H913" s="724"/>
    </row>
    <row r="914" spans="3:8" s="146" customFormat="1" ht="12.75">
      <c r="C914" s="724"/>
      <c r="D914" s="724"/>
      <c r="E914" s="724"/>
      <c r="F914" s="724"/>
      <c r="G914" s="724"/>
      <c r="H914" s="724"/>
    </row>
    <row r="915" spans="3:8" s="146" customFormat="1" ht="12.75">
      <c r="C915" s="724"/>
      <c r="D915" s="724"/>
      <c r="E915" s="724"/>
      <c r="F915" s="724"/>
      <c r="G915" s="724"/>
      <c r="H915" s="724"/>
    </row>
    <row r="916" spans="3:8" s="146" customFormat="1" ht="12.75">
      <c r="C916" s="724"/>
      <c r="D916" s="724"/>
      <c r="E916" s="724"/>
      <c r="F916" s="724"/>
      <c r="G916" s="724"/>
      <c r="H916" s="724"/>
    </row>
    <row r="917" spans="3:8" s="146" customFormat="1" ht="12.75">
      <c r="C917" s="724"/>
      <c r="D917" s="724"/>
      <c r="E917" s="724"/>
      <c r="F917" s="724"/>
      <c r="G917" s="724"/>
      <c r="H917" s="724"/>
    </row>
    <row r="918" spans="3:8" s="146" customFormat="1" ht="12.75">
      <c r="C918" s="724"/>
      <c r="D918" s="724"/>
      <c r="E918" s="724"/>
      <c r="F918" s="724"/>
      <c r="G918" s="724"/>
      <c r="H918" s="724"/>
    </row>
    <row r="919" spans="3:8" s="146" customFormat="1" ht="12.75">
      <c r="C919" s="724"/>
      <c r="D919" s="724"/>
      <c r="E919" s="724"/>
      <c r="F919" s="724"/>
      <c r="G919" s="724"/>
      <c r="H919" s="724"/>
    </row>
    <row r="920" spans="3:8" s="146" customFormat="1" ht="12.75">
      <c r="C920" s="724"/>
      <c r="D920" s="724"/>
      <c r="E920" s="724"/>
      <c r="F920" s="724"/>
      <c r="G920" s="724"/>
      <c r="H920" s="724"/>
    </row>
    <row r="921" spans="3:8" s="146" customFormat="1" ht="12.75">
      <c r="C921" s="724"/>
      <c r="D921" s="724"/>
      <c r="E921" s="724"/>
      <c r="F921" s="724"/>
      <c r="G921" s="724"/>
      <c r="H921" s="724"/>
    </row>
    <row r="922" spans="3:8" s="146" customFormat="1" ht="12.75">
      <c r="C922" s="724"/>
      <c r="D922" s="724"/>
      <c r="E922" s="724"/>
      <c r="F922" s="724"/>
      <c r="G922" s="724"/>
      <c r="H922" s="724"/>
    </row>
    <row r="923" spans="3:8" s="146" customFormat="1" ht="12.75">
      <c r="C923" s="724"/>
      <c r="D923" s="724"/>
      <c r="E923" s="724"/>
      <c r="F923" s="724"/>
      <c r="G923" s="724"/>
      <c r="H923" s="724"/>
    </row>
    <row r="924" spans="3:8" s="146" customFormat="1" ht="12.75">
      <c r="C924" s="724"/>
      <c r="D924" s="724"/>
      <c r="E924" s="724"/>
      <c r="F924" s="724"/>
      <c r="G924" s="724"/>
      <c r="H924" s="724"/>
    </row>
    <row r="925" spans="3:8" s="146" customFormat="1" ht="12.75">
      <c r="C925" s="724"/>
      <c r="D925" s="724"/>
      <c r="E925" s="724"/>
      <c r="F925" s="724"/>
      <c r="G925" s="724"/>
      <c r="H925" s="724"/>
    </row>
    <row r="926" spans="3:8" s="146" customFormat="1" ht="12.75">
      <c r="C926" s="724"/>
      <c r="D926" s="724"/>
      <c r="E926" s="724"/>
      <c r="F926" s="724"/>
      <c r="G926" s="724"/>
      <c r="H926" s="724"/>
    </row>
    <row r="927" spans="3:8" s="146" customFormat="1" ht="12.75">
      <c r="C927" s="724"/>
      <c r="D927" s="724"/>
      <c r="E927" s="724"/>
      <c r="F927" s="724"/>
      <c r="G927" s="724"/>
      <c r="H927" s="724"/>
    </row>
    <row r="928" spans="3:8" s="146" customFormat="1" ht="12.75">
      <c r="C928" s="724"/>
      <c r="D928" s="724"/>
      <c r="E928" s="724"/>
      <c r="F928" s="724"/>
      <c r="G928" s="724"/>
      <c r="H928" s="724"/>
    </row>
    <row r="929" spans="3:8" s="146" customFormat="1" ht="12.75">
      <c r="C929" s="724"/>
      <c r="D929" s="724"/>
      <c r="E929" s="724"/>
      <c r="F929" s="724"/>
      <c r="G929" s="724"/>
      <c r="H929" s="724"/>
    </row>
    <row r="930" spans="3:8" s="146" customFormat="1" ht="12.75">
      <c r="C930" s="724"/>
      <c r="D930" s="724"/>
      <c r="E930" s="724"/>
      <c r="F930" s="724"/>
      <c r="G930" s="724"/>
      <c r="H930" s="724"/>
    </row>
    <row r="931" spans="3:8" s="146" customFormat="1" ht="12.75">
      <c r="C931" s="724"/>
      <c r="D931" s="724"/>
      <c r="E931" s="724"/>
      <c r="F931" s="724"/>
      <c r="G931" s="724"/>
      <c r="H931" s="724"/>
    </row>
    <row r="932" spans="3:8" s="146" customFormat="1" ht="12.75">
      <c r="C932" s="724"/>
      <c r="D932" s="724"/>
      <c r="E932" s="724"/>
      <c r="F932" s="724"/>
      <c r="G932" s="724"/>
      <c r="H932" s="724"/>
    </row>
    <row r="933" spans="3:8" s="146" customFormat="1" ht="12.75">
      <c r="C933" s="724"/>
      <c r="D933" s="724"/>
      <c r="E933" s="724"/>
      <c r="F933" s="724"/>
      <c r="G933" s="724"/>
      <c r="H933" s="724"/>
    </row>
    <row r="934" spans="3:8" s="146" customFormat="1" ht="12.75">
      <c r="C934" s="724"/>
      <c r="D934" s="724"/>
      <c r="E934" s="724"/>
      <c r="F934" s="724"/>
      <c r="G934" s="724"/>
      <c r="H934" s="724"/>
    </row>
    <row r="935" spans="3:8" s="146" customFormat="1" ht="12.75">
      <c r="C935" s="724"/>
      <c r="D935" s="724"/>
      <c r="E935" s="724"/>
      <c r="F935" s="724"/>
      <c r="G935" s="724"/>
      <c r="H935" s="724"/>
    </row>
    <row r="936" spans="3:8" s="146" customFormat="1" ht="12.75">
      <c r="C936" s="724"/>
      <c r="D936" s="724"/>
      <c r="E936" s="724"/>
      <c r="F936" s="724"/>
      <c r="G936" s="724"/>
      <c r="H936" s="724"/>
    </row>
    <row r="937" spans="3:8" s="146" customFormat="1" ht="12.75">
      <c r="C937" s="724"/>
      <c r="D937" s="724"/>
      <c r="E937" s="724"/>
      <c r="F937" s="724"/>
      <c r="G937" s="724"/>
      <c r="H937" s="724"/>
    </row>
    <row r="938" spans="3:8" s="146" customFormat="1" ht="12.75">
      <c r="C938" s="724"/>
      <c r="D938" s="724"/>
      <c r="E938" s="724"/>
      <c r="F938" s="724"/>
      <c r="G938" s="724"/>
      <c r="H938" s="724"/>
    </row>
    <row r="939" spans="3:8" s="146" customFormat="1" ht="12.75">
      <c r="C939" s="724"/>
      <c r="D939" s="724"/>
      <c r="E939" s="724"/>
      <c r="F939" s="724"/>
      <c r="G939" s="724"/>
      <c r="H939" s="724"/>
    </row>
    <row r="940" spans="3:8" s="146" customFormat="1" ht="12.75">
      <c r="C940" s="724"/>
      <c r="D940" s="724"/>
      <c r="E940" s="724"/>
      <c r="F940" s="724"/>
      <c r="G940" s="724"/>
      <c r="H940" s="724"/>
    </row>
    <row r="941" spans="3:8" s="146" customFormat="1" ht="12.75">
      <c r="C941" s="724"/>
      <c r="D941" s="724"/>
      <c r="E941" s="724"/>
      <c r="F941" s="724"/>
      <c r="G941" s="724"/>
      <c r="H941" s="724"/>
    </row>
    <row r="942" spans="3:8" s="146" customFormat="1" ht="12.75">
      <c r="C942" s="724"/>
      <c r="D942" s="724"/>
      <c r="E942" s="724"/>
      <c r="F942" s="724"/>
      <c r="G942" s="724"/>
      <c r="H942" s="724"/>
    </row>
    <row r="943" spans="3:8" s="146" customFormat="1" ht="12.75">
      <c r="C943" s="724"/>
      <c r="D943" s="724"/>
      <c r="E943" s="724"/>
      <c r="F943" s="724"/>
      <c r="G943" s="724"/>
      <c r="H943" s="724"/>
    </row>
    <row r="944" spans="3:8" s="146" customFormat="1" ht="12.75">
      <c r="C944" s="724"/>
      <c r="D944" s="724"/>
      <c r="E944" s="724"/>
      <c r="F944" s="724"/>
      <c r="G944" s="724"/>
      <c r="H944" s="724"/>
    </row>
    <row r="945" spans="3:8" s="146" customFormat="1" ht="12.75">
      <c r="C945" s="724"/>
      <c r="D945" s="724"/>
      <c r="E945" s="724"/>
      <c r="F945" s="724"/>
      <c r="G945" s="724"/>
      <c r="H945" s="724"/>
    </row>
    <row r="946" spans="3:8" s="146" customFormat="1" ht="12.75">
      <c r="C946" s="724"/>
      <c r="D946" s="724"/>
      <c r="E946" s="724"/>
      <c r="F946" s="724"/>
      <c r="G946" s="724"/>
      <c r="H946" s="724"/>
    </row>
    <row r="947" spans="3:8" s="146" customFormat="1" ht="12.75">
      <c r="C947" s="724"/>
      <c r="D947" s="724"/>
      <c r="E947" s="724"/>
      <c r="F947" s="724"/>
      <c r="G947" s="724"/>
      <c r="H947" s="724"/>
    </row>
    <row r="948" spans="3:8" s="146" customFormat="1" ht="12.75">
      <c r="C948" s="724"/>
      <c r="D948" s="724"/>
      <c r="E948" s="724"/>
      <c r="F948" s="724"/>
      <c r="G948" s="724"/>
      <c r="H948" s="724"/>
    </row>
    <row r="949" spans="3:8" s="146" customFormat="1" ht="12.75">
      <c r="C949" s="724"/>
      <c r="D949" s="724"/>
      <c r="E949" s="724"/>
      <c r="F949" s="724"/>
      <c r="G949" s="724"/>
      <c r="H949" s="724"/>
    </row>
    <row r="950" spans="3:8" s="146" customFormat="1" ht="12.75">
      <c r="C950" s="724"/>
      <c r="D950" s="724"/>
      <c r="E950" s="724"/>
      <c r="F950" s="724"/>
      <c r="G950" s="724"/>
      <c r="H950" s="724"/>
    </row>
    <row r="951" spans="3:8" s="146" customFormat="1" ht="12.75">
      <c r="C951" s="724"/>
      <c r="D951" s="724"/>
      <c r="E951" s="724"/>
      <c r="F951" s="724"/>
      <c r="G951" s="724"/>
      <c r="H951" s="724"/>
    </row>
    <row r="952" spans="3:8" s="146" customFormat="1" ht="12.75">
      <c r="C952" s="724"/>
      <c r="D952" s="724"/>
      <c r="E952" s="724"/>
      <c r="F952" s="724"/>
      <c r="G952" s="724"/>
      <c r="H952" s="724"/>
    </row>
    <row r="953" spans="3:8" s="146" customFormat="1" ht="12.75">
      <c r="C953" s="724"/>
      <c r="D953" s="724"/>
      <c r="E953" s="724"/>
      <c r="F953" s="724"/>
      <c r="G953" s="724"/>
      <c r="H953" s="724"/>
    </row>
    <row r="954" spans="3:8" s="146" customFormat="1" ht="12.75">
      <c r="C954" s="724"/>
      <c r="D954" s="724"/>
      <c r="E954" s="724"/>
      <c r="F954" s="724"/>
      <c r="G954" s="724"/>
      <c r="H954" s="724"/>
    </row>
    <row r="955" spans="3:8" s="146" customFormat="1" ht="12.75">
      <c r="C955" s="724"/>
      <c r="D955" s="724"/>
      <c r="E955" s="724"/>
      <c r="F955" s="724"/>
      <c r="G955" s="724"/>
      <c r="H955" s="724"/>
    </row>
    <row r="956" spans="3:8" s="146" customFormat="1" ht="12.75">
      <c r="C956" s="724"/>
      <c r="D956" s="724"/>
      <c r="E956" s="724"/>
      <c r="F956" s="724"/>
      <c r="G956" s="724"/>
      <c r="H956" s="724"/>
    </row>
    <row r="957" spans="3:8" s="146" customFormat="1" ht="12.75">
      <c r="C957" s="724"/>
      <c r="D957" s="724"/>
      <c r="E957" s="724"/>
      <c r="F957" s="724"/>
      <c r="G957" s="724"/>
      <c r="H957" s="724"/>
    </row>
    <row r="958" spans="3:8" s="146" customFormat="1" ht="12.75">
      <c r="C958" s="724"/>
      <c r="D958" s="724"/>
      <c r="E958" s="724"/>
      <c r="F958" s="724"/>
      <c r="G958" s="724"/>
      <c r="H958" s="724"/>
    </row>
    <row r="959" spans="3:8" s="146" customFormat="1" ht="12.75">
      <c r="C959" s="724"/>
      <c r="D959" s="724"/>
      <c r="E959" s="724"/>
      <c r="F959" s="724"/>
      <c r="G959" s="724"/>
      <c r="H959" s="724"/>
    </row>
    <row r="960" spans="3:8" s="146" customFormat="1" ht="12.75">
      <c r="C960" s="724"/>
      <c r="D960" s="724"/>
      <c r="E960" s="724"/>
      <c r="F960" s="724"/>
      <c r="G960" s="724"/>
      <c r="H960" s="724"/>
    </row>
    <row r="961" spans="3:8" s="146" customFormat="1" ht="12.75">
      <c r="C961" s="724"/>
      <c r="D961" s="724"/>
      <c r="E961" s="724"/>
      <c r="F961" s="724"/>
      <c r="G961" s="724"/>
      <c r="H961" s="724"/>
    </row>
    <row r="962" spans="3:8" s="146" customFormat="1" ht="12.75">
      <c r="C962" s="724"/>
      <c r="D962" s="724"/>
      <c r="E962" s="724"/>
      <c r="F962" s="724"/>
      <c r="G962" s="724"/>
      <c r="H962" s="724"/>
    </row>
    <row r="963" spans="3:8" s="146" customFormat="1" ht="12.75">
      <c r="C963" s="724"/>
      <c r="D963" s="724"/>
      <c r="E963" s="724"/>
      <c r="F963" s="724"/>
      <c r="G963" s="724"/>
      <c r="H963" s="724"/>
    </row>
    <row r="964" spans="3:8" s="146" customFormat="1" ht="12.75">
      <c r="C964" s="724"/>
      <c r="D964" s="724"/>
      <c r="E964" s="724"/>
      <c r="F964" s="724"/>
      <c r="G964" s="724"/>
      <c r="H964" s="724"/>
    </row>
    <row r="965" spans="3:8" s="146" customFormat="1" ht="12.75">
      <c r="C965" s="724"/>
      <c r="D965" s="724"/>
      <c r="E965" s="724"/>
      <c r="F965" s="724"/>
      <c r="G965" s="724"/>
      <c r="H965" s="724"/>
    </row>
    <row r="966" spans="3:8" s="146" customFormat="1" ht="12.75">
      <c r="C966" s="724"/>
      <c r="D966" s="724"/>
      <c r="E966" s="724"/>
      <c r="F966" s="724"/>
      <c r="G966" s="724"/>
      <c r="H966" s="724"/>
    </row>
    <row r="967" spans="3:8" s="146" customFormat="1" ht="12.75">
      <c r="C967" s="724"/>
      <c r="D967" s="724"/>
      <c r="E967" s="724"/>
      <c r="F967" s="724"/>
      <c r="G967" s="724"/>
      <c r="H967" s="724"/>
    </row>
    <row r="968" spans="3:8" s="146" customFormat="1" ht="12.75">
      <c r="C968" s="724"/>
      <c r="D968" s="724"/>
      <c r="E968" s="724"/>
      <c r="F968" s="724"/>
      <c r="G968" s="724"/>
      <c r="H968" s="724"/>
    </row>
    <row r="969" spans="3:8" s="146" customFormat="1" ht="12.75">
      <c r="C969" s="724"/>
      <c r="D969" s="724"/>
      <c r="E969" s="724"/>
      <c r="F969" s="724"/>
      <c r="G969" s="724"/>
      <c r="H969" s="724"/>
    </row>
    <row r="970" spans="3:8" s="146" customFormat="1" ht="12.75">
      <c r="C970" s="724"/>
      <c r="D970" s="724"/>
      <c r="E970" s="724"/>
      <c r="F970" s="724"/>
      <c r="G970" s="724"/>
      <c r="H970" s="724"/>
    </row>
    <row r="971" spans="3:8" s="146" customFormat="1" ht="12.75">
      <c r="C971" s="724"/>
      <c r="D971" s="724"/>
      <c r="E971" s="724"/>
      <c r="F971" s="724"/>
      <c r="G971" s="724"/>
      <c r="H971" s="724"/>
    </row>
    <row r="972" spans="3:8" s="146" customFormat="1" ht="12.75">
      <c r="C972" s="724"/>
      <c r="D972" s="724"/>
      <c r="E972" s="724"/>
      <c r="F972" s="724"/>
      <c r="G972" s="724"/>
      <c r="H972" s="724"/>
    </row>
    <row r="973" spans="3:8" s="146" customFormat="1" ht="12.75">
      <c r="C973" s="724"/>
      <c r="D973" s="724"/>
      <c r="E973" s="724"/>
      <c r="F973" s="724"/>
      <c r="G973" s="724"/>
      <c r="H973" s="724"/>
    </row>
    <row r="974" spans="3:8" s="146" customFormat="1" ht="12.75">
      <c r="C974" s="724"/>
      <c r="D974" s="724"/>
      <c r="E974" s="724"/>
      <c r="F974" s="724"/>
      <c r="G974" s="724"/>
      <c r="H974" s="724"/>
    </row>
    <row r="975" spans="3:8" s="146" customFormat="1" ht="12.75">
      <c r="C975" s="724"/>
      <c r="D975" s="724"/>
      <c r="E975" s="724"/>
      <c r="F975" s="724"/>
      <c r="G975" s="724"/>
      <c r="H975" s="724"/>
    </row>
    <row r="976" spans="3:8" s="146" customFormat="1" ht="12.75">
      <c r="C976" s="724"/>
      <c r="D976" s="724"/>
      <c r="E976" s="724"/>
      <c r="F976" s="724"/>
      <c r="G976" s="724"/>
      <c r="H976" s="724"/>
    </row>
    <row r="977" spans="3:8" s="146" customFormat="1" ht="12.75">
      <c r="C977" s="724"/>
      <c r="D977" s="724"/>
      <c r="E977" s="724"/>
      <c r="F977" s="724"/>
      <c r="G977" s="724"/>
      <c r="H977" s="724"/>
    </row>
    <row r="978" spans="3:8" s="146" customFormat="1" ht="12.75">
      <c r="C978" s="724"/>
      <c r="D978" s="724"/>
      <c r="E978" s="724"/>
      <c r="F978" s="724"/>
      <c r="G978" s="724"/>
      <c r="H978" s="724"/>
    </row>
    <row r="979" spans="3:8" s="146" customFormat="1" ht="12.75">
      <c r="C979" s="724"/>
      <c r="D979" s="724"/>
      <c r="E979" s="724"/>
      <c r="F979" s="724"/>
      <c r="G979" s="724"/>
      <c r="H979" s="724"/>
    </row>
    <row r="980" spans="3:8" s="146" customFormat="1" ht="12.75">
      <c r="C980" s="724"/>
      <c r="D980" s="724"/>
      <c r="E980" s="724"/>
      <c r="F980" s="724"/>
      <c r="G980" s="724"/>
      <c r="H980" s="724"/>
    </row>
    <row r="981" spans="3:8" s="146" customFormat="1" ht="12.75">
      <c r="C981" s="724"/>
      <c r="D981" s="724"/>
      <c r="E981" s="724"/>
      <c r="F981" s="724"/>
      <c r="G981" s="724"/>
      <c r="H981" s="724"/>
    </row>
    <row r="982" spans="3:8" s="146" customFormat="1" ht="12.75">
      <c r="C982" s="724"/>
      <c r="D982" s="724"/>
      <c r="E982" s="724"/>
      <c r="F982" s="724"/>
      <c r="G982" s="724"/>
      <c r="H982" s="724"/>
    </row>
    <row r="983" spans="3:8" s="146" customFormat="1" ht="12.75">
      <c r="C983" s="724"/>
      <c r="D983" s="724"/>
      <c r="E983" s="724"/>
      <c r="F983" s="724"/>
      <c r="G983" s="724"/>
      <c r="H983" s="724"/>
    </row>
    <row r="984" spans="3:8" s="146" customFormat="1" ht="12.75">
      <c r="C984" s="724"/>
      <c r="D984" s="724"/>
      <c r="E984" s="724"/>
      <c r="F984" s="724"/>
      <c r="G984" s="724"/>
      <c r="H984" s="724"/>
    </row>
    <row r="985" spans="3:8" s="146" customFormat="1" ht="12.75">
      <c r="C985" s="724"/>
      <c r="D985" s="724"/>
      <c r="E985" s="724"/>
      <c r="F985" s="724"/>
      <c r="G985" s="724"/>
      <c r="H985" s="724"/>
    </row>
    <row r="986" spans="3:8" s="146" customFormat="1" ht="12.75">
      <c r="C986" s="724"/>
      <c r="D986" s="724"/>
      <c r="E986" s="724"/>
      <c r="F986" s="724"/>
      <c r="G986" s="724"/>
      <c r="H986" s="724"/>
    </row>
    <row r="987" spans="3:8" s="146" customFormat="1" ht="12.75">
      <c r="C987" s="724"/>
      <c r="D987" s="724"/>
      <c r="E987" s="724"/>
      <c r="F987" s="724"/>
      <c r="G987" s="724"/>
      <c r="H987" s="724"/>
    </row>
    <row r="988" spans="3:8" s="146" customFormat="1" ht="12.75">
      <c r="C988" s="724"/>
      <c r="D988" s="724"/>
      <c r="E988" s="724"/>
      <c r="F988" s="724"/>
      <c r="G988" s="724"/>
      <c r="H988" s="724"/>
    </row>
    <row r="989" spans="3:8" s="146" customFormat="1" ht="12.75">
      <c r="C989" s="724"/>
      <c r="D989" s="724"/>
      <c r="E989" s="724"/>
      <c r="F989" s="724"/>
      <c r="G989" s="724"/>
      <c r="H989" s="724"/>
    </row>
    <row r="990" spans="3:8" s="146" customFormat="1" ht="12.75">
      <c r="C990" s="724"/>
      <c r="D990" s="724"/>
      <c r="E990" s="724"/>
      <c r="F990" s="724"/>
      <c r="G990" s="724"/>
      <c r="H990" s="724"/>
    </row>
    <row r="991" spans="3:8" s="146" customFormat="1" ht="12.75">
      <c r="C991" s="724"/>
      <c r="D991" s="724"/>
      <c r="E991" s="724"/>
      <c r="F991" s="724"/>
      <c r="G991" s="724"/>
      <c r="H991" s="724"/>
    </row>
    <row r="992" spans="3:8" s="146" customFormat="1" ht="12.75">
      <c r="C992" s="724"/>
      <c r="D992" s="724"/>
      <c r="E992" s="724"/>
      <c r="F992" s="724"/>
      <c r="G992" s="724"/>
      <c r="H992" s="724"/>
    </row>
    <row r="993" spans="3:8" s="146" customFormat="1" ht="12.75">
      <c r="C993" s="724"/>
      <c r="D993" s="724"/>
      <c r="E993" s="724"/>
      <c r="F993" s="724"/>
      <c r="G993" s="724"/>
      <c r="H993" s="724"/>
    </row>
    <row r="994" spans="3:8" s="146" customFormat="1" ht="12.75">
      <c r="C994" s="724"/>
      <c r="D994" s="724"/>
      <c r="E994" s="724"/>
      <c r="F994" s="724"/>
      <c r="G994" s="724"/>
      <c r="H994" s="724"/>
    </row>
    <row r="995" spans="3:8" s="146" customFormat="1" ht="12.75">
      <c r="C995" s="724"/>
      <c r="D995" s="724"/>
      <c r="E995" s="724"/>
      <c r="F995" s="724"/>
      <c r="G995" s="724"/>
      <c r="H995" s="724"/>
    </row>
    <row r="996" spans="3:8" s="146" customFormat="1" ht="12.75">
      <c r="C996" s="724"/>
      <c r="D996" s="724"/>
      <c r="E996" s="724"/>
      <c r="F996" s="724"/>
      <c r="G996" s="724"/>
      <c r="H996" s="724"/>
    </row>
    <row r="997" spans="3:8" s="146" customFormat="1" ht="12.75">
      <c r="C997" s="724"/>
      <c r="D997" s="724"/>
      <c r="E997" s="724"/>
      <c r="F997" s="724"/>
      <c r="G997" s="724"/>
      <c r="H997" s="724"/>
    </row>
    <row r="998" spans="3:8" s="146" customFormat="1" ht="12.75">
      <c r="C998" s="724"/>
      <c r="D998" s="724"/>
      <c r="E998" s="724"/>
      <c r="F998" s="724"/>
      <c r="G998" s="724"/>
      <c r="H998" s="724"/>
    </row>
    <row r="999" spans="3:8" s="146" customFormat="1" ht="12.75">
      <c r="C999" s="724"/>
      <c r="D999" s="724"/>
      <c r="E999" s="724"/>
      <c r="F999" s="724"/>
      <c r="G999" s="724"/>
      <c r="H999" s="724"/>
    </row>
    <row r="1000" spans="3:8" s="146" customFormat="1" ht="12.75">
      <c r="C1000" s="724"/>
      <c r="D1000" s="724"/>
      <c r="E1000" s="724"/>
      <c r="F1000" s="724"/>
      <c r="G1000" s="724"/>
      <c r="H1000" s="724"/>
    </row>
    <row r="1001" spans="3:8" s="146" customFormat="1" ht="12.75">
      <c r="C1001" s="724"/>
      <c r="D1001" s="724"/>
      <c r="E1001" s="724"/>
      <c r="F1001" s="724"/>
      <c r="G1001" s="724"/>
      <c r="H1001" s="724"/>
    </row>
    <row r="1002" spans="3:8" s="146" customFormat="1" ht="12.75">
      <c r="C1002" s="724"/>
      <c r="D1002" s="724"/>
      <c r="E1002" s="724"/>
      <c r="F1002" s="724"/>
      <c r="G1002" s="724"/>
      <c r="H1002" s="724"/>
    </row>
    <row r="1003" spans="3:8" s="146" customFormat="1" ht="12.75">
      <c r="C1003" s="724"/>
      <c r="D1003" s="724"/>
      <c r="E1003" s="724"/>
      <c r="F1003" s="724"/>
      <c r="G1003" s="724"/>
      <c r="H1003" s="724"/>
    </row>
    <row r="1004" spans="3:8" s="146" customFormat="1" ht="12.75">
      <c r="C1004" s="724"/>
      <c r="D1004" s="724"/>
      <c r="E1004" s="724"/>
      <c r="F1004" s="724"/>
      <c r="G1004" s="724"/>
      <c r="H1004" s="724"/>
    </row>
    <row r="1005" spans="3:8" s="146" customFormat="1" ht="12.75">
      <c r="C1005" s="724"/>
      <c r="D1005" s="724"/>
      <c r="E1005" s="724"/>
      <c r="F1005" s="724"/>
      <c r="G1005" s="724"/>
      <c r="H1005" s="724"/>
    </row>
    <row r="1006" spans="3:8" s="146" customFormat="1" ht="12.75">
      <c r="C1006" s="724"/>
      <c r="D1006" s="724"/>
      <c r="E1006" s="724"/>
      <c r="F1006" s="724"/>
      <c r="G1006" s="724"/>
      <c r="H1006" s="724"/>
    </row>
    <row r="1007" spans="3:8" s="146" customFormat="1" ht="12.75">
      <c r="C1007" s="724"/>
      <c r="D1007" s="724"/>
      <c r="E1007" s="724"/>
      <c r="F1007" s="724"/>
      <c r="G1007" s="724"/>
      <c r="H1007" s="724"/>
    </row>
    <row r="1008" spans="3:8" s="146" customFormat="1" ht="12.75">
      <c r="C1008" s="724"/>
      <c r="D1008" s="724"/>
      <c r="E1008" s="724"/>
      <c r="F1008" s="724"/>
      <c r="G1008" s="724"/>
      <c r="H1008" s="724"/>
    </row>
    <row r="1009" spans="3:8" s="146" customFormat="1" ht="12.75">
      <c r="C1009" s="724"/>
      <c r="D1009" s="724"/>
      <c r="E1009" s="724"/>
      <c r="F1009" s="724"/>
      <c r="G1009" s="724"/>
      <c r="H1009" s="724"/>
    </row>
    <row r="1010" spans="3:8" s="146" customFormat="1" ht="12.75">
      <c r="C1010" s="724"/>
      <c r="D1010" s="724"/>
      <c r="E1010" s="724"/>
      <c r="F1010" s="724"/>
      <c r="G1010" s="724"/>
      <c r="H1010" s="724"/>
    </row>
    <row r="1011" spans="3:8" s="146" customFormat="1" ht="12.75">
      <c r="C1011" s="724"/>
      <c r="D1011" s="724"/>
      <c r="E1011" s="724"/>
      <c r="F1011" s="724"/>
      <c r="G1011" s="724"/>
      <c r="H1011" s="724"/>
    </row>
    <row r="1012" spans="3:8" s="146" customFormat="1" ht="12.75">
      <c r="C1012" s="724"/>
      <c r="D1012" s="724"/>
      <c r="E1012" s="724"/>
      <c r="F1012" s="724"/>
      <c r="G1012" s="724"/>
      <c r="H1012" s="724"/>
    </row>
    <row r="1013" spans="3:8" s="146" customFormat="1" ht="12.75">
      <c r="C1013" s="724"/>
      <c r="D1013" s="724"/>
      <c r="E1013" s="724"/>
      <c r="F1013" s="724"/>
      <c r="G1013" s="724"/>
      <c r="H1013" s="724"/>
    </row>
    <row r="1014" spans="3:8" s="146" customFormat="1" ht="12.75">
      <c r="C1014" s="724"/>
      <c r="D1014" s="724"/>
      <c r="E1014" s="724"/>
      <c r="F1014" s="724"/>
      <c r="G1014" s="724"/>
      <c r="H1014" s="724"/>
    </row>
    <row r="1015" spans="3:8" s="146" customFormat="1" ht="12.75">
      <c r="C1015" s="724"/>
      <c r="D1015" s="724"/>
      <c r="E1015" s="724"/>
      <c r="F1015" s="724"/>
      <c r="G1015" s="724"/>
      <c r="H1015" s="724"/>
    </row>
    <row r="1016" spans="3:8" s="146" customFormat="1" ht="12.75">
      <c r="C1016" s="724"/>
      <c r="D1016" s="724"/>
      <c r="E1016" s="724"/>
      <c r="F1016" s="724"/>
      <c r="G1016" s="724"/>
      <c r="H1016" s="724"/>
    </row>
    <row r="1017" spans="3:8" s="146" customFormat="1" ht="12.75">
      <c r="C1017" s="724"/>
      <c r="D1017" s="724"/>
      <c r="E1017" s="724"/>
      <c r="F1017" s="724"/>
      <c r="G1017" s="724"/>
      <c r="H1017" s="724"/>
    </row>
    <row r="1018" spans="3:8" s="146" customFormat="1" ht="12.75">
      <c r="C1018" s="724"/>
      <c r="D1018" s="724"/>
      <c r="E1018" s="724"/>
      <c r="F1018" s="724"/>
      <c r="G1018" s="724"/>
      <c r="H1018" s="724"/>
    </row>
    <row r="1019" spans="3:8" s="146" customFormat="1" ht="12.75">
      <c r="C1019" s="724"/>
      <c r="D1019" s="724"/>
      <c r="E1019" s="724"/>
      <c r="F1019" s="724"/>
      <c r="G1019" s="724"/>
      <c r="H1019" s="724"/>
    </row>
    <row r="1020" spans="3:8" s="146" customFormat="1" ht="12.75">
      <c r="C1020" s="724"/>
      <c r="D1020" s="724"/>
      <c r="E1020" s="724"/>
      <c r="F1020" s="724"/>
      <c r="G1020" s="724"/>
      <c r="H1020" s="724"/>
    </row>
    <row r="1021" spans="3:8" s="146" customFormat="1" ht="12.75">
      <c r="C1021" s="724"/>
      <c r="D1021" s="724"/>
      <c r="E1021" s="724"/>
      <c r="F1021" s="724"/>
      <c r="G1021" s="724"/>
      <c r="H1021" s="724"/>
    </row>
    <row r="1022" spans="3:8" s="146" customFormat="1" ht="12.75">
      <c r="C1022" s="724"/>
      <c r="D1022" s="724"/>
      <c r="E1022" s="724"/>
      <c r="F1022" s="724"/>
      <c r="G1022" s="724"/>
      <c r="H1022" s="724"/>
    </row>
    <row r="1023" spans="3:8" s="146" customFormat="1" ht="12.75">
      <c r="C1023" s="724"/>
      <c r="D1023" s="724"/>
      <c r="E1023" s="724"/>
      <c r="F1023" s="724"/>
      <c r="G1023" s="724"/>
      <c r="H1023" s="724"/>
    </row>
    <row r="1024" spans="3:8" s="146" customFormat="1" ht="12.75">
      <c r="C1024" s="724"/>
      <c r="D1024" s="724"/>
      <c r="E1024" s="724"/>
      <c r="F1024" s="724"/>
      <c r="G1024" s="724"/>
      <c r="H1024" s="724"/>
    </row>
    <row r="1025" spans="3:8" s="146" customFormat="1" ht="12.75">
      <c r="C1025" s="724"/>
      <c r="D1025" s="724"/>
      <c r="E1025" s="724"/>
      <c r="F1025" s="724"/>
      <c r="G1025" s="724"/>
      <c r="H1025" s="724"/>
    </row>
    <row r="1026" spans="3:8" s="146" customFormat="1" ht="12.75">
      <c r="C1026" s="724"/>
      <c r="D1026" s="724"/>
      <c r="E1026" s="724"/>
      <c r="F1026" s="724"/>
      <c r="G1026" s="724"/>
      <c r="H1026" s="724"/>
    </row>
    <row r="1027" spans="3:8" s="146" customFormat="1" ht="12.75">
      <c r="C1027" s="724"/>
      <c r="D1027" s="724"/>
      <c r="E1027" s="724"/>
      <c r="F1027" s="724"/>
      <c r="G1027" s="724"/>
      <c r="H1027" s="724"/>
    </row>
    <row r="1028" spans="3:8" s="146" customFormat="1" ht="12.75">
      <c r="C1028" s="724"/>
      <c r="D1028" s="724"/>
      <c r="E1028" s="724"/>
      <c r="F1028" s="724"/>
      <c r="G1028" s="724"/>
      <c r="H1028" s="724"/>
    </row>
    <row r="1029" spans="3:8" s="146" customFormat="1" ht="12.75">
      <c r="C1029" s="724"/>
      <c r="D1029" s="724"/>
      <c r="E1029" s="724"/>
      <c r="F1029" s="724"/>
      <c r="G1029" s="724"/>
      <c r="H1029" s="724"/>
    </row>
    <row r="1030" spans="3:8" s="146" customFormat="1" ht="12.75">
      <c r="C1030" s="724"/>
      <c r="D1030" s="724"/>
      <c r="E1030" s="724"/>
      <c r="F1030" s="724"/>
      <c r="G1030" s="724"/>
      <c r="H1030" s="724"/>
    </row>
    <row r="1031" spans="3:8" s="146" customFormat="1" ht="12.75">
      <c r="C1031" s="724"/>
      <c r="D1031" s="724"/>
      <c r="E1031" s="724"/>
      <c r="F1031" s="724"/>
      <c r="G1031" s="724"/>
      <c r="H1031" s="724"/>
    </row>
    <row r="1032" spans="3:8" s="146" customFormat="1" ht="12.75">
      <c r="C1032" s="724"/>
      <c r="D1032" s="724"/>
      <c r="E1032" s="724"/>
      <c r="F1032" s="724"/>
      <c r="G1032" s="724"/>
      <c r="H1032" s="724"/>
    </row>
    <row r="1033" spans="3:8" s="146" customFormat="1" ht="12.75">
      <c r="C1033" s="724"/>
      <c r="D1033" s="724"/>
      <c r="E1033" s="724"/>
      <c r="F1033" s="724"/>
      <c r="G1033" s="724"/>
      <c r="H1033" s="724"/>
    </row>
    <row r="1034" spans="3:8" s="146" customFormat="1" ht="12.75">
      <c r="C1034" s="724"/>
      <c r="D1034" s="724"/>
      <c r="E1034" s="724"/>
      <c r="F1034" s="724"/>
      <c r="G1034" s="724"/>
      <c r="H1034" s="724"/>
    </row>
    <row r="1035" spans="3:8" s="146" customFormat="1" ht="12.75">
      <c r="C1035" s="724"/>
      <c r="D1035" s="724"/>
      <c r="E1035" s="724"/>
      <c r="F1035" s="724"/>
      <c r="G1035" s="724"/>
      <c r="H1035" s="724"/>
    </row>
    <row r="1036" spans="3:8" s="146" customFormat="1" ht="12.75">
      <c r="C1036" s="724"/>
      <c r="D1036" s="724"/>
      <c r="E1036" s="724"/>
      <c r="F1036" s="724"/>
      <c r="G1036" s="724"/>
      <c r="H1036" s="724"/>
    </row>
    <row r="1037" spans="3:8" s="146" customFormat="1" ht="12.75">
      <c r="C1037" s="724"/>
      <c r="D1037" s="724"/>
      <c r="E1037" s="724"/>
      <c r="F1037" s="724"/>
      <c r="G1037" s="724"/>
      <c r="H1037" s="724"/>
    </row>
    <row r="1038" spans="3:8" s="146" customFormat="1" ht="12.75">
      <c r="C1038" s="724"/>
      <c r="D1038" s="724"/>
      <c r="E1038" s="724"/>
      <c r="F1038" s="724"/>
      <c r="G1038" s="724"/>
      <c r="H1038" s="724"/>
    </row>
    <row r="1039" spans="3:8" s="146" customFormat="1" ht="12.75">
      <c r="C1039" s="724"/>
      <c r="D1039" s="724"/>
      <c r="E1039" s="724"/>
      <c r="F1039" s="724"/>
      <c r="G1039" s="724"/>
      <c r="H1039" s="724"/>
    </row>
    <row r="1040" spans="3:8" s="146" customFormat="1" ht="12.75">
      <c r="C1040" s="724"/>
      <c r="D1040" s="724"/>
      <c r="E1040" s="724"/>
      <c r="F1040" s="724"/>
      <c r="G1040" s="724"/>
      <c r="H1040" s="724"/>
    </row>
    <row r="1041" spans="3:8" s="146" customFormat="1" ht="12.75">
      <c r="C1041" s="724"/>
      <c r="D1041" s="724"/>
      <c r="E1041" s="724"/>
      <c r="F1041" s="724"/>
      <c r="G1041" s="724"/>
      <c r="H1041" s="724"/>
    </row>
    <row r="1042" spans="3:8" s="146" customFormat="1" ht="12.75">
      <c r="C1042" s="724"/>
      <c r="D1042" s="724"/>
      <c r="E1042" s="724"/>
      <c r="F1042" s="724"/>
      <c r="G1042" s="724"/>
      <c r="H1042" s="724"/>
    </row>
    <row r="1043" spans="3:8" s="146" customFormat="1" ht="12.75">
      <c r="C1043" s="724"/>
      <c r="D1043" s="724"/>
      <c r="E1043" s="724"/>
      <c r="F1043" s="724"/>
      <c r="G1043" s="724"/>
      <c r="H1043" s="724"/>
    </row>
    <row r="1044" spans="3:8" s="146" customFormat="1" ht="12.75">
      <c r="C1044" s="724"/>
      <c r="D1044" s="724"/>
      <c r="E1044" s="724"/>
      <c r="F1044" s="724"/>
      <c r="G1044" s="724"/>
      <c r="H1044" s="724"/>
    </row>
    <row r="1045" spans="3:8" s="146" customFormat="1" ht="12.75">
      <c r="C1045" s="724"/>
      <c r="D1045" s="724"/>
      <c r="E1045" s="724"/>
      <c r="F1045" s="724"/>
      <c r="G1045" s="724"/>
      <c r="H1045" s="724"/>
    </row>
    <row r="1046" spans="3:8" s="146" customFormat="1" ht="12.75">
      <c r="C1046" s="724"/>
      <c r="D1046" s="724"/>
      <c r="E1046" s="724"/>
      <c r="F1046" s="724"/>
      <c r="G1046" s="724"/>
      <c r="H1046" s="724"/>
    </row>
    <row r="1047" spans="3:8" s="146" customFormat="1" ht="12.75">
      <c r="C1047" s="724"/>
      <c r="D1047" s="724"/>
      <c r="E1047" s="724"/>
      <c r="F1047" s="724"/>
      <c r="G1047" s="724"/>
      <c r="H1047" s="724"/>
    </row>
    <row r="1048" spans="3:8" s="146" customFormat="1" ht="12.75">
      <c r="C1048" s="724"/>
      <c r="D1048" s="724"/>
      <c r="E1048" s="724"/>
      <c r="F1048" s="724"/>
      <c r="G1048" s="724"/>
      <c r="H1048" s="724"/>
    </row>
    <row r="1049" spans="3:8" s="146" customFormat="1" ht="12.75">
      <c r="C1049" s="724"/>
      <c r="D1049" s="724"/>
      <c r="E1049" s="724"/>
      <c r="F1049" s="724"/>
      <c r="G1049" s="724"/>
      <c r="H1049" s="724"/>
    </row>
    <row r="1050" spans="3:8" s="146" customFormat="1" ht="12.75">
      <c r="C1050" s="724"/>
      <c r="D1050" s="724"/>
      <c r="E1050" s="724"/>
      <c r="F1050" s="724"/>
      <c r="G1050" s="724"/>
      <c r="H1050" s="724"/>
    </row>
    <row r="1051" spans="3:8" s="146" customFormat="1" ht="12.75">
      <c r="C1051" s="724"/>
      <c r="D1051" s="724"/>
      <c r="E1051" s="724"/>
      <c r="F1051" s="724"/>
      <c r="G1051" s="724"/>
      <c r="H1051" s="724"/>
    </row>
    <row r="1052" spans="3:8" s="146" customFormat="1" ht="12.75">
      <c r="C1052" s="724"/>
      <c r="D1052" s="724"/>
      <c r="E1052" s="724"/>
      <c r="F1052" s="724"/>
      <c r="G1052" s="724"/>
      <c r="H1052" s="724"/>
    </row>
    <row r="1053" spans="3:8" s="146" customFormat="1" ht="12.75">
      <c r="C1053" s="724"/>
      <c r="D1053" s="724"/>
      <c r="E1053" s="724"/>
      <c r="F1053" s="724"/>
      <c r="G1053" s="724"/>
      <c r="H1053" s="724"/>
    </row>
    <row r="1054" spans="3:8" s="146" customFormat="1" ht="12.75">
      <c r="C1054" s="724"/>
      <c r="D1054" s="724"/>
      <c r="E1054" s="724"/>
      <c r="F1054" s="724"/>
      <c r="G1054" s="724"/>
      <c r="H1054" s="724"/>
    </row>
    <row r="1055" spans="3:8" s="146" customFormat="1" ht="12.75">
      <c r="C1055" s="724"/>
      <c r="D1055" s="724"/>
      <c r="E1055" s="724"/>
      <c r="F1055" s="724"/>
      <c r="G1055" s="724"/>
      <c r="H1055" s="724"/>
    </row>
    <row r="1056" spans="3:8" s="146" customFormat="1" ht="12.75">
      <c r="C1056" s="724"/>
      <c r="D1056" s="724"/>
      <c r="E1056" s="724"/>
      <c r="F1056" s="724"/>
      <c r="G1056" s="724"/>
      <c r="H1056" s="724"/>
    </row>
    <row r="1057" spans="3:8" s="146" customFormat="1" ht="12.75">
      <c r="C1057" s="724"/>
      <c r="D1057" s="724"/>
      <c r="E1057" s="724"/>
      <c r="F1057" s="724"/>
      <c r="G1057" s="724"/>
      <c r="H1057" s="724"/>
    </row>
    <row r="1058" spans="3:8" s="146" customFormat="1" ht="12.75">
      <c r="C1058" s="724"/>
      <c r="D1058" s="724"/>
      <c r="E1058" s="724"/>
      <c r="F1058" s="724"/>
      <c r="G1058" s="724"/>
      <c r="H1058" s="724"/>
    </row>
    <row r="1059" spans="3:8" s="146" customFormat="1" ht="12.75">
      <c r="C1059" s="724"/>
      <c r="D1059" s="724"/>
      <c r="E1059" s="724"/>
      <c r="F1059" s="724"/>
      <c r="G1059" s="724"/>
      <c r="H1059" s="724"/>
    </row>
    <row r="1060" spans="3:8" s="146" customFormat="1" ht="12.75">
      <c r="C1060" s="724"/>
      <c r="D1060" s="724"/>
      <c r="E1060" s="724"/>
      <c r="F1060" s="724"/>
      <c r="G1060" s="724"/>
      <c r="H1060" s="724"/>
    </row>
    <row r="1061" spans="3:8" s="146" customFormat="1" ht="12.75">
      <c r="C1061" s="724"/>
      <c r="D1061" s="724"/>
      <c r="E1061" s="724"/>
      <c r="F1061" s="724"/>
      <c r="G1061" s="724"/>
      <c r="H1061" s="724"/>
    </row>
    <row r="1062" spans="3:8" s="146" customFormat="1" ht="12.75">
      <c r="C1062" s="724"/>
      <c r="D1062" s="724"/>
      <c r="E1062" s="724"/>
      <c r="F1062" s="724"/>
      <c r="G1062" s="724"/>
      <c r="H1062" s="724"/>
    </row>
    <row r="1063" spans="3:8" s="146" customFormat="1" ht="12.75">
      <c r="C1063" s="724"/>
      <c r="D1063" s="724"/>
      <c r="E1063" s="724"/>
      <c r="F1063" s="724"/>
      <c r="G1063" s="724"/>
      <c r="H1063" s="724"/>
    </row>
    <row r="1064" spans="3:8" s="146" customFormat="1" ht="12.75">
      <c r="C1064" s="724"/>
      <c r="D1064" s="724"/>
      <c r="E1064" s="724"/>
      <c r="F1064" s="724"/>
      <c r="G1064" s="724"/>
      <c r="H1064" s="724"/>
    </row>
    <row r="1065" spans="3:8" s="146" customFormat="1" ht="12.75">
      <c r="C1065" s="724"/>
      <c r="D1065" s="724"/>
      <c r="E1065" s="724"/>
      <c r="F1065" s="724"/>
      <c r="G1065" s="724"/>
      <c r="H1065" s="724"/>
    </row>
    <row r="1066" spans="3:8" s="146" customFormat="1" ht="12.75">
      <c r="C1066" s="724"/>
      <c r="D1066" s="724"/>
      <c r="E1066" s="724"/>
      <c r="F1066" s="724"/>
      <c r="G1066" s="724"/>
      <c r="H1066" s="724"/>
    </row>
    <row r="1067" spans="3:8" s="146" customFormat="1" ht="12.75">
      <c r="C1067" s="724"/>
      <c r="D1067" s="724"/>
      <c r="E1067" s="724"/>
      <c r="F1067" s="724"/>
      <c r="G1067" s="724"/>
      <c r="H1067" s="724"/>
    </row>
    <row r="1068" spans="3:8" s="146" customFormat="1" ht="12.75">
      <c r="C1068" s="724"/>
      <c r="D1068" s="724"/>
      <c r="E1068" s="724"/>
      <c r="F1068" s="724"/>
      <c r="G1068" s="724"/>
      <c r="H1068" s="724"/>
    </row>
    <row r="1069" spans="3:8" s="146" customFormat="1" ht="12.75">
      <c r="C1069" s="724"/>
      <c r="D1069" s="724"/>
      <c r="E1069" s="724"/>
      <c r="F1069" s="724"/>
      <c r="G1069" s="724"/>
      <c r="H1069" s="724"/>
    </row>
    <row r="1070" spans="3:8" s="146" customFormat="1" ht="12.75">
      <c r="C1070" s="724"/>
      <c r="D1070" s="724"/>
      <c r="E1070" s="724"/>
      <c r="F1070" s="724"/>
      <c r="G1070" s="724"/>
      <c r="H1070" s="724"/>
    </row>
    <row r="1071" spans="3:8" s="146" customFormat="1" ht="12.75">
      <c r="C1071" s="724"/>
      <c r="D1071" s="724"/>
      <c r="E1071" s="724"/>
      <c r="F1071" s="724"/>
      <c r="G1071" s="724"/>
      <c r="H1071" s="724"/>
    </row>
    <row r="1072" spans="3:8" s="146" customFormat="1" ht="12.75">
      <c r="C1072" s="724"/>
      <c r="D1072" s="724"/>
      <c r="E1072" s="724"/>
      <c r="F1072" s="724"/>
      <c r="G1072" s="724"/>
      <c r="H1072" s="724"/>
    </row>
    <row r="1073" spans="3:8" s="146" customFormat="1" ht="12.75">
      <c r="C1073" s="724"/>
      <c r="D1073" s="724"/>
      <c r="E1073" s="724"/>
      <c r="F1073" s="724"/>
      <c r="G1073" s="724"/>
      <c r="H1073" s="724"/>
    </row>
    <row r="1074" spans="3:8" s="146" customFormat="1" ht="12.75">
      <c r="C1074" s="724"/>
      <c r="D1074" s="724"/>
      <c r="E1074" s="724"/>
      <c r="F1074" s="724"/>
      <c r="G1074" s="724"/>
      <c r="H1074" s="724"/>
    </row>
    <row r="1075" spans="3:8" s="146" customFormat="1" ht="12.75">
      <c r="C1075" s="724"/>
      <c r="D1075" s="724"/>
      <c r="E1075" s="724"/>
      <c r="F1075" s="724"/>
      <c r="G1075" s="724"/>
      <c r="H1075" s="724"/>
    </row>
    <row r="1076" spans="3:8" s="146" customFormat="1" ht="12.75">
      <c r="C1076" s="724"/>
      <c r="D1076" s="724"/>
      <c r="E1076" s="724"/>
      <c r="F1076" s="724"/>
      <c r="G1076" s="724"/>
      <c r="H1076" s="724"/>
    </row>
    <row r="1077" spans="3:8" s="146" customFormat="1" ht="12.75">
      <c r="C1077" s="724"/>
      <c r="D1077" s="724"/>
      <c r="E1077" s="724"/>
      <c r="F1077" s="724"/>
      <c r="G1077" s="724"/>
      <c r="H1077" s="724"/>
    </row>
    <row r="1078" spans="3:8" s="146" customFormat="1" ht="12.75">
      <c r="C1078" s="724"/>
      <c r="D1078" s="724"/>
      <c r="E1078" s="724"/>
      <c r="F1078" s="724"/>
      <c r="G1078" s="724"/>
      <c r="H1078" s="724"/>
    </row>
    <row r="1079" spans="3:8" s="146" customFormat="1" ht="12.75">
      <c r="C1079" s="724"/>
      <c r="D1079" s="724"/>
      <c r="E1079" s="724"/>
      <c r="F1079" s="724"/>
      <c r="G1079" s="724"/>
      <c r="H1079" s="724"/>
    </row>
    <row r="1080" spans="3:8" s="146" customFormat="1" ht="12.75">
      <c r="C1080" s="724"/>
      <c r="D1080" s="724"/>
      <c r="E1080" s="724"/>
      <c r="F1080" s="724"/>
      <c r="G1080" s="724"/>
      <c r="H1080" s="724"/>
    </row>
    <row r="1081" spans="3:8" s="146" customFormat="1" ht="12.75">
      <c r="C1081" s="724"/>
      <c r="D1081" s="724"/>
      <c r="E1081" s="724"/>
      <c r="F1081" s="724"/>
      <c r="G1081" s="724"/>
      <c r="H1081" s="724"/>
    </row>
    <row r="1082" spans="3:8" s="146" customFormat="1" ht="12.75">
      <c r="C1082" s="724"/>
      <c r="D1082" s="724"/>
      <c r="E1082" s="724"/>
      <c r="F1082" s="724"/>
      <c r="G1082" s="724"/>
      <c r="H1082" s="724"/>
    </row>
    <row r="1083" spans="3:8" s="146" customFormat="1" ht="12.75">
      <c r="C1083" s="724"/>
      <c r="D1083" s="724"/>
      <c r="E1083" s="724"/>
      <c r="F1083" s="724"/>
      <c r="G1083" s="724"/>
      <c r="H1083" s="724"/>
    </row>
    <row r="1084" spans="3:8" s="146" customFormat="1" ht="12.75">
      <c r="C1084" s="724"/>
      <c r="D1084" s="724"/>
      <c r="E1084" s="724"/>
      <c r="F1084" s="724"/>
      <c r="G1084" s="724"/>
      <c r="H1084" s="724"/>
    </row>
    <row r="1085" spans="3:8" s="146" customFormat="1" ht="12.75">
      <c r="C1085" s="724"/>
      <c r="D1085" s="724"/>
      <c r="E1085" s="724"/>
      <c r="F1085" s="724"/>
      <c r="G1085" s="724"/>
      <c r="H1085" s="724"/>
    </row>
    <row r="1086" spans="3:8" s="146" customFormat="1" ht="12.75">
      <c r="C1086" s="724"/>
      <c r="D1086" s="724"/>
      <c r="E1086" s="724"/>
      <c r="F1086" s="724"/>
      <c r="G1086" s="724"/>
      <c r="H1086" s="724"/>
    </row>
    <row r="1087" spans="3:8" s="146" customFormat="1" ht="12.75">
      <c r="C1087" s="724"/>
      <c r="D1087" s="724"/>
      <c r="E1087" s="724"/>
      <c r="F1087" s="724"/>
      <c r="G1087" s="724"/>
      <c r="H1087" s="724"/>
    </row>
    <row r="1088" spans="3:8" s="146" customFormat="1" ht="12.75">
      <c r="C1088" s="724"/>
      <c r="D1088" s="724"/>
      <c r="E1088" s="724"/>
      <c r="F1088" s="724"/>
      <c r="G1088" s="724"/>
      <c r="H1088" s="724"/>
    </row>
    <row r="1089" spans="3:8" s="146" customFormat="1" ht="12.75">
      <c r="C1089" s="724"/>
      <c r="D1089" s="724"/>
      <c r="E1089" s="724"/>
      <c r="F1089" s="724"/>
      <c r="G1089" s="724"/>
      <c r="H1089" s="724"/>
    </row>
    <row r="1090" spans="3:8" s="146" customFormat="1" ht="12.75">
      <c r="C1090" s="724"/>
      <c r="D1090" s="724"/>
      <c r="E1090" s="724"/>
      <c r="F1090" s="724"/>
      <c r="G1090" s="724"/>
      <c r="H1090" s="724"/>
    </row>
    <row r="1091" spans="3:8" s="146" customFormat="1" ht="12.75">
      <c r="C1091" s="724"/>
      <c r="D1091" s="724"/>
      <c r="E1091" s="724"/>
      <c r="F1091" s="724"/>
      <c r="G1091" s="724"/>
      <c r="H1091" s="724"/>
    </row>
    <row r="1092" spans="3:8" s="146" customFormat="1" ht="12.75">
      <c r="C1092" s="724"/>
      <c r="D1092" s="724"/>
      <c r="E1092" s="724"/>
      <c r="F1092" s="724"/>
      <c r="G1092" s="724"/>
      <c r="H1092" s="724"/>
    </row>
    <row r="1093" spans="3:8" s="146" customFormat="1" ht="12.75">
      <c r="C1093" s="724"/>
      <c r="D1093" s="724"/>
      <c r="E1093" s="724"/>
      <c r="F1093" s="724"/>
      <c r="G1093" s="724"/>
      <c r="H1093" s="724"/>
    </row>
    <row r="1094" spans="3:8" s="146" customFormat="1" ht="12.75">
      <c r="C1094" s="724"/>
      <c r="D1094" s="724"/>
      <c r="E1094" s="724"/>
      <c r="F1094" s="724"/>
      <c r="G1094" s="724"/>
      <c r="H1094" s="724"/>
    </row>
    <row r="1095" spans="3:8" s="146" customFormat="1" ht="12.75">
      <c r="C1095" s="724"/>
      <c r="D1095" s="724"/>
      <c r="E1095" s="724"/>
      <c r="F1095" s="724"/>
      <c r="G1095" s="724"/>
      <c r="H1095" s="724"/>
    </row>
    <row r="1096" spans="3:8" s="146" customFormat="1" ht="12.75">
      <c r="C1096" s="724"/>
      <c r="D1096" s="724"/>
      <c r="E1096" s="724"/>
      <c r="F1096" s="724"/>
      <c r="G1096" s="724"/>
      <c r="H1096" s="724"/>
    </row>
    <row r="1097" spans="3:8" s="146" customFormat="1" ht="12.75">
      <c r="C1097" s="724"/>
      <c r="D1097" s="724"/>
      <c r="E1097" s="724"/>
      <c r="F1097" s="724"/>
      <c r="G1097" s="724"/>
      <c r="H1097" s="724"/>
    </row>
    <row r="1098" spans="3:8" s="146" customFormat="1" ht="12.75">
      <c r="C1098" s="724"/>
      <c r="D1098" s="724"/>
      <c r="E1098" s="724"/>
      <c r="F1098" s="724"/>
      <c r="G1098" s="724"/>
      <c r="H1098" s="724"/>
    </row>
    <row r="1099" spans="3:8" s="146" customFormat="1" ht="12.75">
      <c r="C1099" s="724"/>
      <c r="D1099" s="724"/>
      <c r="E1099" s="724"/>
      <c r="F1099" s="724"/>
      <c r="G1099" s="724"/>
      <c r="H1099" s="724"/>
    </row>
    <row r="1100" spans="3:8" s="146" customFormat="1" ht="12.75">
      <c r="C1100" s="724"/>
      <c r="D1100" s="724"/>
      <c r="E1100" s="724"/>
      <c r="F1100" s="724"/>
      <c r="G1100" s="724"/>
      <c r="H1100" s="724"/>
    </row>
    <row r="1101" spans="3:8" s="146" customFormat="1" ht="12.75">
      <c r="C1101" s="724"/>
      <c r="D1101" s="724"/>
      <c r="E1101" s="724"/>
      <c r="F1101" s="724"/>
      <c r="G1101" s="724"/>
      <c r="H1101" s="724"/>
    </row>
    <row r="1102" spans="3:8" s="146" customFormat="1" ht="12.75">
      <c r="C1102" s="724"/>
      <c r="D1102" s="724"/>
      <c r="E1102" s="724"/>
      <c r="F1102" s="724"/>
      <c r="G1102" s="724"/>
      <c r="H1102" s="724"/>
    </row>
    <row r="1103" spans="3:8" s="146" customFormat="1" ht="12.75">
      <c r="C1103" s="724"/>
      <c r="D1103" s="724"/>
      <c r="E1103" s="724"/>
      <c r="F1103" s="724"/>
      <c r="G1103" s="724"/>
      <c r="H1103" s="724"/>
    </row>
    <row r="1104" spans="3:8" s="146" customFormat="1" ht="12.75">
      <c r="C1104" s="724"/>
      <c r="D1104" s="724"/>
      <c r="E1104" s="724"/>
      <c r="F1104" s="724"/>
      <c r="G1104" s="724"/>
      <c r="H1104" s="724"/>
    </row>
    <row r="1105" spans="3:8" s="146" customFormat="1" ht="12.75">
      <c r="C1105" s="724"/>
      <c r="D1105" s="724"/>
      <c r="E1105" s="724"/>
      <c r="F1105" s="724"/>
      <c r="G1105" s="724"/>
      <c r="H1105" s="724"/>
    </row>
    <row r="1106" spans="3:8" s="146" customFormat="1" ht="12.75">
      <c r="C1106" s="724"/>
      <c r="D1106" s="724"/>
      <c r="E1106" s="724"/>
      <c r="F1106" s="724"/>
      <c r="G1106" s="724"/>
      <c r="H1106" s="724"/>
    </row>
    <row r="1107" spans="3:8" s="146" customFormat="1" ht="12.75">
      <c r="C1107" s="724"/>
      <c r="D1107" s="724"/>
      <c r="E1107" s="724"/>
      <c r="F1107" s="724"/>
      <c r="G1107" s="724"/>
      <c r="H1107" s="724"/>
    </row>
    <row r="1108" spans="3:8" s="146" customFormat="1" ht="12.75">
      <c r="C1108" s="724"/>
      <c r="D1108" s="724"/>
      <c r="E1108" s="724"/>
      <c r="F1108" s="724"/>
      <c r="G1108" s="724"/>
      <c r="H1108" s="724"/>
    </row>
    <row r="1109" spans="3:8" s="146" customFormat="1" ht="12.75">
      <c r="C1109" s="724"/>
      <c r="D1109" s="724"/>
      <c r="E1109" s="724"/>
      <c r="F1109" s="724"/>
      <c r="G1109" s="724"/>
      <c r="H1109" s="724"/>
    </row>
    <row r="1110" spans="3:8" s="146" customFormat="1" ht="12.75">
      <c r="C1110" s="724"/>
      <c r="D1110" s="724"/>
      <c r="E1110" s="724"/>
      <c r="F1110" s="724"/>
      <c r="G1110" s="724"/>
      <c r="H1110" s="724"/>
    </row>
    <row r="1111" spans="3:8" s="146" customFormat="1" ht="12.75">
      <c r="C1111" s="724"/>
      <c r="D1111" s="724"/>
      <c r="E1111" s="724"/>
      <c r="F1111" s="724"/>
      <c r="G1111" s="724"/>
      <c r="H1111" s="724"/>
    </row>
    <row r="1112" spans="3:8" s="146" customFormat="1" ht="12.75">
      <c r="C1112" s="724"/>
      <c r="D1112" s="724"/>
      <c r="E1112" s="724"/>
      <c r="F1112" s="724"/>
      <c r="G1112" s="724"/>
      <c r="H1112" s="724"/>
    </row>
    <row r="1113" spans="3:8" s="146" customFormat="1" ht="12.75">
      <c r="C1113" s="724"/>
      <c r="D1113" s="724"/>
      <c r="E1113" s="724"/>
      <c r="F1113" s="724"/>
      <c r="G1113" s="724"/>
      <c r="H1113" s="724"/>
    </row>
    <row r="1114" spans="3:8" s="146" customFormat="1" ht="12.75">
      <c r="C1114" s="724"/>
      <c r="D1114" s="724"/>
      <c r="E1114" s="724"/>
      <c r="F1114" s="724"/>
      <c r="G1114" s="724"/>
      <c r="H1114" s="724"/>
    </row>
    <row r="1115" spans="3:8" s="146" customFormat="1" ht="12.75">
      <c r="C1115" s="724"/>
      <c r="D1115" s="724"/>
      <c r="E1115" s="724"/>
      <c r="F1115" s="724"/>
      <c r="G1115" s="724"/>
      <c r="H1115" s="724"/>
    </row>
    <row r="1116" spans="3:8" s="146" customFormat="1" ht="12.75">
      <c r="C1116" s="724"/>
      <c r="D1116" s="724"/>
      <c r="E1116" s="724"/>
      <c r="F1116" s="724"/>
      <c r="G1116" s="724"/>
      <c r="H1116" s="724"/>
    </row>
    <row r="1117" spans="3:8" s="146" customFormat="1" ht="12.75">
      <c r="C1117" s="724"/>
      <c r="D1117" s="724"/>
      <c r="E1117" s="724"/>
      <c r="F1117" s="724"/>
      <c r="G1117" s="724"/>
      <c r="H1117" s="724"/>
    </row>
    <row r="1118" spans="3:8" s="146" customFormat="1" ht="12.75">
      <c r="C1118" s="724"/>
      <c r="D1118" s="724"/>
      <c r="E1118" s="724"/>
      <c r="F1118" s="724"/>
      <c r="G1118" s="724"/>
      <c r="H1118" s="724"/>
    </row>
    <row r="1119" spans="3:8" s="146" customFormat="1" ht="12.75">
      <c r="C1119" s="724"/>
      <c r="D1119" s="724"/>
      <c r="E1119" s="724"/>
      <c r="F1119" s="724"/>
      <c r="G1119" s="724"/>
      <c r="H1119" s="724"/>
    </row>
    <row r="1120" spans="3:8" s="146" customFormat="1" ht="12.75">
      <c r="C1120" s="724"/>
      <c r="D1120" s="724"/>
      <c r="E1120" s="724"/>
      <c r="F1120" s="724"/>
      <c r="G1120" s="724"/>
      <c r="H1120" s="724"/>
    </row>
    <row r="1121" spans="3:8" s="146" customFormat="1" ht="12.75">
      <c r="C1121" s="724"/>
      <c r="D1121" s="724"/>
      <c r="E1121" s="724"/>
      <c r="F1121" s="724"/>
      <c r="G1121" s="724"/>
      <c r="H1121" s="724"/>
    </row>
    <row r="1122" spans="3:8" s="146" customFormat="1" ht="12.75">
      <c r="C1122" s="724"/>
      <c r="D1122" s="724"/>
      <c r="E1122" s="724"/>
      <c r="F1122" s="724"/>
      <c r="G1122" s="724"/>
      <c r="H1122" s="724"/>
    </row>
    <row r="1123" spans="3:8" s="146" customFormat="1" ht="12.75">
      <c r="C1123" s="724"/>
      <c r="D1123" s="724"/>
      <c r="E1123" s="724"/>
      <c r="F1123" s="724"/>
      <c r="G1123" s="724"/>
      <c r="H1123" s="724"/>
    </row>
    <row r="1124" spans="3:8" s="146" customFormat="1" ht="12.75">
      <c r="C1124" s="724"/>
      <c r="D1124" s="724"/>
      <c r="E1124" s="724"/>
      <c r="F1124" s="724"/>
      <c r="G1124" s="724"/>
      <c r="H1124" s="724"/>
    </row>
    <row r="1125" spans="3:8" s="146" customFormat="1" ht="12.75">
      <c r="C1125" s="724"/>
      <c r="D1125" s="724"/>
      <c r="E1125" s="724"/>
      <c r="F1125" s="724"/>
      <c r="G1125" s="724"/>
      <c r="H1125" s="724"/>
    </row>
    <row r="1126" spans="3:8" s="146" customFormat="1" ht="12.75">
      <c r="C1126" s="724"/>
      <c r="D1126" s="724"/>
      <c r="E1126" s="724"/>
      <c r="F1126" s="724"/>
      <c r="G1126" s="724"/>
      <c r="H1126" s="724"/>
    </row>
    <row r="1127" spans="3:8" s="146" customFormat="1" ht="12.75">
      <c r="C1127" s="724"/>
      <c r="D1127" s="724"/>
      <c r="E1127" s="724"/>
      <c r="F1127" s="724"/>
      <c r="G1127" s="724"/>
      <c r="H1127" s="724"/>
    </row>
    <row r="1128" spans="3:8" s="146" customFormat="1" ht="12.75">
      <c r="C1128" s="724"/>
      <c r="D1128" s="724"/>
      <c r="E1128" s="724"/>
      <c r="F1128" s="724"/>
      <c r="G1128" s="724"/>
      <c r="H1128" s="724"/>
    </row>
    <row r="1129" spans="3:8" s="146" customFormat="1" ht="12.75">
      <c r="C1129" s="724"/>
      <c r="D1129" s="724"/>
      <c r="E1129" s="724"/>
      <c r="F1129" s="724"/>
      <c r="G1129" s="724"/>
      <c r="H1129" s="724"/>
    </row>
    <row r="1130" spans="3:8" s="146" customFormat="1" ht="12.75">
      <c r="C1130" s="724"/>
      <c r="D1130" s="724"/>
      <c r="E1130" s="724"/>
      <c r="F1130" s="724"/>
      <c r="G1130" s="724"/>
      <c r="H1130" s="724"/>
    </row>
    <row r="1131" spans="3:8" s="146" customFormat="1" ht="12.75">
      <c r="C1131" s="724"/>
      <c r="D1131" s="724"/>
      <c r="E1131" s="724"/>
      <c r="F1131" s="724"/>
      <c r="G1131" s="724"/>
      <c r="H1131" s="724"/>
    </row>
    <row r="1132" spans="3:8" s="146" customFormat="1" ht="12.75">
      <c r="C1132" s="724"/>
      <c r="D1132" s="724"/>
      <c r="E1132" s="724"/>
      <c r="F1132" s="724"/>
      <c r="G1132" s="724"/>
      <c r="H1132" s="724"/>
    </row>
    <row r="1133" spans="3:8" s="146" customFormat="1" ht="12.75">
      <c r="C1133" s="724"/>
      <c r="D1133" s="724"/>
      <c r="E1133" s="724"/>
      <c r="F1133" s="724"/>
      <c r="G1133" s="724"/>
      <c r="H1133" s="724"/>
    </row>
    <row r="1134" spans="3:8" s="146" customFormat="1" ht="12.75">
      <c r="C1134" s="724"/>
      <c r="D1134" s="724"/>
      <c r="E1134" s="724"/>
      <c r="F1134" s="724"/>
      <c r="G1134" s="724"/>
      <c r="H1134" s="724"/>
    </row>
    <row r="1135" spans="3:8" s="146" customFormat="1" ht="12.75">
      <c r="C1135" s="724"/>
      <c r="D1135" s="724"/>
      <c r="E1135" s="724"/>
      <c r="F1135" s="724"/>
      <c r="G1135" s="724"/>
      <c r="H1135" s="724"/>
    </row>
    <row r="1136" spans="3:8" s="146" customFormat="1" ht="12.75">
      <c r="C1136" s="724"/>
      <c r="D1136" s="724"/>
      <c r="E1136" s="724"/>
      <c r="F1136" s="724"/>
      <c r="G1136" s="724"/>
      <c r="H1136" s="724"/>
    </row>
    <row r="1137" spans="3:8" s="146" customFormat="1" ht="12.75">
      <c r="C1137" s="724"/>
      <c r="D1137" s="724"/>
      <c r="E1137" s="724"/>
      <c r="F1137" s="724"/>
      <c r="G1137" s="724"/>
      <c r="H1137" s="724"/>
    </row>
    <row r="1138" spans="3:8" s="146" customFormat="1" ht="12.75">
      <c r="C1138" s="724"/>
      <c r="D1138" s="724"/>
      <c r="E1138" s="724"/>
      <c r="F1138" s="724"/>
      <c r="G1138" s="724"/>
      <c r="H1138" s="724"/>
    </row>
    <row r="1139" spans="3:8" s="146" customFormat="1" ht="12.75">
      <c r="C1139" s="724"/>
      <c r="D1139" s="724"/>
      <c r="E1139" s="724"/>
      <c r="F1139" s="724"/>
      <c r="G1139" s="724"/>
      <c r="H1139" s="724"/>
    </row>
    <row r="1140" spans="3:8" s="146" customFormat="1" ht="12.75">
      <c r="C1140" s="724"/>
      <c r="D1140" s="724"/>
      <c r="E1140" s="724"/>
      <c r="F1140" s="724"/>
      <c r="G1140" s="724"/>
      <c r="H1140" s="724"/>
    </row>
    <row r="1141" spans="3:8" s="146" customFormat="1" ht="12.75">
      <c r="C1141" s="724"/>
      <c r="D1141" s="724"/>
      <c r="E1141" s="724"/>
      <c r="F1141" s="724"/>
      <c r="G1141" s="724"/>
      <c r="H1141" s="724"/>
    </row>
    <row r="1142" spans="3:8" s="146" customFormat="1" ht="12.75">
      <c r="C1142" s="724"/>
      <c r="D1142" s="724"/>
      <c r="E1142" s="724"/>
      <c r="F1142" s="724"/>
      <c r="G1142" s="724"/>
      <c r="H1142" s="724"/>
    </row>
    <row r="1143" spans="3:8" s="146" customFormat="1" ht="12.75">
      <c r="C1143" s="724"/>
      <c r="D1143" s="724"/>
      <c r="E1143" s="724"/>
      <c r="F1143" s="724"/>
      <c r="G1143" s="724"/>
      <c r="H1143" s="724"/>
    </row>
    <row r="1144" spans="3:8" s="146" customFormat="1" ht="12.75">
      <c r="C1144" s="724"/>
      <c r="D1144" s="724"/>
      <c r="E1144" s="724"/>
      <c r="F1144" s="724"/>
      <c r="G1144" s="724"/>
      <c r="H1144" s="724"/>
    </row>
    <row r="1145" spans="3:8" s="146" customFormat="1" ht="12.75">
      <c r="C1145" s="724"/>
      <c r="D1145" s="724"/>
      <c r="E1145" s="724"/>
      <c r="F1145" s="724"/>
      <c r="G1145" s="724"/>
      <c r="H1145" s="724"/>
    </row>
    <row r="1146" spans="3:8" s="146" customFormat="1" ht="12.75">
      <c r="C1146" s="724"/>
      <c r="D1146" s="724"/>
      <c r="E1146" s="724"/>
      <c r="F1146" s="724"/>
      <c r="G1146" s="724"/>
      <c r="H1146" s="724"/>
    </row>
    <row r="1147" spans="3:8" s="146" customFormat="1" ht="12.75">
      <c r="C1147" s="724"/>
      <c r="D1147" s="724"/>
      <c r="E1147" s="724"/>
      <c r="F1147" s="724"/>
      <c r="G1147" s="724"/>
      <c r="H1147" s="724"/>
    </row>
    <row r="1148" spans="3:8" s="146" customFormat="1" ht="12.75">
      <c r="C1148" s="724"/>
      <c r="D1148" s="724"/>
      <c r="E1148" s="724"/>
      <c r="F1148" s="724"/>
      <c r="G1148" s="724"/>
      <c r="H1148" s="724"/>
    </row>
    <row r="1149" spans="3:8" s="146" customFormat="1" ht="12.75">
      <c r="C1149" s="724"/>
      <c r="D1149" s="724"/>
      <c r="E1149" s="724"/>
      <c r="F1149" s="724"/>
      <c r="G1149" s="724"/>
      <c r="H1149" s="724"/>
    </row>
    <row r="1150" spans="3:8" s="146" customFormat="1" ht="12.75">
      <c r="C1150" s="724"/>
      <c r="D1150" s="724"/>
      <c r="E1150" s="724"/>
      <c r="F1150" s="724"/>
      <c r="G1150" s="724"/>
      <c r="H1150" s="724"/>
    </row>
    <row r="1151" spans="3:8" s="146" customFormat="1" ht="12.75">
      <c r="C1151" s="724"/>
      <c r="D1151" s="724"/>
      <c r="E1151" s="724"/>
      <c r="F1151" s="724"/>
      <c r="G1151" s="724"/>
      <c r="H1151" s="724"/>
    </row>
    <row r="1152" spans="3:8" s="146" customFormat="1" ht="12.75">
      <c r="C1152" s="724"/>
      <c r="D1152" s="724"/>
      <c r="E1152" s="724"/>
      <c r="F1152" s="724"/>
      <c r="G1152" s="724"/>
      <c r="H1152" s="724"/>
    </row>
    <row r="1153" spans="3:8" s="146" customFormat="1" ht="12.75">
      <c r="C1153" s="724"/>
      <c r="D1153" s="724"/>
      <c r="E1153" s="724"/>
      <c r="F1153" s="724"/>
      <c r="G1153" s="724"/>
      <c r="H1153" s="724"/>
    </row>
    <row r="1154" spans="3:8" s="146" customFormat="1" ht="12.75">
      <c r="C1154" s="724"/>
      <c r="D1154" s="724"/>
      <c r="E1154" s="724"/>
      <c r="F1154" s="724"/>
      <c r="G1154" s="724"/>
      <c r="H1154" s="724"/>
    </row>
    <row r="1155" spans="3:8" s="146" customFormat="1" ht="12.75">
      <c r="C1155" s="724"/>
      <c r="D1155" s="724"/>
      <c r="E1155" s="724"/>
      <c r="F1155" s="724"/>
      <c r="G1155" s="724"/>
      <c r="H1155" s="724"/>
    </row>
    <row r="1156" spans="3:8" s="146" customFormat="1" ht="12.75">
      <c r="C1156" s="724"/>
      <c r="D1156" s="724"/>
      <c r="E1156" s="724"/>
      <c r="F1156" s="724"/>
      <c r="G1156" s="724"/>
      <c r="H1156" s="724"/>
    </row>
    <row r="1157" spans="3:8" s="146" customFormat="1" ht="12.75">
      <c r="C1157" s="724"/>
      <c r="D1157" s="724"/>
      <c r="E1157" s="724"/>
      <c r="F1157" s="724"/>
      <c r="G1157" s="724"/>
      <c r="H1157" s="724"/>
    </row>
    <row r="1158" spans="3:8" s="146" customFormat="1" ht="12.75">
      <c r="C1158" s="724"/>
      <c r="D1158" s="724"/>
      <c r="E1158" s="724"/>
      <c r="F1158" s="724"/>
      <c r="G1158" s="724"/>
      <c r="H1158" s="724"/>
    </row>
    <row r="1159" spans="3:8" s="146" customFormat="1" ht="12.75">
      <c r="C1159" s="724"/>
      <c r="D1159" s="724"/>
      <c r="E1159" s="724"/>
      <c r="F1159" s="724"/>
      <c r="G1159" s="724"/>
      <c r="H1159" s="724"/>
    </row>
    <row r="1160" spans="3:8" s="146" customFormat="1" ht="12.75">
      <c r="C1160" s="724"/>
      <c r="D1160" s="724"/>
      <c r="E1160" s="724"/>
      <c r="F1160" s="724"/>
      <c r="G1160" s="724"/>
      <c r="H1160" s="724"/>
    </row>
    <row r="1161" spans="3:8" s="146" customFormat="1" ht="12.75">
      <c r="C1161" s="724"/>
      <c r="D1161" s="724"/>
      <c r="E1161" s="724"/>
      <c r="F1161" s="724"/>
      <c r="G1161" s="724"/>
      <c r="H1161" s="724"/>
    </row>
    <row r="1162" spans="3:8" s="146" customFormat="1" ht="12.75">
      <c r="C1162" s="724"/>
      <c r="D1162" s="724"/>
      <c r="E1162" s="724"/>
      <c r="F1162" s="724"/>
      <c r="G1162" s="724"/>
      <c r="H1162" s="724"/>
    </row>
    <row r="1163" spans="3:8" s="146" customFormat="1" ht="12.75">
      <c r="C1163" s="724"/>
      <c r="D1163" s="724"/>
      <c r="E1163" s="724"/>
      <c r="F1163" s="724"/>
      <c r="G1163" s="724"/>
      <c r="H1163" s="724"/>
    </row>
    <row r="1164" spans="3:8" s="146" customFormat="1" ht="12.75">
      <c r="C1164" s="724"/>
      <c r="D1164" s="724"/>
      <c r="E1164" s="724"/>
      <c r="F1164" s="724"/>
      <c r="G1164" s="724"/>
      <c r="H1164" s="724"/>
    </row>
    <row r="1165" spans="3:8" s="146" customFormat="1" ht="12.75">
      <c r="C1165" s="724"/>
      <c r="D1165" s="724"/>
      <c r="E1165" s="724"/>
      <c r="F1165" s="724"/>
      <c r="G1165" s="724"/>
      <c r="H1165" s="724"/>
    </row>
    <row r="1166" spans="3:8" s="146" customFormat="1" ht="12.75">
      <c r="C1166" s="724"/>
      <c r="D1166" s="724"/>
      <c r="E1166" s="724"/>
      <c r="F1166" s="724"/>
      <c r="G1166" s="724"/>
      <c r="H1166" s="724"/>
    </row>
    <row r="1167" spans="3:8" s="146" customFormat="1" ht="12.75">
      <c r="C1167" s="724"/>
      <c r="D1167" s="724"/>
      <c r="E1167" s="724"/>
      <c r="F1167" s="724"/>
      <c r="G1167" s="724"/>
      <c r="H1167" s="724"/>
    </row>
    <row r="1168" spans="3:8" s="146" customFormat="1" ht="12.75">
      <c r="C1168" s="724"/>
      <c r="D1168" s="724"/>
      <c r="E1168" s="724"/>
      <c r="F1168" s="724"/>
      <c r="G1168" s="724"/>
      <c r="H1168" s="724"/>
    </row>
    <row r="1169" spans="3:8" s="146" customFormat="1" ht="12.75">
      <c r="C1169" s="724"/>
      <c r="D1169" s="724"/>
      <c r="E1169" s="724"/>
      <c r="F1169" s="724"/>
      <c r="G1169" s="724"/>
      <c r="H1169" s="724"/>
    </row>
    <row r="1170" spans="3:8" s="146" customFormat="1" ht="12.75">
      <c r="C1170" s="724"/>
      <c r="D1170" s="724"/>
      <c r="E1170" s="724"/>
      <c r="F1170" s="724"/>
      <c r="G1170" s="724"/>
      <c r="H1170" s="724"/>
    </row>
    <row r="1171" spans="3:8" s="146" customFormat="1" ht="12.75">
      <c r="C1171" s="724"/>
      <c r="D1171" s="724"/>
      <c r="E1171" s="724"/>
      <c r="F1171" s="724"/>
      <c r="G1171" s="724"/>
      <c r="H1171" s="724"/>
    </row>
    <row r="1172" spans="3:8" s="146" customFormat="1" ht="12.75">
      <c r="C1172" s="724"/>
      <c r="D1172" s="724"/>
      <c r="E1172" s="724"/>
      <c r="F1172" s="724"/>
      <c r="G1172" s="724"/>
      <c r="H1172" s="724"/>
    </row>
    <row r="1173" spans="3:8" s="146" customFormat="1" ht="12.75">
      <c r="C1173" s="724"/>
      <c r="D1173" s="724"/>
      <c r="E1173" s="724"/>
      <c r="F1173" s="724"/>
      <c r="G1173" s="724"/>
      <c r="H1173" s="724"/>
    </row>
    <row r="1174" spans="3:8" s="146" customFormat="1" ht="12.75">
      <c r="C1174" s="724"/>
      <c r="D1174" s="724"/>
      <c r="E1174" s="724"/>
      <c r="F1174" s="724"/>
      <c r="G1174" s="724"/>
      <c r="H1174" s="724"/>
    </row>
    <row r="1175" spans="3:8" s="146" customFormat="1" ht="12.75">
      <c r="C1175" s="724"/>
      <c r="D1175" s="724"/>
      <c r="E1175" s="724"/>
      <c r="F1175" s="724"/>
      <c r="G1175" s="724"/>
      <c r="H1175" s="724"/>
    </row>
    <row r="1176" spans="3:8" s="146" customFormat="1" ht="12.75">
      <c r="C1176" s="724"/>
      <c r="D1176" s="724"/>
      <c r="E1176" s="724"/>
      <c r="F1176" s="724"/>
      <c r="G1176" s="724"/>
      <c r="H1176" s="724"/>
    </row>
    <row r="1177" spans="3:8" s="146" customFormat="1" ht="12.75">
      <c r="C1177" s="724"/>
      <c r="D1177" s="724"/>
      <c r="E1177" s="724"/>
      <c r="F1177" s="724"/>
      <c r="G1177" s="724"/>
      <c r="H1177" s="724"/>
    </row>
    <row r="1178" spans="3:8" s="146" customFormat="1" ht="12.75">
      <c r="C1178" s="724"/>
      <c r="D1178" s="724"/>
      <c r="E1178" s="724"/>
      <c r="F1178" s="724"/>
      <c r="G1178" s="724"/>
      <c r="H1178" s="724"/>
    </row>
    <row r="1179" spans="3:8" s="146" customFormat="1" ht="12.75">
      <c r="C1179" s="724"/>
      <c r="D1179" s="724"/>
      <c r="E1179" s="724"/>
      <c r="F1179" s="724"/>
      <c r="G1179" s="724"/>
      <c r="H1179" s="724"/>
    </row>
    <row r="1180" spans="3:8" s="146" customFormat="1" ht="12.75">
      <c r="C1180" s="724"/>
      <c r="D1180" s="724"/>
      <c r="E1180" s="724"/>
      <c r="F1180" s="724"/>
      <c r="G1180" s="724"/>
      <c r="H1180" s="724"/>
    </row>
    <row r="1181" spans="3:8" s="146" customFormat="1" ht="12.75">
      <c r="C1181" s="724"/>
      <c r="D1181" s="724"/>
      <c r="E1181" s="724"/>
      <c r="F1181" s="724"/>
      <c r="G1181" s="724"/>
      <c r="H1181" s="724"/>
    </row>
    <row r="1182" spans="3:8" s="146" customFormat="1" ht="12.75">
      <c r="C1182" s="724"/>
      <c r="D1182" s="724"/>
      <c r="E1182" s="724"/>
      <c r="F1182" s="724"/>
      <c r="G1182" s="724"/>
      <c r="H1182" s="724"/>
    </row>
    <row r="1183" spans="3:8" s="146" customFormat="1" ht="12.75">
      <c r="C1183" s="724"/>
      <c r="D1183" s="724"/>
      <c r="E1183" s="724"/>
      <c r="F1183" s="724"/>
      <c r="G1183" s="724"/>
      <c r="H1183" s="724"/>
    </row>
    <row r="1184" spans="3:8" s="146" customFormat="1" ht="12.75">
      <c r="C1184" s="724"/>
      <c r="D1184" s="724"/>
      <c r="E1184" s="724"/>
      <c r="F1184" s="724"/>
      <c r="G1184" s="724"/>
      <c r="H1184" s="724"/>
    </row>
    <row r="1185" spans="3:8" s="146" customFormat="1" ht="12.75">
      <c r="C1185" s="724"/>
      <c r="D1185" s="724"/>
      <c r="E1185" s="724"/>
      <c r="F1185" s="724"/>
      <c r="G1185" s="724"/>
      <c r="H1185" s="724"/>
    </row>
    <row r="1186" spans="3:8" s="146" customFormat="1" ht="12.75">
      <c r="C1186" s="724"/>
      <c r="D1186" s="724"/>
      <c r="E1186" s="724"/>
      <c r="F1186" s="724"/>
      <c r="G1186" s="724"/>
      <c r="H1186" s="724"/>
    </row>
    <row r="1187" spans="3:8" s="146" customFormat="1" ht="12.75">
      <c r="C1187" s="724"/>
      <c r="D1187" s="724"/>
      <c r="E1187" s="724"/>
      <c r="F1187" s="724"/>
      <c r="G1187" s="724"/>
      <c r="H1187" s="724"/>
    </row>
    <row r="1188" spans="3:8" s="146" customFormat="1" ht="12.75">
      <c r="C1188" s="724"/>
      <c r="D1188" s="724"/>
      <c r="E1188" s="724"/>
      <c r="F1188" s="724"/>
      <c r="G1188" s="724"/>
      <c r="H1188" s="724"/>
    </row>
    <row r="1189" spans="3:8" s="146" customFormat="1" ht="12.75">
      <c r="C1189" s="724"/>
      <c r="D1189" s="724"/>
      <c r="E1189" s="724"/>
      <c r="F1189" s="724"/>
      <c r="G1189" s="724"/>
      <c r="H1189" s="724"/>
    </row>
    <row r="1190" spans="3:8" s="146" customFormat="1" ht="12.75">
      <c r="C1190" s="724"/>
      <c r="D1190" s="724"/>
      <c r="E1190" s="724"/>
      <c r="F1190" s="724"/>
      <c r="G1190" s="724"/>
      <c r="H1190" s="724"/>
    </row>
    <row r="1191" spans="3:8" s="146" customFormat="1" ht="12.75">
      <c r="C1191" s="724"/>
      <c r="D1191" s="724"/>
      <c r="E1191" s="724"/>
      <c r="F1191" s="724"/>
      <c r="G1191" s="724"/>
      <c r="H1191" s="724"/>
    </row>
    <row r="1192" spans="3:8" s="146" customFormat="1" ht="12.75">
      <c r="C1192" s="724"/>
      <c r="D1192" s="724"/>
      <c r="E1192" s="724"/>
      <c r="F1192" s="724"/>
      <c r="G1192" s="724"/>
      <c r="H1192" s="724"/>
    </row>
    <row r="1193" spans="3:8" s="146" customFormat="1" ht="12.75">
      <c r="C1193" s="724"/>
      <c r="D1193" s="724"/>
      <c r="E1193" s="724"/>
      <c r="F1193" s="724"/>
      <c r="G1193" s="724"/>
      <c r="H1193" s="724"/>
    </row>
    <row r="1194" spans="3:8" s="146" customFormat="1" ht="12.75">
      <c r="C1194" s="724"/>
      <c r="D1194" s="724"/>
      <c r="E1194" s="724"/>
      <c r="F1194" s="724"/>
      <c r="G1194" s="724"/>
      <c r="H1194" s="724"/>
    </row>
    <row r="1195" spans="3:8" s="146" customFormat="1" ht="12.75">
      <c r="C1195" s="724"/>
      <c r="D1195" s="724"/>
      <c r="E1195" s="724"/>
      <c r="F1195" s="724"/>
      <c r="G1195" s="724"/>
      <c r="H1195" s="724"/>
    </row>
    <row r="1196" spans="3:8" s="146" customFormat="1" ht="12.75">
      <c r="C1196" s="724"/>
      <c r="D1196" s="724"/>
      <c r="E1196" s="724"/>
      <c r="F1196" s="724"/>
      <c r="G1196" s="724"/>
      <c r="H1196" s="724"/>
    </row>
    <row r="1197" spans="3:8" s="146" customFormat="1" ht="12.75">
      <c r="C1197" s="724"/>
      <c r="D1197" s="724"/>
      <c r="E1197" s="724"/>
      <c r="F1197" s="724"/>
      <c r="G1197" s="724"/>
      <c r="H1197" s="724"/>
    </row>
    <row r="1198" spans="3:8" s="146" customFormat="1" ht="12.75">
      <c r="C1198" s="724"/>
      <c r="D1198" s="724"/>
      <c r="E1198" s="724"/>
      <c r="F1198" s="724"/>
      <c r="G1198" s="724"/>
      <c r="H1198" s="724"/>
    </row>
    <row r="1199" spans="3:8" s="146" customFormat="1" ht="12.75">
      <c r="C1199" s="724"/>
      <c r="D1199" s="724"/>
      <c r="E1199" s="724"/>
      <c r="F1199" s="724"/>
      <c r="G1199" s="724"/>
      <c r="H1199" s="724"/>
    </row>
    <row r="1200" spans="3:8" s="146" customFormat="1" ht="12.75">
      <c r="C1200" s="724"/>
      <c r="D1200" s="724"/>
      <c r="E1200" s="724"/>
      <c r="F1200" s="724"/>
      <c r="G1200" s="724"/>
      <c r="H1200" s="724"/>
    </row>
    <row r="1201" spans="3:8" s="146" customFormat="1" ht="12.75">
      <c r="C1201" s="724"/>
      <c r="D1201" s="724"/>
      <c r="E1201" s="724"/>
      <c r="F1201" s="724"/>
      <c r="G1201" s="724"/>
      <c r="H1201" s="724"/>
    </row>
    <row r="1202" spans="3:8" s="146" customFormat="1" ht="12.75">
      <c r="C1202" s="724"/>
      <c r="D1202" s="724"/>
      <c r="E1202" s="724"/>
      <c r="F1202" s="724"/>
      <c r="G1202" s="724"/>
      <c r="H1202" s="724"/>
    </row>
    <row r="1203" spans="3:8" s="146" customFormat="1" ht="12.75">
      <c r="C1203" s="724"/>
      <c r="D1203" s="724"/>
      <c r="E1203" s="724"/>
      <c r="F1203" s="724"/>
      <c r="G1203" s="724"/>
      <c r="H1203" s="724"/>
    </row>
    <row r="1204" spans="3:8" s="146" customFormat="1" ht="12.75">
      <c r="C1204" s="724"/>
      <c r="D1204" s="724"/>
      <c r="E1204" s="724"/>
      <c r="F1204" s="724"/>
      <c r="G1204" s="724"/>
      <c r="H1204" s="724"/>
    </row>
    <row r="1205" spans="3:8" s="146" customFormat="1" ht="12.75">
      <c r="C1205" s="724"/>
      <c r="D1205" s="724"/>
      <c r="E1205" s="724"/>
      <c r="F1205" s="724"/>
      <c r="G1205" s="724"/>
      <c r="H1205" s="724"/>
    </row>
    <row r="1206" spans="3:8" s="146" customFormat="1" ht="12.75">
      <c r="C1206" s="724"/>
      <c r="D1206" s="724"/>
      <c r="E1206" s="724"/>
      <c r="F1206" s="724"/>
      <c r="G1206" s="724"/>
      <c r="H1206" s="724"/>
    </row>
    <row r="1207" spans="3:8" s="146" customFormat="1" ht="12.75">
      <c r="C1207" s="724"/>
      <c r="D1207" s="724"/>
      <c r="E1207" s="724"/>
      <c r="F1207" s="724"/>
      <c r="G1207" s="724"/>
      <c r="H1207" s="724"/>
    </row>
    <row r="1208" spans="3:8" s="146" customFormat="1" ht="12.75">
      <c r="C1208" s="724"/>
      <c r="D1208" s="724"/>
      <c r="E1208" s="724"/>
      <c r="F1208" s="724"/>
      <c r="G1208" s="724"/>
      <c r="H1208" s="724"/>
    </row>
    <row r="1209" spans="3:8" s="146" customFormat="1" ht="12.75">
      <c r="C1209" s="724"/>
      <c r="D1209" s="724"/>
      <c r="E1209" s="724"/>
      <c r="F1209" s="724"/>
      <c r="G1209" s="724"/>
      <c r="H1209" s="724"/>
    </row>
    <row r="1210" spans="3:8" s="146" customFormat="1" ht="12.75">
      <c r="C1210" s="724"/>
      <c r="D1210" s="724"/>
      <c r="E1210" s="724"/>
      <c r="F1210" s="724"/>
      <c r="G1210" s="724"/>
      <c r="H1210" s="724"/>
    </row>
    <row r="1211" spans="3:8" s="146" customFormat="1" ht="12.75">
      <c r="C1211" s="724"/>
      <c r="D1211" s="724"/>
      <c r="E1211" s="724"/>
      <c r="F1211" s="724"/>
      <c r="G1211" s="724"/>
      <c r="H1211" s="724"/>
    </row>
    <row r="1212" spans="3:8" s="146" customFormat="1" ht="12.75">
      <c r="C1212" s="724"/>
      <c r="D1212" s="724"/>
      <c r="E1212" s="724"/>
      <c r="F1212" s="724"/>
      <c r="G1212" s="724"/>
      <c r="H1212" s="724"/>
    </row>
    <row r="1213" spans="3:8" s="146" customFormat="1" ht="12.75">
      <c r="C1213" s="724"/>
      <c r="D1213" s="724"/>
      <c r="E1213" s="724"/>
      <c r="F1213" s="724"/>
      <c r="G1213" s="724"/>
      <c r="H1213" s="724"/>
    </row>
    <row r="1214" spans="3:8" s="146" customFormat="1" ht="12.75">
      <c r="C1214" s="724"/>
      <c r="D1214" s="724"/>
      <c r="E1214" s="724"/>
      <c r="F1214" s="724"/>
      <c r="G1214" s="724"/>
      <c r="H1214" s="724"/>
    </row>
    <row r="1215" spans="3:8" s="146" customFormat="1" ht="12.75">
      <c r="C1215" s="724"/>
      <c r="D1215" s="724"/>
      <c r="E1215" s="724"/>
      <c r="F1215" s="724"/>
      <c r="G1215" s="724"/>
      <c r="H1215" s="724"/>
    </row>
    <row r="1216" spans="3:8" s="146" customFormat="1" ht="12.75">
      <c r="C1216" s="724"/>
      <c r="D1216" s="724"/>
      <c r="E1216" s="724"/>
      <c r="F1216" s="724"/>
      <c r="G1216" s="724"/>
      <c r="H1216" s="724"/>
    </row>
    <row r="1217" spans="3:8" s="146" customFormat="1" ht="12.75">
      <c r="C1217" s="724"/>
      <c r="D1217" s="724"/>
      <c r="E1217" s="724"/>
      <c r="F1217" s="724"/>
      <c r="G1217" s="724"/>
      <c r="H1217" s="724"/>
    </row>
    <row r="1218" spans="3:8" s="146" customFormat="1" ht="12.75">
      <c r="C1218" s="724"/>
      <c r="D1218" s="724"/>
      <c r="E1218" s="724"/>
      <c r="F1218" s="724"/>
      <c r="G1218" s="724"/>
      <c r="H1218" s="724"/>
    </row>
    <row r="1219" spans="3:8" s="146" customFormat="1" ht="12.75">
      <c r="C1219" s="724"/>
      <c r="D1219" s="724"/>
      <c r="E1219" s="724"/>
      <c r="F1219" s="724"/>
      <c r="G1219" s="724"/>
      <c r="H1219" s="724"/>
    </row>
    <row r="1220" spans="3:8" s="146" customFormat="1" ht="12.75">
      <c r="C1220" s="724"/>
      <c r="D1220" s="724"/>
      <c r="E1220" s="724"/>
      <c r="F1220" s="724"/>
      <c r="G1220" s="724"/>
      <c r="H1220" s="724"/>
    </row>
    <row r="1221" spans="3:8" s="146" customFormat="1" ht="12.75">
      <c r="C1221" s="724"/>
      <c r="D1221" s="724"/>
      <c r="E1221" s="724"/>
      <c r="F1221" s="724"/>
      <c r="G1221" s="724"/>
      <c r="H1221" s="724"/>
    </row>
    <row r="1222" spans="3:8" s="146" customFormat="1" ht="12.75">
      <c r="C1222" s="724"/>
      <c r="D1222" s="724"/>
      <c r="E1222" s="724"/>
      <c r="F1222" s="724"/>
      <c r="G1222" s="724"/>
      <c r="H1222" s="724"/>
    </row>
    <row r="1223" spans="3:8" s="146" customFormat="1" ht="12.75">
      <c r="C1223" s="724"/>
      <c r="D1223" s="724"/>
      <c r="E1223" s="724"/>
      <c r="F1223" s="724"/>
      <c r="G1223" s="724"/>
      <c r="H1223" s="724"/>
    </row>
    <row r="1224" spans="3:8" s="146" customFormat="1" ht="12.75">
      <c r="C1224" s="724"/>
      <c r="D1224" s="724"/>
      <c r="E1224" s="724"/>
      <c r="F1224" s="724"/>
      <c r="G1224" s="724"/>
      <c r="H1224" s="724"/>
    </row>
    <row r="1225" spans="3:8" s="146" customFormat="1" ht="12.75">
      <c r="C1225" s="724"/>
      <c r="D1225" s="724"/>
      <c r="E1225" s="724"/>
      <c r="F1225" s="724"/>
      <c r="G1225" s="724"/>
      <c r="H1225" s="724"/>
    </row>
    <row r="1226" spans="3:8" s="146" customFormat="1" ht="12.75">
      <c r="C1226" s="724"/>
      <c r="D1226" s="724"/>
      <c r="E1226" s="724"/>
      <c r="F1226" s="724"/>
      <c r="G1226" s="724"/>
      <c r="H1226" s="724"/>
    </row>
    <row r="1227" spans="3:8" s="146" customFormat="1" ht="12.75">
      <c r="C1227" s="724"/>
      <c r="D1227" s="724"/>
      <c r="E1227" s="724"/>
      <c r="F1227" s="724"/>
      <c r="G1227" s="724"/>
      <c r="H1227" s="724"/>
    </row>
    <row r="1228" spans="3:8" s="146" customFormat="1" ht="12.75">
      <c r="C1228" s="724"/>
      <c r="D1228" s="724"/>
      <c r="E1228" s="724"/>
      <c r="F1228" s="724"/>
      <c r="G1228" s="724"/>
      <c r="H1228" s="724"/>
    </row>
    <row r="1229" spans="3:8" s="146" customFormat="1" ht="12.75">
      <c r="C1229" s="724"/>
      <c r="D1229" s="724"/>
      <c r="E1229" s="724"/>
      <c r="F1229" s="724"/>
      <c r="G1229" s="724"/>
      <c r="H1229" s="724"/>
    </row>
    <row r="1230" spans="3:8" s="146" customFormat="1" ht="12.75">
      <c r="C1230" s="724"/>
      <c r="D1230" s="724"/>
      <c r="E1230" s="724"/>
      <c r="F1230" s="724"/>
      <c r="G1230" s="724"/>
      <c r="H1230" s="724"/>
    </row>
    <row r="1231" spans="3:8" s="146" customFormat="1" ht="12.75">
      <c r="C1231" s="724"/>
      <c r="D1231" s="724"/>
      <c r="E1231" s="724"/>
      <c r="F1231" s="724"/>
      <c r="G1231" s="724"/>
      <c r="H1231" s="724"/>
    </row>
    <row r="1232" spans="3:8" s="146" customFormat="1" ht="12.75">
      <c r="C1232" s="724"/>
      <c r="D1232" s="724"/>
      <c r="E1232" s="724"/>
      <c r="F1232" s="724"/>
      <c r="G1232" s="724"/>
      <c r="H1232" s="724"/>
    </row>
    <row r="1233" spans="3:8" s="146" customFormat="1" ht="12.75">
      <c r="C1233" s="724"/>
      <c r="D1233" s="724"/>
      <c r="E1233" s="724"/>
      <c r="F1233" s="724"/>
      <c r="G1233" s="724"/>
      <c r="H1233" s="724"/>
    </row>
    <row r="1234" spans="3:8" s="146" customFormat="1" ht="12.75">
      <c r="C1234" s="724"/>
      <c r="D1234" s="724"/>
      <c r="E1234" s="724"/>
      <c r="F1234" s="724"/>
      <c r="G1234" s="724"/>
      <c r="H1234" s="724"/>
    </row>
    <row r="1235" spans="3:8" s="146" customFormat="1" ht="12.75">
      <c r="C1235" s="724"/>
      <c r="D1235" s="724"/>
      <c r="E1235" s="724"/>
      <c r="F1235" s="724"/>
      <c r="G1235" s="724"/>
      <c r="H1235" s="724"/>
    </row>
    <row r="1236" spans="3:8" s="146" customFormat="1" ht="12.75">
      <c r="C1236" s="724"/>
      <c r="D1236" s="724"/>
      <c r="E1236" s="724"/>
      <c r="F1236" s="724"/>
      <c r="G1236" s="724"/>
      <c r="H1236" s="724"/>
    </row>
    <row r="1237" spans="3:8" s="146" customFormat="1" ht="12.75">
      <c r="C1237" s="724"/>
      <c r="D1237" s="724"/>
      <c r="E1237" s="724"/>
      <c r="F1237" s="724"/>
      <c r="G1237" s="724"/>
      <c r="H1237" s="724"/>
    </row>
    <row r="1238" spans="3:8" s="146" customFormat="1" ht="12.75">
      <c r="C1238" s="724"/>
      <c r="D1238" s="724"/>
      <c r="E1238" s="724"/>
      <c r="F1238" s="724"/>
      <c r="G1238" s="724"/>
      <c r="H1238" s="724"/>
    </row>
    <row r="1239" spans="3:8" s="146" customFormat="1" ht="12.75">
      <c r="C1239" s="724"/>
      <c r="D1239" s="724"/>
      <c r="E1239" s="724"/>
      <c r="F1239" s="724"/>
      <c r="G1239" s="724"/>
      <c r="H1239" s="724"/>
    </row>
    <row r="1240" spans="3:8" s="146" customFormat="1" ht="12.75">
      <c r="C1240" s="724"/>
      <c r="D1240" s="724"/>
      <c r="E1240" s="724"/>
      <c r="F1240" s="724"/>
      <c r="G1240" s="724"/>
      <c r="H1240" s="724"/>
    </row>
    <row r="1241" spans="3:8" s="146" customFormat="1" ht="12.75">
      <c r="C1241" s="724"/>
      <c r="D1241" s="724"/>
      <c r="E1241" s="724"/>
      <c r="F1241" s="724"/>
      <c r="G1241" s="724"/>
      <c r="H1241" s="724"/>
    </row>
    <row r="1242" spans="3:8" s="146" customFormat="1" ht="12.75">
      <c r="C1242" s="724"/>
      <c r="D1242" s="724"/>
      <c r="E1242" s="724"/>
      <c r="F1242" s="724"/>
      <c r="G1242" s="724"/>
      <c r="H1242" s="724"/>
    </row>
    <row r="1243" spans="3:8" s="146" customFormat="1" ht="12.75">
      <c r="C1243" s="724"/>
      <c r="D1243" s="724"/>
      <c r="E1243" s="724"/>
      <c r="F1243" s="724"/>
      <c r="G1243" s="724"/>
      <c r="H1243" s="724"/>
    </row>
    <row r="1244" spans="3:8" s="146" customFormat="1" ht="12.75">
      <c r="C1244" s="724"/>
      <c r="D1244" s="724"/>
      <c r="E1244" s="724"/>
      <c r="F1244" s="724"/>
      <c r="G1244" s="724"/>
      <c r="H1244" s="724"/>
    </row>
    <row r="1245" spans="3:8" s="146" customFormat="1" ht="12.75">
      <c r="C1245" s="724"/>
      <c r="D1245" s="724"/>
      <c r="E1245" s="724"/>
      <c r="F1245" s="724"/>
      <c r="G1245" s="724"/>
      <c r="H1245" s="724"/>
    </row>
    <row r="1246" spans="3:8" s="146" customFormat="1" ht="12.75">
      <c r="C1246" s="724"/>
      <c r="D1246" s="724"/>
      <c r="E1246" s="724"/>
      <c r="F1246" s="724"/>
      <c r="G1246" s="724"/>
      <c r="H1246" s="724"/>
    </row>
    <row r="1247" spans="3:8" s="146" customFormat="1" ht="12.75">
      <c r="C1247" s="724"/>
      <c r="D1247" s="724"/>
      <c r="E1247" s="724"/>
      <c r="F1247" s="724"/>
      <c r="G1247" s="724"/>
      <c r="H1247" s="724"/>
    </row>
    <row r="1248" spans="3:8" s="146" customFormat="1" ht="12.75">
      <c r="C1248" s="724"/>
      <c r="D1248" s="724"/>
      <c r="E1248" s="724"/>
      <c r="F1248" s="724"/>
      <c r="G1248" s="724"/>
      <c r="H1248" s="724"/>
    </row>
    <row r="1249" spans="3:8" s="146" customFormat="1" ht="12.75">
      <c r="C1249" s="724"/>
      <c r="D1249" s="724"/>
      <c r="E1249" s="724"/>
      <c r="F1249" s="724"/>
      <c r="G1249" s="724"/>
      <c r="H1249" s="724"/>
    </row>
    <row r="1250" spans="3:8" s="146" customFormat="1" ht="12.75">
      <c r="C1250" s="724"/>
      <c r="D1250" s="724"/>
      <c r="E1250" s="724"/>
      <c r="F1250" s="724"/>
      <c r="G1250" s="724"/>
      <c r="H1250" s="724"/>
    </row>
    <row r="1251" spans="3:8" s="146" customFormat="1" ht="12.75">
      <c r="C1251" s="724"/>
      <c r="D1251" s="724"/>
      <c r="E1251" s="724"/>
      <c r="F1251" s="724"/>
      <c r="G1251" s="724"/>
      <c r="H1251" s="724"/>
    </row>
    <row r="1252" spans="3:8" s="146" customFormat="1" ht="12.75">
      <c r="C1252" s="724"/>
      <c r="D1252" s="724"/>
      <c r="E1252" s="724"/>
      <c r="F1252" s="724"/>
      <c r="G1252" s="724"/>
      <c r="H1252" s="724"/>
    </row>
    <row r="1253" spans="3:8" s="146" customFormat="1" ht="12.75">
      <c r="C1253" s="724"/>
      <c r="D1253" s="724"/>
      <c r="E1253" s="724"/>
      <c r="F1253" s="724"/>
      <c r="G1253" s="724"/>
      <c r="H1253" s="724"/>
    </row>
    <row r="1254" spans="3:8" s="146" customFormat="1" ht="12.75">
      <c r="C1254" s="724"/>
      <c r="D1254" s="724"/>
      <c r="E1254" s="724"/>
      <c r="F1254" s="724"/>
      <c r="G1254" s="724"/>
      <c r="H1254" s="724"/>
    </row>
    <row r="1255" spans="3:8" s="146" customFormat="1" ht="12.75">
      <c r="C1255" s="724"/>
      <c r="D1255" s="724"/>
      <c r="E1255" s="724"/>
      <c r="F1255" s="724"/>
      <c r="G1255" s="724"/>
      <c r="H1255" s="724"/>
    </row>
    <row r="1256" spans="3:8" s="146" customFormat="1" ht="12.75">
      <c r="C1256" s="724"/>
      <c r="D1256" s="724"/>
      <c r="E1256" s="724"/>
      <c r="F1256" s="724"/>
      <c r="G1256" s="724"/>
      <c r="H1256" s="724"/>
    </row>
    <row r="1257" spans="3:8" s="146" customFormat="1" ht="12.75">
      <c r="C1257" s="724"/>
      <c r="D1257" s="724"/>
      <c r="E1257" s="724"/>
      <c r="F1257" s="724"/>
      <c r="G1257" s="724"/>
      <c r="H1257" s="724"/>
    </row>
    <row r="1258" spans="3:8" s="146" customFormat="1" ht="12.75">
      <c r="C1258" s="724"/>
      <c r="D1258" s="724"/>
      <c r="E1258" s="724"/>
      <c r="F1258" s="724"/>
      <c r="G1258" s="724"/>
      <c r="H1258" s="724"/>
    </row>
    <row r="1259" spans="3:8" s="146" customFormat="1" ht="12.75">
      <c r="C1259" s="724"/>
      <c r="D1259" s="724"/>
      <c r="E1259" s="724"/>
      <c r="F1259" s="724"/>
      <c r="G1259" s="724"/>
      <c r="H1259" s="724"/>
    </row>
    <row r="1260" spans="3:8" s="146" customFormat="1" ht="12.75">
      <c r="C1260" s="724"/>
      <c r="D1260" s="724"/>
      <c r="E1260" s="724"/>
      <c r="F1260" s="724"/>
      <c r="G1260" s="724"/>
      <c r="H1260" s="724"/>
    </row>
    <row r="1261" spans="3:8" s="146" customFormat="1" ht="12.75">
      <c r="C1261" s="724"/>
      <c r="D1261" s="724"/>
      <c r="E1261" s="724"/>
      <c r="F1261" s="724"/>
      <c r="G1261" s="724"/>
      <c r="H1261" s="724"/>
    </row>
    <row r="1262" spans="3:8" s="146" customFormat="1" ht="12.75">
      <c r="C1262" s="724"/>
      <c r="D1262" s="724"/>
      <c r="E1262" s="724"/>
      <c r="F1262" s="724"/>
      <c r="G1262" s="724"/>
      <c r="H1262" s="724"/>
    </row>
    <row r="1263" spans="3:8" s="146" customFormat="1" ht="12.75">
      <c r="C1263" s="724"/>
      <c r="D1263" s="724"/>
      <c r="E1263" s="724"/>
      <c r="F1263" s="724"/>
      <c r="G1263" s="724"/>
      <c r="H1263" s="724"/>
    </row>
    <row r="1264" spans="3:8" s="146" customFormat="1" ht="12.75">
      <c r="C1264" s="724"/>
      <c r="D1264" s="724"/>
      <c r="E1264" s="724"/>
      <c r="F1264" s="724"/>
      <c r="G1264" s="724"/>
      <c r="H1264" s="724"/>
    </row>
    <row r="1265" spans="3:8" s="146" customFormat="1" ht="12.75">
      <c r="C1265" s="724"/>
      <c r="D1265" s="724"/>
      <c r="E1265" s="724"/>
      <c r="F1265" s="724"/>
      <c r="G1265" s="724"/>
      <c r="H1265" s="724"/>
    </row>
    <row r="1266" spans="3:8" s="146" customFormat="1" ht="12.75">
      <c r="C1266" s="724"/>
      <c r="D1266" s="724"/>
      <c r="E1266" s="724"/>
      <c r="F1266" s="724"/>
      <c r="G1266" s="724"/>
      <c r="H1266" s="724"/>
    </row>
    <row r="1267" spans="3:8" s="146" customFormat="1" ht="12.75">
      <c r="C1267" s="724"/>
      <c r="D1267" s="724"/>
      <c r="E1267" s="724"/>
      <c r="F1267" s="724"/>
      <c r="G1267" s="724"/>
      <c r="H1267" s="724"/>
    </row>
    <row r="1268" spans="3:8" s="146" customFormat="1" ht="12.75">
      <c r="C1268" s="724"/>
      <c r="D1268" s="724"/>
      <c r="E1268" s="724"/>
      <c r="F1268" s="724"/>
      <c r="G1268" s="724"/>
      <c r="H1268" s="724"/>
    </row>
    <row r="1269" spans="3:8" s="146" customFormat="1" ht="12.75">
      <c r="C1269" s="724"/>
      <c r="D1269" s="724"/>
      <c r="E1269" s="724"/>
      <c r="F1269" s="724"/>
      <c r="G1269" s="724"/>
      <c r="H1269" s="724"/>
    </row>
    <row r="1270" spans="3:8" s="146" customFormat="1" ht="12.75">
      <c r="C1270" s="724"/>
      <c r="D1270" s="724"/>
      <c r="E1270" s="724"/>
      <c r="F1270" s="724"/>
      <c r="G1270" s="724"/>
      <c r="H1270" s="724"/>
    </row>
    <row r="1271" spans="3:8" s="146" customFormat="1" ht="12.75">
      <c r="C1271" s="724"/>
      <c r="D1271" s="724"/>
      <c r="E1271" s="724"/>
      <c r="F1271" s="724"/>
      <c r="G1271" s="724"/>
      <c r="H1271" s="724"/>
    </row>
    <row r="1272" spans="3:8" s="146" customFormat="1" ht="12.75">
      <c r="C1272" s="724"/>
      <c r="D1272" s="724"/>
      <c r="E1272" s="724"/>
      <c r="F1272" s="724"/>
      <c r="G1272" s="724"/>
      <c r="H1272" s="724"/>
    </row>
    <row r="1273" spans="3:8" s="146" customFormat="1" ht="12.75">
      <c r="C1273" s="724"/>
      <c r="D1273" s="724"/>
      <c r="E1273" s="724"/>
      <c r="F1273" s="724"/>
      <c r="G1273" s="724"/>
      <c r="H1273" s="724"/>
    </row>
    <row r="1274" spans="3:8" s="146" customFormat="1" ht="12.75">
      <c r="C1274" s="724"/>
      <c r="D1274" s="724"/>
      <c r="E1274" s="724"/>
      <c r="F1274" s="724"/>
      <c r="G1274" s="724"/>
      <c r="H1274" s="724"/>
    </row>
    <row r="1275" spans="3:8" s="146" customFormat="1" ht="12.75">
      <c r="C1275" s="724"/>
      <c r="D1275" s="724"/>
      <c r="E1275" s="724"/>
      <c r="F1275" s="724"/>
      <c r="G1275" s="724"/>
      <c r="H1275" s="724"/>
    </row>
    <row r="1276" spans="3:8" s="146" customFormat="1" ht="12.75">
      <c r="C1276" s="724"/>
      <c r="D1276" s="724"/>
      <c r="E1276" s="724"/>
      <c r="F1276" s="724"/>
      <c r="G1276" s="724"/>
      <c r="H1276" s="724"/>
    </row>
    <row r="1277" spans="3:8" s="146" customFormat="1" ht="12.75">
      <c r="C1277" s="724"/>
      <c r="D1277" s="724"/>
      <c r="E1277" s="724"/>
      <c r="F1277" s="724"/>
      <c r="G1277" s="724"/>
      <c r="H1277" s="724"/>
    </row>
    <row r="1278" spans="3:8" s="146" customFormat="1" ht="12.75">
      <c r="C1278" s="724"/>
      <c r="D1278" s="724"/>
      <c r="E1278" s="724"/>
      <c r="F1278" s="724"/>
      <c r="G1278" s="724"/>
      <c r="H1278" s="724"/>
    </row>
    <row r="1279" spans="3:8" s="146" customFormat="1" ht="12.75">
      <c r="C1279" s="724"/>
      <c r="D1279" s="724"/>
      <c r="E1279" s="724"/>
      <c r="F1279" s="724"/>
      <c r="G1279" s="724"/>
      <c r="H1279" s="724"/>
    </row>
    <row r="1280" spans="3:8" s="146" customFormat="1" ht="12.75">
      <c r="C1280" s="724"/>
      <c r="D1280" s="724"/>
      <c r="E1280" s="724"/>
      <c r="F1280" s="724"/>
      <c r="G1280" s="724"/>
      <c r="H1280" s="724"/>
    </row>
    <row r="1281" spans="3:8" s="146" customFormat="1" ht="12.75">
      <c r="C1281" s="724"/>
      <c r="D1281" s="724"/>
      <c r="E1281" s="724"/>
      <c r="F1281" s="724"/>
      <c r="G1281" s="724"/>
      <c r="H1281" s="724"/>
    </row>
    <row r="1282" spans="3:8" s="146" customFormat="1" ht="12.75">
      <c r="C1282" s="724"/>
      <c r="D1282" s="724"/>
      <c r="E1282" s="724"/>
      <c r="F1282" s="724"/>
      <c r="G1282" s="724"/>
      <c r="H1282" s="724"/>
    </row>
    <row r="1283" spans="3:8" s="146" customFormat="1" ht="12.75">
      <c r="C1283" s="724"/>
      <c r="D1283" s="724"/>
      <c r="E1283" s="724"/>
      <c r="F1283" s="724"/>
      <c r="G1283" s="724"/>
      <c r="H1283" s="724"/>
    </row>
    <row r="1284" spans="3:8" s="146" customFormat="1" ht="12.75">
      <c r="C1284" s="724"/>
      <c r="D1284" s="724"/>
      <c r="E1284" s="724"/>
      <c r="F1284" s="724"/>
      <c r="G1284" s="724"/>
      <c r="H1284" s="724"/>
    </row>
    <row r="1285" spans="3:8" s="146" customFormat="1" ht="12.75">
      <c r="C1285" s="724"/>
      <c r="D1285" s="724"/>
      <c r="E1285" s="724"/>
      <c r="F1285" s="724"/>
      <c r="G1285" s="724"/>
      <c r="H1285" s="724"/>
    </row>
    <row r="1286" spans="3:8" s="146" customFormat="1" ht="12.75">
      <c r="C1286" s="724"/>
      <c r="D1286" s="724"/>
      <c r="E1286" s="724"/>
      <c r="F1286" s="724"/>
      <c r="G1286" s="724"/>
      <c r="H1286" s="724"/>
    </row>
    <row r="1287" spans="3:8" s="146" customFormat="1" ht="12.75">
      <c r="C1287" s="724"/>
      <c r="D1287" s="724"/>
      <c r="E1287" s="724"/>
      <c r="F1287" s="724"/>
      <c r="G1287" s="724"/>
      <c r="H1287" s="724"/>
    </row>
    <row r="1288" spans="3:8" s="146" customFormat="1" ht="12.75">
      <c r="C1288" s="724"/>
      <c r="D1288" s="724"/>
      <c r="E1288" s="724"/>
      <c r="F1288" s="724"/>
      <c r="G1288" s="724"/>
      <c r="H1288" s="724"/>
    </row>
    <row r="1289" spans="3:8" s="146" customFormat="1" ht="12.75">
      <c r="C1289" s="724"/>
      <c r="D1289" s="724"/>
      <c r="E1289" s="724"/>
      <c r="F1289" s="724"/>
      <c r="G1289" s="724"/>
      <c r="H1289" s="724"/>
    </row>
    <row r="1290" spans="3:8" s="146" customFormat="1" ht="12.75">
      <c r="C1290" s="724"/>
      <c r="D1290" s="724"/>
      <c r="E1290" s="724"/>
      <c r="F1290" s="724"/>
      <c r="G1290" s="724"/>
      <c r="H1290" s="724"/>
    </row>
    <row r="1291" spans="3:8" s="146" customFormat="1" ht="12.75">
      <c r="C1291" s="724"/>
      <c r="D1291" s="724"/>
      <c r="E1291" s="724"/>
      <c r="F1291" s="724"/>
      <c r="G1291" s="724"/>
      <c r="H1291" s="724"/>
    </row>
    <row r="1292" spans="3:8" s="146" customFormat="1" ht="12.75">
      <c r="C1292" s="724"/>
      <c r="D1292" s="724"/>
      <c r="E1292" s="724"/>
      <c r="F1292" s="724"/>
      <c r="G1292" s="724"/>
      <c r="H1292" s="724"/>
    </row>
    <row r="1293" spans="3:8" s="146" customFormat="1" ht="12.75">
      <c r="C1293" s="724"/>
      <c r="D1293" s="724"/>
      <c r="E1293" s="724"/>
      <c r="F1293" s="724"/>
      <c r="G1293" s="724"/>
      <c r="H1293" s="724"/>
    </row>
    <row r="1294" spans="3:8" s="146" customFormat="1" ht="12.75">
      <c r="C1294" s="724"/>
      <c r="D1294" s="724"/>
      <c r="E1294" s="724"/>
      <c r="F1294" s="724"/>
      <c r="G1294" s="724"/>
      <c r="H1294" s="724"/>
    </row>
    <row r="1295" spans="3:8" s="146" customFormat="1" ht="12.75">
      <c r="C1295" s="724"/>
      <c r="D1295" s="724"/>
      <c r="E1295" s="724"/>
      <c r="F1295" s="724"/>
      <c r="G1295" s="724"/>
      <c r="H1295" s="724"/>
    </row>
    <row r="1296" spans="3:8" s="146" customFormat="1" ht="12.75">
      <c r="C1296" s="724"/>
      <c r="D1296" s="724"/>
      <c r="E1296" s="724"/>
      <c r="F1296" s="724"/>
      <c r="G1296" s="724"/>
      <c r="H1296" s="724"/>
    </row>
    <row r="1297" spans="3:8" s="146" customFormat="1" ht="12.75">
      <c r="C1297" s="724"/>
      <c r="D1297" s="724"/>
      <c r="E1297" s="724"/>
      <c r="F1297" s="724"/>
      <c r="G1297" s="724"/>
      <c r="H1297" s="724"/>
    </row>
    <row r="1298" spans="3:8" s="146" customFormat="1" ht="12.75">
      <c r="C1298" s="724"/>
      <c r="D1298" s="724"/>
      <c r="E1298" s="724"/>
      <c r="F1298" s="724"/>
      <c r="G1298" s="724"/>
      <c r="H1298" s="724"/>
    </row>
    <row r="1299" spans="3:8" s="146" customFormat="1" ht="12.75">
      <c r="C1299" s="724"/>
      <c r="D1299" s="724"/>
      <c r="E1299" s="724"/>
      <c r="F1299" s="724"/>
      <c r="G1299" s="724"/>
      <c r="H1299" s="724"/>
    </row>
    <row r="1300" spans="3:8" s="146" customFormat="1" ht="12.75">
      <c r="C1300" s="724"/>
      <c r="D1300" s="724"/>
      <c r="E1300" s="724"/>
      <c r="F1300" s="724"/>
      <c r="G1300" s="724"/>
      <c r="H1300" s="724"/>
    </row>
    <row r="1301" spans="3:8" s="146" customFormat="1" ht="12.75">
      <c r="C1301" s="724"/>
      <c r="D1301" s="724"/>
      <c r="E1301" s="724"/>
      <c r="F1301" s="724"/>
      <c r="G1301" s="724"/>
      <c r="H1301" s="724"/>
    </row>
    <row r="1302" spans="3:8" s="146" customFormat="1" ht="12.75">
      <c r="C1302" s="724"/>
      <c r="D1302" s="724"/>
      <c r="E1302" s="724"/>
      <c r="F1302" s="724"/>
      <c r="G1302" s="724"/>
      <c r="H1302" s="724"/>
    </row>
    <row r="1303" spans="3:8" s="146" customFormat="1" ht="12.75">
      <c r="C1303" s="724"/>
      <c r="D1303" s="724"/>
      <c r="E1303" s="724"/>
      <c r="F1303" s="724"/>
      <c r="G1303" s="724"/>
      <c r="H1303" s="724"/>
    </row>
    <row r="1304" spans="3:8" s="146" customFormat="1" ht="12.75">
      <c r="C1304" s="724"/>
      <c r="D1304" s="724"/>
      <c r="E1304" s="724"/>
      <c r="F1304" s="724"/>
      <c r="G1304" s="724"/>
      <c r="H1304" s="724"/>
    </row>
    <row r="1305" spans="3:8" s="146" customFormat="1" ht="12.75">
      <c r="C1305" s="724"/>
      <c r="D1305" s="724"/>
      <c r="E1305" s="724"/>
      <c r="F1305" s="724"/>
      <c r="G1305" s="724"/>
      <c r="H1305" s="724"/>
    </row>
    <row r="1306" spans="3:8" s="146" customFormat="1" ht="12.75">
      <c r="C1306" s="724"/>
      <c r="D1306" s="724"/>
      <c r="E1306" s="724"/>
      <c r="F1306" s="724"/>
      <c r="G1306" s="724"/>
      <c r="H1306" s="724"/>
    </row>
    <row r="1307" spans="3:8" s="146" customFormat="1" ht="12.75">
      <c r="C1307" s="724"/>
      <c r="D1307" s="724"/>
      <c r="E1307" s="724"/>
      <c r="F1307" s="724"/>
      <c r="G1307" s="724"/>
      <c r="H1307" s="724"/>
    </row>
    <row r="1308" spans="3:8" s="146" customFormat="1" ht="12.75">
      <c r="C1308" s="724"/>
      <c r="D1308" s="724"/>
      <c r="E1308" s="724"/>
      <c r="F1308" s="724"/>
      <c r="G1308" s="724"/>
      <c r="H1308" s="724"/>
    </row>
    <row r="1309" spans="3:8" s="146" customFormat="1" ht="12.75">
      <c r="C1309" s="724"/>
      <c r="D1309" s="724"/>
      <c r="E1309" s="724"/>
      <c r="F1309" s="724"/>
      <c r="G1309" s="724"/>
      <c r="H1309" s="724"/>
    </row>
    <row r="1310" spans="3:8" s="146" customFormat="1" ht="12.75">
      <c r="C1310" s="724"/>
      <c r="D1310" s="724"/>
      <c r="E1310" s="724"/>
      <c r="F1310" s="724"/>
      <c r="G1310" s="724"/>
      <c r="H1310" s="724"/>
    </row>
    <row r="1311" spans="3:8" s="146" customFormat="1" ht="12.75">
      <c r="C1311" s="724"/>
      <c r="D1311" s="724"/>
      <c r="E1311" s="724"/>
      <c r="F1311" s="724"/>
      <c r="G1311" s="724"/>
      <c r="H1311" s="724"/>
    </row>
    <row r="1312" spans="3:8" s="146" customFormat="1" ht="12.75">
      <c r="C1312" s="724"/>
      <c r="D1312" s="724"/>
      <c r="E1312" s="724"/>
      <c r="F1312" s="724"/>
      <c r="G1312" s="724"/>
      <c r="H1312" s="724"/>
    </row>
    <row r="1313" spans="3:8" s="146" customFormat="1" ht="12.75">
      <c r="C1313" s="724"/>
      <c r="D1313" s="724"/>
      <c r="E1313" s="724"/>
      <c r="F1313" s="724"/>
      <c r="G1313" s="724"/>
      <c r="H1313" s="724"/>
    </row>
    <row r="1314" spans="3:8" s="146" customFormat="1" ht="12.75">
      <c r="C1314" s="724"/>
      <c r="D1314" s="724"/>
      <c r="E1314" s="724"/>
      <c r="F1314" s="724"/>
      <c r="G1314" s="724"/>
      <c r="H1314" s="724"/>
    </row>
    <row r="1315" spans="3:8" s="146" customFormat="1" ht="12.75">
      <c r="C1315" s="724"/>
      <c r="D1315" s="724"/>
      <c r="E1315" s="724"/>
      <c r="F1315" s="724"/>
      <c r="G1315" s="724"/>
      <c r="H1315" s="724"/>
    </row>
    <row r="1316" spans="3:8" s="146" customFormat="1" ht="12.75">
      <c r="C1316" s="724"/>
      <c r="D1316" s="724"/>
      <c r="E1316" s="724"/>
      <c r="F1316" s="724"/>
      <c r="G1316" s="724"/>
      <c r="H1316" s="724"/>
    </row>
    <row r="1317" spans="3:8" s="146" customFormat="1" ht="12.75">
      <c r="C1317" s="724"/>
      <c r="D1317" s="724"/>
      <c r="E1317" s="724"/>
      <c r="F1317" s="724"/>
      <c r="G1317" s="724"/>
      <c r="H1317" s="724"/>
    </row>
    <row r="1318" spans="3:8" s="146" customFormat="1" ht="12.75">
      <c r="C1318" s="724"/>
      <c r="D1318" s="724"/>
      <c r="E1318" s="724"/>
      <c r="F1318" s="724"/>
      <c r="G1318" s="724"/>
      <c r="H1318" s="724"/>
    </row>
    <row r="1319" spans="3:8" s="146" customFormat="1" ht="12.75">
      <c r="C1319" s="724"/>
      <c r="D1319" s="724"/>
      <c r="E1319" s="724"/>
      <c r="F1319" s="724"/>
      <c r="G1319" s="724"/>
      <c r="H1319" s="724"/>
    </row>
    <row r="1320" spans="3:8" s="146" customFormat="1" ht="12.75">
      <c r="C1320" s="724"/>
      <c r="D1320" s="724"/>
      <c r="E1320" s="724"/>
      <c r="F1320" s="724"/>
      <c r="G1320" s="724"/>
      <c r="H1320" s="724"/>
    </row>
    <row r="1321" spans="3:8" s="146" customFormat="1" ht="12.75">
      <c r="C1321" s="724"/>
      <c r="D1321" s="724"/>
      <c r="E1321" s="724"/>
      <c r="F1321" s="724"/>
      <c r="G1321" s="724"/>
      <c r="H1321" s="724"/>
    </row>
    <row r="1322" spans="3:8" s="146" customFormat="1" ht="12.75">
      <c r="C1322" s="724"/>
      <c r="D1322" s="724"/>
      <c r="E1322" s="724"/>
      <c r="F1322" s="724"/>
      <c r="G1322" s="724"/>
      <c r="H1322" s="724"/>
    </row>
    <row r="1323" spans="3:8" s="146" customFormat="1" ht="12.75">
      <c r="C1323" s="724"/>
      <c r="D1323" s="724"/>
      <c r="E1323" s="724"/>
      <c r="F1323" s="724"/>
      <c r="G1323" s="724"/>
      <c r="H1323" s="724"/>
    </row>
    <row r="1324" spans="3:8" s="146" customFormat="1" ht="12.75">
      <c r="C1324" s="724"/>
      <c r="D1324" s="724"/>
      <c r="E1324" s="724"/>
      <c r="F1324" s="724"/>
      <c r="G1324" s="724"/>
      <c r="H1324" s="724"/>
    </row>
    <row r="1325" spans="3:8" s="146" customFormat="1" ht="12.75">
      <c r="C1325" s="724"/>
      <c r="D1325" s="724"/>
      <c r="E1325" s="724"/>
      <c r="F1325" s="724"/>
      <c r="G1325" s="724"/>
      <c r="H1325" s="724"/>
    </row>
    <row r="1326" spans="3:8" s="146" customFormat="1" ht="12.75">
      <c r="C1326" s="724"/>
      <c r="D1326" s="724"/>
      <c r="E1326" s="724"/>
      <c r="F1326" s="724"/>
      <c r="G1326" s="724"/>
      <c r="H1326" s="724"/>
    </row>
    <row r="1327" spans="3:8" s="146" customFormat="1" ht="12.75">
      <c r="C1327" s="724"/>
      <c r="D1327" s="724"/>
      <c r="E1327" s="724"/>
      <c r="F1327" s="724"/>
      <c r="G1327" s="724"/>
      <c r="H1327" s="724"/>
    </row>
    <row r="1328" spans="3:8" s="146" customFormat="1" ht="12.75">
      <c r="C1328" s="724"/>
      <c r="D1328" s="724"/>
      <c r="E1328" s="724"/>
      <c r="F1328" s="724"/>
      <c r="G1328" s="724"/>
      <c r="H1328" s="724"/>
    </row>
    <row r="1329" spans="3:8" s="146" customFormat="1" ht="12.75">
      <c r="C1329" s="724"/>
      <c r="D1329" s="724"/>
      <c r="E1329" s="724"/>
      <c r="F1329" s="724"/>
      <c r="G1329" s="724"/>
      <c r="H1329" s="724"/>
    </row>
    <row r="1330" spans="3:8" s="146" customFormat="1" ht="12.75">
      <c r="C1330" s="724"/>
      <c r="D1330" s="724"/>
      <c r="E1330" s="724"/>
      <c r="F1330" s="724"/>
      <c r="G1330" s="724"/>
      <c r="H1330" s="724"/>
    </row>
    <row r="1331" spans="3:8" s="146" customFormat="1" ht="12.75">
      <c r="C1331" s="724"/>
      <c r="D1331" s="724"/>
      <c r="E1331" s="724"/>
      <c r="F1331" s="724"/>
      <c r="G1331" s="724"/>
      <c r="H1331" s="724"/>
    </row>
    <row r="1332" spans="3:8" s="146" customFormat="1" ht="12.75">
      <c r="C1332" s="724"/>
      <c r="D1332" s="724"/>
      <c r="E1332" s="724"/>
      <c r="F1332" s="724"/>
      <c r="G1332" s="724"/>
      <c r="H1332" s="724"/>
    </row>
    <row r="1333" spans="3:8" s="146" customFormat="1" ht="12.75">
      <c r="C1333" s="724"/>
      <c r="D1333" s="724"/>
      <c r="E1333" s="724"/>
      <c r="F1333" s="724"/>
      <c r="G1333" s="724"/>
      <c r="H1333" s="724"/>
    </row>
    <row r="1334" spans="3:8" s="146" customFormat="1" ht="12.75">
      <c r="C1334" s="724"/>
      <c r="D1334" s="724"/>
      <c r="E1334" s="724"/>
      <c r="F1334" s="724"/>
      <c r="G1334" s="724"/>
      <c r="H1334" s="724"/>
    </row>
    <row r="1335" spans="3:8" s="146" customFormat="1" ht="12.75">
      <c r="C1335" s="724"/>
      <c r="D1335" s="724"/>
      <c r="E1335" s="724"/>
      <c r="F1335" s="724"/>
      <c r="G1335" s="724"/>
      <c r="H1335" s="724"/>
    </row>
    <row r="1336" spans="3:8" s="146" customFormat="1" ht="12.75">
      <c r="C1336" s="724"/>
      <c r="D1336" s="724"/>
      <c r="E1336" s="724"/>
      <c r="F1336" s="724"/>
      <c r="G1336" s="724"/>
      <c r="H1336" s="724"/>
    </row>
    <row r="1337" spans="3:8" s="146" customFormat="1" ht="12.75">
      <c r="C1337" s="724"/>
      <c r="D1337" s="724"/>
      <c r="E1337" s="724"/>
      <c r="F1337" s="724"/>
      <c r="G1337" s="724"/>
      <c r="H1337" s="724"/>
    </row>
    <row r="1338" spans="3:8" s="146" customFormat="1" ht="12.75">
      <c r="C1338" s="724"/>
      <c r="D1338" s="724"/>
      <c r="E1338" s="724"/>
      <c r="F1338" s="724"/>
      <c r="G1338" s="724"/>
      <c r="H1338" s="724"/>
    </row>
    <row r="1339" spans="3:8" s="146" customFormat="1" ht="12.75">
      <c r="C1339" s="724"/>
      <c r="D1339" s="724"/>
      <c r="E1339" s="724"/>
      <c r="F1339" s="724"/>
      <c r="G1339" s="724"/>
      <c r="H1339" s="724"/>
    </row>
    <row r="1340" spans="3:8" s="146" customFormat="1" ht="12.75">
      <c r="C1340" s="724"/>
      <c r="D1340" s="724"/>
      <c r="E1340" s="724"/>
      <c r="F1340" s="724"/>
      <c r="G1340" s="724"/>
      <c r="H1340" s="724"/>
    </row>
    <row r="1341" spans="3:8" s="146" customFormat="1" ht="12.75">
      <c r="C1341" s="724"/>
      <c r="D1341" s="724"/>
      <c r="E1341" s="724"/>
      <c r="F1341" s="724"/>
      <c r="G1341" s="724"/>
      <c r="H1341" s="724"/>
    </row>
    <row r="1342" spans="3:8" s="146" customFormat="1" ht="12.75">
      <c r="C1342" s="724"/>
      <c r="D1342" s="724"/>
      <c r="E1342" s="724"/>
      <c r="F1342" s="724"/>
      <c r="G1342" s="724"/>
      <c r="H1342" s="724"/>
    </row>
    <row r="1343" spans="3:8" s="146" customFormat="1" ht="12.75">
      <c r="C1343" s="724"/>
      <c r="D1343" s="724"/>
      <c r="E1343" s="724"/>
      <c r="F1343" s="724"/>
      <c r="G1343" s="724"/>
      <c r="H1343" s="724"/>
    </row>
    <row r="1344" spans="3:8" s="146" customFormat="1" ht="12.75">
      <c r="C1344" s="724"/>
      <c r="D1344" s="724"/>
      <c r="E1344" s="724"/>
      <c r="F1344" s="724"/>
      <c r="G1344" s="724"/>
      <c r="H1344" s="724"/>
    </row>
    <row r="1345" spans="3:8" s="146" customFormat="1" ht="12.75">
      <c r="C1345" s="724"/>
      <c r="D1345" s="724"/>
      <c r="E1345" s="724"/>
      <c r="F1345" s="724"/>
      <c r="G1345" s="724"/>
      <c r="H1345" s="724"/>
    </row>
    <row r="1346" spans="3:8" s="146" customFormat="1" ht="12.75">
      <c r="C1346" s="724"/>
      <c r="D1346" s="724"/>
      <c r="E1346" s="724"/>
      <c r="F1346" s="724"/>
      <c r="G1346" s="724"/>
      <c r="H1346" s="724"/>
    </row>
    <row r="1347" spans="3:8" s="146" customFormat="1" ht="12.75">
      <c r="C1347" s="724"/>
      <c r="D1347" s="724"/>
      <c r="E1347" s="724"/>
      <c r="F1347" s="724"/>
      <c r="G1347" s="724"/>
      <c r="H1347" s="724"/>
    </row>
    <row r="1348" spans="3:8" s="146" customFormat="1" ht="12.75">
      <c r="C1348" s="724"/>
      <c r="D1348" s="724"/>
      <c r="E1348" s="724"/>
      <c r="F1348" s="724"/>
      <c r="G1348" s="724"/>
      <c r="H1348" s="724"/>
    </row>
    <row r="1349" spans="3:8" s="146" customFormat="1" ht="12.75">
      <c r="C1349" s="724"/>
      <c r="D1349" s="724"/>
      <c r="E1349" s="724"/>
      <c r="F1349" s="724"/>
      <c r="G1349" s="724"/>
      <c r="H1349" s="724"/>
    </row>
    <row r="1350" spans="3:8" s="146" customFormat="1" ht="12.75">
      <c r="C1350" s="724"/>
      <c r="D1350" s="724"/>
      <c r="E1350" s="724"/>
      <c r="F1350" s="724"/>
      <c r="G1350" s="724"/>
      <c r="H1350" s="724"/>
    </row>
    <row r="1351" spans="3:8" s="146" customFormat="1" ht="12.75">
      <c r="C1351" s="724"/>
      <c r="D1351" s="724"/>
      <c r="E1351" s="724"/>
      <c r="F1351" s="724"/>
      <c r="G1351" s="724"/>
      <c r="H1351" s="724"/>
    </row>
    <row r="1352" spans="3:8" s="146" customFormat="1" ht="12.75">
      <c r="C1352" s="724"/>
      <c r="D1352" s="724"/>
      <c r="E1352" s="724"/>
      <c r="F1352" s="724"/>
      <c r="G1352" s="724"/>
      <c r="H1352" s="724"/>
    </row>
    <row r="1353" spans="3:8" s="146" customFormat="1" ht="12.75">
      <c r="C1353" s="724"/>
      <c r="D1353" s="724"/>
      <c r="E1353" s="724"/>
      <c r="F1353" s="724"/>
      <c r="G1353" s="724"/>
      <c r="H1353" s="724"/>
    </row>
    <row r="1354" spans="3:8" s="146" customFormat="1" ht="12.75">
      <c r="C1354" s="724"/>
      <c r="D1354" s="724"/>
      <c r="E1354" s="724"/>
      <c r="F1354" s="724"/>
      <c r="G1354" s="724"/>
      <c r="H1354" s="724"/>
    </row>
    <row r="1355" spans="3:8" s="146" customFormat="1" ht="12.75">
      <c r="C1355" s="724"/>
      <c r="D1355" s="724"/>
      <c r="E1355" s="724"/>
      <c r="F1355" s="724"/>
      <c r="G1355" s="724"/>
      <c r="H1355" s="724"/>
    </row>
    <row r="1356" spans="3:8" s="146" customFormat="1" ht="12.75">
      <c r="C1356" s="724"/>
      <c r="D1356" s="724"/>
      <c r="E1356" s="724"/>
      <c r="F1356" s="724"/>
      <c r="G1356" s="724"/>
      <c r="H1356" s="724"/>
    </row>
    <row r="1357" spans="3:8" s="146" customFormat="1" ht="12.75">
      <c r="C1357" s="724"/>
      <c r="D1357" s="724"/>
      <c r="E1357" s="724"/>
      <c r="F1357" s="724"/>
      <c r="G1357" s="724"/>
      <c r="H1357" s="724"/>
    </row>
    <row r="1358" spans="3:8" s="146" customFormat="1" ht="12.75">
      <c r="C1358" s="724"/>
      <c r="D1358" s="724"/>
      <c r="E1358" s="724"/>
      <c r="F1358" s="724"/>
      <c r="G1358" s="724"/>
      <c r="H1358" s="724"/>
    </row>
    <row r="1359" spans="3:8" s="146" customFormat="1" ht="12.75">
      <c r="C1359" s="724"/>
      <c r="D1359" s="724"/>
      <c r="E1359" s="724"/>
      <c r="F1359" s="724"/>
      <c r="G1359" s="724"/>
      <c r="H1359" s="724"/>
    </row>
    <row r="1360" spans="3:8" s="146" customFormat="1" ht="12.75">
      <c r="C1360" s="724"/>
      <c r="D1360" s="724"/>
      <c r="E1360" s="724"/>
      <c r="F1360" s="724"/>
      <c r="G1360" s="724"/>
      <c r="H1360" s="724"/>
    </row>
    <row r="1361" spans="3:8" s="146" customFormat="1" ht="12.75">
      <c r="C1361" s="724"/>
      <c r="D1361" s="724"/>
      <c r="E1361" s="724"/>
      <c r="F1361" s="724"/>
      <c r="G1361" s="724"/>
      <c r="H1361" s="724"/>
    </row>
    <row r="1362" spans="3:8" s="146" customFormat="1" ht="12.75">
      <c r="C1362" s="724"/>
      <c r="D1362" s="724"/>
      <c r="E1362" s="724"/>
      <c r="F1362" s="724"/>
      <c r="G1362" s="724"/>
      <c r="H1362" s="724"/>
    </row>
    <row r="1363" spans="3:8" s="146" customFormat="1" ht="12.75">
      <c r="C1363" s="724"/>
      <c r="D1363" s="724"/>
      <c r="E1363" s="724"/>
      <c r="F1363" s="724"/>
      <c r="G1363" s="724"/>
      <c r="H1363" s="724"/>
    </row>
    <row r="1364" spans="3:8" s="146" customFormat="1" ht="12.75">
      <c r="C1364" s="724"/>
      <c r="D1364" s="724"/>
      <c r="E1364" s="724"/>
      <c r="F1364" s="724"/>
      <c r="G1364" s="724"/>
      <c r="H1364" s="724"/>
    </row>
    <row r="1365" spans="3:8" s="146" customFormat="1" ht="12.75">
      <c r="C1365" s="724"/>
      <c r="D1365" s="724"/>
      <c r="E1365" s="724"/>
      <c r="F1365" s="724"/>
      <c r="G1365" s="724"/>
      <c r="H1365" s="724"/>
    </row>
    <row r="1366" spans="3:8" s="146" customFormat="1" ht="12.75">
      <c r="C1366" s="724"/>
      <c r="D1366" s="724"/>
      <c r="E1366" s="724"/>
      <c r="F1366" s="724"/>
      <c r="G1366" s="724"/>
      <c r="H1366" s="724"/>
    </row>
    <row r="1367" spans="3:8" s="146" customFormat="1" ht="12.75">
      <c r="C1367" s="724"/>
      <c r="D1367" s="724"/>
      <c r="E1367" s="724"/>
      <c r="F1367" s="724"/>
      <c r="G1367" s="724"/>
      <c r="H1367" s="724"/>
    </row>
    <row r="1368" spans="3:8" s="146" customFormat="1" ht="12.75">
      <c r="C1368" s="724"/>
      <c r="D1368" s="724"/>
      <c r="E1368" s="724"/>
      <c r="F1368" s="724"/>
      <c r="G1368" s="724"/>
      <c r="H1368" s="724"/>
    </row>
    <row r="1369" spans="3:8" s="146" customFormat="1" ht="12.75">
      <c r="C1369" s="724"/>
      <c r="D1369" s="724"/>
      <c r="E1369" s="724"/>
      <c r="F1369" s="724"/>
      <c r="G1369" s="724"/>
      <c r="H1369" s="724"/>
    </row>
    <row r="1370" spans="3:8" s="146" customFormat="1" ht="12.75">
      <c r="C1370" s="724"/>
      <c r="D1370" s="724"/>
      <c r="E1370" s="724"/>
      <c r="F1370" s="724"/>
      <c r="G1370" s="724"/>
      <c r="H1370" s="724"/>
    </row>
    <row r="1371" spans="3:8" s="146" customFormat="1" ht="12.75">
      <c r="C1371" s="724"/>
      <c r="D1371" s="724"/>
      <c r="E1371" s="724"/>
      <c r="F1371" s="724"/>
      <c r="G1371" s="724"/>
      <c r="H1371" s="724"/>
    </row>
    <row r="1372" spans="3:8" s="146" customFormat="1" ht="12.75">
      <c r="C1372" s="724"/>
      <c r="D1372" s="724"/>
      <c r="E1372" s="724"/>
      <c r="F1372" s="724"/>
      <c r="G1372" s="724"/>
      <c r="H1372" s="724"/>
    </row>
    <row r="1373" spans="3:8" s="146" customFormat="1" ht="12.75">
      <c r="C1373" s="724"/>
      <c r="D1373" s="724"/>
      <c r="E1373" s="724"/>
      <c r="F1373" s="724"/>
      <c r="G1373" s="724"/>
      <c r="H1373" s="724"/>
    </row>
    <row r="1374" spans="3:8" s="146" customFormat="1" ht="12.75">
      <c r="C1374" s="724"/>
      <c r="D1374" s="724"/>
      <c r="E1374" s="724"/>
      <c r="F1374" s="724"/>
      <c r="G1374" s="724"/>
      <c r="H1374" s="724"/>
    </row>
    <row r="1375" spans="3:8" s="146" customFormat="1" ht="12.75">
      <c r="C1375" s="724"/>
      <c r="D1375" s="724"/>
      <c r="E1375" s="724"/>
      <c r="F1375" s="724"/>
      <c r="G1375" s="724"/>
      <c r="H1375" s="724"/>
    </row>
    <row r="1376" spans="3:8" s="146" customFormat="1" ht="12.75">
      <c r="C1376" s="724"/>
      <c r="D1376" s="724"/>
      <c r="E1376" s="724"/>
      <c r="F1376" s="724"/>
      <c r="G1376" s="724"/>
      <c r="H1376" s="724"/>
    </row>
    <row r="1377" spans="3:8" s="146" customFormat="1" ht="12.75">
      <c r="C1377" s="724"/>
      <c r="D1377" s="724"/>
      <c r="E1377" s="724"/>
      <c r="F1377" s="724"/>
      <c r="G1377" s="724"/>
      <c r="H1377" s="724"/>
    </row>
    <row r="1378" spans="3:8" s="146" customFormat="1" ht="12.75">
      <c r="C1378" s="724"/>
      <c r="D1378" s="724"/>
      <c r="E1378" s="724"/>
      <c r="F1378" s="724"/>
      <c r="G1378" s="724"/>
      <c r="H1378" s="724"/>
    </row>
    <row r="1379" spans="3:8" s="146" customFormat="1" ht="12.75">
      <c r="C1379" s="724"/>
      <c r="D1379" s="724"/>
      <c r="E1379" s="724"/>
      <c r="F1379" s="724"/>
      <c r="G1379" s="724"/>
      <c r="H1379" s="724"/>
    </row>
    <row r="1380" spans="3:8" s="146" customFormat="1" ht="12.75">
      <c r="C1380" s="724"/>
      <c r="D1380" s="724"/>
      <c r="E1380" s="724"/>
      <c r="F1380" s="724"/>
      <c r="G1380" s="724"/>
      <c r="H1380" s="724"/>
    </row>
    <row r="1381" spans="3:8" s="146" customFormat="1" ht="12.75">
      <c r="C1381" s="724"/>
      <c r="D1381" s="724"/>
      <c r="E1381" s="724"/>
      <c r="F1381" s="724"/>
      <c r="G1381" s="724"/>
      <c r="H1381" s="724"/>
    </row>
    <row r="1382" spans="3:8" s="146" customFormat="1" ht="12.75">
      <c r="C1382" s="724"/>
      <c r="D1382" s="724"/>
      <c r="E1382" s="724"/>
      <c r="F1382" s="724"/>
      <c r="G1382" s="724"/>
      <c r="H1382" s="724"/>
    </row>
    <row r="1383" spans="3:8" s="146" customFormat="1" ht="12.75">
      <c r="C1383" s="724"/>
      <c r="D1383" s="724"/>
      <c r="E1383" s="724"/>
      <c r="F1383" s="724"/>
      <c r="G1383" s="724"/>
      <c r="H1383" s="724"/>
    </row>
    <row r="1384" spans="3:8" s="146" customFormat="1" ht="12.75">
      <c r="C1384" s="724"/>
      <c r="D1384" s="724"/>
      <c r="E1384" s="724"/>
      <c r="F1384" s="724"/>
      <c r="G1384" s="724"/>
      <c r="H1384" s="724"/>
    </row>
    <row r="1385" spans="3:8" s="146" customFormat="1" ht="12.75">
      <c r="C1385" s="724"/>
      <c r="D1385" s="724"/>
      <c r="E1385" s="724"/>
      <c r="F1385" s="724"/>
      <c r="G1385" s="724"/>
      <c r="H1385" s="724"/>
    </row>
    <row r="1386" spans="3:8" s="146" customFormat="1" ht="12.75">
      <c r="C1386" s="724"/>
      <c r="D1386" s="724"/>
      <c r="E1386" s="724"/>
      <c r="F1386" s="724"/>
      <c r="G1386" s="724"/>
      <c r="H1386" s="724"/>
    </row>
    <row r="1387" spans="3:8" s="146" customFormat="1" ht="12.75">
      <c r="C1387" s="724"/>
      <c r="D1387" s="724"/>
      <c r="E1387" s="724"/>
      <c r="F1387" s="724"/>
      <c r="G1387" s="724"/>
      <c r="H1387" s="724"/>
    </row>
    <row r="1388" spans="3:8" s="146" customFormat="1" ht="12.75">
      <c r="C1388" s="724"/>
      <c r="D1388" s="724"/>
      <c r="E1388" s="724"/>
      <c r="F1388" s="724"/>
      <c r="G1388" s="724"/>
      <c r="H1388" s="724"/>
    </row>
    <row r="1389" spans="3:8" s="146" customFormat="1" ht="12.75">
      <c r="C1389" s="724"/>
      <c r="D1389" s="724"/>
      <c r="E1389" s="724"/>
      <c r="F1389" s="724"/>
      <c r="G1389" s="724"/>
      <c r="H1389" s="724"/>
    </row>
    <row r="1390" spans="3:8" s="146" customFormat="1" ht="12.75">
      <c r="C1390" s="724"/>
      <c r="D1390" s="724"/>
      <c r="E1390" s="724"/>
      <c r="F1390" s="724"/>
      <c r="G1390" s="724"/>
      <c r="H1390" s="724"/>
    </row>
    <row r="1391" spans="3:8" s="146" customFormat="1" ht="12.75">
      <c r="C1391" s="724"/>
      <c r="D1391" s="724"/>
      <c r="E1391" s="724"/>
      <c r="F1391" s="724"/>
      <c r="G1391" s="724"/>
      <c r="H1391" s="724"/>
    </row>
    <row r="1392" spans="3:8" s="146" customFormat="1" ht="12.75">
      <c r="C1392" s="724"/>
      <c r="D1392" s="724"/>
      <c r="E1392" s="724"/>
      <c r="F1392" s="724"/>
      <c r="G1392" s="724"/>
      <c r="H1392" s="724"/>
    </row>
    <row r="1393" spans="3:8" s="146" customFormat="1" ht="12.75">
      <c r="C1393" s="724"/>
      <c r="D1393" s="724"/>
      <c r="E1393" s="724"/>
      <c r="F1393" s="724"/>
      <c r="G1393" s="724"/>
      <c r="H1393" s="724"/>
    </row>
    <row r="1394" spans="3:8" s="146" customFormat="1" ht="12.75">
      <c r="C1394" s="724"/>
      <c r="D1394" s="724"/>
      <c r="E1394" s="724"/>
      <c r="F1394" s="724"/>
      <c r="G1394" s="724"/>
      <c r="H1394" s="724"/>
    </row>
    <row r="1395" spans="3:8" s="146" customFormat="1" ht="12.75">
      <c r="C1395" s="724"/>
      <c r="D1395" s="724"/>
      <c r="E1395" s="724"/>
      <c r="F1395" s="724"/>
      <c r="G1395" s="724"/>
      <c r="H1395" s="724"/>
    </row>
    <row r="1396" spans="3:8" s="146" customFormat="1" ht="12.75">
      <c r="C1396" s="724"/>
      <c r="D1396" s="724"/>
      <c r="E1396" s="724"/>
      <c r="F1396" s="724"/>
      <c r="G1396" s="724"/>
      <c r="H1396" s="724"/>
    </row>
    <row r="1397" spans="3:8" s="146" customFormat="1" ht="12.75">
      <c r="C1397" s="724"/>
      <c r="D1397" s="724"/>
      <c r="E1397" s="724"/>
      <c r="F1397" s="724"/>
      <c r="G1397" s="724"/>
      <c r="H1397" s="724"/>
    </row>
    <row r="1398" spans="3:8" s="146" customFormat="1" ht="12.75">
      <c r="C1398" s="724"/>
      <c r="D1398" s="724"/>
      <c r="E1398" s="724"/>
      <c r="F1398" s="724"/>
      <c r="G1398" s="724"/>
      <c r="H1398" s="724"/>
    </row>
    <row r="1399" spans="3:8" s="146" customFormat="1" ht="12.75">
      <c r="C1399" s="724"/>
      <c r="D1399" s="724"/>
      <c r="E1399" s="724"/>
      <c r="F1399" s="724"/>
      <c r="G1399" s="724"/>
      <c r="H1399" s="724"/>
    </row>
    <row r="1400" spans="3:8" s="146" customFormat="1" ht="12.75">
      <c r="C1400" s="724"/>
      <c r="D1400" s="724"/>
      <c r="E1400" s="724"/>
      <c r="F1400" s="724"/>
      <c r="G1400" s="724"/>
      <c r="H1400" s="724"/>
    </row>
    <row r="1401" spans="3:8" s="146" customFormat="1" ht="12.75">
      <c r="C1401" s="724"/>
      <c r="D1401" s="724"/>
      <c r="E1401" s="724"/>
      <c r="F1401" s="724"/>
      <c r="G1401" s="724"/>
      <c r="H1401" s="724"/>
    </row>
    <row r="1402" spans="3:8" s="146" customFormat="1" ht="12.75">
      <c r="C1402" s="724"/>
      <c r="D1402" s="724"/>
      <c r="E1402" s="724"/>
      <c r="F1402" s="724"/>
      <c r="G1402" s="724"/>
      <c r="H1402" s="724"/>
    </row>
    <row r="1403" spans="3:8" s="146" customFormat="1" ht="12.75">
      <c r="C1403" s="724"/>
      <c r="D1403" s="724"/>
      <c r="E1403" s="724"/>
      <c r="F1403" s="724"/>
      <c r="G1403" s="724"/>
      <c r="H1403" s="724"/>
    </row>
    <row r="1404" spans="3:8" s="146" customFormat="1" ht="12.75">
      <c r="C1404" s="724"/>
      <c r="D1404" s="724"/>
      <c r="E1404" s="724"/>
      <c r="F1404" s="724"/>
      <c r="G1404" s="724"/>
      <c r="H1404" s="724"/>
    </row>
    <row r="1405" spans="3:8" s="146" customFormat="1" ht="12.75">
      <c r="C1405" s="724"/>
      <c r="D1405" s="724"/>
      <c r="E1405" s="724"/>
      <c r="F1405" s="724"/>
      <c r="G1405" s="724"/>
      <c r="H1405" s="724"/>
    </row>
    <row r="1406" spans="3:8" s="146" customFormat="1" ht="12.75">
      <c r="C1406" s="724"/>
      <c r="D1406" s="724"/>
      <c r="E1406" s="724"/>
      <c r="F1406" s="724"/>
      <c r="G1406" s="724"/>
      <c r="H1406" s="724"/>
    </row>
    <row r="1407" spans="3:8" s="146" customFormat="1" ht="12.75">
      <c r="C1407" s="724"/>
      <c r="D1407" s="724"/>
      <c r="E1407" s="724"/>
      <c r="F1407" s="724"/>
      <c r="G1407" s="724"/>
      <c r="H1407" s="724"/>
    </row>
    <row r="1408" spans="3:8" s="146" customFormat="1" ht="12.75">
      <c r="C1408" s="724"/>
      <c r="D1408" s="724"/>
      <c r="E1408" s="724"/>
      <c r="F1408" s="724"/>
      <c r="G1408" s="724"/>
      <c r="H1408" s="724"/>
    </row>
    <row r="1409" spans="3:8" s="146" customFormat="1" ht="12.75">
      <c r="C1409" s="724"/>
      <c r="D1409" s="724"/>
      <c r="E1409" s="724"/>
      <c r="F1409" s="724"/>
      <c r="G1409" s="724"/>
      <c r="H1409" s="724"/>
    </row>
    <row r="1410" spans="3:8" s="146" customFormat="1" ht="12.75">
      <c r="C1410" s="724"/>
      <c r="D1410" s="724"/>
      <c r="E1410" s="724"/>
      <c r="F1410" s="724"/>
      <c r="G1410" s="724"/>
      <c r="H1410" s="724"/>
    </row>
    <row r="1411" spans="3:8" s="146" customFormat="1" ht="12.75">
      <c r="C1411" s="724"/>
      <c r="D1411" s="724"/>
      <c r="E1411" s="724"/>
      <c r="F1411" s="724"/>
      <c r="G1411" s="724"/>
      <c r="H1411" s="724"/>
    </row>
    <row r="1412" spans="3:8" s="146" customFormat="1" ht="12.75">
      <c r="C1412" s="724"/>
      <c r="D1412" s="724"/>
      <c r="E1412" s="724"/>
      <c r="F1412" s="724"/>
      <c r="G1412" s="724"/>
      <c r="H1412" s="724"/>
    </row>
    <row r="1413" spans="3:8" s="146" customFormat="1" ht="12.75">
      <c r="C1413" s="724"/>
      <c r="D1413" s="724"/>
      <c r="E1413" s="724"/>
      <c r="F1413" s="724"/>
      <c r="G1413" s="724"/>
      <c r="H1413" s="724"/>
    </row>
    <row r="1414" spans="3:8" s="146" customFormat="1" ht="12.75">
      <c r="C1414" s="724"/>
      <c r="D1414" s="724"/>
      <c r="E1414" s="724"/>
      <c r="F1414" s="724"/>
      <c r="G1414" s="724"/>
      <c r="H1414" s="724"/>
    </row>
    <row r="1415" spans="3:8" s="146" customFormat="1" ht="12.75">
      <c r="C1415" s="724"/>
      <c r="D1415" s="724"/>
      <c r="E1415" s="724"/>
      <c r="F1415" s="724"/>
      <c r="G1415" s="724"/>
      <c r="H1415" s="724"/>
    </row>
    <row r="1416" spans="3:8" s="146" customFormat="1" ht="12.75">
      <c r="C1416" s="724"/>
      <c r="D1416" s="724"/>
      <c r="E1416" s="724"/>
      <c r="F1416" s="724"/>
      <c r="G1416" s="724"/>
      <c r="H1416" s="724"/>
    </row>
    <row r="1417" spans="3:8" s="146" customFormat="1" ht="12.75">
      <c r="C1417" s="724"/>
      <c r="D1417" s="724"/>
      <c r="E1417" s="724"/>
      <c r="F1417" s="724"/>
      <c r="G1417" s="724"/>
      <c r="H1417" s="724"/>
    </row>
    <row r="1418" spans="3:8" s="146" customFormat="1" ht="12.75">
      <c r="C1418" s="724"/>
      <c r="D1418" s="724"/>
      <c r="E1418" s="724"/>
      <c r="F1418" s="724"/>
      <c r="G1418" s="724"/>
      <c r="H1418" s="724"/>
    </row>
    <row r="1419" spans="3:8" s="146" customFormat="1" ht="12.75">
      <c r="C1419" s="724"/>
      <c r="D1419" s="724"/>
      <c r="E1419" s="724"/>
      <c r="F1419" s="724"/>
      <c r="G1419" s="724"/>
      <c r="H1419" s="724"/>
    </row>
    <row r="1420" spans="3:8" s="146" customFormat="1" ht="12.75">
      <c r="C1420" s="724"/>
      <c r="D1420" s="724"/>
      <c r="E1420" s="724"/>
      <c r="F1420" s="724"/>
      <c r="G1420" s="724"/>
      <c r="H1420" s="724"/>
    </row>
    <row r="1421" spans="3:8" s="146" customFormat="1" ht="12.75">
      <c r="C1421" s="724"/>
      <c r="D1421" s="724"/>
      <c r="E1421" s="724"/>
      <c r="F1421" s="724"/>
      <c r="G1421" s="724"/>
      <c r="H1421" s="724"/>
    </row>
    <row r="1422" spans="3:8" s="146" customFormat="1" ht="12.75">
      <c r="C1422" s="724"/>
      <c r="D1422" s="724"/>
      <c r="E1422" s="724"/>
      <c r="F1422" s="724"/>
      <c r="G1422" s="724"/>
      <c r="H1422" s="724"/>
    </row>
    <row r="1423" spans="3:8" s="146" customFormat="1" ht="12.75">
      <c r="C1423" s="724"/>
      <c r="D1423" s="724"/>
      <c r="E1423" s="724"/>
      <c r="F1423" s="724"/>
      <c r="G1423" s="724"/>
      <c r="H1423" s="724"/>
    </row>
    <row r="1424" spans="3:8" s="146" customFormat="1" ht="12.75">
      <c r="C1424" s="724"/>
      <c r="D1424" s="724"/>
      <c r="E1424" s="724"/>
      <c r="F1424" s="724"/>
      <c r="G1424" s="724"/>
      <c r="H1424" s="724"/>
    </row>
    <row r="1425" spans="3:8" s="146" customFormat="1" ht="12.75">
      <c r="C1425" s="724"/>
      <c r="D1425" s="724"/>
      <c r="E1425" s="724"/>
      <c r="F1425" s="724"/>
      <c r="G1425" s="724"/>
      <c r="H1425" s="724"/>
    </row>
    <row r="1426" spans="3:8" s="146" customFormat="1" ht="12.75">
      <c r="C1426" s="724"/>
      <c r="D1426" s="724"/>
      <c r="E1426" s="724"/>
      <c r="F1426" s="724"/>
      <c r="G1426" s="724"/>
      <c r="H1426" s="724"/>
    </row>
    <row r="1427" spans="3:8" s="146" customFormat="1" ht="12.75">
      <c r="C1427" s="724"/>
      <c r="D1427" s="724"/>
      <c r="E1427" s="724"/>
      <c r="F1427" s="724"/>
      <c r="G1427" s="724"/>
      <c r="H1427" s="724"/>
    </row>
    <row r="1428" spans="3:8" s="146" customFormat="1" ht="12.75">
      <c r="C1428" s="724"/>
      <c r="D1428" s="724"/>
      <c r="E1428" s="724"/>
      <c r="F1428" s="724"/>
      <c r="G1428" s="724"/>
      <c r="H1428" s="724"/>
    </row>
    <row r="1429" spans="3:8" s="146" customFormat="1" ht="12.75">
      <c r="C1429" s="724"/>
      <c r="D1429" s="724"/>
      <c r="E1429" s="724"/>
      <c r="F1429" s="724"/>
      <c r="G1429" s="724"/>
      <c r="H1429" s="724"/>
    </row>
    <row r="1430" spans="3:8" s="146" customFormat="1" ht="12.75">
      <c r="C1430" s="724"/>
      <c r="D1430" s="724"/>
      <c r="E1430" s="724"/>
      <c r="F1430" s="724"/>
      <c r="G1430" s="724"/>
      <c r="H1430" s="724"/>
    </row>
    <row r="1431" spans="3:8" s="146" customFormat="1" ht="12.75">
      <c r="C1431" s="724"/>
      <c r="D1431" s="724"/>
      <c r="E1431" s="724"/>
      <c r="F1431" s="724"/>
      <c r="G1431" s="724"/>
      <c r="H1431" s="724"/>
    </row>
    <row r="1432" spans="3:8" s="146" customFormat="1" ht="12.75">
      <c r="C1432" s="724"/>
      <c r="D1432" s="724"/>
      <c r="E1432" s="724"/>
      <c r="F1432" s="724"/>
      <c r="G1432" s="724"/>
      <c r="H1432" s="724"/>
    </row>
    <row r="1433" spans="3:8" s="146" customFormat="1" ht="12.75">
      <c r="C1433" s="724"/>
      <c r="D1433" s="724"/>
      <c r="E1433" s="724"/>
      <c r="F1433" s="724"/>
      <c r="G1433" s="724"/>
      <c r="H1433" s="724"/>
    </row>
    <row r="1434" spans="3:8" s="146" customFormat="1" ht="12.75">
      <c r="C1434" s="724"/>
      <c r="D1434" s="724"/>
      <c r="E1434" s="724"/>
      <c r="F1434" s="724"/>
      <c r="G1434" s="724"/>
      <c r="H1434" s="724"/>
    </row>
    <row r="1435" spans="3:8" s="146" customFormat="1" ht="12.75">
      <c r="C1435" s="724"/>
      <c r="D1435" s="724"/>
      <c r="E1435" s="724"/>
      <c r="F1435" s="724"/>
      <c r="G1435" s="724"/>
      <c r="H1435" s="724"/>
    </row>
    <row r="1436" spans="3:8" s="146" customFormat="1" ht="12.75">
      <c r="C1436" s="724"/>
      <c r="D1436" s="724"/>
      <c r="E1436" s="724"/>
      <c r="F1436" s="724"/>
      <c r="G1436" s="724"/>
      <c r="H1436" s="724"/>
    </row>
    <row r="1437" spans="3:8" s="146" customFormat="1" ht="12.75">
      <c r="C1437" s="724"/>
      <c r="D1437" s="724"/>
      <c r="E1437" s="724"/>
      <c r="F1437" s="724"/>
      <c r="G1437" s="724"/>
      <c r="H1437" s="724"/>
    </row>
    <row r="1438" spans="3:8" s="146" customFormat="1" ht="12.75">
      <c r="C1438" s="724"/>
      <c r="D1438" s="724"/>
      <c r="E1438" s="724"/>
      <c r="F1438" s="724"/>
      <c r="G1438" s="724"/>
      <c r="H1438" s="724"/>
    </row>
    <row r="1439" spans="3:8" s="146" customFormat="1" ht="12.75">
      <c r="C1439" s="724"/>
      <c r="D1439" s="724"/>
      <c r="E1439" s="724"/>
      <c r="F1439" s="724"/>
      <c r="G1439" s="724"/>
      <c r="H1439" s="724"/>
    </row>
    <row r="1440" spans="3:8" s="146" customFormat="1" ht="12.75">
      <c r="C1440" s="724"/>
      <c r="D1440" s="724"/>
      <c r="E1440" s="724"/>
      <c r="F1440" s="724"/>
      <c r="G1440" s="724"/>
      <c r="H1440" s="724"/>
    </row>
    <row r="1441" spans="3:8" s="146" customFormat="1" ht="12.75">
      <c r="C1441" s="724"/>
      <c r="D1441" s="724"/>
      <c r="E1441" s="724"/>
      <c r="F1441" s="724"/>
      <c r="G1441" s="724"/>
      <c r="H1441" s="724"/>
    </row>
    <row r="1442" spans="3:8" s="146" customFormat="1" ht="12.75">
      <c r="C1442" s="724"/>
      <c r="D1442" s="724"/>
      <c r="E1442" s="724"/>
      <c r="F1442" s="724"/>
      <c r="G1442" s="724"/>
      <c r="H1442" s="724"/>
    </row>
    <row r="1443" spans="3:8" s="146" customFormat="1" ht="12.75">
      <c r="C1443" s="724"/>
      <c r="D1443" s="724"/>
      <c r="E1443" s="724"/>
      <c r="F1443" s="724"/>
      <c r="G1443" s="724"/>
      <c r="H1443" s="724"/>
    </row>
    <row r="1444" spans="3:8" s="146" customFormat="1" ht="12.75">
      <c r="C1444" s="724"/>
      <c r="D1444" s="724"/>
      <c r="E1444" s="724"/>
      <c r="F1444" s="724"/>
      <c r="G1444" s="724"/>
      <c r="H1444" s="724"/>
    </row>
    <row r="1445" spans="3:8" s="146" customFormat="1" ht="12.75">
      <c r="C1445" s="724"/>
      <c r="D1445" s="724"/>
      <c r="E1445" s="724"/>
      <c r="F1445" s="724"/>
      <c r="G1445" s="724"/>
      <c r="H1445" s="724"/>
    </row>
    <row r="1446" spans="3:8" s="146" customFormat="1" ht="12.75">
      <c r="C1446" s="724"/>
      <c r="D1446" s="724"/>
      <c r="E1446" s="724"/>
      <c r="F1446" s="724"/>
      <c r="G1446" s="724"/>
      <c r="H1446" s="724"/>
    </row>
    <row r="1447" spans="3:8" s="146" customFormat="1" ht="12.75">
      <c r="C1447" s="724"/>
      <c r="D1447" s="724"/>
      <c r="E1447" s="724"/>
      <c r="F1447" s="724"/>
      <c r="G1447" s="724"/>
      <c r="H1447" s="724"/>
    </row>
    <row r="1448" spans="3:8" s="146" customFormat="1" ht="12.75">
      <c r="C1448" s="724"/>
      <c r="D1448" s="724"/>
      <c r="E1448" s="724"/>
      <c r="F1448" s="724"/>
      <c r="G1448" s="724"/>
      <c r="H1448" s="724"/>
    </row>
    <row r="1449" spans="3:8" s="146" customFormat="1" ht="12.75">
      <c r="C1449" s="724"/>
      <c r="D1449" s="724"/>
      <c r="E1449" s="724"/>
      <c r="F1449" s="724"/>
      <c r="G1449" s="724"/>
      <c r="H1449" s="724"/>
    </row>
    <row r="1450" spans="3:8" s="146" customFormat="1" ht="12.75">
      <c r="C1450" s="724"/>
      <c r="D1450" s="724"/>
      <c r="E1450" s="724"/>
      <c r="F1450" s="724"/>
      <c r="G1450" s="724"/>
      <c r="H1450" s="724"/>
    </row>
    <row r="1451" spans="3:8" s="146" customFormat="1" ht="12.75">
      <c r="C1451" s="724"/>
      <c r="D1451" s="724"/>
      <c r="E1451" s="724"/>
      <c r="F1451" s="724"/>
      <c r="G1451" s="724"/>
      <c r="H1451" s="724"/>
    </row>
    <row r="1452" spans="3:8" s="146" customFormat="1" ht="12.75">
      <c r="C1452" s="724"/>
      <c r="D1452" s="724"/>
      <c r="E1452" s="724"/>
      <c r="F1452" s="724"/>
      <c r="G1452" s="724"/>
      <c r="H1452" s="724"/>
    </row>
    <row r="1453" spans="3:8" s="146" customFormat="1" ht="12.75">
      <c r="C1453" s="724"/>
      <c r="D1453" s="724"/>
      <c r="E1453" s="724"/>
      <c r="F1453" s="724"/>
      <c r="G1453" s="724"/>
      <c r="H1453" s="724"/>
    </row>
    <row r="1454" spans="3:8" s="146" customFormat="1" ht="12.75">
      <c r="C1454" s="724"/>
      <c r="D1454" s="724"/>
      <c r="E1454" s="724"/>
      <c r="F1454" s="724"/>
      <c r="G1454" s="724"/>
      <c r="H1454" s="724"/>
    </row>
    <row r="1455" spans="3:8" s="146" customFormat="1" ht="12.75">
      <c r="C1455" s="724"/>
      <c r="D1455" s="724"/>
      <c r="E1455" s="724"/>
      <c r="F1455" s="724"/>
      <c r="G1455" s="724"/>
      <c r="H1455" s="724"/>
    </row>
    <row r="1456" spans="3:8" s="146" customFormat="1" ht="12.75">
      <c r="C1456" s="724"/>
      <c r="D1456" s="724"/>
      <c r="E1456" s="724"/>
      <c r="F1456" s="724"/>
      <c r="G1456" s="724"/>
      <c r="H1456" s="724"/>
    </row>
    <row r="1457" spans="3:8" s="146" customFormat="1" ht="12.75">
      <c r="C1457" s="724"/>
      <c r="D1457" s="724"/>
      <c r="E1457" s="724"/>
      <c r="F1457" s="724"/>
      <c r="G1457" s="724"/>
      <c r="H1457" s="724"/>
    </row>
    <row r="1458" spans="3:8" s="146" customFormat="1" ht="12.75">
      <c r="C1458" s="724"/>
      <c r="D1458" s="724"/>
      <c r="E1458" s="724"/>
      <c r="F1458" s="724"/>
      <c r="G1458" s="724"/>
      <c r="H1458" s="724"/>
    </row>
    <row r="1459" spans="3:8" s="146" customFormat="1" ht="12.75">
      <c r="C1459" s="724"/>
      <c r="D1459" s="724"/>
      <c r="E1459" s="724"/>
      <c r="F1459" s="724"/>
      <c r="G1459" s="724"/>
      <c r="H1459" s="724"/>
    </row>
    <row r="1460" spans="3:8" s="146" customFormat="1" ht="12.75">
      <c r="C1460" s="724"/>
      <c r="D1460" s="724"/>
      <c r="E1460" s="724"/>
      <c r="F1460" s="724"/>
      <c r="G1460" s="724"/>
      <c r="H1460" s="724"/>
    </row>
    <row r="1461" spans="3:8" s="146" customFormat="1" ht="12.75">
      <c r="C1461" s="724"/>
      <c r="D1461" s="724"/>
      <c r="E1461" s="724"/>
      <c r="F1461" s="724"/>
      <c r="G1461" s="724"/>
      <c r="H1461" s="724"/>
    </row>
    <row r="1462" spans="3:8" s="146" customFormat="1" ht="12.75">
      <c r="C1462" s="724"/>
      <c r="D1462" s="724"/>
      <c r="E1462" s="724"/>
      <c r="F1462" s="724"/>
      <c r="G1462" s="724"/>
      <c r="H1462" s="724"/>
    </row>
    <row r="1463" spans="3:8" s="146" customFormat="1" ht="12.75">
      <c r="C1463" s="724"/>
      <c r="D1463" s="724"/>
      <c r="E1463" s="724"/>
      <c r="F1463" s="724"/>
      <c r="G1463" s="724"/>
      <c r="H1463" s="724"/>
    </row>
    <row r="1464" spans="3:8" s="146" customFormat="1" ht="12.75">
      <c r="C1464" s="724"/>
      <c r="D1464" s="724"/>
      <c r="E1464" s="724"/>
      <c r="F1464" s="724"/>
      <c r="G1464" s="724"/>
      <c r="H1464" s="724"/>
    </row>
    <row r="1465" spans="3:8" s="146" customFormat="1" ht="12.75">
      <c r="C1465" s="724"/>
      <c r="D1465" s="724"/>
      <c r="E1465" s="724"/>
      <c r="F1465" s="724"/>
      <c r="G1465" s="724"/>
      <c r="H1465" s="724"/>
    </row>
    <row r="1466" spans="3:8" s="146" customFormat="1" ht="12.75">
      <c r="C1466" s="724"/>
      <c r="D1466" s="724"/>
      <c r="E1466" s="724"/>
      <c r="F1466" s="724"/>
      <c r="G1466" s="724"/>
      <c r="H1466" s="724"/>
    </row>
    <row r="1467" spans="3:8" s="146" customFormat="1" ht="12.75">
      <c r="C1467" s="724"/>
      <c r="D1467" s="724"/>
      <c r="E1467" s="724"/>
      <c r="F1467" s="724"/>
      <c r="G1467" s="724"/>
      <c r="H1467" s="724"/>
    </row>
    <row r="1468" spans="3:8" s="146" customFormat="1" ht="12.75">
      <c r="C1468" s="724"/>
      <c r="D1468" s="724"/>
      <c r="E1468" s="724"/>
      <c r="F1468" s="724"/>
      <c r="G1468" s="724"/>
      <c r="H1468" s="724"/>
    </row>
    <row r="1469" spans="3:8" s="146" customFormat="1" ht="12.75">
      <c r="C1469" s="724"/>
      <c r="D1469" s="724"/>
      <c r="E1469" s="724"/>
      <c r="F1469" s="724"/>
      <c r="G1469" s="724"/>
      <c r="H1469" s="724"/>
    </row>
    <row r="1470" spans="3:8" s="146" customFormat="1" ht="12.75">
      <c r="C1470" s="724"/>
      <c r="D1470" s="724"/>
      <c r="E1470" s="724"/>
      <c r="F1470" s="724"/>
      <c r="G1470" s="724"/>
      <c r="H1470" s="724"/>
    </row>
    <row r="1471" spans="3:8" s="146" customFormat="1" ht="12.75">
      <c r="C1471" s="724"/>
      <c r="D1471" s="724"/>
      <c r="E1471" s="724"/>
      <c r="F1471" s="724"/>
      <c r="G1471" s="724"/>
      <c r="H1471" s="724"/>
    </row>
    <row r="1472" spans="3:8" s="146" customFormat="1" ht="12.75">
      <c r="C1472" s="724"/>
      <c r="D1472" s="724"/>
      <c r="E1472" s="724"/>
      <c r="F1472" s="724"/>
      <c r="G1472" s="724"/>
      <c r="H1472" s="724"/>
    </row>
    <row r="1473" spans="3:8" s="146" customFormat="1" ht="12.75">
      <c r="C1473" s="724"/>
      <c r="D1473" s="724"/>
      <c r="E1473" s="724"/>
      <c r="F1473" s="724"/>
      <c r="G1473" s="724"/>
      <c r="H1473" s="724"/>
    </row>
    <row r="1474" spans="3:8" s="146" customFormat="1" ht="12.75">
      <c r="C1474" s="724"/>
      <c r="D1474" s="724"/>
      <c r="E1474" s="724"/>
      <c r="F1474" s="724"/>
      <c r="G1474" s="724"/>
      <c r="H1474" s="724"/>
    </row>
    <row r="1475" spans="3:8" s="146" customFormat="1" ht="12.75">
      <c r="C1475" s="724"/>
      <c r="D1475" s="724"/>
      <c r="E1475" s="724"/>
      <c r="F1475" s="724"/>
      <c r="G1475" s="724"/>
      <c r="H1475" s="724"/>
    </row>
    <row r="1476" spans="3:8" s="146" customFormat="1" ht="12.75">
      <c r="C1476" s="724"/>
      <c r="D1476" s="724"/>
      <c r="E1476" s="724"/>
      <c r="F1476" s="724"/>
      <c r="G1476" s="724"/>
      <c r="H1476" s="724"/>
    </row>
    <row r="1477" spans="3:8" s="146" customFormat="1" ht="12.75">
      <c r="C1477" s="724"/>
      <c r="D1477" s="724"/>
      <c r="E1477" s="724"/>
      <c r="F1477" s="724"/>
      <c r="G1477" s="724"/>
      <c r="H1477" s="724"/>
    </row>
    <row r="1478" spans="3:8" s="146" customFormat="1" ht="12.75">
      <c r="C1478" s="724"/>
      <c r="D1478" s="724"/>
      <c r="E1478" s="724"/>
      <c r="F1478" s="724"/>
      <c r="G1478" s="724"/>
      <c r="H1478" s="724"/>
    </row>
    <row r="1479" spans="3:8" s="146" customFormat="1" ht="12.75">
      <c r="C1479" s="724"/>
      <c r="D1479" s="724"/>
      <c r="E1479" s="724"/>
      <c r="F1479" s="724"/>
      <c r="G1479" s="724"/>
      <c r="H1479" s="724"/>
    </row>
    <row r="1480" spans="3:8" s="146" customFormat="1" ht="12.75">
      <c r="C1480" s="724"/>
      <c r="D1480" s="724"/>
      <c r="E1480" s="724"/>
      <c r="F1480" s="724"/>
      <c r="G1480" s="724"/>
      <c r="H1480" s="724"/>
    </row>
    <row r="1481" spans="3:8" s="146" customFormat="1" ht="12.75">
      <c r="C1481" s="724"/>
      <c r="D1481" s="724"/>
      <c r="E1481" s="724"/>
      <c r="F1481" s="724"/>
      <c r="G1481" s="724"/>
      <c r="H1481" s="724"/>
    </row>
    <row r="1482" spans="3:8" s="146" customFormat="1" ht="12.75">
      <c r="C1482" s="724"/>
      <c r="D1482" s="724"/>
      <c r="E1482" s="724"/>
      <c r="F1482" s="724"/>
      <c r="G1482" s="724"/>
      <c r="H1482" s="724"/>
    </row>
    <row r="1483" spans="3:8" s="146" customFormat="1" ht="12.75">
      <c r="C1483" s="724"/>
      <c r="D1483" s="724"/>
      <c r="E1483" s="724"/>
      <c r="F1483" s="724"/>
      <c r="G1483" s="724"/>
      <c r="H1483" s="724"/>
    </row>
    <row r="1484" spans="3:8" s="146" customFormat="1" ht="12.75">
      <c r="C1484" s="724"/>
      <c r="D1484" s="724"/>
      <c r="E1484" s="724"/>
      <c r="F1484" s="724"/>
      <c r="G1484" s="724"/>
      <c r="H1484" s="724"/>
    </row>
    <row r="1485" spans="3:8" s="146" customFormat="1" ht="12.75">
      <c r="C1485" s="724"/>
      <c r="D1485" s="724"/>
      <c r="E1485" s="724"/>
      <c r="F1485" s="724"/>
      <c r="G1485" s="724"/>
      <c r="H1485" s="724"/>
    </row>
    <row r="1486" spans="3:8" s="146" customFormat="1" ht="12.75">
      <c r="C1486" s="724"/>
      <c r="D1486" s="724"/>
      <c r="E1486" s="724"/>
      <c r="F1486" s="724"/>
      <c r="G1486" s="724"/>
      <c r="H1486" s="724"/>
    </row>
    <row r="1487" spans="3:8" s="146" customFormat="1" ht="12.75">
      <c r="C1487" s="724"/>
      <c r="D1487" s="724"/>
      <c r="E1487" s="724"/>
      <c r="F1487" s="724"/>
      <c r="G1487" s="724"/>
      <c r="H1487" s="724"/>
    </row>
    <row r="1488" spans="3:8" s="146" customFormat="1" ht="12.75">
      <c r="C1488" s="724"/>
      <c r="D1488" s="724"/>
      <c r="E1488" s="724"/>
      <c r="F1488" s="724"/>
      <c r="G1488" s="724"/>
      <c r="H1488" s="724"/>
    </row>
    <row r="1489" spans="3:8" s="146" customFormat="1" ht="12.75">
      <c r="C1489" s="724"/>
      <c r="D1489" s="724"/>
      <c r="E1489" s="724"/>
      <c r="F1489" s="724"/>
      <c r="G1489" s="724"/>
      <c r="H1489" s="724"/>
    </row>
    <row r="1490" spans="3:8" s="146" customFormat="1" ht="12.75">
      <c r="C1490" s="724"/>
      <c r="D1490" s="724"/>
      <c r="E1490" s="724"/>
      <c r="F1490" s="724"/>
      <c r="G1490" s="724"/>
      <c r="H1490" s="724"/>
    </row>
    <row r="1491" spans="3:8" s="146" customFormat="1" ht="12.75">
      <c r="C1491" s="724"/>
      <c r="D1491" s="724"/>
      <c r="E1491" s="724"/>
      <c r="F1491" s="724"/>
      <c r="G1491" s="724"/>
      <c r="H1491" s="724"/>
    </row>
    <row r="1492" spans="3:8" s="146" customFormat="1" ht="12.75">
      <c r="C1492" s="724"/>
      <c r="D1492" s="724"/>
      <c r="E1492" s="724"/>
      <c r="F1492" s="724"/>
      <c r="G1492" s="724"/>
      <c r="H1492" s="724"/>
    </row>
    <row r="1493" spans="3:8" s="146" customFormat="1" ht="12.75">
      <c r="C1493" s="724"/>
      <c r="D1493" s="724"/>
      <c r="E1493" s="724"/>
      <c r="F1493" s="724"/>
      <c r="G1493" s="724"/>
      <c r="H1493" s="724"/>
    </row>
    <row r="1494" spans="3:8" s="146" customFormat="1" ht="12.75">
      <c r="C1494" s="724"/>
      <c r="D1494" s="724"/>
      <c r="E1494" s="724"/>
      <c r="F1494" s="724"/>
      <c r="G1494" s="724"/>
      <c r="H1494" s="724"/>
    </row>
    <row r="1495" spans="3:8" s="146" customFormat="1" ht="12.75">
      <c r="C1495" s="724"/>
      <c r="D1495" s="724"/>
      <c r="E1495" s="724"/>
      <c r="F1495" s="724"/>
      <c r="G1495" s="724"/>
      <c r="H1495" s="724"/>
    </row>
    <row r="1496" spans="3:8" s="146" customFormat="1" ht="12.75">
      <c r="C1496" s="724"/>
      <c r="D1496" s="724"/>
      <c r="E1496" s="724"/>
      <c r="F1496" s="724"/>
      <c r="G1496" s="724"/>
      <c r="H1496" s="724"/>
    </row>
    <row r="1497" spans="3:8" s="146" customFormat="1" ht="12.75">
      <c r="C1497" s="724"/>
      <c r="D1497" s="724"/>
      <c r="E1497" s="724"/>
      <c r="F1497" s="724"/>
      <c r="G1497" s="724"/>
      <c r="H1497" s="724"/>
    </row>
    <row r="1498" spans="3:8" s="146" customFormat="1" ht="12.75">
      <c r="C1498" s="724"/>
      <c r="D1498" s="724"/>
      <c r="E1498" s="724"/>
      <c r="F1498" s="724"/>
      <c r="G1498" s="724"/>
      <c r="H1498" s="724"/>
    </row>
    <row r="1499" spans="3:8" s="146" customFormat="1" ht="12.75">
      <c r="C1499" s="724"/>
      <c r="D1499" s="724"/>
      <c r="E1499" s="724"/>
      <c r="F1499" s="724"/>
      <c r="G1499" s="724"/>
      <c r="H1499" s="724"/>
    </row>
    <row r="1500" spans="3:8" s="146" customFormat="1" ht="12.75">
      <c r="C1500" s="724"/>
      <c r="D1500" s="724"/>
      <c r="E1500" s="724"/>
      <c r="F1500" s="724"/>
      <c r="G1500" s="724"/>
      <c r="H1500" s="724"/>
    </row>
    <row r="1501" spans="3:8" s="146" customFormat="1" ht="12.75">
      <c r="C1501" s="724"/>
      <c r="D1501" s="724"/>
      <c r="E1501" s="724"/>
      <c r="F1501" s="724"/>
      <c r="G1501" s="724"/>
      <c r="H1501" s="724"/>
    </row>
    <row r="1502" spans="3:8" s="146" customFormat="1" ht="12.75">
      <c r="C1502" s="724"/>
      <c r="D1502" s="724"/>
      <c r="E1502" s="724"/>
      <c r="F1502" s="724"/>
      <c r="G1502" s="724"/>
      <c r="H1502" s="724"/>
    </row>
    <row r="1503" spans="3:8" s="146" customFormat="1" ht="12.75">
      <c r="C1503" s="724"/>
      <c r="D1503" s="724"/>
      <c r="E1503" s="724"/>
      <c r="F1503" s="724"/>
      <c r="G1503" s="724"/>
      <c r="H1503" s="724"/>
    </row>
    <row r="1504" spans="3:8" s="146" customFormat="1" ht="12.75">
      <c r="C1504" s="724"/>
      <c r="D1504" s="724"/>
      <c r="E1504" s="724"/>
      <c r="F1504" s="724"/>
      <c r="G1504" s="724"/>
      <c r="H1504" s="724"/>
    </row>
    <row r="1505" spans="3:8" s="146" customFormat="1" ht="12.75">
      <c r="C1505" s="724"/>
      <c r="D1505" s="724"/>
      <c r="E1505" s="724"/>
      <c r="F1505" s="724"/>
      <c r="G1505" s="724"/>
      <c r="H1505" s="724"/>
    </row>
    <row r="1506" spans="3:8" s="146" customFormat="1" ht="12.75">
      <c r="C1506" s="724"/>
      <c r="D1506" s="724"/>
      <c r="E1506" s="724"/>
      <c r="F1506" s="724"/>
      <c r="G1506" s="724"/>
      <c r="H1506" s="724"/>
    </row>
    <row r="1507" spans="3:8" s="146" customFormat="1" ht="12.75">
      <c r="C1507" s="724"/>
      <c r="D1507" s="724"/>
      <c r="E1507" s="724"/>
      <c r="F1507" s="724"/>
      <c r="G1507" s="724"/>
      <c r="H1507" s="724"/>
    </row>
    <row r="1508" spans="3:8" s="146" customFormat="1" ht="12.75">
      <c r="C1508" s="724"/>
      <c r="D1508" s="724"/>
      <c r="E1508" s="724"/>
      <c r="F1508" s="724"/>
      <c r="G1508" s="724"/>
      <c r="H1508" s="724"/>
    </row>
    <row r="1509" spans="3:8" s="146" customFormat="1" ht="12.75">
      <c r="C1509" s="724"/>
      <c r="D1509" s="724"/>
      <c r="E1509" s="724"/>
      <c r="F1509" s="724"/>
      <c r="G1509" s="724"/>
      <c r="H1509" s="724"/>
    </row>
    <row r="1510" spans="3:8" s="146" customFormat="1" ht="12.75">
      <c r="C1510" s="724"/>
      <c r="D1510" s="724"/>
      <c r="E1510" s="724"/>
      <c r="F1510" s="724"/>
      <c r="G1510" s="724"/>
      <c r="H1510" s="724"/>
    </row>
    <row r="1511" spans="3:8" s="146" customFormat="1" ht="12.75">
      <c r="C1511" s="724"/>
      <c r="D1511" s="724"/>
      <c r="E1511" s="724"/>
      <c r="F1511" s="724"/>
      <c r="G1511" s="724"/>
      <c r="H1511" s="724"/>
    </row>
    <row r="1512" spans="3:8" s="146" customFormat="1" ht="12.75">
      <c r="C1512" s="724"/>
      <c r="D1512" s="724"/>
      <c r="E1512" s="724"/>
      <c r="F1512" s="724"/>
      <c r="G1512" s="724"/>
      <c r="H1512" s="724"/>
    </row>
    <row r="1513" spans="3:8" s="146" customFormat="1" ht="12.75">
      <c r="C1513" s="724"/>
      <c r="D1513" s="724"/>
      <c r="E1513" s="724"/>
      <c r="F1513" s="724"/>
      <c r="G1513" s="724"/>
      <c r="H1513" s="724"/>
    </row>
    <row r="1514" spans="3:8" s="146" customFormat="1" ht="12.75">
      <c r="C1514" s="724"/>
      <c r="D1514" s="724"/>
      <c r="E1514" s="724"/>
      <c r="F1514" s="724"/>
      <c r="G1514" s="724"/>
      <c r="H1514" s="724"/>
    </row>
    <row r="1515" spans="3:8" s="146" customFormat="1" ht="12.75">
      <c r="C1515" s="724"/>
      <c r="D1515" s="724"/>
      <c r="E1515" s="724"/>
      <c r="F1515" s="724"/>
      <c r="G1515" s="724"/>
      <c r="H1515" s="724"/>
    </row>
    <row r="1516" spans="3:8" s="146" customFormat="1" ht="12.75">
      <c r="C1516" s="724"/>
      <c r="D1516" s="724"/>
      <c r="E1516" s="724"/>
      <c r="F1516" s="724"/>
      <c r="G1516" s="724"/>
      <c r="H1516" s="724"/>
    </row>
    <row r="1517" spans="3:8" s="146" customFormat="1" ht="12.75">
      <c r="C1517" s="724"/>
      <c r="D1517" s="724"/>
      <c r="E1517" s="724"/>
      <c r="F1517" s="724"/>
      <c r="G1517" s="724"/>
      <c r="H1517" s="724"/>
    </row>
    <row r="1518" spans="3:8" s="146" customFormat="1" ht="12.75">
      <c r="C1518" s="724"/>
      <c r="D1518" s="724"/>
      <c r="E1518" s="724"/>
      <c r="F1518" s="724"/>
      <c r="G1518" s="724"/>
      <c r="H1518" s="724"/>
    </row>
    <row r="1519" spans="3:8" s="146" customFormat="1" ht="12.75">
      <c r="C1519" s="724"/>
      <c r="D1519" s="724"/>
      <c r="E1519" s="724"/>
      <c r="F1519" s="724"/>
      <c r="G1519" s="724"/>
      <c r="H1519" s="724"/>
    </row>
    <row r="1520" spans="3:8" s="146" customFormat="1" ht="12.75">
      <c r="C1520" s="724"/>
      <c r="D1520" s="724"/>
      <c r="E1520" s="724"/>
      <c r="F1520" s="724"/>
      <c r="G1520" s="724"/>
      <c r="H1520" s="724"/>
    </row>
    <row r="1521" spans="3:8" s="146" customFormat="1" ht="12.75">
      <c r="C1521" s="724"/>
      <c r="D1521" s="724"/>
      <c r="E1521" s="724"/>
      <c r="F1521" s="724"/>
      <c r="G1521" s="724"/>
      <c r="H1521" s="724"/>
    </row>
    <row r="1522" spans="3:8" s="146" customFormat="1" ht="12.75">
      <c r="C1522" s="724"/>
      <c r="D1522" s="724"/>
      <c r="E1522" s="724"/>
      <c r="F1522" s="724"/>
      <c r="G1522" s="724"/>
      <c r="H1522" s="724"/>
    </row>
    <row r="1523" spans="3:8" s="146" customFormat="1" ht="12.75">
      <c r="C1523" s="724"/>
      <c r="D1523" s="724"/>
      <c r="E1523" s="724"/>
      <c r="F1523" s="724"/>
      <c r="G1523" s="724"/>
      <c r="H1523" s="724"/>
    </row>
    <row r="1524" spans="3:8" s="146" customFormat="1" ht="12.75">
      <c r="C1524" s="724"/>
      <c r="D1524" s="724"/>
      <c r="E1524" s="724"/>
      <c r="F1524" s="724"/>
      <c r="G1524" s="724"/>
      <c r="H1524" s="724"/>
    </row>
    <row r="1525" spans="3:8" s="146" customFormat="1" ht="12.75">
      <c r="C1525" s="724"/>
      <c r="D1525" s="724"/>
      <c r="E1525" s="724"/>
      <c r="F1525" s="724"/>
      <c r="G1525" s="724"/>
      <c r="H1525" s="724"/>
    </row>
    <row r="1526" spans="3:8" s="146" customFormat="1" ht="12.75">
      <c r="C1526" s="724"/>
      <c r="D1526" s="724"/>
      <c r="E1526" s="724"/>
      <c r="F1526" s="724"/>
      <c r="G1526" s="724"/>
      <c r="H1526" s="724"/>
    </row>
    <row r="1527" spans="3:8" s="146" customFormat="1" ht="12.75">
      <c r="C1527" s="724"/>
      <c r="D1527" s="724"/>
      <c r="E1527" s="724"/>
      <c r="F1527" s="724"/>
      <c r="G1527" s="724"/>
      <c r="H1527" s="724"/>
    </row>
    <row r="1528" spans="3:8" s="146" customFormat="1" ht="12.75">
      <c r="C1528" s="724"/>
      <c r="D1528" s="724"/>
      <c r="E1528" s="724"/>
      <c r="F1528" s="724"/>
      <c r="G1528" s="724"/>
      <c r="H1528" s="724"/>
    </row>
    <row r="1529" spans="3:8" s="146" customFormat="1" ht="12.75">
      <c r="C1529" s="724"/>
      <c r="D1529" s="724"/>
      <c r="E1529" s="724"/>
      <c r="F1529" s="724"/>
      <c r="G1529" s="724"/>
      <c r="H1529" s="724"/>
    </row>
    <row r="1530" spans="3:8" s="146" customFormat="1" ht="12.75">
      <c r="C1530" s="724"/>
      <c r="D1530" s="724"/>
      <c r="E1530" s="724"/>
      <c r="F1530" s="724"/>
      <c r="G1530" s="724"/>
      <c r="H1530" s="724"/>
    </row>
    <row r="1531" spans="3:8" s="146" customFormat="1" ht="12.75">
      <c r="C1531" s="724"/>
      <c r="D1531" s="724"/>
      <c r="E1531" s="724"/>
      <c r="F1531" s="724"/>
      <c r="G1531" s="724"/>
      <c r="H1531" s="724"/>
    </row>
    <row r="1532" spans="3:8" s="146" customFormat="1" ht="12.75">
      <c r="C1532" s="724"/>
      <c r="D1532" s="724"/>
      <c r="E1532" s="724"/>
      <c r="F1532" s="724"/>
      <c r="G1532" s="724"/>
      <c r="H1532" s="724"/>
    </row>
    <row r="1533" spans="3:8" s="146" customFormat="1" ht="12.75">
      <c r="C1533" s="724"/>
      <c r="D1533" s="724"/>
      <c r="E1533" s="724"/>
      <c r="F1533" s="724"/>
      <c r="G1533" s="724"/>
      <c r="H1533" s="724"/>
    </row>
    <row r="1534" spans="3:8" s="146" customFormat="1" ht="12.75">
      <c r="C1534" s="724"/>
      <c r="D1534" s="724"/>
      <c r="E1534" s="724"/>
      <c r="F1534" s="724"/>
      <c r="G1534" s="724"/>
      <c r="H1534" s="724"/>
    </row>
    <row r="1535" spans="3:8" s="146" customFormat="1" ht="12.75">
      <c r="C1535" s="724"/>
      <c r="D1535" s="724"/>
      <c r="E1535" s="724"/>
      <c r="F1535" s="724"/>
      <c r="G1535" s="724"/>
      <c r="H1535" s="724"/>
    </row>
    <row r="1536" spans="3:8" s="146" customFormat="1" ht="12.75">
      <c r="C1536" s="724"/>
      <c r="D1536" s="724"/>
      <c r="E1536" s="724"/>
      <c r="F1536" s="724"/>
      <c r="G1536" s="724"/>
      <c r="H1536" s="724"/>
    </row>
    <row r="1537" spans="3:8" s="146" customFormat="1" ht="12.75">
      <c r="C1537" s="724"/>
      <c r="D1537" s="724"/>
      <c r="E1537" s="724"/>
      <c r="F1537" s="724"/>
      <c r="G1537" s="724"/>
      <c r="H1537" s="724"/>
    </row>
    <row r="1538" spans="3:8" s="146" customFormat="1" ht="12.75">
      <c r="C1538" s="724"/>
      <c r="D1538" s="724"/>
      <c r="E1538" s="724"/>
      <c r="F1538" s="724"/>
      <c r="G1538" s="724"/>
      <c r="H1538" s="724"/>
    </row>
    <row r="1539" spans="3:8" s="146" customFormat="1" ht="12.75">
      <c r="C1539" s="724"/>
      <c r="D1539" s="724"/>
      <c r="E1539" s="724"/>
      <c r="F1539" s="724"/>
      <c r="G1539" s="724"/>
      <c r="H1539" s="724"/>
    </row>
    <row r="1540" spans="3:8" s="146" customFormat="1" ht="12.75">
      <c r="C1540" s="724"/>
      <c r="D1540" s="724"/>
      <c r="E1540" s="724"/>
      <c r="F1540" s="724"/>
      <c r="G1540" s="724"/>
      <c r="H1540" s="724"/>
    </row>
    <row r="1541" spans="3:8" s="146" customFormat="1" ht="12.75">
      <c r="C1541" s="724"/>
      <c r="D1541" s="724"/>
      <c r="E1541" s="724"/>
      <c r="F1541" s="724"/>
      <c r="G1541" s="724"/>
      <c r="H1541" s="724"/>
    </row>
    <row r="1542" spans="3:8" s="146" customFormat="1" ht="12.75">
      <c r="C1542" s="724"/>
      <c r="D1542" s="724"/>
      <c r="E1542" s="724"/>
      <c r="F1542" s="724"/>
      <c r="G1542" s="724"/>
      <c r="H1542" s="724"/>
    </row>
    <row r="1543" spans="3:8" s="146" customFormat="1" ht="12.75">
      <c r="C1543" s="724"/>
      <c r="D1543" s="724"/>
      <c r="E1543" s="724"/>
      <c r="F1543" s="724"/>
      <c r="G1543" s="724"/>
      <c r="H1543" s="724"/>
    </row>
    <row r="1544" spans="3:8" s="146" customFormat="1" ht="12.75">
      <c r="C1544" s="724"/>
      <c r="D1544" s="724"/>
      <c r="E1544" s="724"/>
      <c r="F1544" s="724"/>
      <c r="G1544" s="724"/>
      <c r="H1544" s="724"/>
    </row>
    <row r="1545" spans="3:8" s="146" customFormat="1" ht="12.75">
      <c r="C1545" s="724"/>
      <c r="D1545" s="724"/>
      <c r="E1545" s="724"/>
      <c r="F1545" s="724"/>
      <c r="G1545" s="724"/>
      <c r="H1545" s="724"/>
    </row>
    <row r="1546" spans="3:8" s="146" customFormat="1" ht="12.75">
      <c r="C1546" s="724"/>
      <c r="D1546" s="724"/>
      <c r="E1546" s="724"/>
      <c r="F1546" s="724"/>
      <c r="G1546" s="724"/>
      <c r="H1546" s="724"/>
    </row>
    <row r="1547" spans="3:8" s="146" customFormat="1" ht="12.75">
      <c r="C1547" s="724"/>
      <c r="D1547" s="724"/>
      <c r="E1547" s="724"/>
      <c r="F1547" s="724"/>
      <c r="G1547" s="724"/>
      <c r="H1547" s="724"/>
    </row>
    <row r="1548" spans="3:8" s="146" customFormat="1" ht="12.75">
      <c r="C1548" s="724"/>
      <c r="D1548" s="724"/>
      <c r="E1548" s="724"/>
      <c r="F1548" s="724"/>
      <c r="G1548" s="724"/>
      <c r="H1548" s="724"/>
    </row>
    <row r="1549" spans="3:8" s="146" customFormat="1" ht="12.75">
      <c r="C1549" s="724"/>
      <c r="D1549" s="724"/>
      <c r="E1549" s="724"/>
      <c r="F1549" s="724"/>
      <c r="G1549" s="724"/>
      <c r="H1549" s="724"/>
    </row>
    <row r="1550" spans="3:8" s="146" customFormat="1" ht="12.75">
      <c r="C1550" s="724"/>
      <c r="D1550" s="724"/>
      <c r="E1550" s="724"/>
      <c r="F1550" s="724"/>
      <c r="G1550" s="724"/>
      <c r="H1550" s="724"/>
    </row>
    <row r="1551" spans="3:8" s="146" customFormat="1" ht="12.75">
      <c r="C1551" s="724"/>
      <c r="D1551" s="724"/>
      <c r="E1551" s="724"/>
      <c r="F1551" s="724"/>
      <c r="G1551" s="724"/>
      <c r="H1551" s="724"/>
    </row>
    <row r="1552" spans="3:8" s="146" customFormat="1" ht="12.75">
      <c r="C1552" s="724"/>
      <c r="D1552" s="724"/>
      <c r="E1552" s="724"/>
      <c r="F1552" s="724"/>
      <c r="G1552" s="724"/>
      <c r="H1552" s="724"/>
    </row>
    <row r="1553" spans="3:8" s="146" customFormat="1" ht="12.75">
      <c r="C1553" s="724"/>
      <c r="D1553" s="724"/>
      <c r="E1553" s="724"/>
      <c r="F1553" s="724"/>
      <c r="G1553" s="724"/>
      <c r="H1553" s="724"/>
    </row>
    <row r="1554" spans="3:8" s="146" customFormat="1" ht="12.75">
      <c r="C1554" s="724"/>
      <c r="D1554" s="724"/>
      <c r="E1554" s="724"/>
      <c r="F1554" s="724"/>
      <c r="G1554" s="724"/>
      <c r="H1554" s="724"/>
    </row>
    <row r="1555" spans="3:8" s="146" customFormat="1" ht="12.75">
      <c r="C1555" s="724"/>
      <c r="D1555" s="724"/>
      <c r="E1555" s="724"/>
      <c r="F1555" s="724"/>
      <c r="G1555" s="724"/>
      <c r="H1555" s="724"/>
    </row>
    <row r="1556" spans="3:8" s="146" customFormat="1" ht="12.75">
      <c r="C1556" s="724"/>
      <c r="D1556" s="724"/>
      <c r="E1556" s="724"/>
      <c r="F1556" s="724"/>
      <c r="G1556" s="724"/>
      <c r="H1556" s="724"/>
    </row>
    <row r="1557" spans="3:8" s="146" customFormat="1" ht="12.75">
      <c r="C1557" s="724"/>
      <c r="D1557" s="724"/>
      <c r="E1557" s="724"/>
      <c r="F1557" s="724"/>
      <c r="G1557" s="724"/>
      <c r="H1557" s="724"/>
    </row>
    <row r="1558" spans="3:8" s="146" customFormat="1" ht="12.75">
      <c r="C1558" s="724"/>
      <c r="D1558" s="724"/>
      <c r="E1558" s="724"/>
      <c r="F1558" s="724"/>
      <c r="G1558" s="724"/>
      <c r="H1558" s="724"/>
    </row>
    <row r="1559" spans="3:8" s="146" customFormat="1" ht="12.75">
      <c r="C1559" s="724"/>
      <c r="D1559" s="724"/>
      <c r="E1559" s="724"/>
      <c r="F1559" s="724"/>
      <c r="G1559" s="724"/>
      <c r="H1559" s="724"/>
    </row>
    <row r="1560" spans="3:8" s="146" customFormat="1" ht="12.75">
      <c r="C1560" s="724"/>
      <c r="D1560" s="724"/>
      <c r="E1560" s="724"/>
      <c r="F1560" s="724"/>
      <c r="G1560" s="724"/>
      <c r="H1560" s="724"/>
    </row>
    <row r="1561" spans="3:8" s="146" customFormat="1" ht="12.75">
      <c r="C1561" s="724"/>
      <c r="D1561" s="724"/>
      <c r="E1561" s="724"/>
      <c r="F1561" s="724"/>
      <c r="G1561" s="724"/>
      <c r="H1561" s="724"/>
    </row>
    <row r="1562" spans="3:8" s="146" customFormat="1" ht="12.75">
      <c r="C1562" s="724"/>
      <c r="D1562" s="724"/>
      <c r="E1562" s="724"/>
      <c r="F1562" s="724"/>
      <c r="G1562" s="724"/>
      <c r="H1562" s="724"/>
    </row>
    <row r="1563" spans="3:8" s="146" customFormat="1" ht="12.75">
      <c r="C1563" s="724"/>
      <c r="D1563" s="724"/>
      <c r="E1563" s="724"/>
      <c r="F1563" s="724"/>
      <c r="G1563" s="724"/>
      <c r="H1563" s="724"/>
    </row>
    <row r="1564" spans="3:8" s="146" customFormat="1" ht="12.75">
      <c r="C1564" s="724"/>
      <c r="D1564" s="724"/>
      <c r="E1564" s="724"/>
      <c r="F1564" s="724"/>
      <c r="G1564" s="724"/>
      <c r="H1564" s="724"/>
    </row>
    <row r="1565" spans="3:8" s="146" customFormat="1" ht="12.75">
      <c r="C1565" s="724"/>
      <c r="D1565" s="724"/>
      <c r="E1565" s="724"/>
      <c r="F1565" s="724"/>
      <c r="G1565" s="724"/>
      <c r="H1565" s="724"/>
    </row>
    <row r="1566" spans="3:8" s="146" customFormat="1" ht="12.75">
      <c r="C1566" s="724"/>
      <c r="D1566" s="724"/>
      <c r="E1566" s="724"/>
      <c r="F1566" s="724"/>
      <c r="G1566" s="724"/>
      <c r="H1566" s="724"/>
    </row>
    <row r="1567" spans="3:8" s="146" customFormat="1" ht="12.75">
      <c r="C1567" s="724"/>
      <c r="D1567" s="724"/>
      <c r="E1567" s="724"/>
      <c r="F1567" s="724"/>
      <c r="G1567" s="724"/>
      <c r="H1567" s="724"/>
    </row>
    <row r="1568" spans="3:8" s="146" customFormat="1" ht="12.75">
      <c r="C1568" s="724"/>
      <c r="D1568" s="724"/>
      <c r="E1568" s="724"/>
      <c r="F1568" s="724"/>
      <c r="G1568" s="724"/>
      <c r="H1568" s="724"/>
    </row>
    <row r="1569" spans="3:8" s="146" customFormat="1" ht="12.75">
      <c r="C1569" s="724"/>
      <c r="D1569" s="724"/>
      <c r="E1569" s="724"/>
      <c r="F1569" s="724"/>
      <c r="G1569" s="724"/>
      <c r="H1569" s="724"/>
    </row>
    <row r="1570" spans="3:8" s="146" customFormat="1" ht="12.75">
      <c r="C1570" s="724"/>
      <c r="D1570" s="724"/>
      <c r="E1570" s="724"/>
      <c r="F1570" s="724"/>
      <c r="G1570" s="724"/>
      <c r="H1570" s="724"/>
    </row>
    <row r="1571" spans="3:8" s="146" customFormat="1" ht="12.75">
      <c r="C1571" s="724"/>
      <c r="D1571" s="724"/>
      <c r="E1571" s="724"/>
      <c r="F1571" s="724"/>
      <c r="G1571" s="724"/>
      <c r="H1571" s="724"/>
    </row>
    <row r="1572" spans="3:8" s="146" customFormat="1" ht="12.75">
      <c r="C1572" s="724"/>
      <c r="D1572" s="724"/>
      <c r="E1572" s="724"/>
      <c r="F1572" s="724"/>
      <c r="G1572" s="724"/>
      <c r="H1572" s="724"/>
    </row>
    <row r="1573" spans="3:8" s="146" customFormat="1" ht="12.75">
      <c r="C1573" s="724"/>
      <c r="D1573" s="724"/>
      <c r="E1573" s="724"/>
      <c r="F1573" s="724"/>
      <c r="G1573" s="724"/>
      <c r="H1573" s="724"/>
    </row>
    <row r="1574" spans="3:8" s="146" customFormat="1" ht="12.75">
      <c r="C1574" s="724"/>
      <c r="D1574" s="724"/>
      <c r="E1574" s="724"/>
      <c r="F1574" s="724"/>
      <c r="G1574" s="724"/>
      <c r="H1574" s="724"/>
    </row>
    <row r="1575" spans="3:8" s="146" customFormat="1" ht="12.75">
      <c r="C1575" s="724"/>
      <c r="D1575" s="724"/>
      <c r="E1575" s="724"/>
      <c r="F1575" s="724"/>
      <c r="G1575" s="724"/>
      <c r="H1575" s="724"/>
    </row>
    <row r="1576" spans="3:8" s="146" customFormat="1" ht="12.75">
      <c r="C1576" s="724"/>
      <c r="D1576" s="724"/>
      <c r="E1576" s="724"/>
      <c r="F1576" s="724"/>
      <c r="G1576" s="724"/>
      <c r="H1576" s="724"/>
    </row>
    <row r="1577" spans="3:8" s="146" customFormat="1" ht="12.75">
      <c r="C1577" s="724"/>
      <c r="D1577" s="724"/>
      <c r="E1577" s="724"/>
      <c r="F1577" s="724"/>
      <c r="G1577" s="724"/>
      <c r="H1577" s="724"/>
    </row>
    <row r="1578" spans="3:8" s="146" customFormat="1" ht="12.75">
      <c r="C1578" s="724"/>
      <c r="D1578" s="724"/>
      <c r="E1578" s="724"/>
      <c r="F1578" s="724"/>
      <c r="G1578" s="724"/>
      <c r="H1578" s="724"/>
    </row>
    <row r="1579" spans="3:8" s="146" customFormat="1" ht="12.75">
      <c r="C1579" s="724"/>
      <c r="D1579" s="724"/>
      <c r="E1579" s="724"/>
      <c r="F1579" s="724"/>
      <c r="G1579" s="724"/>
      <c r="H1579" s="724"/>
    </row>
    <row r="1580" spans="3:8" s="146" customFormat="1" ht="12.75">
      <c r="C1580" s="724"/>
      <c r="D1580" s="724"/>
      <c r="E1580" s="724"/>
      <c r="F1580" s="724"/>
      <c r="G1580" s="724"/>
      <c r="H1580" s="724"/>
    </row>
    <row r="1581" spans="3:8" s="146" customFormat="1" ht="12.75">
      <c r="C1581" s="724"/>
      <c r="D1581" s="724"/>
      <c r="E1581" s="724"/>
      <c r="F1581" s="724"/>
      <c r="G1581" s="724"/>
      <c r="H1581" s="724"/>
    </row>
    <row r="1582" spans="3:8" s="146" customFormat="1" ht="12.75">
      <c r="C1582" s="724"/>
      <c r="D1582" s="724"/>
      <c r="E1582" s="724"/>
      <c r="F1582" s="724"/>
      <c r="G1582" s="724"/>
      <c r="H1582" s="724"/>
    </row>
    <row r="1583" spans="3:8" s="146" customFormat="1" ht="12.75">
      <c r="C1583" s="724"/>
      <c r="D1583" s="724"/>
      <c r="E1583" s="724"/>
      <c r="F1583" s="724"/>
      <c r="G1583" s="724"/>
      <c r="H1583" s="724"/>
    </row>
    <row r="1584" spans="3:8" s="146" customFormat="1" ht="12.75">
      <c r="C1584" s="724"/>
      <c r="D1584" s="724"/>
      <c r="E1584" s="724"/>
      <c r="F1584" s="724"/>
      <c r="G1584" s="724"/>
      <c r="H1584" s="724"/>
    </row>
    <row r="1585" spans="3:8" s="146" customFormat="1" ht="12.75">
      <c r="C1585" s="724"/>
      <c r="D1585" s="724"/>
      <c r="E1585" s="724"/>
      <c r="F1585" s="724"/>
      <c r="G1585" s="724"/>
      <c r="H1585" s="724"/>
    </row>
    <row r="1586" spans="3:8" s="146" customFormat="1" ht="12.75">
      <c r="C1586" s="724"/>
      <c r="D1586" s="724"/>
      <c r="E1586" s="724"/>
      <c r="F1586" s="724"/>
      <c r="G1586" s="724"/>
      <c r="H1586" s="724"/>
    </row>
    <row r="1587" spans="3:8" s="146" customFormat="1" ht="12.75">
      <c r="C1587" s="724"/>
      <c r="D1587" s="724"/>
      <c r="E1587" s="724"/>
      <c r="F1587" s="724"/>
      <c r="G1587" s="724"/>
      <c r="H1587" s="724"/>
    </row>
    <row r="1588" spans="3:8" s="146" customFormat="1" ht="12.75">
      <c r="C1588" s="724"/>
      <c r="D1588" s="724"/>
      <c r="E1588" s="724"/>
      <c r="F1588" s="724"/>
      <c r="G1588" s="724"/>
      <c r="H1588" s="724"/>
    </row>
    <row r="1589" spans="3:8" s="146" customFormat="1" ht="12.75">
      <c r="C1589" s="724"/>
      <c r="D1589" s="724"/>
      <c r="E1589" s="724"/>
      <c r="F1589" s="724"/>
      <c r="G1589" s="724"/>
      <c r="H1589" s="724"/>
    </row>
    <row r="1590" spans="3:8" s="146" customFormat="1" ht="12.75">
      <c r="C1590" s="724"/>
      <c r="D1590" s="724"/>
      <c r="E1590" s="724"/>
      <c r="F1590" s="724"/>
      <c r="G1590" s="724"/>
      <c r="H1590" s="724"/>
    </row>
    <row r="1591" spans="3:8" s="146" customFormat="1" ht="12.75">
      <c r="C1591" s="724"/>
      <c r="D1591" s="724"/>
      <c r="E1591" s="724"/>
      <c r="F1591" s="724"/>
      <c r="G1591" s="724"/>
      <c r="H1591" s="724"/>
    </row>
    <row r="1592" spans="3:8" s="146" customFormat="1" ht="12.75">
      <c r="C1592" s="724"/>
      <c r="D1592" s="724"/>
      <c r="E1592" s="724"/>
      <c r="F1592" s="724"/>
      <c r="G1592" s="724"/>
      <c r="H1592" s="724"/>
    </row>
    <row r="1593" spans="3:8" s="146" customFormat="1" ht="12.75">
      <c r="C1593" s="724"/>
      <c r="D1593" s="724"/>
      <c r="E1593" s="724"/>
      <c r="F1593" s="724"/>
      <c r="G1593" s="724"/>
      <c r="H1593" s="724"/>
    </row>
    <row r="1594" spans="3:8" s="146" customFormat="1" ht="12.75">
      <c r="C1594" s="724"/>
      <c r="D1594" s="724"/>
      <c r="E1594" s="724"/>
      <c r="F1594" s="724"/>
      <c r="G1594" s="724"/>
      <c r="H1594" s="724"/>
    </row>
    <row r="1595" spans="3:8" s="146" customFormat="1" ht="12.75">
      <c r="C1595" s="724"/>
      <c r="D1595" s="724"/>
      <c r="E1595" s="724"/>
      <c r="F1595" s="724"/>
      <c r="G1595" s="724"/>
      <c r="H1595" s="724"/>
    </row>
    <row r="1596" spans="3:8" s="146" customFormat="1" ht="12.75">
      <c r="C1596" s="724"/>
      <c r="D1596" s="724"/>
      <c r="E1596" s="724"/>
      <c r="F1596" s="724"/>
      <c r="G1596" s="724"/>
      <c r="H1596" s="724"/>
    </row>
    <row r="1597" spans="3:8" s="146" customFormat="1" ht="12.75">
      <c r="C1597" s="724"/>
      <c r="D1597" s="724"/>
      <c r="E1597" s="724"/>
      <c r="F1597" s="724"/>
      <c r="G1597" s="724"/>
      <c r="H1597" s="724"/>
    </row>
    <row r="1598" spans="3:8" s="146" customFormat="1" ht="12.75">
      <c r="C1598" s="724"/>
      <c r="D1598" s="724"/>
      <c r="E1598" s="724"/>
      <c r="F1598" s="724"/>
      <c r="G1598" s="724"/>
      <c r="H1598" s="724"/>
    </row>
    <row r="1599" spans="3:8" s="146" customFormat="1" ht="12.75">
      <c r="C1599" s="724"/>
      <c r="D1599" s="724"/>
      <c r="E1599" s="724"/>
      <c r="F1599" s="724"/>
      <c r="G1599" s="724"/>
      <c r="H1599" s="724"/>
    </row>
    <row r="1600" spans="3:8" s="146" customFormat="1" ht="12.75">
      <c r="C1600" s="724"/>
      <c r="D1600" s="724"/>
      <c r="E1600" s="724"/>
      <c r="F1600" s="724"/>
      <c r="G1600" s="724"/>
      <c r="H1600" s="724"/>
    </row>
    <row r="1601" spans="3:8" s="146" customFormat="1" ht="12.75">
      <c r="C1601" s="724"/>
      <c r="D1601" s="724"/>
      <c r="E1601" s="724"/>
      <c r="F1601" s="724"/>
      <c r="G1601" s="724"/>
      <c r="H1601" s="724"/>
    </row>
    <row r="1602" spans="3:8" s="146" customFormat="1" ht="12.75">
      <c r="C1602" s="724"/>
      <c r="D1602" s="724"/>
      <c r="E1602" s="724"/>
      <c r="F1602" s="724"/>
      <c r="G1602" s="724"/>
      <c r="H1602" s="724"/>
    </row>
    <row r="1603" spans="3:8" s="146" customFormat="1" ht="12.75">
      <c r="C1603" s="724"/>
      <c r="D1603" s="724"/>
      <c r="E1603" s="724"/>
      <c r="F1603" s="724"/>
      <c r="G1603" s="724"/>
      <c r="H1603" s="724"/>
    </row>
    <row r="1604" spans="3:8" s="146" customFormat="1" ht="12.75">
      <c r="C1604" s="724"/>
      <c r="D1604" s="724"/>
      <c r="E1604" s="724"/>
      <c r="F1604" s="724"/>
      <c r="G1604" s="724"/>
      <c r="H1604" s="724"/>
    </row>
    <row r="1605" spans="3:8" s="146" customFormat="1" ht="12.75">
      <c r="C1605" s="724"/>
      <c r="D1605" s="724"/>
      <c r="E1605" s="724"/>
      <c r="F1605" s="724"/>
      <c r="G1605" s="724"/>
      <c r="H1605" s="724"/>
    </row>
    <row r="1606" spans="3:8" s="146" customFormat="1" ht="12.75">
      <c r="C1606" s="724"/>
      <c r="D1606" s="724"/>
      <c r="E1606" s="724"/>
      <c r="F1606" s="724"/>
      <c r="G1606" s="724"/>
      <c r="H1606" s="724"/>
    </row>
    <row r="1607" spans="3:8" s="146" customFormat="1" ht="12.75">
      <c r="C1607" s="724"/>
      <c r="D1607" s="724"/>
      <c r="E1607" s="724"/>
      <c r="F1607" s="724"/>
      <c r="G1607" s="724"/>
      <c r="H1607" s="724"/>
    </row>
    <row r="1608" spans="3:8" s="146" customFormat="1" ht="12.75">
      <c r="C1608" s="724"/>
      <c r="D1608" s="724"/>
      <c r="E1608" s="724"/>
      <c r="F1608" s="724"/>
      <c r="G1608" s="724"/>
      <c r="H1608" s="724"/>
    </row>
    <row r="1609" spans="3:8" s="146" customFormat="1" ht="12.75">
      <c r="C1609" s="724"/>
      <c r="D1609" s="724"/>
      <c r="E1609" s="724"/>
      <c r="F1609" s="724"/>
      <c r="G1609" s="724"/>
      <c r="H1609" s="724"/>
    </row>
    <row r="1610" spans="3:8" s="146" customFormat="1" ht="12.75">
      <c r="C1610" s="724"/>
      <c r="D1610" s="724"/>
      <c r="E1610" s="724"/>
      <c r="F1610" s="724"/>
      <c r="G1610" s="724"/>
      <c r="H1610" s="724"/>
    </row>
    <row r="1611" spans="3:8" s="146" customFormat="1" ht="12.75">
      <c r="C1611" s="724"/>
      <c r="D1611" s="724"/>
      <c r="E1611" s="724"/>
      <c r="F1611" s="724"/>
      <c r="G1611" s="724"/>
      <c r="H1611" s="724"/>
    </row>
    <row r="1612" spans="3:8" s="146" customFormat="1" ht="12.75">
      <c r="C1612" s="724"/>
      <c r="D1612" s="724"/>
      <c r="E1612" s="724"/>
      <c r="F1612" s="724"/>
      <c r="G1612" s="724"/>
      <c r="H1612" s="724"/>
    </row>
    <row r="1613" spans="3:8" s="146" customFormat="1" ht="12.75">
      <c r="C1613" s="724"/>
      <c r="D1613" s="724"/>
      <c r="E1613" s="724"/>
      <c r="F1613" s="724"/>
      <c r="G1613" s="724"/>
      <c r="H1613" s="724"/>
    </row>
    <row r="1614" spans="3:8" s="146" customFormat="1" ht="12.75">
      <c r="C1614" s="724"/>
      <c r="D1614" s="724"/>
      <c r="E1614" s="724"/>
      <c r="F1614" s="724"/>
      <c r="G1614" s="724"/>
      <c r="H1614" s="724"/>
    </row>
    <row r="1615" spans="3:8" s="146" customFormat="1" ht="12.75">
      <c r="C1615" s="724"/>
      <c r="D1615" s="724"/>
      <c r="E1615" s="724"/>
      <c r="F1615" s="724"/>
      <c r="G1615" s="724"/>
      <c r="H1615" s="724"/>
    </row>
    <row r="1616" spans="3:8" s="146" customFormat="1" ht="12.75">
      <c r="C1616" s="724"/>
      <c r="D1616" s="724"/>
      <c r="E1616" s="724"/>
      <c r="F1616" s="724"/>
      <c r="G1616" s="724"/>
      <c r="H1616" s="724"/>
    </row>
    <row r="1617" spans="3:8" s="146" customFormat="1" ht="12.75">
      <c r="C1617" s="724"/>
      <c r="D1617" s="724"/>
      <c r="E1617" s="724"/>
      <c r="F1617" s="724"/>
      <c r="G1617" s="724"/>
      <c r="H1617" s="724"/>
    </row>
    <row r="1618" spans="3:8" s="146" customFormat="1" ht="12.75">
      <c r="C1618" s="724"/>
      <c r="D1618" s="724"/>
      <c r="E1618" s="724"/>
      <c r="F1618" s="724"/>
      <c r="G1618" s="724"/>
      <c r="H1618" s="724"/>
    </row>
    <row r="1619" spans="3:8" s="146" customFormat="1" ht="12.75">
      <c r="C1619" s="724"/>
      <c r="D1619" s="724"/>
      <c r="E1619" s="724"/>
      <c r="F1619" s="724"/>
      <c r="G1619" s="724"/>
      <c r="H1619" s="724"/>
    </row>
    <row r="1620" spans="3:8" s="146" customFormat="1" ht="12.75">
      <c r="C1620" s="724"/>
      <c r="D1620" s="724"/>
      <c r="E1620" s="724"/>
      <c r="F1620" s="724"/>
      <c r="G1620" s="724"/>
      <c r="H1620" s="724"/>
    </row>
    <row r="1621" spans="3:8" s="146" customFormat="1" ht="12.75">
      <c r="C1621" s="724"/>
      <c r="D1621" s="724"/>
      <c r="E1621" s="724"/>
      <c r="F1621" s="724"/>
      <c r="G1621" s="724"/>
      <c r="H1621" s="724"/>
    </row>
    <row r="1622" spans="3:8" s="146" customFormat="1" ht="12.75">
      <c r="C1622" s="724"/>
      <c r="D1622" s="724"/>
      <c r="E1622" s="724"/>
      <c r="F1622" s="724"/>
      <c r="G1622" s="724"/>
      <c r="H1622" s="724"/>
    </row>
    <row r="1623" spans="3:8" s="146" customFormat="1" ht="12.75">
      <c r="C1623" s="724"/>
      <c r="D1623" s="724"/>
      <c r="E1623" s="724"/>
      <c r="F1623" s="724"/>
      <c r="G1623" s="724"/>
      <c r="H1623" s="724"/>
    </row>
    <row r="1624" spans="3:8" s="146" customFormat="1" ht="12.75">
      <c r="C1624" s="724"/>
      <c r="D1624" s="724"/>
      <c r="E1624" s="724"/>
      <c r="F1624" s="724"/>
      <c r="G1624" s="724"/>
      <c r="H1624" s="724"/>
    </row>
    <row r="1625" spans="3:8" s="146" customFormat="1" ht="12.75">
      <c r="C1625" s="724"/>
      <c r="D1625" s="724"/>
      <c r="E1625" s="724"/>
      <c r="F1625" s="724"/>
      <c r="G1625" s="724"/>
      <c r="H1625" s="724"/>
    </row>
    <row r="1626" spans="3:8" s="146" customFormat="1" ht="12.75">
      <c r="C1626" s="724"/>
      <c r="D1626" s="724"/>
      <c r="E1626" s="724"/>
      <c r="F1626" s="724"/>
      <c r="G1626" s="724"/>
      <c r="H1626" s="724"/>
    </row>
    <row r="1627" spans="3:8" s="146" customFormat="1" ht="12.75">
      <c r="C1627" s="724"/>
      <c r="D1627" s="724"/>
      <c r="E1627" s="724"/>
      <c r="F1627" s="724"/>
      <c r="G1627" s="724"/>
      <c r="H1627" s="724"/>
    </row>
    <row r="1628" spans="3:8" s="146" customFormat="1" ht="12.75">
      <c r="C1628" s="724"/>
      <c r="D1628" s="724"/>
      <c r="E1628" s="724"/>
      <c r="F1628" s="724"/>
      <c r="G1628" s="724"/>
      <c r="H1628" s="724"/>
    </row>
    <row r="1629" spans="3:8" s="146" customFormat="1" ht="12.75">
      <c r="C1629" s="724"/>
      <c r="D1629" s="724"/>
      <c r="E1629" s="724"/>
      <c r="F1629" s="724"/>
      <c r="G1629" s="724"/>
      <c r="H1629" s="724"/>
    </row>
    <row r="1630" spans="3:8" s="146" customFormat="1" ht="12.75">
      <c r="C1630" s="724"/>
      <c r="D1630" s="724"/>
      <c r="E1630" s="724"/>
      <c r="F1630" s="724"/>
      <c r="G1630" s="724"/>
      <c r="H1630" s="724"/>
    </row>
    <row r="1631" spans="3:8" s="146" customFormat="1" ht="12.75">
      <c r="C1631" s="724"/>
      <c r="D1631" s="724"/>
      <c r="E1631" s="724"/>
      <c r="F1631" s="724"/>
      <c r="G1631" s="724"/>
      <c r="H1631" s="724"/>
    </row>
    <row r="1632" spans="3:8" s="146" customFormat="1" ht="12.75">
      <c r="C1632" s="724"/>
      <c r="D1632" s="724"/>
      <c r="E1632" s="724"/>
      <c r="F1632" s="724"/>
      <c r="G1632" s="724"/>
      <c r="H1632" s="724"/>
    </row>
    <row r="1633" spans="3:8" s="146" customFormat="1" ht="12.75">
      <c r="C1633" s="724"/>
      <c r="D1633" s="724"/>
      <c r="E1633" s="724"/>
      <c r="F1633" s="724"/>
      <c r="G1633" s="724"/>
      <c r="H1633" s="724"/>
    </row>
    <row r="1634" spans="3:8" s="146" customFormat="1" ht="12.75">
      <c r="C1634" s="724"/>
      <c r="D1634" s="724"/>
      <c r="E1634" s="724"/>
      <c r="F1634" s="724"/>
      <c r="G1634" s="724"/>
      <c r="H1634" s="724"/>
    </row>
    <row r="1635" spans="3:8" s="146" customFormat="1" ht="12.75">
      <c r="C1635" s="724"/>
      <c r="D1635" s="724"/>
      <c r="E1635" s="724"/>
      <c r="F1635" s="724"/>
      <c r="G1635" s="724"/>
      <c r="H1635" s="724"/>
    </row>
    <row r="1636" spans="3:8" s="146" customFormat="1" ht="12.75">
      <c r="C1636" s="724"/>
      <c r="D1636" s="724"/>
      <c r="E1636" s="724"/>
      <c r="F1636" s="724"/>
      <c r="G1636" s="724"/>
      <c r="H1636" s="724"/>
    </row>
    <row r="1637" spans="3:8" s="146" customFormat="1" ht="12.75">
      <c r="C1637" s="724"/>
      <c r="D1637" s="724"/>
      <c r="E1637" s="724"/>
      <c r="F1637" s="724"/>
      <c r="G1637" s="724"/>
      <c r="H1637" s="724"/>
    </row>
    <row r="1638" spans="3:8" s="146" customFormat="1" ht="12.75">
      <c r="C1638" s="724"/>
      <c r="D1638" s="724"/>
      <c r="E1638" s="724"/>
      <c r="F1638" s="724"/>
      <c r="G1638" s="724"/>
      <c r="H1638" s="724"/>
    </row>
    <row r="1639" spans="3:8" s="146" customFormat="1" ht="12.75">
      <c r="C1639" s="724"/>
      <c r="D1639" s="724"/>
      <c r="E1639" s="724"/>
      <c r="F1639" s="724"/>
      <c r="G1639" s="724"/>
      <c r="H1639" s="724"/>
    </row>
    <row r="1640" spans="3:8" s="146" customFormat="1" ht="12.75">
      <c r="C1640" s="724"/>
      <c r="D1640" s="724"/>
      <c r="E1640" s="724"/>
      <c r="F1640" s="724"/>
      <c r="G1640" s="724"/>
      <c r="H1640" s="724"/>
    </row>
    <row r="1641" spans="3:8" s="146" customFormat="1" ht="12.75">
      <c r="C1641" s="724"/>
      <c r="D1641" s="724"/>
      <c r="E1641" s="724"/>
      <c r="F1641" s="724"/>
      <c r="G1641" s="724"/>
      <c r="H1641" s="724"/>
    </row>
    <row r="1642" spans="3:8" s="146" customFormat="1" ht="12.75">
      <c r="C1642" s="724"/>
      <c r="D1642" s="724"/>
      <c r="E1642" s="724"/>
      <c r="F1642" s="724"/>
      <c r="G1642" s="724"/>
      <c r="H1642" s="724"/>
    </row>
    <row r="1643" spans="3:8" s="146" customFormat="1" ht="12.75">
      <c r="C1643" s="724"/>
      <c r="D1643" s="724"/>
      <c r="E1643" s="724"/>
      <c r="F1643" s="724"/>
      <c r="G1643" s="724"/>
      <c r="H1643" s="724"/>
    </row>
    <row r="1644" spans="3:8" s="146" customFormat="1" ht="12.75">
      <c r="C1644" s="724"/>
      <c r="D1644" s="724"/>
      <c r="E1644" s="724"/>
      <c r="F1644" s="724"/>
      <c r="G1644" s="724"/>
      <c r="H1644" s="724"/>
    </row>
    <row r="1645" spans="3:8" s="146" customFormat="1" ht="12.75">
      <c r="C1645" s="724"/>
      <c r="D1645" s="724"/>
      <c r="E1645" s="724"/>
      <c r="F1645" s="724"/>
      <c r="G1645" s="724"/>
      <c r="H1645" s="724"/>
    </row>
    <row r="1646" spans="3:8" s="146" customFormat="1" ht="12.75">
      <c r="C1646" s="724"/>
      <c r="D1646" s="724"/>
      <c r="E1646" s="724"/>
      <c r="F1646" s="724"/>
      <c r="G1646" s="724"/>
      <c r="H1646" s="724"/>
    </row>
    <row r="1647" spans="3:8" s="146" customFormat="1" ht="12.75">
      <c r="C1647" s="724"/>
      <c r="D1647" s="724"/>
      <c r="E1647" s="724"/>
      <c r="F1647" s="724"/>
      <c r="G1647" s="724"/>
      <c r="H1647" s="724"/>
    </row>
    <row r="1648" spans="3:8" s="146" customFormat="1" ht="12.75">
      <c r="C1648" s="724"/>
      <c r="D1648" s="724"/>
      <c r="E1648" s="724"/>
      <c r="F1648" s="724"/>
      <c r="G1648" s="724"/>
      <c r="H1648" s="724"/>
    </row>
    <row r="1649" spans="3:8" s="146" customFormat="1" ht="12.75">
      <c r="C1649" s="724"/>
      <c r="D1649" s="724"/>
      <c r="E1649" s="724"/>
      <c r="F1649" s="724"/>
      <c r="G1649" s="724"/>
      <c r="H1649" s="724"/>
    </row>
    <row r="1650" spans="3:8" s="146" customFormat="1" ht="12.75">
      <c r="C1650" s="724"/>
      <c r="D1650" s="724"/>
      <c r="E1650" s="724"/>
      <c r="F1650" s="724"/>
      <c r="G1650" s="724"/>
      <c r="H1650" s="724"/>
    </row>
    <row r="1651" spans="3:8" s="146" customFormat="1" ht="12.75">
      <c r="C1651" s="724"/>
      <c r="D1651" s="724"/>
      <c r="E1651" s="724"/>
      <c r="F1651" s="724"/>
      <c r="G1651" s="724"/>
      <c r="H1651" s="724"/>
    </row>
    <row r="1652" spans="3:8" s="146" customFormat="1" ht="12.75">
      <c r="C1652" s="724"/>
      <c r="D1652" s="724"/>
      <c r="E1652" s="724"/>
      <c r="F1652" s="724"/>
      <c r="G1652" s="724"/>
      <c r="H1652" s="724"/>
    </row>
    <row r="1653" spans="3:8" s="146" customFormat="1" ht="12.75">
      <c r="C1653" s="724"/>
      <c r="D1653" s="724"/>
      <c r="E1653" s="724"/>
      <c r="F1653" s="724"/>
      <c r="G1653" s="724"/>
      <c r="H1653" s="724"/>
    </row>
    <row r="1654" spans="3:8" s="146" customFormat="1" ht="12.75">
      <c r="C1654" s="724"/>
      <c r="D1654" s="724"/>
      <c r="E1654" s="724"/>
      <c r="F1654" s="724"/>
      <c r="G1654" s="724"/>
      <c r="H1654" s="724"/>
    </row>
    <row r="1655" spans="3:8" s="146" customFormat="1" ht="12.75">
      <c r="C1655" s="724"/>
      <c r="D1655" s="724"/>
      <c r="E1655" s="724"/>
      <c r="F1655" s="724"/>
      <c r="G1655" s="724"/>
      <c r="H1655" s="724"/>
    </row>
    <row r="1656" spans="3:8" s="146" customFormat="1" ht="12.75">
      <c r="C1656" s="724"/>
      <c r="D1656" s="724"/>
      <c r="E1656" s="724"/>
      <c r="F1656" s="724"/>
      <c r="G1656" s="724"/>
      <c r="H1656" s="724"/>
    </row>
    <row r="1657" spans="3:8" s="146" customFormat="1" ht="12.75">
      <c r="C1657" s="724"/>
      <c r="D1657" s="724"/>
      <c r="E1657" s="724"/>
      <c r="F1657" s="724"/>
      <c r="G1657" s="724"/>
      <c r="H1657" s="724"/>
    </row>
    <row r="1658" spans="3:8" s="146" customFormat="1" ht="12.75">
      <c r="C1658" s="724"/>
      <c r="D1658" s="724"/>
      <c r="E1658" s="724"/>
      <c r="F1658" s="724"/>
      <c r="G1658" s="724"/>
      <c r="H1658" s="724"/>
    </row>
    <row r="1659" spans="3:8" s="146" customFormat="1" ht="12.75">
      <c r="C1659" s="724"/>
      <c r="D1659" s="724"/>
      <c r="E1659" s="724"/>
      <c r="F1659" s="724"/>
      <c r="G1659" s="724"/>
      <c r="H1659" s="724"/>
    </row>
    <row r="1660" spans="3:8" s="146" customFormat="1" ht="12.75">
      <c r="C1660" s="724"/>
      <c r="D1660" s="724"/>
      <c r="E1660" s="724"/>
      <c r="F1660" s="724"/>
      <c r="G1660" s="724"/>
      <c r="H1660" s="724"/>
    </row>
    <row r="1661" spans="3:8" s="146" customFormat="1" ht="12.75">
      <c r="C1661" s="724"/>
      <c r="D1661" s="724"/>
      <c r="E1661" s="724"/>
      <c r="F1661" s="724"/>
      <c r="G1661" s="724"/>
      <c r="H1661" s="724"/>
    </row>
    <row r="1662" spans="3:8" s="146" customFormat="1" ht="12.75">
      <c r="C1662" s="724"/>
      <c r="D1662" s="724"/>
      <c r="E1662" s="724"/>
      <c r="F1662" s="724"/>
      <c r="G1662" s="724"/>
      <c r="H1662" s="724"/>
    </row>
    <row r="1663" spans="3:8" s="146" customFormat="1" ht="12.75">
      <c r="C1663" s="724"/>
      <c r="D1663" s="724"/>
      <c r="E1663" s="724"/>
      <c r="F1663" s="724"/>
      <c r="G1663" s="724"/>
      <c r="H1663" s="724"/>
    </row>
    <row r="1664" spans="3:8" s="146" customFormat="1" ht="12.75">
      <c r="C1664" s="724"/>
      <c r="D1664" s="724"/>
      <c r="E1664" s="724"/>
      <c r="F1664" s="724"/>
      <c r="G1664" s="724"/>
      <c r="H1664" s="724"/>
    </row>
    <row r="1665" spans="3:8" s="146" customFormat="1" ht="12.75">
      <c r="C1665" s="724"/>
      <c r="D1665" s="724"/>
      <c r="E1665" s="724"/>
      <c r="F1665" s="724"/>
      <c r="G1665" s="724"/>
      <c r="H1665" s="724"/>
    </row>
    <row r="1666" spans="3:8" s="146" customFormat="1" ht="12.75">
      <c r="C1666" s="724"/>
      <c r="D1666" s="724"/>
      <c r="E1666" s="724"/>
      <c r="F1666" s="724"/>
      <c r="G1666" s="724"/>
      <c r="H1666" s="724"/>
    </row>
    <row r="1667" spans="3:8" s="146" customFormat="1" ht="12.75">
      <c r="C1667" s="724"/>
      <c r="D1667" s="724"/>
      <c r="E1667" s="724"/>
      <c r="F1667" s="724"/>
      <c r="G1667" s="724"/>
      <c r="H1667" s="724"/>
    </row>
    <row r="1668" spans="3:8" s="146" customFormat="1" ht="12.75">
      <c r="C1668" s="724"/>
      <c r="D1668" s="724"/>
      <c r="E1668" s="724"/>
      <c r="F1668" s="724"/>
      <c r="G1668" s="724"/>
      <c r="H1668" s="724"/>
    </row>
    <row r="1669" spans="3:8" s="146" customFormat="1" ht="12.75">
      <c r="C1669" s="724"/>
      <c r="D1669" s="724"/>
      <c r="E1669" s="724"/>
      <c r="F1669" s="724"/>
      <c r="G1669" s="724"/>
      <c r="H1669" s="724"/>
    </row>
    <row r="1670" spans="3:8" s="146" customFormat="1" ht="12.75">
      <c r="C1670" s="724"/>
      <c r="D1670" s="724"/>
      <c r="E1670" s="724"/>
      <c r="F1670" s="724"/>
      <c r="G1670" s="724"/>
      <c r="H1670" s="724"/>
    </row>
    <row r="1671" spans="3:8" s="146" customFormat="1" ht="12.75">
      <c r="C1671" s="724"/>
      <c r="D1671" s="724"/>
      <c r="E1671" s="724"/>
      <c r="F1671" s="724"/>
      <c r="G1671" s="724"/>
      <c r="H1671" s="724"/>
    </row>
    <row r="1672" spans="3:8" s="146" customFormat="1" ht="12.75">
      <c r="C1672" s="724"/>
      <c r="D1672" s="724"/>
      <c r="E1672" s="724"/>
      <c r="F1672" s="724"/>
      <c r="G1672" s="724"/>
      <c r="H1672" s="724"/>
    </row>
    <row r="1673" spans="3:8" s="146" customFormat="1" ht="12.75">
      <c r="C1673" s="724"/>
      <c r="D1673" s="724"/>
      <c r="E1673" s="724"/>
      <c r="F1673" s="724"/>
      <c r="G1673" s="724"/>
      <c r="H1673" s="724"/>
    </row>
    <row r="1674" spans="3:8" s="146" customFormat="1" ht="12.75">
      <c r="C1674" s="724"/>
      <c r="D1674" s="724"/>
      <c r="E1674" s="724"/>
      <c r="F1674" s="724"/>
      <c r="G1674" s="724"/>
      <c r="H1674" s="724"/>
    </row>
    <row r="1675" spans="3:8" s="146" customFormat="1" ht="12.75">
      <c r="C1675" s="724"/>
      <c r="D1675" s="724"/>
      <c r="E1675" s="724"/>
      <c r="F1675" s="724"/>
      <c r="G1675" s="724"/>
      <c r="H1675" s="724"/>
    </row>
    <row r="1676" spans="3:8" s="146" customFormat="1" ht="12.75">
      <c r="C1676" s="724"/>
      <c r="D1676" s="724"/>
      <c r="E1676" s="724"/>
      <c r="F1676" s="724"/>
      <c r="G1676" s="724"/>
      <c r="H1676" s="724"/>
    </row>
    <row r="1677" spans="3:8" s="146" customFormat="1" ht="12.75">
      <c r="C1677" s="724"/>
      <c r="D1677" s="724"/>
      <c r="E1677" s="724"/>
      <c r="F1677" s="724"/>
      <c r="G1677" s="724"/>
      <c r="H1677" s="724"/>
    </row>
    <row r="1678" spans="3:8" s="146" customFormat="1" ht="12.75">
      <c r="C1678" s="724"/>
      <c r="D1678" s="724"/>
      <c r="E1678" s="724"/>
      <c r="F1678" s="724"/>
      <c r="G1678" s="724"/>
      <c r="H1678" s="724"/>
    </row>
    <row r="1679" spans="3:8" s="146" customFormat="1" ht="12.75">
      <c r="C1679" s="724"/>
      <c r="D1679" s="724"/>
      <c r="E1679" s="724"/>
      <c r="F1679" s="724"/>
      <c r="G1679" s="724"/>
      <c r="H1679" s="724"/>
    </row>
    <row r="1680" spans="3:8" s="146" customFormat="1" ht="12.75">
      <c r="C1680" s="724"/>
      <c r="D1680" s="724"/>
      <c r="E1680" s="724"/>
      <c r="F1680" s="724"/>
      <c r="G1680" s="724"/>
      <c r="H1680" s="724"/>
    </row>
    <row r="1681" spans="3:8" s="146" customFormat="1" ht="12.75">
      <c r="C1681" s="724"/>
      <c r="D1681" s="724"/>
      <c r="E1681" s="724"/>
      <c r="F1681" s="724"/>
      <c r="G1681" s="724"/>
      <c r="H1681" s="724"/>
    </row>
    <row r="1682" spans="3:8" s="146" customFormat="1" ht="12.75">
      <c r="C1682" s="724"/>
      <c r="D1682" s="724"/>
      <c r="E1682" s="724"/>
      <c r="F1682" s="724"/>
      <c r="G1682" s="724"/>
      <c r="H1682" s="724"/>
    </row>
    <row r="1683" spans="3:8" s="146" customFormat="1" ht="12.75">
      <c r="C1683" s="724"/>
      <c r="D1683" s="724"/>
      <c r="E1683" s="724"/>
      <c r="F1683" s="724"/>
      <c r="G1683" s="724"/>
      <c r="H1683" s="724"/>
    </row>
    <row r="1684" spans="3:8" s="146" customFormat="1" ht="12.75">
      <c r="C1684" s="724"/>
      <c r="D1684" s="724"/>
      <c r="E1684" s="724"/>
      <c r="F1684" s="724"/>
      <c r="G1684" s="724"/>
      <c r="H1684" s="724"/>
    </row>
    <row r="1685" spans="3:8" s="146" customFormat="1" ht="12.75">
      <c r="C1685" s="724"/>
      <c r="D1685" s="724"/>
      <c r="E1685" s="724"/>
      <c r="F1685" s="724"/>
      <c r="G1685" s="724"/>
      <c r="H1685" s="724"/>
    </row>
    <row r="1686" spans="3:8" s="146" customFormat="1" ht="12.75">
      <c r="C1686" s="724"/>
      <c r="D1686" s="724"/>
      <c r="E1686" s="724"/>
      <c r="F1686" s="724"/>
      <c r="G1686" s="724"/>
      <c r="H1686" s="724"/>
    </row>
    <row r="1687" spans="3:8" s="146" customFormat="1" ht="12.75">
      <c r="C1687" s="724"/>
      <c r="D1687" s="724"/>
      <c r="E1687" s="724"/>
      <c r="F1687" s="724"/>
      <c r="G1687" s="724"/>
      <c r="H1687" s="724"/>
    </row>
    <row r="1688" spans="3:8" s="146" customFormat="1" ht="12.75">
      <c r="C1688" s="724"/>
      <c r="D1688" s="724"/>
      <c r="E1688" s="724"/>
      <c r="F1688" s="724"/>
      <c r="G1688" s="724"/>
      <c r="H1688" s="724"/>
    </row>
    <row r="1689" spans="3:8" s="146" customFormat="1" ht="12.75">
      <c r="C1689" s="724"/>
      <c r="D1689" s="724"/>
      <c r="E1689" s="724"/>
      <c r="F1689" s="724"/>
      <c r="G1689" s="724"/>
      <c r="H1689" s="724"/>
    </row>
    <row r="1690" spans="3:8" s="146" customFormat="1" ht="12.75">
      <c r="C1690" s="724"/>
      <c r="D1690" s="724"/>
      <c r="E1690" s="724"/>
      <c r="F1690" s="724"/>
      <c r="G1690" s="724"/>
      <c r="H1690" s="724"/>
    </row>
    <row r="1691" spans="3:8" s="146" customFormat="1" ht="12.75">
      <c r="C1691" s="724"/>
      <c r="D1691" s="724"/>
      <c r="E1691" s="724"/>
      <c r="F1691" s="724"/>
      <c r="G1691" s="724"/>
      <c r="H1691" s="724"/>
    </row>
    <row r="1692" spans="3:8" s="146" customFormat="1" ht="12.75">
      <c r="C1692" s="724"/>
      <c r="D1692" s="724"/>
      <c r="E1692" s="724"/>
      <c r="F1692" s="724"/>
      <c r="G1692" s="724"/>
      <c r="H1692" s="724"/>
    </row>
    <row r="1693" spans="3:8" s="146" customFormat="1" ht="12.75">
      <c r="C1693" s="724"/>
      <c r="D1693" s="724"/>
      <c r="E1693" s="724"/>
      <c r="F1693" s="724"/>
      <c r="G1693" s="724"/>
      <c r="H1693" s="724"/>
    </row>
    <row r="1694" spans="3:8" s="146" customFormat="1" ht="12.75">
      <c r="C1694" s="724"/>
      <c r="D1694" s="724"/>
      <c r="E1694" s="724"/>
      <c r="F1694" s="724"/>
      <c r="G1694" s="724"/>
      <c r="H1694" s="724"/>
    </row>
    <row r="1695" spans="3:8" s="146" customFormat="1" ht="12.75">
      <c r="C1695" s="724"/>
      <c r="D1695" s="724"/>
      <c r="E1695" s="724"/>
      <c r="F1695" s="724"/>
      <c r="G1695" s="724"/>
      <c r="H1695" s="724"/>
    </row>
    <row r="1696" spans="3:8" s="146" customFormat="1" ht="12.75">
      <c r="C1696" s="724"/>
      <c r="D1696" s="724"/>
      <c r="E1696" s="724"/>
      <c r="F1696" s="724"/>
      <c r="G1696" s="724"/>
      <c r="H1696" s="724"/>
    </row>
    <row r="1697" spans="3:8" s="146" customFormat="1" ht="12.75">
      <c r="C1697" s="724"/>
      <c r="D1697" s="724"/>
      <c r="E1697" s="724"/>
      <c r="F1697" s="724"/>
      <c r="G1697" s="724"/>
      <c r="H1697" s="724"/>
    </row>
    <row r="1698" spans="3:8" s="146" customFormat="1" ht="12.75">
      <c r="C1698" s="724"/>
      <c r="D1698" s="724"/>
      <c r="E1698" s="724"/>
      <c r="F1698" s="724"/>
      <c r="G1698" s="724"/>
      <c r="H1698" s="724"/>
    </row>
    <row r="1699" spans="3:8" s="146" customFormat="1" ht="12.75">
      <c r="C1699" s="724"/>
      <c r="D1699" s="724"/>
      <c r="E1699" s="724"/>
      <c r="F1699" s="724"/>
      <c r="G1699" s="724"/>
      <c r="H1699" s="724"/>
    </row>
    <row r="1700" spans="3:8" s="146" customFormat="1" ht="12.75">
      <c r="C1700" s="724"/>
      <c r="D1700" s="724"/>
      <c r="E1700" s="724"/>
      <c r="F1700" s="724"/>
      <c r="G1700" s="724"/>
      <c r="H1700" s="724"/>
    </row>
    <row r="1701" spans="3:8" s="146" customFormat="1" ht="12.75">
      <c r="C1701" s="724"/>
      <c r="D1701" s="724"/>
      <c r="E1701" s="724"/>
      <c r="F1701" s="724"/>
      <c r="G1701" s="724"/>
      <c r="H1701" s="724"/>
    </row>
    <row r="1702" spans="3:8" s="146" customFormat="1" ht="12.75">
      <c r="C1702" s="724"/>
      <c r="D1702" s="724"/>
      <c r="E1702" s="724"/>
      <c r="F1702" s="724"/>
      <c r="G1702" s="724"/>
      <c r="H1702" s="724"/>
    </row>
    <row r="1703" spans="3:8" s="146" customFormat="1" ht="12.75">
      <c r="C1703" s="724"/>
      <c r="D1703" s="724"/>
      <c r="E1703" s="724"/>
      <c r="F1703" s="724"/>
      <c r="G1703" s="724"/>
      <c r="H1703" s="724"/>
    </row>
    <row r="1704" spans="3:8" s="146" customFormat="1" ht="12.75">
      <c r="C1704" s="724"/>
      <c r="D1704" s="724"/>
      <c r="E1704" s="724"/>
      <c r="F1704" s="724"/>
      <c r="G1704" s="724"/>
      <c r="H1704" s="724"/>
    </row>
    <row r="1705" spans="3:8" s="146" customFormat="1" ht="12.75">
      <c r="C1705" s="724"/>
      <c r="D1705" s="724"/>
      <c r="E1705" s="724"/>
      <c r="F1705" s="724"/>
      <c r="G1705" s="724"/>
      <c r="H1705" s="724"/>
    </row>
    <row r="1706" spans="3:8" s="146" customFormat="1" ht="12.75">
      <c r="C1706" s="724"/>
      <c r="D1706" s="724"/>
      <c r="E1706" s="724"/>
      <c r="F1706" s="724"/>
      <c r="G1706" s="724"/>
      <c r="H1706" s="724"/>
    </row>
    <row r="1707" spans="3:8" s="146" customFormat="1" ht="12.75">
      <c r="C1707" s="724"/>
      <c r="D1707" s="724"/>
      <c r="E1707" s="724"/>
      <c r="F1707" s="724"/>
      <c r="G1707" s="724"/>
      <c r="H1707" s="724"/>
    </row>
    <row r="1708" spans="3:8" s="146" customFormat="1" ht="12.75">
      <c r="C1708" s="724"/>
      <c r="D1708" s="724"/>
      <c r="E1708" s="724"/>
      <c r="F1708" s="724"/>
      <c r="G1708" s="724"/>
      <c r="H1708" s="724"/>
    </row>
    <row r="1709" spans="3:8" s="146" customFormat="1" ht="12.75">
      <c r="C1709" s="724"/>
      <c r="D1709" s="724"/>
      <c r="E1709" s="724"/>
      <c r="F1709" s="724"/>
      <c r="G1709" s="724"/>
      <c r="H1709" s="724"/>
    </row>
    <row r="1710" spans="3:8" s="146" customFormat="1" ht="12.75">
      <c r="C1710" s="724"/>
      <c r="D1710" s="724"/>
      <c r="E1710" s="724"/>
      <c r="F1710" s="724"/>
      <c r="G1710" s="724"/>
      <c r="H1710" s="724"/>
    </row>
    <row r="1711" spans="3:8" s="146" customFormat="1" ht="12.75">
      <c r="C1711" s="724"/>
      <c r="D1711" s="724"/>
      <c r="E1711" s="724"/>
      <c r="F1711" s="724"/>
      <c r="G1711" s="724"/>
      <c r="H1711" s="724"/>
    </row>
    <row r="1712" spans="3:8" s="146" customFormat="1" ht="12.75">
      <c r="C1712" s="724"/>
      <c r="D1712" s="724"/>
      <c r="E1712" s="724"/>
      <c r="F1712" s="724"/>
      <c r="G1712" s="724"/>
      <c r="H1712" s="724"/>
    </row>
    <row r="1713" spans="3:8" s="146" customFormat="1" ht="12.75">
      <c r="C1713" s="724"/>
      <c r="D1713" s="724"/>
      <c r="E1713" s="724"/>
      <c r="F1713" s="724"/>
      <c r="G1713" s="724"/>
      <c r="H1713" s="724"/>
    </row>
    <row r="1714" spans="3:8" s="146" customFormat="1" ht="12.75">
      <c r="C1714" s="724"/>
      <c r="D1714" s="724"/>
      <c r="E1714" s="724"/>
      <c r="F1714" s="724"/>
      <c r="G1714" s="724"/>
      <c r="H1714" s="724"/>
    </row>
    <row r="1715" spans="3:8" s="146" customFormat="1" ht="12.75">
      <c r="C1715" s="724"/>
      <c r="D1715" s="724"/>
      <c r="E1715" s="724"/>
      <c r="F1715" s="724"/>
      <c r="G1715" s="724"/>
      <c r="H1715" s="724"/>
    </row>
    <row r="1716" spans="3:8" s="146" customFormat="1" ht="12.75">
      <c r="C1716" s="724"/>
      <c r="D1716" s="724"/>
      <c r="E1716" s="724"/>
      <c r="F1716" s="724"/>
      <c r="G1716" s="724"/>
      <c r="H1716" s="724"/>
    </row>
    <row r="1717" spans="3:8" s="146" customFormat="1" ht="12.75">
      <c r="C1717" s="724"/>
      <c r="D1717" s="724"/>
      <c r="E1717" s="724"/>
      <c r="F1717" s="724"/>
      <c r="G1717" s="724"/>
      <c r="H1717" s="724"/>
    </row>
    <row r="1718" spans="3:8" s="146" customFormat="1" ht="12.75">
      <c r="C1718" s="724"/>
      <c r="D1718" s="724"/>
      <c r="E1718" s="724"/>
      <c r="F1718" s="724"/>
      <c r="G1718" s="724"/>
      <c r="H1718" s="724"/>
    </row>
    <row r="1719" spans="3:8" s="146" customFormat="1" ht="12.75">
      <c r="C1719" s="724"/>
      <c r="D1719" s="724"/>
      <c r="E1719" s="724"/>
      <c r="F1719" s="724"/>
      <c r="G1719" s="724"/>
      <c r="H1719" s="724"/>
    </row>
    <row r="1720" spans="3:8" s="146" customFormat="1" ht="12.75">
      <c r="C1720" s="724"/>
      <c r="D1720" s="724"/>
      <c r="E1720" s="724"/>
      <c r="F1720" s="724"/>
      <c r="G1720" s="724"/>
      <c r="H1720" s="724"/>
    </row>
    <row r="1721" spans="3:8" s="146" customFormat="1" ht="12.75">
      <c r="C1721" s="724"/>
      <c r="D1721" s="724"/>
      <c r="E1721" s="724"/>
      <c r="F1721" s="724"/>
      <c r="G1721" s="724"/>
      <c r="H1721" s="724"/>
    </row>
    <row r="1722" spans="3:8" s="146" customFormat="1" ht="12.75">
      <c r="C1722" s="724"/>
      <c r="D1722" s="724"/>
      <c r="E1722" s="724"/>
      <c r="F1722" s="724"/>
      <c r="G1722" s="724"/>
      <c r="H1722" s="724"/>
    </row>
    <row r="1723" spans="3:8" s="146" customFormat="1" ht="12.75">
      <c r="C1723" s="724"/>
      <c r="D1723" s="724"/>
      <c r="E1723" s="724"/>
      <c r="F1723" s="724"/>
      <c r="G1723" s="724"/>
      <c r="H1723" s="724"/>
    </row>
    <row r="1724" spans="3:8" s="146" customFormat="1" ht="12.75">
      <c r="C1724" s="724"/>
      <c r="D1724" s="724"/>
      <c r="E1724" s="724"/>
      <c r="F1724" s="724"/>
      <c r="G1724" s="724"/>
      <c r="H1724" s="724"/>
    </row>
    <row r="1725" spans="3:8" s="146" customFormat="1" ht="12.75">
      <c r="C1725" s="724"/>
      <c r="D1725" s="724"/>
      <c r="E1725" s="724"/>
      <c r="F1725" s="724"/>
      <c r="G1725" s="724"/>
      <c r="H1725" s="724"/>
    </row>
    <row r="1726" spans="3:8" s="146" customFormat="1" ht="12.75">
      <c r="C1726" s="724"/>
      <c r="D1726" s="724"/>
      <c r="E1726" s="724"/>
      <c r="F1726" s="724"/>
      <c r="G1726" s="724"/>
      <c r="H1726" s="724"/>
    </row>
    <row r="1727" spans="3:8" s="146" customFormat="1" ht="12.75">
      <c r="C1727" s="724"/>
      <c r="D1727" s="724"/>
      <c r="E1727" s="724"/>
      <c r="F1727" s="724"/>
      <c r="G1727" s="724"/>
      <c r="H1727" s="724"/>
    </row>
    <row r="1728" spans="3:8" s="146" customFormat="1" ht="12.75">
      <c r="C1728" s="724"/>
      <c r="D1728" s="724"/>
      <c r="E1728" s="724"/>
      <c r="F1728" s="724"/>
      <c r="G1728" s="724"/>
      <c r="H1728" s="724"/>
    </row>
    <row r="1729" spans="3:8" s="146" customFormat="1" ht="12.75">
      <c r="C1729" s="724"/>
      <c r="D1729" s="724"/>
      <c r="E1729" s="724"/>
      <c r="F1729" s="724"/>
      <c r="G1729" s="724"/>
      <c r="H1729" s="724"/>
    </row>
    <row r="1730" spans="3:8" s="146" customFormat="1" ht="12.75">
      <c r="C1730" s="724"/>
      <c r="D1730" s="724"/>
      <c r="E1730" s="724"/>
      <c r="F1730" s="724"/>
      <c r="G1730" s="724"/>
      <c r="H1730" s="724"/>
    </row>
    <row r="1731" spans="3:8" s="146" customFormat="1" ht="12.75">
      <c r="C1731" s="724"/>
      <c r="D1731" s="724"/>
      <c r="E1731" s="724"/>
      <c r="F1731" s="724"/>
      <c r="G1731" s="724"/>
      <c r="H1731" s="724"/>
    </row>
    <row r="1732" spans="3:8" s="146" customFormat="1" ht="12.75">
      <c r="C1732" s="724"/>
      <c r="D1732" s="724"/>
      <c r="E1732" s="724"/>
      <c r="F1732" s="724"/>
      <c r="G1732" s="724"/>
      <c r="H1732" s="724"/>
    </row>
    <row r="1733" spans="3:8" s="146" customFormat="1" ht="12.75">
      <c r="C1733" s="724"/>
      <c r="D1733" s="724"/>
      <c r="E1733" s="724"/>
      <c r="F1733" s="724"/>
      <c r="G1733" s="724"/>
      <c r="H1733" s="724"/>
    </row>
    <row r="1734" spans="3:8" s="146" customFormat="1" ht="12.75">
      <c r="C1734" s="724"/>
      <c r="D1734" s="724"/>
      <c r="E1734" s="724"/>
      <c r="F1734" s="724"/>
      <c r="G1734" s="724"/>
      <c r="H1734" s="724"/>
    </row>
    <row r="1735" spans="3:8" s="146" customFormat="1" ht="12.75">
      <c r="C1735" s="724"/>
      <c r="D1735" s="724"/>
      <c r="E1735" s="724"/>
      <c r="F1735" s="724"/>
      <c r="G1735" s="724"/>
      <c r="H1735" s="724"/>
    </row>
    <row r="1736" spans="3:8" s="146" customFormat="1" ht="12.75">
      <c r="C1736" s="724"/>
      <c r="D1736" s="724"/>
      <c r="E1736" s="724"/>
      <c r="F1736" s="724"/>
      <c r="G1736" s="724"/>
      <c r="H1736" s="724"/>
    </row>
    <row r="1737" spans="3:8" s="146" customFormat="1" ht="12.75">
      <c r="C1737" s="724"/>
      <c r="D1737" s="724"/>
      <c r="E1737" s="724"/>
      <c r="F1737" s="724"/>
      <c r="G1737" s="724"/>
      <c r="H1737" s="724"/>
    </row>
    <row r="1738" spans="3:8" s="146" customFormat="1" ht="12.75">
      <c r="C1738" s="724"/>
      <c r="D1738" s="724"/>
      <c r="E1738" s="724"/>
      <c r="F1738" s="724"/>
      <c r="G1738" s="724"/>
      <c r="H1738" s="724"/>
    </row>
    <row r="1739" spans="3:8" s="146" customFormat="1" ht="12.75">
      <c r="C1739" s="724"/>
      <c r="D1739" s="724"/>
      <c r="E1739" s="724"/>
      <c r="F1739" s="724"/>
      <c r="G1739" s="724"/>
      <c r="H1739" s="724"/>
    </row>
    <row r="1740" spans="3:8" s="146" customFormat="1" ht="12.75">
      <c r="C1740" s="724"/>
      <c r="D1740" s="724"/>
      <c r="E1740" s="724"/>
      <c r="F1740" s="724"/>
      <c r="G1740" s="724"/>
      <c r="H1740" s="724"/>
    </row>
    <row r="1741" spans="3:8" s="146" customFormat="1" ht="12.75">
      <c r="C1741" s="724"/>
      <c r="D1741" s="724"/>
      <c r="E1741" s="724"/>
      <c r="F1741" s="724"/>
      <c r="G1741" s="724"/>
      <c r="H1741" s="724"/>
    </row>
    <row r="1742" spans="3:8" s="146" customFormat="1" ht="12.75">
      <c r="C1742" s="724"/>
      <c r="D1742" s="724"/>
      <c r="E1742" s="724"/>
      <c r="F1742" s="724"/>
      <c r="G1742" s="724"/>
      <c r="H1742" s="724"/>
    </row>
    <row r="1743" spans="3:8" s="146" customFormat="1" ht="12.75">
      <c r="C1743" s="724"/>
      <c r="D1743" s="724"/>
      <c r="E1743" s="724"/>
      <c r="F1743" s="724"/>
      <c r="G1743" s="724"/>
      <c r="H1743" s="724"/>
    </row>
    <row r="1744" spans="3:8" s="146" customFormat="1" ht="12.75">
      <c r="C1744" s="724"/>
      <c r="D1744" s="724"/>
      <c r="E1744" s="724"/>
      <c r="F1744" s="724"/>
      <c r="G1744" s="724"/>
      <c r="H1744" s="724"/>
    </row>
    <row r="1745" spans="3:8" s="146" customFormat="1" ht="12.75">
      <c r="C1745" s="724"/>
      <c r="D1745" s="724"/>
      <c r="E1745" s="724"/>
      <c r="F1745" s="724"/>
      <c r="G1745" s="724"/>
      <c r="H1745" s="724"/>
    </row>
    <row r="1746" spans="3:8" s="146" customFormat="1" ht="12.75">
      <c r="C1746" s="724"/>
      <c r="D1746" s="724"/>
      <c r="E1746" s="724"/>
      <c r="F1746" s="724"/>
      <c r="G1746" s="724"/>
      <c r="H1746" s="724"/>
    </row>
    <row r="1747" spans="3:8" s="146" customFormat="1" ht="12.75">
      <c r="C1747" s="724"/>
      <c r="D1747" s="724"/>
      <c r="E1747" s="724"/>
      <c r="F1747" s="724"/>
      <c r="G1747" s="724"/>
      <c r="H1747" s="724"/>
    </row>
    <row r="1748" spans="3:8" s="146" customFormat="1" ht="12.75">
      <c r="C1748" s="724"/>
      <c r="D1748" s="724"/>
      <c r="E1748" s="724"/>
      <c r="F1748" s="724"/>
      <c r="G1748" s="724"/>
      <c r="H1748" s="724"/>
    </row>
    <row r="1749" spans="3:8" s="146" customFormat="1" ht="12.75">
      <c r="C1749" s="724"/>
      <c r="D1749" s="724"/>
      <c r="E1749" s="724"/>
      <c r="F1749" s="724"/>
      <c r="G1749" s="724"/>
      <c r="H1749" s="724"/>
    </row>
    <row r="1750" spans="3:8" s="146" customFormat="1" ht="12.75">
      <c r="C1750" s="724"/>
      <c r="D1750" s="724"/>
      <c r="E1750" s="724"/>
      <c r="F1750" s="724"/>
      <c r="G1750" s="724"/>
      <c r="H1750" s="724"/>
    </row>
    <row r="1751" spans="3:8" s="146" customFormat="1" ht="12.75">
      <c r="C1751" s="724"/>
      <c r="D1751" s="724"/>
      <c r="E1751" s="724"/>
      <c r="F1751" s="724"/>
      <c r="G1751" s="724"/>
      <c r="H1751" s="724"/>
    </row>
    <row r="1752" spans="3:8" s="146" customFormat="1" ht="12.75">
      <c r="C1752" s="724"/>
      <c r="D1752" s="724"/>
      <c r="E1752" s="724"/>
      <c r="F1752" s="724"/>
      <c r="G1752" s="724"/>
      <c r="H1752" s="724"/>
    </row>
    <row r="1753" spans="3:8" s="146" customFormat="1" ht="12.75">
      <c r="C1753" s="724"/>
      <c r="D1753" s="724"/>
      <c r="E1753" s="724"/>
      <c r="F1753" s="724"/>
      <c r="G1753" s="724"/>
      <c r="H1753" s="724"/>
    </row>
    <row r="1754" spans="3:8" s="146" customFormat="1" ht="12.75">
      <c r="C1754" s="724"/>
      <c r="D1754" s="724"/>
      <c r="E1754" s="724"/>
      <c r="F1754" s="724"/>
      <c r="G1754" s="724"/>
      <c r="H1754" s="724"/>
    </row>
    <row r="1755" spans="3:8" s="146" customFormat="1" ht="12.75">
      <c r="C1755" s="724"/>
      <c r="D1755" s="724"/>
      <c r="E1755" s="724"/>
      <c r="F1755" s="724"/>
      <c r="G1755" s="724"/>
      <c r="H1755" s="724"/>
    </row>
    <row r="1756" spans="3:8" s="146" customFormat="1" ht="12.75">
      <c r="C1756" s="724"/>
      <c r="D1756" s="724"/>
      <c r="E1756" s="724"/>
      <c r="F1756" s="724"/>
      <c r="G1756" s="724"/>
      <c r="H1756" s="724"/>
    </row>
    <row r="1757" spans="3:8" s="146" customFormat="1" ht="12.75">
      <c r="C1757" s="724"/>
      <c r="D1757" s="724"/>
      <c r="E1757" s="724"/>
      <c r="F1757" s="724"/>
      <c r="G1757" s="724"/>
      <c r="H1757" s="724"/>
    </row>
    <row r="1758" spans="3:8" s="146" customFormat="1" ht="12.75">
      <c r="C1758" s="724"/>
      <c r="D1758" s="724"/>
      <c r="E1758" s="724"/>
      <c r="F1758" s="724"/>
      <c r="G1758" s="724"/>
      <c r="H1758" s="724"/>
    </row>
    <row r="1759" spans="3:8" s="146" customFormat="1" ht="12.75">
      <c r="C1759" s="724"/>
      <c r="D1759" s="724"/>
      <c r="E1759" s="724"/>
      <c r="F1759" s="724"/>
      <c r="G1759" s="724"/>
      <c r="H1759" s="724"/>
    </row>
    <row r="1760" spans="3:8" s="146" customFormat="1" ht="12.75">
      <c r="C1760" s="724"/>
      <c r="D1760" s="724"/>
      <c r="E1760" s="724"/>
      <c r="F1760" s="724"/>
      <c r="G1760" s="724"/>
      <c r="H1760" s="724"/>
    </row>
    <row r="1761" spans="3:8" s="146" customFormat="1" ht="12.75">
      <c r="C1761" s="724"/>
      <c r="D1761" s="724"/>
      <c r="E1761" s="724"/>
      <c r="F1761" s="724"/>
      <c r="G1761" s="724"/>
      <c r="H1761" s="724"/>
    </row>
    <row r="1762" spans="3:8" s="146" customFormat="1" ht="12.75">
      <c r="C1762" s="724"/>
      <c r="D1762" s="724"/>
      <c r="E1762" s="724"/>
      <c r="F1762" s="724"/>
      <c r="G1762" s="724"/>
      <c r="H1762" s="724"/>
    </row>
    <row r="1763" spans="3:8" s="146" customFormat="1" ht="12.75">
      <c r="C1763" s="724"/>
      <c r="D1763" s="724"/>
      <c r="E1763" s="724"/>
      <c r="F1763" s="724"/>
      <c r="G1763" s="724"/>
      <c r="H1763" s="724"/>
    </row>
    <row r="1764" spans="3:8" s="146" customFormat="1" ht="12.75">
      <c r="C1764" s="724"/>
      <c r="D1764" s="724"/>
      <c r="E1764" s="724"/>
      <c r="F1764" s="724"/>
      <c r="G1764" s="724"/>
      <c r="H1764" s="724"/>
    </row>
    <row r="1765" spans="3:8" s="146" customFormat="1" ht="12.75">
      <c r="C1765" s="724"/>
      <c r="D1765" s="724"/>
      <c r="E1765" s="724"/>
      <c r="F1765" s="724"/>
      <c r="G1765" s="724"/>
      <c r="H1765" s="724"/>
    </row>
    <row r="1766" spans="3:8" s="146" customFormat="1" ht="12.75">
      <c r="C1766" s="724"/>
      <c r="D1766" s="724"/>
      <c r="E1766" s="724"/>
      <c r="F1766" s="724"/>
      <c r="G1766" s="724"/>
      <c r="H1766" s="724"/>
    </row>
    <row r="1767" spans="3:8" s="146" customFormat="1" ht="12.75">
      <c r="C1767" s="724"/>
      <c r="D1767" s="724"/>
      <c r="E1767" s="724"/>
      <c r="F1767" s="724"/>
      <c r="G1767" s="724"/>
      <c r="H1767" s="724"/>
    </row>
    <row r="1768" spans="3:8" s="146" customFormat="1" ht="12.75">
      <c r="C1768" s="724"/>
      <c r="D1768" s="724"/>
      <c r="E1768" s="724"/>
      <c r="F1768" s="724"/>
      <c r="G1768" s="724"/>
      <c r="H1768" s="724"/>
    </row>
    <row r="1769" spans="3:8" s="146" customFormat="1" ht="12.75">
      <c r="C1769" s="724"/>
      <c r="D1769" s="724"/>
      <c r="E1769" s="724"/>
      <c r="F1769" s="724"/>
      <c r="G1769" s="724"/>
      <c r="H1769" s="724"/>
    </row>
    <row r="1770" spans="3:8" s="146" customFormat="1" ht="12.75">
      <c r="C1770" s="724"/>
      <c r="D1770" s="724"/>
      <c r="E1770" s="724"/>
      <c r="F1770" s="724"/>
      <c r="G1770" s="724"/>
      <c r="H1770" s="724"/>
    </row>
    <row r="1771" spans="3:8" s="146" customFormat="1" ht="12.75">
      <c r="C1771" s="724"/>
      <c r="D1771" s="724"/>
      <c r="E1771" s="724"/>
      <c r="F1771" s="724"/>
      <c r="G1771" s="724"/>
      <c r="H1771" s="724"/>
    </row>
    <row r="1772" spans="3:8" s="146" customFormat="1" ht="12.75">
      <c r="C1772" s="724"/>
      <c r="D1772" s="724"/>
      <c r="E1772" s="724"/>
      <c r="F1772" s="724"/>
      <c r="G1772" s="724"/>
      <c r="H1772" s="724"/>
    </row>
    <row r="1773" spans="3:8" s="146" customFormat="1" ht="12.75">
      <c r="C1773" s="724"/>
      <c r="D1773" s="724"/>
      <c r="E1773" s="724"/>
      <c r="F1773" s="724"/>
      <c r="G1773" s="724"/>
      <c r="H1773" s="724"/>
    </row>
    <row r="1774" spans="3:8" s="146" customFormat="1" ht="12.75">
      <c r="C1774" s="724"/>
      <c r="D1774" s="724"/>
      <c r="E1774" s="724"/>
      <c r="F1774" s="724"/>
      <c r="G1774" s="724"/>
      <c r="H1774" s="724"/>
    </row>
    <row r="1775" spans="3:8" s="146" customFormat="1" ht="12.75">
      <c r="C1775" s="724"/>
      <c r="D1775" s="724"/>
      <c r="E1775" s="724"/>
      <c r="F1775" s="724"/>
      <c r="G1775" s="724"/>
      <c r="H1775" s="724"/>
    </row>
    <row r="1776" spans="3:8" s="146" customFormat="1" ht="12.75">
      <c r="C1776" s="724"/>
      <c r="D1776" s="724"/>
      <c r="E1776" s="724"/>
      <c r="F1776" s="724"/>
      <c r="G1776" s="724"/>
      <c r="H1776" s="724"/>
    </row>
    <row r="1777" spans="3:8" s="146" customFormat="1" ht="12.75">
      <c r="C1777" s="724"/>
      <c r="D1777" s="724"/>
      <c r="E1777" s="724"/>
      <c r="F1777" s="724"/>
      <c r="G1777" s="724"/>
      <c r="H1777" s="724"/>
    </row>
    <row r="1778" spans="3:8" s="146" customFormat="1" ht="12.75">
      <c r="C1778" s="724"/>
      <c r="D1778" s="724"/>
      <c r="E1778" s="724"/>
      <c r="F1778" s="724"/>
      <c r="G1778" s="724"/>
      <c r="H1778" s="724"/>
    </row>
    <row r="1779" spans="3:8" s="146" customFormat="1" ht="12.75">
      <c r="C1779" s="724"/>
      <c r="D1779" s="724"/>
      <c r="E1779" s="724"/>
      <c r="F1779" s="724"/>
      <c r="G1779" s="724"/>
      <c r="H1779" s="724"/>
    </row>
    <row r="1780" spans="3:8" s="146" customFormat="1" ht="12.75">
      <c r="C1780" s="724"/>
      <c r="D1780" s="724"/>
      <c r="E1780" s="724"/>
      <c r="F1780" s="724"/>
      <c r="G1780" s="724"/>
      <c r="H1780" s="724"/>
    </row>
    <row r="1781" spans="3:8" s="146" customFormat="1" ht="12.75">
      <c r="C1781" s="724"/>
      <c r="D1781" s="724"/>
      <c r="E1781" s="724"/>
      <c r="F1781" s="724"/>
      <c r="G1781" s="724"/>
      <c r="H1781" s="724"/>
    </row>
    <row r="1782" spans="3:8" s="146" customFormat="1" ht="12.75">
      <c r="C1782" s="724"/>
      <c r="D1782" s="724"/>
      <c r="E1782" s="724"/>
      <c r="F1782" s="724"/>
      <c r="G1782" s="724"/>
      <c r="H1782" s="724"/>
    </row>
    <row r="1783" spans="3:8" s="146" customFormat="1" ht="12.75">
      <c r="C1783" s="724"/>
      <c r="D1783" s="724"/>
      <c r="E1783" s="724"/>
      <c r="F1783" s="724"/>
      <c r="G1783" s="724"/>
      <c r="H1783" s="724"/>
    </row>
    <row r="1784" spans="3:8" s="146" customFormat="1" ht="12.75">
      <c r="C1784" s="724"/>
      <c r="D1784" s="724"/>
      <c r="E1784" s="724"/>
      <c r="F1784" s="724"/>
      <c r="G1784" s="724"/>
      <c r="H1784" s="724"/>
    </row>
    <row r="1785" spans="3:8" s="146" customFormat="1" ht="12.75">
      <c r="C1785" s="724"/>
      <c r="D1785" s="724"/>
      <c r="E1785" s="724"/>
      <c r="F1785" s="724"/>
      <c r="G1785" s="724"/>
      <c r="H1785" s="724"/>
    </row>
    <row r="1786" spans="3:8" s="146" customFormat="1" ht="12.75">
      <c r="C1786" s="724"/>
      <c r="D1786" s="724"/>
      <c r="E1786" s="724"/>
      <c r="F1786" s="724"/>
      <c r="G1786" s="724"/>
      <c r="H1786" s="724"/>
    </row>
    <row r="1787" spans="3:8" s="146" customFormat="1" ht="12.75">
      <c r="C1787" s="724"/>
      <c r="D1787" s="724"/>
      <c r="E1787" s="724"/>
      <c r="F1787" s="724"/>
      <c r="G1787" s="724"/>
      <c r="H1787" s="724"/>
    </row>
    <row r="1788" spans="3:8" s="146" customFormat="1" ht="12.75">
      <c r="C1788" s="724"/>
      <c r="D1788" s="724"/>
      <c r="E1788" s="724"/>
      <c r="F1788" s="724"/>
      <c r="G1788" s="724"/>
      <c r="H1788" s="724"/>
    </row>
    <row r="1789" spans="3:8" s="146" customFormat="1" ht="12.75">
      <c r="C1789" s="724"/>
      <c r="D1789" s="724"/>
      <c r="E1789" s="724"/>
      <c r="F1789" s="724"/>
      <c r="G1789" s="724"/>
      <c r="H1789" s="724"/>
    </row>
    <row r="1790" spans="3:8" s="146" customFormat="1" ht="12.75">
      <c r="C1790" s="724"/>
      <c r="D1790" s="724"/>
      <c r="E1790" s="724"/>
      <c r="F1790" s="724"/>
      <c r="G1790" s="724"/>
      <c r="H1790" s="724"/>
    </row>
    <row r="1791" spans="3:8" s="146" customFormat="1" ht="12.75">
      <c r="C1791" s="724"/>
      <c r="D1791" s="724"/>
      <c r="E1791" s="724"/>
      <c r="F1791" s="724"/>
      <c r="G1791" s="724"/>
      <c r="H1791" s="724"/>
    </row>
    <row r="1792" spans="3:8" s="146" customFormat="1" ht="12.75">
      <c r="C1792" s="724"/>
      <c r="D1792" s="724"/>
      <c r="E1792" s="724"/>
      <c r="F1792" s="724"/>
      <c r="G1792" s="724"/>
      <c r="H1792" s="724"/>
    </row>
    <row r="1793" spans="3:8" s="146" customFormat="1" ht="12.75">
      <c r="C1793" s="724"/>
      <c r="D1793" s="724"/>
      <c r="E1793" s="724"/>
      <c r="F1793" s="724"/>
      <c r="G1793" s="724"/>
      <c r="H1793" s="724"/>
    </row>
    <row r="1794" spans="3:8" s="146" customFormat="1" ht="12.75">
      <c r="C1794" s="724"/>
      <c r="D1794" s="724"/>
      <c r="E1794" s="724"/>
      <c r="F1794" s="724"/>
      <c r="G1794" s="724"/>
      <c r="H1794" s="724"/>
    </row>
    <row r="1795" spans="3:8" s="146" customFormat="1" ht="12.75">
      <c r="C1795" s="724"/>
      <c r="D1795" s="724"/>
      <c r="E1795" s="724"/>
      <c r="F1795" s="724"/>
      <c r="G1795" s="724"/>
      <c r="H1795" s="724"/>
    </row>
    <row r="1796" spans="3:8" s="146" customFormat="1" ht="12.75">
      <c r="C1796" s="724"/>
      <c r="D1796" s="724"/>
      <c r="E1796" s="724"/>
      <c r="F1796" s="724"/>
      <c r="G1796" s="724"/>
      <c r="H1796" s="724"/>
    </row>
    <row r="1797" spans="3:8" s="146" customFormat="1" ht="12.75">
      <c r="C1797" s="724"/>
      <c r="D1797" s="724"/>
      <c r="E1797" s="724"/>
      <c r="F1797" s="724"/>
      <c r="G1797" s="724"/>
      <c r="H1797" s="724"/>
    </row>
    <row r="1798" spans="3:8" s="146" customFormat="1" ht="12.75">
      <c r="C1798" s="724"/>
      <c r="D1798" s="724"/>
      <c r="E1798" s="724"/>
      <c r="F1798" s="724"/>
      <c r="G1798" s="724"/>
      <c r="H1798" s="724"/>
    </row>
    <row r="1799" spans="3:8" s="146" customFormat="1" ht="12.75">
      <c r="C1799" s="724"/>
      <c r="D1799" s="724"/>
      <c r="E1799" s="724"/>
      <c r="F1799" s="724"/>
      <c r="G1799" s="724"/>
      <c r="H1799" s="724"/>
    </row>
    <row r="1800" spans="3:8" s="146" customFormat="1" ht="12.75">
      <c r="C1800" s="724"/>
      <c r="D1800" s="724"/>
      <c r="E1800" s="724"/>
      <c r="F1800" s="724"/>
      <c r="G1800" s="724"/>
      <c r="H1800" s="724"/>
    </row>
    <row r="1801" spans="3:8" s="146" customFormat="1" ht="12.75">
      <c r="C1801" s="724"/>
      <c r="D1801" s="724"/>
      <c r="E1801" s="724"/>
      <c r="F1801" s="724"/>
      <c r="G1801" s="724"/>
      <c r="H1801" s="724"/>
    </row>
    <row r="1802" spans="3:8" s="146" customFormat="1" ht="12.75">
      <c r="C1802" s="724"/>
      <c r="D1802" s="724"/>
      <c r="E1802" s="724"/>
      <c r="F1802" s="724"/>
      <c r="G1802" s="724"/>
      <c r="H1802" s="724"/>
    </row>
    <row r="1803" spans="3:8" s="146" customFormat="1" ht="12.75">
      <c r="C1803" s="724"/>
      <c r="D1803" s="724"/>
      <c r="E1803" s="724"/>
      <c r="F1803" s="724"/>
      <c r="G1803" s="724"/>
      <c r="H1803" s="724"/>
    </row>
    <row r="1804" spans="3:8" s="146" customFormat="1" ht="12.75">
      <c r="C1804" s="724"/>
      <c r="D1804" s="724"/>
      <c r="E1804" s="724"/>
      <c r="F1804" s="724"/>
      <c r="G1804" s="724"/>
      <c r="H1804" s="724"/>
    </row>
    <row r="1805" spans="3:8" s="146" customFormat="1" ht="12.75">
      <c r="C1805" s="724"/>
      <c r="D1805" s="724"/>
      <c r="E1805" s="724"/>
      <c r="F1805" s="724"/>
      <c r="G1805" s="724"/>
      <c r="H1805" s="724"/>
    </row>
    <row r="1806" spans="3:8" s="146" customFormat="1" ht="12.75">
      <c r="C1806" s="724"/>
      <c r="D1806" s="724"/>
      <c r="E1806" s="724"/>
      <c r="F1806" s="724"/>
      <c r="G1806" s="724"/>
      <c r="H1806" s="724"/>
    </row>
    <row r="1807" spans="3:8" s="146" customFormat="1" ht="12.75">
      <c r="C1807" s="724"/>
      <c r="D1807" s="724"/>
      <c r="E1807" s="724"/>
      <c r="F1807" s="724"/>
      <c r="G1807" s="724"/>
      <c r="H1807" s="724"/>
    </row>
    <row r="1808" spans="3:8" s="146" customFormat="1" ht="12.75">
      <c r="C1808" s="724"/>
      <c r="D1808" s="724"/>
      <c r="E1808" s="724"/>
      <c r="F1808" s="724"/>
      <c r="G1808" s="724"/>
      <c r="H1808" s="724"/>
    </row>
    <row r="1809" spans="3:8" s="146" customFormat="1" ht="12.75">
      <c r="C1809" s="724"/>
      <c r="D1809" s="724"/>
      <c r="E1809" s="724"/>
      <c r="F1809" s="724"/>
      <c r="G1809" s="724"/>
      <c r="H1809" s="724"/>
    </row>
    <row r="1810" spans="3:8" s="146" customFormat="1" ht="12.75">
      <c r="C1810" s="724"/>
      <c r="D1810" s="724"/>
      <c r="E1810" s="724"/>
      <c r="F1810" s="724"/>
      <c r="G1810" s="724"/>
      <c r="H1810" s="724"/>
    </row>
    <row r="1811" spans="3:8" s="146" customFormat="1" ht="12.75">
      <c r="C1811" s="724"/>
      <c r="D1811" s="724"/>
      <c r="E1811" s="724"/>
      <c r="F1811" s="724"/>
      <c r="G1811" s="724"/>
      <c r="H1811" s="724"/>
    </row>
    <row r="1812" spans="3:8" s="146" customFormat="1" ht="12.75">
      <c r="C1812" s="724"/>
      <c r="D1812" s="724"/>
      <c r="E1812" s="724"/>
      <c r="F1812" s="724"/>
      <c r="G1812" s="724"/>
      <c r="H1812" s="724"/>
    </row>
    <row r="1813" spans="3:8" s="146" customFormat="1" ht="12.75">
      <c r="C1813" s="724"/>
      <c r="D1813" s="724"/>
      <c r="E1813" s="724"/>
      <c r="F1813" s="724"/>
      <c r="G1813" s="724"/>
      <c r="H1813" s="724"/>
    </row>
    <row r="1814" spans="3:8" s="146" customFormat="1" ht="12.75">
      <c r="C1814" s="724"/>
      <c r="D1814" s="724"/>
      <c r="E1814" s="724"/>
      <c r="F1814" s="724"/>
      <c r="G1814" s="724"/>
      <c r="H1814" s="724"/>
    </row>
    <row r="1815" spans="3:8" s="146" customFormat="1" ht="12.75">
      <c r="C1815" s="724"/>
      <c r="D1815" s="724"/>
      <c r="E1815" s="724"/>
      <c r="F1815" s="724"/>
      <c r="G1815" s="724"/>
      <c r="H1815" s="724"/>
    </row>
    <row r="1816" spans="3:8" s="146" customFormat="1" ht="12.75">
      <c r="C1816" s="724"/>
      <c r="D1816" s="724"/>
      <c r="E1816" s="724"/>
      <c r="F1816" s="724"/>
      <c r="G1816" s="724"/>
      <c r="H1816" s="724"/>
    </row>
    <row r="1817" spans="3:8" s="146" customFormat="1" ht="12.75">
      <c r="C1817" s="724"/>
      <c r="D1817" s="724"/>
      <c r="E1817" s="724"/>
      <c r="F1817" s="724"/>
      <c r="G1817" s="724"/>
      <c r="H1817" s="724"/>
    </row>
    <row r="1818" spans="3:8" s="146" customFormat="1" ht="12.75">
      <c r="C1818" s="724"/>
      <c r="D1818" s="724"/>
      <c r="E1818" s="724"/>
      <c r="F1818" s="724"/>
      <c r="G1818" s="724"/>
      <c r="H1818" s="724"/>
    </row>
    <row r="1819" spans="3:8" s="146" customFormat="1" ht="12.75">
      <c r="C1819" s="724"/>
      <c r="D1819" s="724"/>
      <c r="E1819" s="724"/>
      <c r="F1819" s="724"/>
      <c r="G1819" s="724"/>
      <c r="H1819" s="724"/>
    </row>
    <row r="1820" spans="3:8" s="146" customFormat="1" ht="12.75">
      <c r="C1820" s="724"/>
      <c r="D1820" s="724"/>
      <c r="E1820" s="724"/>
      <c r="F1820" s="724"/>
      <c r="G1820" s="724"/>
      <c r="H1820" s="724"/>
    </row>
    <row r="1821" spans="3:8" s="146" customFormat="1" ht="12.75">
      <c r="C1821" s="724"/>
      <c r="D1821" s="724"/>
      <c r="E1821" s="724"/>
      <c r="F1821" s="724"/>
      <c r="G1821" s="724"/>
      <c r="H1821" s="724"/>
    </row>
    <row r="1822" spans="3:8" s="146" customFormat="1" ht="12.75">
      <c r="C1822" s="724"/>
      <c r="D1822" s="724"/>
      <c r="E1822" s="724"/>
      <c r="F1822" s="724"/>
      <c r="G1822" s="724"/>
      <c r="H1822" s="724"/>
    </row>
    <row r="1823" spans="3:8" s="146" customFormat="1" ht="12.75">
      <c r="C1823" s="724"/>
      <c r="D1823" s="724"/>
      <c r="E1823" s="724"/>
      <c r="F1823" s="724"/>
      <c r="G1823" s="724"/>
      <c r="H1823" s="724"/>
    </row>
    <row r="1824" spans="3:8" s="146" customFormat="1" ht="12.75">
      <c r="C1824" s="724"/>
      <c r="D1824" s="724"/>
      <c r="E1824" s="724"/>
      <c r="F1824" s="724"/>
      <c r="G1824" s="724"/>
      <c r="H1824" s="724"/>
    </row>
    <row r="1825" spans="3:8" s="146" customFormat="1" ht="12.75">
      <c r="C1825" s="724"/>
      <c r="D1825" s="724"/>
      <c r="E1825" s="724"/>
      <c r="F1825" s="724"/>
      <c r="G1825" s="724"/>
      <c r="H1825" s="724"/>
    </row>
    <row r="1826" spans="3:8" s="146" customFormat="1" ht="12.75">
      <c r="C1826" s="724"/>
      <c r="D1826" s="724"/>
      <c r="E1826" s="724"/>
      <c r="F1826" s="724"/>
      <c r="G1826" s="724"/>
      <c r="H1826" s="724"/>
    </row>
    <row r="1827" spans="3:8" s="146" customFormat="1" ht="12.75">
      <c r="C1827" s="724"/>
      <c r="D1827" s="724"/>
      <c r="E1827" s="724"/>
      <c r="F1827" s="724"/>
      <c r="G1827" s="724"/>
      <c r="H1827" s="724"/>
    </row>
    <row r="1828" spans="3:8" s="146" customFormat="1" ht="12.75">
      <c r="C1828" s="724"/>
      <c r="D1828" s="724"/>
      <c r="E1828" s="724"/>
      <c r="F1828" s="724"/>
      <c r="G1828" s="724"/>
      <c r="H1828" s="724"/>
    </row>
    <row r="1829" spans="3:8" s="146" customFormat="1" ht="12.75">
      <c r="C1829" s="724"/>
      <c r="D1829" s="724"/>
      <c r="E1829" s="724"/>
      <c r="F1829" s="724"/>
      <c r="G1829" s="724"/>
      <c r="H1829" s="724"/>
    </row>
    <row r="1830" spans="3:8" s="146" customFormat="1" ht="12.75">
      <c r="C1830" s="724"/>
      <c r="D1830" s="724"/>
      <c r="E1830" s="724"/>
      <c r="F1830" s="724"/>
      <c r="G1830" s="724"/>
      <c r="H1830" s="724"/>
    </row>
    <row r="1831" spans="3:8" s="146" customFormat="1" ht="12.75">
      <c r="C1831" s="724"/>
      <c r="D1831" s="724"/>
      <c r="E1831" s="724"/>
      <c r="F1831" s="724"/>
      <c r="G1831" s="724"/>
      <c r="H1831" s="724"/>
    </row>
    <row r="1832" spans="3:8" s="146" customFormat="1" ht="12.75">
      <c r="C1832" s="724"/>
      <c r="D1832" s="724"/>
      <c r="E1832" s="724"/>
      <c r="F1832" s="724"/>
      <c r="G1832" s="724"/>
      <c r="H1832" s="724"/>
    </row>
    <row r="1833" spans="3:8" s="146" customFormat="1" ht="12.75">
      <c r="C1833" s="724"/>
      <c r="D1833" s="724"/>
      <c r="E1833" s="724"/>
      <c r="F1833" s="724"/>
      <c r="G1833" s="724"/>
      <c r="H1833" s="724"/>
    </row>
    <row r="1834" spans="3:8" s="146" customFormat="1" ht="12.75">
      <c r="C1834" s="724"/>
      <c r="D1834" s="724"/>
      <c r="E1834" s="724"/>
      <c r="F1834" s="724"/>
      <c r="G1834" s="724"/>
      <c r="H1834" s="724"/>
    </row>
    <row r="1835" spans="3:8" s="146" customFormat="1" ht="12.75">
      <c r="C1835" s="724"/>
      <c r="D1835" s="724"/>
      <c r="E1835" s="724"/>
      <c r="F1835" s="724"/>
      <c r="G1835" s="724"/>
      <c r="H1835" s="724"/>
    </row>
    <row r="1836" spans="3:8" s="146" customFormat="1" ht="12.75">
      <c r="C1836" s="724"/>
      <c r="D1836" s="724"/>
      <c r="E1836" s="724"/>
      <c r="F1836" s="724"/>
      <c r="G1836" s="724"/>
      <c r="H1836" s="724"/>
    </row>
    <row r="1837" spans="3:8" s="146" customFormat="1" ht="12.75">
      <c r="C1837" s="724"/>
      <c r="D1837" s="724"/>
      <c r="E1837" s="724"/>
      <c r="F1837" s="724"/>
      <c r="G1837" s="724"/>
      <c r="H1837" s="724"/>
    </row>
    <row r="1838" spans="3:8" s="146" customFormat="1" ht="12.75">
      <c r="C1838" s="724"/>
      <c r="D1838" s="724"/>
      <c r="E1838" s="724"/>
      <c r="F1838" s="724"/>
      <c r="G1838" s="724"/>
      <c r="H1838" s="724"/>
    </row>
    <row r="1839" spans="3:8" s="146" customFormat="1" ht="12.75">
      <c r="C1839" s="724"/>
      <c r="D1839" s="724"/>
      <c r="E1839" s="724"/>
      <c r="F1839" s="724"/>
      <c r="G1839" s="724"/>
      <c r="H1839" s="724"/>
    </row>
    <row r="1840" spans="3:8" s="146" customFormat="1" ht="12.75">
      <c r="C1840" s="724"/>
      <c r="D1840" s="724"/>
      <c r="E1840" s="724"/>
      <c r="F1840" s="724"/>
      <c r="G1840" s="724"/>
      <c r="H1840" s="724"/>
    </row>
    <row r="1841" spans="3:8" s="146" customFormat="1" ht="12.75">
      <c r="C1841" s="724"/>
      <c r="D1841" s="724"/>
      <c r="E1841" s="724"/>
      <c r="F1841" s="724"/>
      <c r="G1841" s="724"/>
      <c r="H1841" s="724"/>
    </row>
    <row r="1842" spans="3:8" s="146" customFormat="1" ht="12.75">
      <c r="C1842" s="724"/>
      <c r="D1842" s="724"/>
      <c r="E1842" s="724"/>
      <c r="F1842" s="724"/>
      <c r="G1842" s="724"/>
      <c r="H1842" s="724"/>
    </row>
    <row r="1843" spans="3:8" s="146" customFormat="1" ht="12.75">
      <c r="C1843" s="724"/>
      <c r="D1843" s="724"/>
      <c r="E1843" s="724"/>
      <c r="F1843" s="724"/>
      <c r="G1843" s="724"/>
      <c r="H1843" s="724"/>
    </row>
    <row r="1844" spans="3:8" s="146" customFormat="1" ht="12.75">
      <c r="C1844" s="724"/>
      <c r="D1844" s="724"/>
      <c r="E1844" s="724"/>
      <c r="F1844" s="724"/>
      <c r="G1844" s="724"/>
      <c r="H1844" s="724"/>
    </row>
    <row r="1845" spans="3:8" s="146" customFormat="1" ht="12.75">
      <c r="C1845" s="724"/>
      <c r="D1845" s="724"/>
      <c r="E1845" s="724"/>
      <c r="F1845" s="724"/>
      <c r="G1845" s="724"/>
      <c r="H1845" s="724"/>
    </row>
    <row r="1846" spans="3:8" s="146" customFormat="1" ht="12.75">
      <c r="C1846" s="724"/>
      <c r="D1846" s="724"/>
      <c r="E1846" s="724"/>
      <c r="F1846" s="724"/>
      <c r="G1846" s="724"/>
      <c r="H1846" s="724"/>
    </row>
    <row r="1847" spans="3:8" s="146" customFormat="1" ht="12.75">
      <c r="C1847" s="724"/>
      <c r="D1847" s="724"/>
      <c r="E1847" s="724"/>
      <c r="F1847" s="724"/>
      <c r="G1847" s="724"/>
      <c r="H1847" s="724"/>
    </row>
    <row r="1848" spans="3:8" s="146" customFormat="1" ht="12.75">
      <c r="C1848" s="724"/>
      <c r="D1848" s="724"/>
      <c r="E1848" s="724"/>
      <c r="F1848" s="724"/>
      <c r="G1848" s="724"/>
      <c r="H1848" s="724"/>
    </row>
    <row r="1849" spans="3:8" s="146" customFormat="1" ht="12.75">
      <c r="C1849" s="724"/>
      <c r="D1849" s="724"/>
      <c r="E1849" s="724"/>
      <c r="F1849" s="724"/>
      <c r="G1849" s="724"/>
      <c r="H1849" s="724"/>
    </row>
    <row r="1850" spans="3:8" s="146" customFormat="1" ht="12.75">
      <c r="C1850" s="724"/>
      <c r="D1850" s="724"/>
      <c r="E1850" s="724"/>
      <c r="F1850" s="724"/>
      <c r="G1850" s="724"/>
      <c r="H1850" s="724"/>
    </row>
    <row r="1851" spans="3:8" s="146" customFormat="1" ht="12.75">
      <c r="C1851" s="724"/>
      <c r="D1851" s="724"/>
      <c r="E1851" s="724"/>
      <c r="F1851" s="724"/>
      <c r="G1851" s="724"/>
      <c r="H1851" s="724"/>
    </row>
    <row r="1852" spans="3:8" s="146" customFormat="1" ht="12.75">
      <c r="C1852" s="724"/>
      <c r="D1852" s="724"/>
      <c r="E1852" s="724"/>
      <c r="F1852" s="724"/>
      <c r="G1852" s="724"/>
      <c r="H1852" s="724"/>
    </row>
    <row r="1853" spans="3:8" s="146" customFormat="1" ht="12.75">
      <c r="C1853" s="724"/>
      <c r="D1853" s="724"/>
      <c r="E1853" s="724"/>
      <c r="F1853" s="724"/>
      <c r="G1853" s="724"/>
      <c r="H1853" s="724"/>
    </row>
    <row r="1854" spans="3:8" s="146" customFormat="1" ht="12.75">
      <c r="C1854" s="724"/>
      <c r="D1854" s="724"/>
      <c r="E1854" s="724"/>
      <c r="F1854" s="724"/>
      <c r="G1854" s="724"/>
      <c r="H1854" s="724"/>
    </row>
    <row r="1855" spans="3:8" s="146" customFormat="1" ht="12.75">
      <c r="C1855" s="724"/>
      <c r="D1855" s="724"/>
      <c r="E1855" s="724"/>
      <c r="F1855" s="724"/>
      <c r="G1855" s="724"/>
      <c r="H1855" s="724"/>
    </row>
    <row r="1856" spans="3:8" s="146" customFormat="1" ht="12.75">
      <c r="C1856" s="724"/>
      <c r="D1856" s="724"/>
      <c r="E1856" s="724"/>
      <c r="F1856" s="724"/>
      <c r="G1856" s="724"/>
      <c r="H1856" s="724"/>
    </row>
    <row r="1857" spans="3:8" s="146" customFormat="1" ht="12.75">
      <c r="C1857" s="724"/>
      <c r="D1857" s="724"/>
      <c r="E1857" s="724"/>
      <c r="F1857" s="724"/>
      <c r="G1857" s="724"/>
      <c r="H1857" s="724"/>
    </row>
    <row r="1858" spans="3:8" s="146" customFormat="1" ht="12.75">
      <c r="C1858" s="724"/>
      <c r="D1858" s="724"/>
      <c r="E1858" s="724"/>
      <c r="F1858" s="724"/>
      <c r="G1858" s="724"/>
      <c r="H1858" s="724"/>
    </row>
    <row r="1859" spans="3:8" s="146" customFormat="1" ht="12.75">
      <c r="C1859" s="724"/>
      <c r="D1859" s="724"/>
      <c r="E1859" s="724"/>
      <c r="F1859" s="724"/>
      <c r="G1859" s="724"/>
      <c r="H1859" s="724"/>
    </row>
    <row r="1860" spans="3:8" s="146" customFormat="1" ht="12.75">
      <c r="C1860" s="724"/>
      <c r="D1860" s="724"/>
      <c r="E1860" s="724"/>
      <c r="F1860" s="724"/>
      <c r="G1860" s="724"/>
      <c r="H1860" s="724"/>
    </row>
    <row r="1861" spans="3:8" s="146" customFormat="1" ht="12.75">
      <c r="C1861" s="724"/>
      <c r="D1861" s="724"/>
      <c r="E1861" s="724"/>
      <c r="F1861" s="724"/>
      <c r="G1861" s="724"/>
      <c r="H1861" s="724"/>
    </row>
    <row r="1862" spans="3:8" s="146" customFormat="1" ht="12.75">
      <c r="C1862" s="724"/>
      <c r="D1862" s="724"/>
      <c r="E1862" s="724"/>
      <c r="F1862" s="724"/>
      <c r="G1862" s="724"/>
      <c r="H1862" s="724"/>
    </row>
    <row r="1863" spans="3:8" s="146" customFormat="1" ht="12.75">
      <c r="C1863" s="724"/>
      <c r="D1863" s="724"/>
      <c r="E1863" s="724"/>
      <c r="F1863" s="724"/>
      <c r="G1863" s="724"/>
      <c r="H1863" s="724"/>
    </row>
    <row r="1864" spans="3:8" s="146" customFormat="1" ht="12.75">
      <c r="C1864" s="724"/>
      <c r="D1864" s="724"/>
      <c r="E1864" s="724"/>
      <c r="F1864" s="724"/>
      <c r="G1864" s="724"/>
      <c r="H1864" s="724"/>
    </row>
    <row r="1865" spans="3:8" s="146" customFormat="1" ht="12.75">
      <c r="C1865" s="724"/>
      <c r="D1865" s="724"/>
      <c r="E1865" s="724"/>
      <c r="F1865" s="724"/>
      <c r="G1865" s="724"/>
      <c r="H1865" s="724"/>
    </row>
    <row r="1866" spans="3:8" s="146" customFormat="1" ht="12.75">
      <c r="C1866" s="724"/>
      <c r="D1866" s="724"/>
      <c r="E1866" s="724"/>
      <c r="F1866" s="724"/>
      <c r="G1866" s="724"/>
      <c r="H1866" s="724"/>
    </row>
    <row r="1867" spans="3:8" s="146" customFormat="1" ht="12.75">
      <c r="C1867" s="724"/>
      <c r="D1867" s="724"/>
      <c r="E1867" s="724"/>
      <c r="F1867" s="724"/>
      <c r="G1867" s="724"/>
      <c r="H1867" s="724"/>
    </row>
    <row r="1868" spans="3:8" s="146" customFormat="1" ht="12.75">
      <c r="C1868" s="724"/>
      <c r="D1868" s="724"/>
      <c r="E1868" s="724"/>
      <c r="F1868" s="724"/>
      <c r="G1868" s="724"/>
      <c r="H1868" s="724"/>
    </row>
    <row r="1869" spans="3:8" s="146" customFormat="1" ht="12.75">
      <c r="C1869" s="724"/>
      <c r="D1869" s="724"/>
      <c r="E1869" s="724"/>
      <c r="F1869" s="724"/>
      <c r="G1869" s="724"/>
      <c r="H1869" s="724"/>
    </row>
    <row r="1870" spans="3:8" s="146" customFormat="1" ht="12.75">
      <c r="C1870" s="724"/>
      <c r="D1870" s="724"/>
      <c r="E1870" s="724"/>
      <c r="F1870" s="724"/>
      <c r="G1870" s="724"/>
      <c r="H1870" s="724"/>
    </row>
    <row r="1871" spans="3:8" s="146" customFormat="1" ht="12.75">
      <c r="C1871" s="724"/>
      <c r="D1871" s="724"/>
      <c r="E1871" s="724"/>
      <c r="F1871" s="724"/>
      <c r="G1871" s="724"/>
      <c r="H1871" s="724"/>
    </row>
    <row r="1872" spans="3:8" s="146" customFormat="1" ht="12.75">
      <c r="C1872" s="724"/>
      <c r="D1872" s="724"/>
      <c r="E1872" s="724"/>
      <c r="F1872" s="724"/>
      <c r="G1872" s="724"/>
      <c r="H1872" s="724"/>
    </row>
    <row r="1873" spans="3:8" s="146" customFormat="1" ht="12.75">
      <c r="C1873" s="724"/>
      <c r="D1873" s="724"/>
      <c r="E1873" s="724"/>
      <c r="F1873" s="724"/>
      <c r="G1873" s="724"/>
      <c r="H1873" s="724"/>
    </row>
    <row r="1874" spans="3:8" s="146" customFormat="1" ht="12.75">
      <c r="C1874" s="724"/>
      <c r="D1874" s="724"/>
      <c r="E1874" s="724"/>
      <c r="F1874" s="724"/>
      <c r="G1874" s="724"/>
      <c r="H1874" s="724"/>
    </row>
    <row r="1875" spans="3:8" s="146" customFormat="1" ht="12.75">
      <c r="C1875" s="724"/>
      <c r="D1875" s="724"/>
      <c r="E1875" s="724"/>
      <c r="F1875" s="724"/>
      <c r="G1875" s="724"/>
      <c r="H1875" s="724"/>
    </row>
    <row r="1876" spans="3:8" s="146" customFormat="1" ht="12.75">
      <c r="C1876" s="724"/>
      <c r="D1876" s="724"/>
      <c r="E1876" s="724"/>
      <c r="F1876" s="724"/>
      <c r="G1876" s="724"/>
      <c r="H1876" s="724"/>
    </row>
    <row r="1877" spans="3:8" s="146" customFormat="1" ht="12.75">
      <c r="C1877" s="724"/>
      <c r="D1877" s="724"/>
      <c r="E1877" s="724"/>
      <c r="F1877" s="724"/>
      <c r="G1877" s="724"/>
      <c r="H1877" s="724"/>
    </row>
    <row r="1878" spans="3:8" s="146" customFormat="1" ht="12.75">
      <c r="C1878" s="724"/>
      <c r="D1878" s="724"/>
      <c r="E1878" s="724"/>
      <c r="F1878" s="724"/>
      <c r="G1878" s="724"/>
      <c r="H1878" s="724"/>
    </row>
    <row r="1879" spans="3:8" s="146" customFormat="1" ht="12.75">
      <c r="C1879" s="724"/>
      <c r="D1879" s="724"/>
      <c r="E1879" s="724"/>
      <c r="F1879" s="724"/>
      <c r="G1879" s="724"/>
      <c r="H1879" s="724"/>
    </row>
    <row r="1880" spans="3:8" s="146" customFormat="1" ht="12.75">
      <c r="C1880" s="724"/>
      <c r="D1880" s="724"/>
      <c r="E1880" s="724"/>
      <c r="F1880" s="724"/>
      <c r="G1880" s="724"/>
      <c r="H1880" s="724"/>
    </row>
    <row r="1881" spans="3:8" s="146" customFormat="1" ht="12.75">
      <c r="C1881" s="724"/>
      <c r="D1881" s="724"/>
      <c r="E1881" s="724"/>
      <c r="F1881" s="724"/>
      <c r="G1881" s="724"/>
      <c r="H1881" s="724"/>
    </row>
    <row r="1882" spans="3:8" s="146" customFormat="1" ht="12.75">
      <c r="C1882" s="724"/>
      <c r="D1882" s="724"/>
      <c r="E1882" s="724"/>
      <c r="F1882" s="724"/>
      <c r="G1882" s="724"/>
      <c r="H1882" s="724"/>
    </row>
    <row r="1883" spans="3:8" s="146" customFormat="1" ht="12.75">
      <c r="C1883" s="724"/>
      <c r="D1883" s="724"/>
      <c r="E1883" s="724"/>
      <c r="F1883" s="724"/>
      <c r="G1883" s="724"/>
      <c r="H1883" s="724"/>
    </row>
    <row r="1884" spans="3:8" s="146" customFormat="1" ht="12.75">
      <c r="C1884" s="724"/>
      <c r="D1884" s="724"/>
      <c r="E1884" s="724"/>
      <c r="F1884" s="724"/>
      <c r="G1884" s="724"/>
      <c r="H1884" s="724"/>
    </row>
    <row r="1885" spans="3:8" s="146" customFormat="1" ht="12.75">
      <c r="C1885" s="724"/>
      <c r="D1885" s="724"/>
      <c r="E1885" s="724"/>
      <c r="F1885" s="724"/>
      <c r="G1885" s="724"/>
      <c r="H1885" s="724"/>
    </row>
    <row r="1886" spans="3:8" s="146" customFormat="1" ht="12.75">
      <c r="C1886" s="724"/>
      <c r="D1886" s="724"/>
      <c r="E1886" s="724"/>
      <c r="F1886" s="724"/>
      <c r="G1886" s="724"/>
      <c r="H1886" s="724"/>
    </row>
    <row r="1887" spans="3:8" s="146" customFormat="1" ht="12.75">
      <c r="C1887" s="724"/>
      <c r="D1887" s="724"/>
      <c r="E1887" s="724"/>
      <c r="F1887" s="724"/>
      <c r="G1887" s="724"/>
      <c r="H1887" s="724"/>
    </row>
    <row r="1888" spans="3:8" s="146" customFormat="1" ht="12.75">
      <c r="C1888" s="724"/>
      <c r="D1888" s="724"/>
      <c r="E1888" s="724"/>
      <c r="F1888" s="724"/>
      <c r="G1888" s="724"/>
      <c r="H1888" s="724"/>
    </row>
    <row r="1889" spans="3:8" s="146" customFormat="1" ht="12.75">
      <c r="C1889" s="724"/>
      <c r="D1889" s="724"/>
      <c r="E1889" s="724"/>
      <c r="F1889" s="724"/>
      <c r="G1889" s="724"/>
      <c r="H1889" s="724"/>
    </row>
    <row r="1890" spans="3:8" s="146" customFormat="1" ht="12.75">
      <c r="C1890" s="724"/>
      <c r="D1890" s="724"/>
      <c r="E1890" s="724"/>
      <c r="F1890" s="724"/>
      <c r="G1890" s="724"/>
      <c r="H1890" s="724"/>
    </row>
    <row r="1891" spans="3:8" s="146" customFormat="1" ht="12.75">
      <c r="C1891" s="724"/>
      <c r="D1891" s="724"/>
      <c r="E1891" s="724"/>
      <c r="F1891" s="724"/>
      <c r="G1891" s="724"/>
      <c r="H1891" s="724"/>
    </row>
    <row r="1892" spans="3:8" s="146" customFormat="1" ht="12.75">
      <c r="C1892" s="724"/>
      <c r="D1892" s="724"/>
      <c r="E1892" s="724"/>
      <c r="F1892" s="724"/>
      <c r="G1892" s="724"/>
      <c r="H1892" s="724"/>
    </row>
    <row r="1893" spans="3:8" s="146" customFormat="1" ht="12.75">
      <c r="C1893" s="724"/>
      <c r="D1893" s="724"/>
      <c r="E1893" s="724"/>
      <c r="F1893" s="724"/>
      <c r="G1893" s="724"/>
      <c r="H1893" s="724"/>
    </row>
    <row r="1894" spans="3:8" s="146" customFormat="1" ht="12.75">
      <c r="C1894" s="724"/>
      <c r="D1894" s="724"/>
      <c r="E1894" s="724"/>
      <c r="F1894" s="724"/>
      <c r="G1894" s="724"/>
      <c r="H1894" s="724"/>
    </row>
    <row r="1895" spans="3:8" s="146" customFormat="1" ht="12.75">
      <c r="C1895" s="724"/>
      <c r="D1895" s="724"/>
      <c r="E1895" s="724"/>
      <c r="F1895" s="724"/>
      <c r="G1895" s="724"/>
      <c r="H1895" s="724"/>
    </row>
    <row r="1896" spans="3:8" s="146" customFormat="1" ht="12.75">
      <c r="C1896" s="724"/>
      <c r="D1896" s="724"/>
      <c r="E1896" s="724"/>
      <c r="F1896" s="724"/>
      <c r="G1896" s="724"/>
      <c r="H1896" s="724"/>
    </row>
    <row r="1897" spans="3:8" s="146" customFormat="1" ht="12.75">
      <c r="C1897" s="724"/>
      <c r="D1897" s="724"/>
      <c r="E1897" s="724"/>
      <c r="F1897" s="724"/>
      <c r="G1897" s="724"/>
      <c r="H1897" s="724"/>
    </row>
    <row r="1898" spans="3:8" s="146" customFormat="1" ht="12.75">
      <c r="C1898" s="724"/>
      <c r="D1898" s="724"/>
      <c r="E1898" s="724"/>
      <c r="F1898" s="724"/>
      <c r="G1898" s="724"/>
      <c r="H1898" s="724"/>
    </row>
    <row r="1899" spans="3:8" s="146" customFormat="1" ht="12.75">
      <c r="C1899" s="724"/>
      <c r="D1899" s="724"/>
      <c r="E1899" s="724"/>
      <c r="F1899" s="724"/>
      <c r="G1899" s="724"/>
      <c r="H1899" s="724"/>
    </row>
    <row r="1900" spans="3:8" s="146" customFormat="1" ht="12.75">
      <c r="C1900" s="724"/>
      <c r="D1900" s="724"/>
      <c r="E1900" s="724"/>
      <c r="F1900" s="724"/>
      <c r="G1900" s="724"/>
      <c r="H1900" s="724"/>
    </row>
    <row r="1901" spans="3:8" s="146" customFormat="1" ht="12.75">
      <c r="C1901" s="724"/>
      <c r="D1901" s="724"/>
      <c r="E1901" s="724"/>
      <c r="F1901" s="724"/>
      <c r="G1901" s="724"/>
      <c r="H1901" s="724"/>
    </row>
    <row r="1902" spans="3:8" s="146" customFormat="1" ht="12.75">
      <c r="C1902" s="724"/>
      <c r="D1902" s="724"/>
      <c r="E1902" s="724"/>
      <c r="F1902" s="724"/>
      <c r="G1902" s="724"/>
      <c r="H1902" s="724"/>
    </row>
    <row r="1903" spans="3:8" s="146" customFormat="1" ht="12.75">
      <c r="C1903" s="724"/>
      <c r="D1903" s="724"/>
      <c r="E1903" s="724"/>
      <c r="F1903" s="724"/>
      <c r="G1903" s="724"/>
      <c r="H1903" s="724"/>
    </row>
    <row r="1904" spans="3:8" s="146" customFormat="1" ht="12.75">
      <c r="C1904" s="724"/>
      <c r="D1904" s="724"/>
      <c r="E1904" s="724"/>
      <c r="F1904" s="724"/>
      <c r="G1904" s="724"/>
      <c r="H1904" s="724"/>
    </row>
    <row r="1905" spans="3:8" s="146" customFormat="1" ht="12.75">
      <c r="C1905" s="724"/>
      <c r="D1905" s="724"/>
      <c r="E1905" s="724"/>
      <c r="F1905" s="724"/>
      <c r="G1905" s="724"/>
      <c r="H1905" s="724"/>
    </row>
    <row r="1906" spans="3:8" s="146" customFormat="1" ht="12.75">
      <c r="C1906" s="724"/>
      <c r="D1906" s="724"/>
      <c r="E1906" s="724"/>
      <c r="F1906" s="724"/>
      <c r="G1906" s="724"/>
      <c r="H1906" s="724"/>
    </row>
    <row r="1907" spans="3:8" s="146" customFormat="1" ht="12.75">
      <c r="C1907" s="724"/>
      <c r="D1907" s="724"/>
      <c r="E1907" s="724"/>
      <c r="F1907" s="724"/>
      <c r="G1907" s="724"/>
      <c r="H1907" s="724"/>
    </row>
    <row r="1908" spans="3:8" s="146" customFormat="1" ht="12.75">
      <c r="C1908" s="724"/>
      <c r="D1908" s="724"/>
      <c r="E1908" s="724"/>
      <c r="F1908" s="724"/>
      <c r="G1908" s="724"/>
      <c r="H1908" s="724"/>
    </row>
    <row r="1909" spans="3:8" s="146" customFormat="1" ht="12.75">
      <c r="C1909" s="724"/>
      <c r="D1909" s="724"/>
      <c r="E1909" s="724"/>
      <c r="F1909" s="724"/>
      <c r="G1909" s="724"/>
      <c r="H1909" s="724"/>
    </row>
    <row r="1910" spans="3:8" s="146" customFormat="1" ht="12.75">
      <c r="C1910" s="724"/>
      <c r="D1910" s="724"/>
      <c r="E1910" s="724"/>
      <c r="F1910" s="724"/>
      <c r="G1910" s="724"/>
      <c r="H1910" s="724"/>
    </row>
    <row r="1911" spans="3:8" s="146" customFormat="1" ht="12.75">
      <c r="C1911" s="724"/>
      <c r="D1911" s="724"/>
      <c r="E1911" s="724"/>
      <c r="F1911" s="724"/>
      <c r="G1911" s="724"/>
      <c r="H1911" s="724"/>
    </row>
    <row r="1912" spans="3:8" s="146" customFormat="1" ht="12.75">
      <c r="C1912" s="724"/>
      <c r="D1912" s="724"/>
      <c r="E1912" s="724"/>
      <c r="F1912" s="724"/>
      <c r="G1912" s="724"/>
      <c r="H1912" s="724"/>
    </row>
    <row r="1913" spans="3:8" s="146" customFormat="1" ht="12.75">
      <c r="C1913" s="724"/>
      <c r="D1913" s="724"/>
      <c r="E1913" s="724"/>
      <c r="F1913" s="724"/>
      <c r="G1913" s="724"/>
      <c r="H1913" s="724"/>
    </row>
    <row r="1914" spans="3:8" s="146" customFormat="1" ht="12.75">
      <c r="C1914" s="724"/>
      <c r="D1914" s="724"/>
      <c r="E1914" s="724"/>
      <c r="F1914" s="724"/>
      <c r="G1914" s="724"/>
      <c r="H1914" s="724"/>
    </row>
    <row r="1915" spans="3:8" s="146" customFormat="1" ht="12.75">
      <c r="C1915" s="724"/>
      <c r="D1915" s="724"/>
      <c r="E1915" s="724"/>
      <c r="F1915" s="724"/>
      <c r="G1915" s="724"/>
      <c r="H1915" s="724"/>
    </row>
    <row r="1916" spans="3:8" s="146" customFormat="1" ht="12.75">
      <c r="C1916" s="724"/>
      <c r="D1916" s="724"/>
      <c r="E1916" s="724"/>
      <c r="F1916" s="724"/>
      <c r="G1916" s="724"/>
      <c r="H1916" s="724"/>
    </row>
    <row r="1917" spans="3:8" s="146" customFormat="1" ht="12.75">
      <c r="C1917" s="724"/>
      <c r="D1917" s="724"/>
      <c r="E1917" s="724"/>
      <c r="F1917" s="724"/>
      <c r="G1917" s="724"/>
      <c r="H1917" s="724"/>
    </row>
    <row r="1918" spans="3:8" s="146" customFormat="1" ht="12.75">
      <c r="C1918" s="724"/>
      <c r="D1918" s="724"/>
      <c r="E1918" s="724"/>
      <c r="F1918" s="724"/>
      <c r="G1918" s="724"/>
      <c r="H1918" s="724"/>
    </row>
    <row r="1919" spans="3:8" s="146" customFormat="1" ht="12.75">
      <c r="C1919" s="724"/>
      <c r="D1919" s="724"/>
      <c r="E1919" s="724"/>
      <c r="F1919" s="724"/>
      <c r="G1919" s="724"/>
      <c r="H1919" s="724"/>
    </row>
    <row r="1920" spans="3:8" s="146" customFormat="1" ht="12.75">
      <c r="C1920" s="724"/>
      <c r="D1920" s="724"/>
      <c r="E1920" s="724"/>
      <c r="F1920" s="724"/>
      <c r="G1920" s="724"/>
      <c r="H1920" s="724"/>
    </row>
    <row r="1921" spans="3:8" s="146" customFormat="1" ht="12.75">
      <c r="C1921" s="724"/>
      <c r="D1921" s="724"/>
      <c r="E1921" s="724"/>
      <c r="F1921" s="724"/>
      <c r="G1921" s="724"/>
      <c r="H1921" s="724"/>
    </row>
    <row r="1922" spans="3:8" s="146" customFormat="1" ht="12.75">
      <c r="C1922" s="724"/>
      <c r="D1922" s="724"/>
      <c r="E1922" s="724"/>
      <c r="F1922" s="724"/>
      <c r="G1922" s="724"/>
      <c r="H1922" s="724"/>
    </row>
    <row r="1923" spans="3:8" s="146" customFormat="1" ht="12.75">
      <c r="C1923" s="724"/>
      <c r="D1923" s="724"/>
      <c r="E1923" s="724"/>
      <c r="F1923" s="724"/>
      <c r="G1923" s="724"/>
      <c r="H1923" s="724"/>
    </row>
    <row r="1924" spans="3:8" s="146" customFormat="1" ht="12.75">
      <c r="C1924" s="724"/>
      <c r="D1924" s="724"/>
      <c r="E1924" s="724"/>
      <c r="F1924" s="724"/>
      <c r="G1924" s="724"/>
      <c r="H1924" s="724"/>
    </row>
    <row r="1925" spans="3:8" s="146" customFormat="1" ht="12.75">
      <c r="C1925" s="724"/>
      <c r="D1925" s="724"/>
      <c r="E1925" s="724"/>
      <c r="F1925" s="724"/>
      <c r="G1925" s="724"/>
      <c r="H1925" s="724"/>
    </row>
    <row r="1926" spans="3:8" s="146" customFormat="1" ht="12.75">
      <c r="C1926" s="724"/>
      <c r="D1926" s="724"/>
      <c r="E1926" s="724"/>
      <c r="F1926" s="724"/>
      <c r="G1926" s="724"/>
      <c r="H1926" s="724"/>
    </row>
    <row r="1927" spans="3:8" s="146" customFormat="1" ht="12.75">
      <c r="C1927" s="724"/>
      <c r="D1927" s="724"/>
      <c r="E1927" s="724"/>
      <c r="F1927" s="724"/>
      <c r="G1927" s="724"/>
      <c r="H1927" s="724"/>
    </row>
    <row r="1928" spans="3:8" s="146" customFormat="1" ht="12.75">
      <c r="C1928" s="724"/>
      <c r="D1928" s="724"/>
      <c r="E1928" s="724"/>
      <c r="F1928" s="724"/>
      <c r="G1928" s="724"/>
      <c r="H1928" s="724"/>
    </row>
    <row r="1929" spans="3:8" s="146" customFormat="1" ht="12.75">
      <c r="C1929" s="724"/>
      <c r="D1929" s="724"/>
      <c r="E1929" s="724"/>
      <c r="F1929" s="724"/>
      <c r="G1929" s="724"/>
      <c r="H1929" s="724"/>
    </row>
    <row r="1930" spans="3:8" s="146" customFormat="1" ht="12.75">
      <c r="C1930" s="724"/>
      <c r="D1930" s="724"/>
      <c r="E1930" s="724"/>
      <c r="F1930" s="724"/>
      <c r="G1930" s="724"/>
      <c r="H1930" s="724"/>
    </row>
    <row r="1931" spans="3:8" s="146" customFormat="1" ht="12.75">
      <c r="C1931" s="724"/>
      <c r="D1931" s="724"/>
      <c r="E1931" s="724"/>
      <c r="F1931" s="724"/>
      <c r="G1931" s="724"/>
      <c r="H1931" s="724"/>
    </row>
    <row r="1932" spans="3:8" s="146" customFormat="1" ht="12.75">
      <c r="C1932" s="724"/>
      <c r="D1932" s="724"/>
      <c r="E1932" s="724"/>
      <c r="F1932" s="724"/>
      <c r="G1932" s="724"/>
      <c r="H1932" s="724"/>
    </row>
    <row r="1933" spans="3:8" s="146" customFormat="1" ht="12.75">
      <c r="C1933" s="724"/>
      <c r="D1933" s="724"/>
      <c r="E1933" s="724"/>
      <c r="F1933" s="724"/>
      <c r="G1933" s="724"/>
      <c r="H1933" s="724"/>
    </row>
    <row r="1934" spans="3:8" s="146" customFormat="1" ht="12.75">
      <c r="C1934" s="724"/>
      <c r="D1934" s="724"/>
      <c r="E1934" s="724"/>
      <c r="F1934" s="724"/>
      <c r="G1934" s="724"/>
      <c r="H1934" s="724"/>
    </row>
    <row r="1935" spans="3:8" s="146" customFormat="1" ht="12.75">
      <c r="C1935" s="724"/>
      <c r="D1935" s="724"/>
      <c r="E1935" s="724"/>
      <c r="F1935" s="724"/>
      <c r="G1935" s="724"/>
      <c r="H1935" s="724"/>
    </row>
    <row r="1936" spans="3:8" s="146" customFormat="1" ht="12.75">
      <c r="C1936" s="724"/>
      <c r="D1936" s="724"/>
      <c r="E1936" s="724"/>
      <c r="F1936" s="724"/>
      <c r="G1936" s="724"/>
      <c r="H1936" s="724"/>
    </row>
    <row r="1937" spans="3:8" s="146" customFormat="1" ht="12.75">
      <c r="C1937" s="724"/>
      <c r="D1937" s="724"/>
      <c r="E1937" s="724"/>
      <c r="F1937" s="724"/>
      <c r="G1937" s="724"/>
      <c r="H1937" s="724"/>
    </row>
    <row r="1938" spans="3:8" s="146" customFormat="1" ht="12.75">
      <c r="C1938" s="724"/>
      <c r="D1938" s="724"/>
      <c r="E1938" s="724"/>
      <c r="F1938" s="724"/>
      <c r="G1938" s="724"/>
      <c r="H1938" s="724"/>
    </row>
    <row r="1939" spans="3:8" s="146" customFormat="1" ht="12.75">
      <c r="C1939" s="724"/>
      <c r="D1939" s="724"/>
      <c r="E1939" s="724"/>
      <c r="F1939" s="724"/>
      <c r="G1939" s="724"/>
      <c r="H1939" s="724"/>
    </row>
    <row r="1940" spans="3:8" s="146" customFormat="1" ht="12.75">
      <c r="C1940" s="724"/>
      <c r="D1940" s="724"/>
      <c r="E1940" s="724"/>
      <c r="F1940" s="724"/>
      <c r="G1940" s="724"/>
      <c r="H1940" s="724"/>
    </row>
    <row r="1941" spans="3:8" s="146" customFormat="1" ht="12.75">
      <c r="C1941" s="724"/>
      <c r="D1941" s="724"/>
      <c r="E1941" s="724"/>
      <c r="F1941" s="724"/>
      <c r="G1941" s="724"/>
      <c r="H1941" s="724"/>
    </row>
    <row r="1942" spans="3:8" s="146" customFormat="1" ht="12.75">
      <c r="C1942" s="724"/>
      <c r="D1942" s="724"/>
      <c r="E1942" s="724"/>
      <c r="F1942" s="724"/>
      <c r="G1942" s="724"/>
      <c r="H1942" s="724"/>
    </row>
    <row r="1943" spans="3:8" s="146" customFormat="1" ht="12.75">
      <c r="C1943" s="724"/>
      <c r="D1943" s="724"/>
      <c r="E1943" s="724"/>
      <c r="F1943" s="724"/>
      <c r="G1943" s="724"/>
      <c r="H1943" s="724"/>
    </row>
    <row r="1944" spans="3:8" s="146" customFormat="1" ht="12.75">
      <c r="C1944" s="724"/>
      <c r="D1944" s="724"/>
      <c r="E1944" s="724"/>
      <c r="F1944" s="724"/>
      <c r="G1944" s="724"/>
      <c r="H1944" s="724"/>
    </row>
    <row r="1945" spans="3:8" s="146" customFormat="1" ht="12.75">
      <c r="C1945" s="724"/>
      <c r="D1945" s="724"/>
      <c r="E1945" s="724"/>
      <c r="F1945" s="724"/>
      <c r="G1945" s="724"/>
      <c r="H1945" s="724"/>
    </row>
    <row r="1946" spans="3:8" s="146" customFormat="1" ht="12.75">
      <c r="C1946" s="724"/>
      <c r="D1946" s="724"/>
      <c r="E1946" s="724"/>
      <c r="F1946" s="724"/>
      <c r="G1946" s="724"/>
      <c r="H1946" s="724"/>
    </row>
    <row r="1947" spans="3:8" s="146" customFormat="1" ht="12.75">
      <c r="C1947" s="724"/>
      <c r="D1947" s="724"/>
      <c r="E1947" s="724"/>
      <c r="F1947" s="724"/>
      <c r="G1947" s="724"/>
      <c r="H1947" s="724"/>
    </row>
    <row r="1948" spans="3:8" s="146" customFormat="1" ht="12.75">
      <c r="C1948" s="724"/>
      <c r="D1948" s="724"/>
      <c r="E1948" s="724"/>
      <c r="F1948" s="724"/>
      <c r="G1948" s="724"/>
      <c r="H1948" s="724"/>
    </row>
    <row r="1949" spans="3:8" s="146" customFormat="1" ht="12.75">
      <c r="C1949" s="724"/>
      <c r="D1949" s="724"/>
      <c r="E1949" s="724"/>
      <c r="F1949" s="724"/>
      <c r="G1949" s="724"/>
      <c r="H1949" s="724"/>
    </row>
    <row r="1950" spans="3:8" s="146" customFormat="1" ht="12.75">
      <c r="C1950" s="724"/>
      <c r="D1950" s="724"/>
      <c r="E1950" s="724"/>
      <c r="F1950" s="724"/>
      <c r="G1950" s="724"/>
      <c r="H1950" s="724"/>
    </row>
    <row r="1951" spans="3:8" s="146" customFormat="1" ht="12.75">
      <c r="C1951" s="724"/>
      <c r="D1951" s="724"/>
      <c r="E1951" s="724"/>
      <c r="F1951" s="724"/>
      <c r="G1951" s="724"/>
      <c r="H1951" s="724"/>
    </row>
    <row r="1952" spans="3:8" s="146" customFormat="1" ht="12.75">
      <c r="C1952" s="724"/>
      <c r="D1952" s="724"/>
      <c r="E1952" s="724"/>
      <c r="F1952" s="724"/>
      <c r="G1952" s="724"/>
      <c r="H1952" s="724"/>
    </row>
    <row r="1953" spans="3:8" s="146" customFormat="1" ht="12.75">
      <c r="C1953" s="724"/>
      <c r="D1953" s="724"/>
      <c r="E1953" s="724"/>
      <c r="F1953" s="724"/>
      <c r="G1953" s="724"/>
      <c r="H1953" s="724"/>
    </row>
    <row r="1954" spans="3:8" s="146" customFormat="1" ht="12.75">
      <c r="C1954" s="724"/>
      <c r="D1954" s="724"/>
      <c r="E1954" s="724"/>
      <c r="F1954" s="724"/>
      <c r="G1954" s="724"/>
      <c r="H1954" s="724"/>
    </row>
    <row r="1955" spans="3:8" s="146" customFormat="1" ht="12.75">
      <c r="C1955" s="724"/>
      <c r="D1955" s="724"/>
      <c r="E1955" s="724"/>
      <c r="F1955" s="724"/>
      <c r="G1955" s="724"/>
      <c r="H1955" s="724"/>
    </row>
    <row r="1956" spans="3:8" s="146" customFormat="1" ht="12.75">
      <c r="C1956" s="724"/>
      <c r="D1956" s="724"/>
      <c r="E1956" s="724"/>
      <c r="F1956" s="724"/>
      <c r="G1956" s="724"/>
      <c r="H1956" s="724"/>
    </row>
    <row r="1957" spans="3:8" s="146" customFormat="1" ht="12.75">
      <c r="C1957" s="724"/>
      <c r="D1957" s="724"/>
      <c r="E1957" s="724"/>
      <c r="F1957" s="724"/>
      <c r="G1957" s="724"/>
      <c r="H1957" s="724"/>
    </row>
    <row r="1958" spans="3:8" s="146" customFormat="1" ht="12.75">
      <c r="C1958" s="724"/>
      <c r="D1958" s="724"/>
      <c r="E1958" s="724"/>
      <c r="F1958" s="724"/>
      <c r="G1958" s="724"/>
      <c r="H1958" s="724"/>
    </row>
    <row r="1959" spans="3:8" s="146" customFormat="1" ht="12.75">
      <c r="C1959" s="724"/>
      <c r="D1959" s="724"/>
      <c r="E1959" s="724"/>
      <c r="F1959" s="724"/>
      <c r="G1959" s="724"/>
      <c r="H1959" s="724"/>
    </row>
    <row r="1960" spans="3:8" s="146" customFormat="1" ht="12.75">
      <c r="C1960" s="724"/>
      <c r="D1960" s="724"/>
      <c r="E1960" s="724"/>
      <c r="F1960" s="724"/>
      <c r="G1960" s="724"/>
      <c r="H1960" s="724"/>
    </row>
    <row r="1961" spans="3:8" s="146" customFormat="1" ht="12.75">
      <c r="C1961" s="724"/>
      <c r="D1961" s="724"/>
      <c r="E1961" s="724"/>
      <c r="F1961" s="724"/>
      <c r="G1961" s="724"/>
      <c r="H1961" s="724"/>
    </row>
    <row r="1962" spans="3:8" s="146" customFormat="1" ht="12.75">
      <c r="C1962" s="724"/>
      <c r="D1962" s="724"/>
      <c r="E1962" s="724"/>
      <c r="F1962" s="724"/>
      <c r="G1962" s="724"/>
      <c r="H1962" s="724"/>
    </row>
    <row r="1963" spans="3:8" s="146" customFormat="1" ht="12.75">
      <c r="C1963" s="724"/>
      <c r="D1963" s="724"/>
      <c r="E1963" s="724"/>
      <c r="F1963" s="724"/>
      <c r="G1963" s="724"/>
      <c r="H1963" s="724"/>
    </row>
    <row r="1964" spans="3:8" s="146" customFormat="1" ht="12.75">
      <c r="C1964" s="724"/>
      <c r="D1964" s="724"/>
      <c r="E1964" s="724"/>
      <c r="F1964" s="724"/>
      <c r="G1964" s="724"/>
      <c r="H1964" s="724"/>
    </row>
    <row r="1965" spans="3:8" s="146" customFormat="1" ht="12.75">
      <c r="C1965" s="724"/>
      <c r="D1965" s="724"/>
      <c r="E1965" s="724"/>
      <c r="F1965" s="724"/>
      <c r="G1965" s="724"/>
      <c r="H1965" s="724"/>
    </row>
    <row r="1966" spans="3:8" s="146" customFormat="1" ht="12.75">
      <c r="C1966" s="724"/>
      <c r="D1966" s="724"/>
      <c r="E1966" s="724"/>
      <c r="F1966" s="724"/>
      <c r="G1966" s="724"/>
      <c r="H1966" s="724"/>
    </row>
    <row r="1967" spans="3:8" s="146" customFormat="1" ht="12.75">
      <c r="C1967" s="724"/>
      <c r="D1967" s="724"/>
      <c r="E1967" s="724"/>
      <c r="F1967" s="724"/>
      <c r="G1967" s="724"/>
      <c r="H1967" s="724"/>
    </row>
    <row r="1968" spans="3:8" s="146" customFormat="1" ht="12.75">
      <c r="C1968" s="724"/>
      <c r="D1968" s="724"/>
      <c r="E1968" s="724"/>
      <c r="F1968" s="724"/>
      <c r="G1968" s="724"/>
      <c r="H1968" s="724"/>
    </row>
    <row r="1969" spans="3:8" s="146" customFormat="1" ht="12.75">
      <c r="C1969" s="724"/>
      <c r="D1969" s="724"/>
      <c r="E1969" s="724"/>
      <c r="F1969" s="724"/>
      <c r="G1969" s="724"/>
      <c r="H1969" s="724"/>
    </row>
    <row r="1970" spans="3:8" s="146" customFormat="1" ht="12.75">
      <c r="C1970" s="724"/>
      <c r="D1970" s="724"/>
      <c r="E1970" s="724"/>
      <c r="F1970" s="724"/>
      <c r="G1970" s="724"/>
      <c r="H1970" s="724"/>
    </row>
    <row r="1971" spans="3:8" s="146" customFormat="1" ht="12.75">
      <c r="C1971" s="724"/>
      <c r="D1971" s="724"/>
      <c r="E1971" s="724"/>
      <c r="F1971" s="724"/>
      <c r="G1971" s="724"/>
      <c r="H1971" s="724"/>
    </row>
    <row r="1972" spans="3:8" s="146" customFormat="1" ht="12.75">
      <c r="C1972" s="724"/>
      <c r="D1972" s="724"/>
      <c r="E1972" s="724"/>
      <c r="F1972" s="724"/>
      <c r="G1972" s="724"/>
      <c r="H1972" s="724"/>
    </row>
    <row r="1973" spans="3:8" s="146" customFormat="1" ht="12.75">
      <c r="C1973" s="724"/>
      <c r="D1973" s="724"/>
      <c r="E1973" s="724"/>
      <c r="F1973" s="724"/>
      <c r="G1973" s="724"/>
      <c r="H1973" s="724"/>
    </row>
    <row r="1974" spans="3:8" s="146" customFormat="1" ht="12.75">
      <c r="C1974" s="724"/>
      <c r="D1974" s="724"/>
      <c r="E1974" s="724"/>
      <c r="F1974" s="724"/>
      <c r="G1974" s="724"/>
      <c r="H1974" s="724"/>
    </row>
    <row r="1975" spans="3:8" s="146" customFormat="1" ht="12.75">
      <c r="C1975" s="724"/>
      <c r="D1975" s="724"/>
      <c r="E1975" s="724"/>
      <c r="F1975" s="724"/>
      <c r="G1975" s="724"/>
      <c r="H1975" s="724"/>
    </row>
    <row r="1976" spans="3:8" s="146" customFormat="1" ht="12.75">
      <c r="C1976" s="724"/>
      <c r="D1976" s="724"/>
      <c r="E1976" s="724"/>
      <c r="F1976" s="724"/>
      <c r="G1976" s="724"/>
      <c r="H1976" s="724"/>
    </row>
    <row r="1977" spans="3:8" s="146" customFormat="1" ht="12.75">
      <c r="C1977" s="724"/>
      <c r="D1977" s="724"/>
      <c r="E1977" s="724"/>
      <c r="F1977" s="724"/>
      <c r="G1977" s="724"/>
      <c r="H1977" s="724"/>
    </row>
    <row r="1978" spans="3:8" s="146" customFormat="1" ht="12.75">
      <c r="C1978" s="724"/>
      <c r="D1978" s="724"/>
      <c r="E1978" s="724"/>
      <c r="F1978" s="724"/>
      <c r="G1978" s="724"/>
      <c r="H1978" s="724"/>
    </row>
    <row r="1979" spans="3:8" s="146" customFormat="1" ht="12.75">
      <c r="C1979" s="724"/>
      <c r="D1979" s="724"/>
      <c r="E1979" s="724"/>
      <c r="F1979" s="724"/>
      <c r="G1979" s="724"/>
      <c r="H1979" s="724"/>
    </row>
    <row r="1980" spans="3:8" s="146" customFormat="1" ht="12.75">
      <c r="C1980" s="724"/>
      <c r="D1980" s="724"/>
      <c r="E1980" s="724"/>
      <c r="F1980" s="724"/>
      <c r="G1980" s="724"/>
      <c r="H1980" s="724"/>
    </row>
    <row r="1981" spans="3:8" s="146" customFormat="1" ht="12.75">
      <c r="C1981" s="724"/>
      <c r="D1981" s="724"/>
      <c r="E1981" s="724"/>
      <c r="F1981" s="724"/>
      <c r="G1981" s="724"/>
      <c r="H1981" s="724"/>
    </row>
    <row r="1982" spans="3:8" s="146" customFormat="1" ht="12.75">
      <c r="C1982" s="724"/>
      <c r="D1982" s="724"/>
      <c r="E1982" s="724"/>
      <c r="F1982" s="724"/>
      <c r="G1982" s="724"/>
      <c r="H1982" s="724"/>
    </row>
    <row r="1983" spans="3:8" s="146" customFormat="1" ht="12.75">
      <c r="C1983" s="724"/>
      <c r="D1983" s="724"/>
      <c r="E1983" s="724"/>
      <c r="F1983" s="724"/>
      <c r="G1983" s="724"/>
      <c r="H1983" s="724"/>
    </row>
    <row r="1984" spans="3:8" s="146" customFormat="1" ht="12.75">
      <c r="C1984" s="724"/>
      <c r="D1984" s="724"/>
      <c r="E1984" s="724"/>
      <c r="F1984" s="724"/>
      <c r="G1984" s="724"/>
      <c r="H1984" s="724"/>
    </row>
    <row r="1985" spans="3:8" s="146" customFormat="1" ht="12.75">
      <c r="C1985" s="724"/>
      <c r="D1985" s="724"/>
      <c r="E1985" s="724"/>
      <c r="F1985" s="724"/>
      <c r="G1985" s="724"/>
      <c r="H1985" s="724"/>
    </row>
    <row r="1986" spans="3:8" s="146" customFormat="1" ht="12.75">
      <c r="C1986" s="724"/>
      <c r="D1986" s="724"/>
      <c r="E1986" s="724"/>
      <c r="F1986" s="724"/>
      <c r="G1986" s="724"/>
      <c r="H1986" s="724"/>
    </row>
    <row r="1987" spans="3:8" s="146" customFormat="1" ht="12.75">
      <c r="C1987" s="724"/>
      <c r="D1987" s="724"/>
      <c r="E1987" s="724"/>
      <c r="F1987" s="724"/>
      <c r="G1987" s="724"/>
      <c r="H1987" s="724"/>
    </row>
    <row r="1988" spans="3:8" s="146" customFormat="1" ht="12.75">
      <c r="C1988" s="724"/>
      <c r="D1988" s="724"/>
      <c r="E1988" s="724"/>
      <c r="F1988" s="724"/>
      <c r="G1988" s="724"/>
      <c r="H1988" s="724"/>
    </row>
    <row r="1989" spans="3:8" s="146" customFormat="1" ht="12.75">
      <c r="C1989" s="724"/>
      <c r="D1989" s="724"/>
      <c r="E1989" s="724"/>
      <c r="F1989" s="724"/>
      <c r="G1989" s="724"/>
      <c r="H1989" s="724"/>
    </row>
    <row r="1990" spans="3:8" s="146" customFormat="1" ht="12.75">
      <c r="C1990" s="724"/>
      <c r="D1990" s="724"/>
      <c r="E1990" s="724"/>
      <c r="F1990" s="724"/>
      <c r="G1990" s="724"/>
      <c r="H1990" s="724"/>
    </row>
    <row r="1991" spans="3:8" s="146" customFormat="1" ht="12.75">
      <c r="C1991" s="724"/>
      <c r="D1991" s="724"/>
      <c r="E1991" s="724"/>
      <c r="F1991" s="724"/>
      <c r="G1991" s="724"/>
      <c r="H1991" s="724"/>
    </row>
    <row r="1992" spans="3:8" s="146" customFormat="1" ht="12.75">
      <c r="C1992" s="724"/>
      <c r="D1992" s="724"/>
      <c r="E1992" s="724"/>
      <c r="F1992" s="724"/>
      <c r="G1992" s="724"/>
      <c r="H1992" s="724"/>
    </row>
    <row r="1993" spans="3:8" s="146" customFormat="1" ht="12.75">
      <c r="C1993" s="724"/>
      <c r="D1993" s="724"/>
      <c r="E1993" s="724"/>
      <c r="F1993" s="724"/>
      <c r="G1993" s="724"/>
      <c r="H1993" s="724"/>
    </row>
    <row r="1994" spans="3:8" s="146" customFormat="1" ht="12.75">
      <c r="C1994" s="724"/>
      <c r="D1994" s="724"/>
      <c r="E1994" s="724"/>
      <c r="F1994" s="724"/>
      <c r="G1994" s="724"/>
      <c r="H1994" s="724"/>
    </row>
    <row r="1995" spans="3:8" s="146" customFormat="1" ht="12.75">
      <c r="C1995" s="724"/>
      <c r="D1995" s="724"/>
      <c r="E1995" s="724"/>
      <c r="F1995" s="724"/>
      <c r="G1995" s="724"/>
      <c r="H1995" s="724"/>
    </row>
    <row r="1996" spans="3:8" s="146" customFormat="1" ht="12.75">
      <c r="C1996" s="724"/>
      <c r="D1996" s="724"/>
      <c r="E1996" s="724"/>
      <c r="F1996" s="724"/>
      <c r="G1996" s="724"/>
      <c r="H1996" s="724"/>
    </row>
    <row r="1997" spans="3:8" s="146" customFormat="1" ht="12.75">
      <c r="C1997" s="724"/>
      <c r="D1997" s="724"/>
      <c r="E1997" s="724"/>
      <c r="F1997" s="724"/>
      <c r="G1997" s="724"/>
      <c r="H1997" s="724"/>
    </row>
    <row r="1998" spans="3:8" s="146" customFormat="1" ht="12.75">
      <c r="C1998" s="724"/>
      <c r="D1998" s="724"/>
      <c r="E1998" s="724"/>
      <c r="F1998" s="724"/>
      <c r="G1998" s="724"/>
      <c r="H1998" s="724"/>
    </row>
    <row r="1999" spans="3:8" s="146" customFormat="1" ht="12.75">
      <c r="C1999" s="724"/>
      <c r="D1999" s="724"/>
      <c r="E1999" s="724"/>
      <c r="F1999" s="724"/>
      <c r="G1999" s="724"/>
      <c r="H1999" s="724"/>
    </row>
    <row r="2000" spans="3:8" s="146" customFormat="1" ht="12.75">
      <c r="C2000" s="724"/>
      <c r="D2000" s="724"/>
      <c r="E2000" s="724"/>
      <c r="F2000" s="724"/>
      <c r="G2000" s="724"/>
      <c r="H2000" s="724"/>
    </row>
    <row r="2001" spans="3:8" s="146" customFormat="1" ht="12.75">
      <c r="C2001" s="724"/>
      <c r="D2001" s="724"/>
      <c r="E2001" s="724"/>
      <c r="F2001" s="724"/>
      <c r="G2001" s="724"/>
      <c r="H2001" s="724"/>
    </row>
    <row r="2002" spans="3:8" s="146" customFormat="1" ht="12.75">
      <c r="C2002" s="724"/>
      <c r="D2002" s="724"/>
      <c r="E2002" s="724"/>
      <c r="F2002" s="724"/>
      <c r="G2002" s="724"/>
      <c r="H2002" s="724"/>
    </row>
    <row r="2003" spans="3:8" s="146" customFormat="1" ht="12.75">
      <c r="C2003" s="724"/>
      <c r="D2003" s="724"/>
      <c r="E2003" s="724"/>
      <c r="F2003" s="724"/>
      <c r="G2003" s="724"/>
      <c r="H2003" s="724"/>
    </row>
    <row r="2004" spans="3:8" s="146" customFormat="1" ht="12.75">
      <c r="C2004" s="724"/>
      <c r="D2004" s="724"/>
      <c r="E2004" s="724"/>
      <c r="F2004" s="724"/>
      <c r="G2004" s="724"/>
      <c r="H2004" s="724"/>
    </row>
    <row r="2005" spans="3:8" s="146" customFormat="1" ht="12.75">
      <c r="C2005" s="724"/>
      <c r="D2005" s="724"/>
      <c r="E2005" s="724"/>
      <c r="F2005" s="724"/>
      <c r="G2005" s="724"/>
      <c r="H2005" s="724"/>
    </row>
    <row r="2006" spans="3:8" s="146" customFormat="1" ht="12.75">
      <c r="C2006" s="724"/>
      <c r="D2006" s="724"/>
      <c r="E2006" s="724"/>
      <c r="F2006" s="724"/>
      <c r="G2006" s="724"/>
      <c r="H2006" s="724"/>
    </row>
    <row r="2007" spans="3:8" s="146" customFormat="1" ht="12.75">
      <c r="C2007" s="724"/>
      <c r="D2007" s="724"/>
      <c r="E2007" s="724"/>
      <c r="F2007" s="724"/>
      <c r="G2007" s="724"/>
      <c r="H2007" s="724"/>
    </row>
    <row r="2008" spans="3:8" s="146" customFormat="1" ht="12.75">
      <c r="C2008" s="724"/>
      <c r="D2008" s="724"/>
      <c r="E2008" s="724"/>
      <c r="F2008" s="724"/>
      <c r="G2008" s="724"/>
      <c r="H2008" s="724"/>
    </row>
    <row r="2009" spans="3:8" s="146" customFormat="1" ht="12.75">
      <c r="C2009" s="724"/>
      <c r="D2009" s="724"/>
      <c r="E2009" s="724"/>
      <c r="F2009" s="724"/>
      <c r="G2009" s="724"/>
      <c r="H2009" s="724"/>
    </row>
    <row r="2010" spans="3:8" s="146" customFormat="1" ht="12.75">
      <c r="C2010" s="724"/>
      <c r="D2010" s="724"/>
      <c r="E2010" s="724"/>
      <c r="F2010" s="724"/>
      <c r="G2010" s="724"/>
      <c r="H2010" s="724"/>
    </row>
    <row r="2011" spans="3:8" s="146" customFormat="1" ht="12.75">
      <c r="C2011" s="724"/>
      <c r="D2011" s="724"/>
      <c r="E2011" s="724"/>
      <c r="F2011" s="724"/>
      <c r="G2011" s="724"/>
      <c r="H2011" s="724"/>
    </row>
    <row r="2012" spans="3:8" s="146" customFormat="1" ht="12.75">
      <c r="C2012" s="724"/>
      <c r="D2012" s="724"/>
      <c r="E2012" s="724"/>
      <c r="F2012" s="724"/>
      <c r="G2012" s="724"/>
      <c r="H2012" s="724"/>
    </row>
    <row r="2013" spans="3:8" s="146" customFormat="1" ht="12.75">
      <c r="C2013" s="724"/>
      <c r="D2013" s="724"/>
      <c r="E2013" s="724"/>
      <c r="F2013" s="724"/>
      <c r="G2013" s="724"/>
      <c r="H2013" s="724"/>
    </row>
    <row r="2014" spans="3:8" s="146" customFormat="1" ht="12.75">
      <c r="C2014" s="724"/>
      <c r="D2014" s="724"/>
      <c r="E2014" s="724"/>
      <c r="F2014" s="724"/>
      <c r="G2014" s="724"/>
      <c r="H2014" s="724"/>
    </row>
    <row r="2015" spans="3:8" s="146" customFormat="1" ht="12.75">
      <c r="C2015" s="724"/>
      <c r="D2015" s="724"/>
      <c r="E2015" s="724"/>
      <c r="F2015" s="724"/>
      <c r="G2015" s="724"/>
      <c r="H2015" s="724"/>
    </row>
    <row r="2016" spans="3:8" s="146" customFormat="1" ht="12.75">
      <c r="C2016" s="724"/>
      <c r="D2016" s="724"/>
      <c r="E2016" s="724"/>
      <c r="F2016" s="724"/>
      <c r="G2016" s="724"/>
      <c r="H2016" s="724"/>
    </row>
    <row r="2017" spans="3:8" s="146" customFormat="1" ht="12.75">
      <c r="C2017" s="724"/>
      <c r="D2017" s="724"/>
      <c r="E2017" s="724"/>
      <c r="F2017" s="724"/>
      <c r="G2017" s="724"/>
      <c r="H2017" s="724"/>
    </row>
    <row r="2018" spans="3:8" s="146" customFormat="1" ht="12.75">
      <c r="C2018" s="724"/>
      <c r="D2018" s="724"/>
      <c r="E2018" s="724"/>
      <c r="F2018" s="724"/>
      <c r="G2018" s="724"/>
      <c r="H2018" s="724"/>
    </row>
    <row r="2019" spans="3:8" s="146" customFormat="1" ht="12.75">
      <c r="C2019" s="724"/>
      <c r="D2019" s="724"/>
      <c r="E2019" s="724"/>
      <c r="F2019" s="724"/>
      <c r="G2019" s="724"/>
      <c r="H2019" s="724"/>
    </row>
    <row r="2020" spans="3:8" s="146" customFormat="1" ht="12.75">
      <c r="C2020" s="724"/>
      <c r="D2020" s="724"/>
      <c r="E2020" s="724"/>
      <c r="F2020" s="724"/>
      <c r="G2020" s="724"/>
      <c r="H2020" s="724"/>
    </row>
    <row r="2021" spans="3:8" s="146" customFormat="1" ht="12.75">
      <c r="C2021" s="724"/>
      <c r="D2021" s="724"/>
      <c r="E2021" s="724"/>
      <c r="F2021" s="724"/>
      <c r="G2021" s="724"/>
      <c r="H2021" s="724"/>
    </row>
    <row r="2022" spans="3:8" s="146" customFormat="1" ht="12.75">
      <c r="C2022" s="724"/>
      <c r="D2022" s="724"/>
      <c r="E2022" s="724"/>
      <c r="F2022" s="724"/>
      <c r="G2022" s="724"/>
      <c r="H2022" s="724"/>
    </row>
    <row r="2023" spans="3:8" s="146" customFormat="1" ht="12.75">
      <c r="C2023" s="724"/>
      <c r="D2023" s="724"/>
      <c r="E2023" s="724"/>
      <c r="F2023" s="724"/>
      <c r="G2023" s="724"/>
      <c r="H2023" s="724"/>
    </row>
    <row r="2024" spans="3:8" s="146" customFormat="1" ht="12.75">
      <c r="C2024" s="724"/>
      <c r="D2024" s="724"/>
      <c r="E2024" s="724"/>
      <c r="F2024" s="724"/>
      <c r="G2024" s="724"/>
      <c r="H2024" s="724"/>
    </row>
    <row r="2025" spans="3:8" s="146" customFormat="1" ht="12.75">
      <c r="C2025" s="724"/>
      <c r="D2025" s="724"/>
      <c r="E2025" s="724"/>
      <c r="F2025" s="724"/>
      <c r="G2025" s="724"/>
      <c r="H2025" s="724"/>
    </row>
    <row r="2026" spans="3:8" s="146" customFormat="1" ht="12.75">
      <c r="C2026" s="724"/>
      <c r="D2026" s="724"/>
      <c r="E2026" s="724"/>
      <c r="F2026" s="724"/>
      <c r="G2026" s="724"/>
      <c r="H2026" s="724"/>
    </row>
    <row r="2027" spans="3:8" s="146" customFormat="1" ht="12.75">
      <c r="C2027" s="724"/>
      <c r="D2027" s="724"/>
      <c r="E2027" s="724"/>
      <c r="F2027" s="724"/>
      <c r="G2027" s="724"/>
      <c r="H2027" s="724"/>
    </row>
    <row r="2028" spans="3:8" s="146" customFormat="1" ht="12.75">
      <c r="C2028" s="724"/>
      <c r="D2028" s="724"/>
      <c r="E2028" s="724"/>
      <c r="F2028" s="724"/>
      <c r="G2028" s="724"/>
      <c r="H2028" s="724"/>
    </row>
    <row r="2029" spans="3:8" s="146" customFormat="1" ht="12.75">
      <c r="C2029" s="724"/>
      <c r="D2029" s="724"/>
      <c r="E2029" s="724"/>
      <c r="F2029" s="724"/>
      <c r="G2029" s="724"/>
      <c r="H2029" s="724"/>
    </row>
    <row r="2030" spans="3:8" s="146" customFormat="1" ht="12.75">
      <c r="C2030" s="724"/>
      <c r="D2030" s="724"/>
      <c r="E2030" s="724"/>
      <c r="F2030" s="724"/>
      <c r="G2030" s="724"/>
      <c r="H2030" s="724"/>
    </row>
    <row r="2031" spans="3:8" s="146" customFormat="1" ht="12.75">
      <c r="C2031" s="724"/>
      <c r="D2031" s="724"/>
      <c r="E2031" s="724"/>
      <c r="F2031" s="724"/>
      <c r="G2031" s="724"/>
      <c r="H2031" s="724"/>
    </row>
    <row r="2032" spans="3:8" s="146" customFormat="1" ht="12.75">
      <c r="C2032" s="724"/>
      <c r="D2032" s="724"/>
      <c r="E2032" s="724"/>
      <c r="F2032" s="724"/>
      <c r="G2032" s="724"/>
      <c r="H2032" s="724"/>
    </row>
    <row r="2033" spans="3:8" s="146" customFormat="1" ht="12.75">
      <c r="C2033" s="724"/>
      <c r="D2033" s="724"/>
      <c r="E2033" s="724"/>
      <c r="F2033" s="724"/>
      <c r="G2033" s="724"/>
      <c r="H2033" s="724"/>
    </row>
    <row r="2034" spans="3:8" s="146" customFormat="1" ht="12.75">
      <c r="C2034" s="724"/>
      <c r="D2034" s="724"/>
      <c r="E2034" s="724"/>
      <c r="F2034" s="724"/>
      <c r="G2034" s="724"/>
      <c r="H2034" s="724"/>
    </row>
    <row r="2035" spans="3:8" s="146" customFormat="1" ht="12.75">
      <c r="C2035" s="724"/>
      <c r="D2035" s="724"/>
      <c r="E2035" s="724"/>
      <c r="F2035" s="724"/>
      <c r="G2035" s="724"/>
      <c r="H2035" s="724"/>
    </row>
    <row r="2036" spans="3:8" s="146" customFormat="1" ht="12.75">
      <c r="C2036" s="724"/>
      <c r="D2036" s="724"/>
      <c r="E2036" s="724"/>
      <c r="F2036" s="724"/>
      <c r="G2036" s="724"/>
      <c r="H2036" s="724"/>
    </row>
    <row r="2037" spans="3:8" s="146" customFormat="1" ht="12.75">
      <c r="C2037" s="724"/>
      <c r="D2037" s="724"/>
      <c r="E2037" s="724"/>
      <c r="F2037" s="724"/>
      <c r="G2037" s="724"/>
      <c r="H2037" s="724"/>
    </row>
    <row r="2038" spans="3:8" s="146" customFormat="1" ht="12.75">
      <c r="C2038" s="724"/>
      <c r="D2038" s="724"/>
      <c r="E2038" s="724"/>
      <c r="F2038" s="724"/>
      <c r="G2038" s="724"/>
      <c r="H2038" s="724"/>
    </row>
    <row r="2039" spans="3:8" s="146" customFormat="1" ht="12.75">
      <c r="C2039" s="724"/>
      <c r="D2039" s="724"/>
      <c r="E2039" s="724"/>
      <c r="F2039" s="724"/>
      <c r="G2039" s="724"/>
      <c r="H2039" s="724"/>
    </row>
    <row r="2040" spans="3:8" s="146" customFormat="1" ht="12.75">
      <c r="C2040" s="724"/>
      <c r="D2040" s="724"/>
      <c r="E2040" s="724"/>
      <c r="F2040" s="724"/>
      <c r="G2040" s="724"/>
      <c r="H2040" s="724"/>
    </row>
    <row r="2041" spans="3:8" s="146" customFormat="1" ht="12.75">
      <c r="C2041" s="724"/>
      <c r="D2041" s="724"/>
      <c r="E2041" s="724"/>
      <c r="F2041" s="724"/>
      <c r="G2041" s="724"/>
      <c r="H2041" s="724"/>
    </row>
    <row r="2042" spans="3:8" s="146" customFormat="1" ht="12.75">
      <c r="C2042" s="724"/>
      <c r="D2042" s="724"/>
      <c r="E2042" s="724"/>
      <c r="F2042" s="724"/>
      <c r="G2042" s="724"/>
      <c r="H2042" s="724"/>
    </row>
    <row r="2043" spans="3:8" s="146" customFormat="1" ht="12.75">
      <c r="C2043" s="724"/>
      <c r="D2043" s="724"/>
      <c r="E2043" s="724"/>
      <c r="F2043" s="724"/>
      <c r="G2043" s="724"/>
      <c r="H2043" s="724"/>
    </row>
    <row r="2044" spans="3:8" s="146" customFormat="1" ht="12.75">
      <c r="C2044" s="724"/>
      <c r="D2044" s="724"/>
      <c r="E2044" s="724"/>
      <c r="F2044" s="724"/>
      <c r="G2044" s="724"/>
      <c r="H2044" s="724"/>
    </row>
    <row r="2045" spans="3:8" s="146" customFormat="1" ht="12.75">
      <c r="C2045" s="724"/>
      <c r="D2045" s="724"/>
      <c r="E2045" s="724"/>
      <c r="F2045" s="724"/>
      <c r="G2045" s="724"/>
      <c r="H2045" s="724"/>
    </row>
    <row r="2046" spans="3:8" s="146" customFormat="1" ht="12.75">
      <c r="C2046" s="724"/>
      <c r="D2046" s="724"/>
      <c r="E2046" s="724"/>
      <c r="F2046" s="724"/>
      <c r="G2046" s="724"/>
      <c r="H2046" s="724"/>
    </row>
    <row r="2047" spans="3:8" s="146" customFormat="1" ht="12.75">
      <c r="C2047" s="724"/>
      <c r="D2047" s="724"/>
      <c r="E2047" s="724"/>
      <c r="F2047" s="724"/>
      <c r="G2047" s="724"/>
      <c r="H2047" s="724"/>
    </row>
    <row r="2048" spans="3:8" s="146" customFormat="1" ht="12.75">
      <c r="C2048" s="724"/>
      <c r="D2048" s="724"/>
      <c r="E2048" s="724"/>
      <c r="F2048" s="724"/>
      <c r="G2048" s="724"/>
      <c r="H2048" s="724"/>
    </row>
    <row r="2049" spans="3:8" s="146" customFormat="1" ht="12.75">
      <c r="C2049" s="724"/>
      <c r="D2049" s="724"/>
      <c r="E2049" s="724"/>
      <c r="F2049" s="724"/>
      <c r="G2049" s="724"/>
      <c r="H2049" s="724"/>
    </row>
    <row r="2050" spans="3:8" s="146" customFormat="1" ht="12.75">
      <c r="C2050" s="724"/>
      <c r="D2050" s="724"/>
      <c r="E2050" s="724"/>
      <c r="F2050" s="724"/>
      <c r="G2050" s="724"/>
      <c r="H2050" s="724"/>
    </row>
    <row r="2051" spans="3:8" s="146" customFormat="1" ht="12.75">
      <c r="C2051" s="724"/>
      <c r="D2051" s="724"/>
      <c r="E2051" s="724"/>
      <c r="F2051" s="724"/>
      <c r="G2051" s="724"/>
      <c r="H2051" s="724"/>
    </row>
    <row r="2052" spans="3:8" s="146" customFormat="1" ht="12.75">
      <c r="C2052" s="724"/>
      <c r="D2052" s="724"/>
      <c r="E2052" s="724"/>
      <c r="F2052" s="724"/>
      <c r="G2052" s="724"/>
      <c r="H2052" s="724"/>
    </row>
    <row r="2053" spans="3:8" s="146" customFormat="1" ht="12.75">
      <c r="C2053" s="724"/>
      <c r="D2053" s="724"/>
      <c r="E2053" s="724"/>
      <c r="F2053" s="724"/>
      <c r="G2053" s="724"/>
      <c r="H2053" s="724"/>
    </row>
    <row r="2054" spans="3:8" s="146" customFormat="1" ht="12.75">
      <c r="C2054" s="724"/>
      <c r="D2054" s="724"/>
      <c r="E2054" s="724"/>
      <c r="F2054" s="724"/>
      <c r="G2054" s="724"/>
      <c r="H2054" s="724"/>
    </row>
    <row r="2055" spans="3:8" s="146" customFormat="1" ht="12.75">
      <c r="C2055" s="724"/>
      <c r="D2055" s="724"/>
      <c r="E2055" s="724"/>
      <c r="F2055" s="724"/>
      <c r="G2055" s="724"/>
      <c r="H2055" s="724"/>
    </row>
    <row r="2056" spans="3:8" s="146" customFormat="1" ht="12.75">
      <c r="C2056" s="724"/>
      <c r="D2056" s="724"/>
      <c r="E2056" s="724"/>
      <c r="F2056" s="724"/>
      <c r="G2056" s="724"/>
      <c r="H2056" s="724"/>
    </row>
    <row r="2057" spans="3:8" s="146" customFormat="1" ht="12.75">
      <c r="C2057" s="724"/>
      <c r="D2057" s="724"/>
      <c r="E2057" s="724"/>
      <c r="F2057" s="724"/>
      <c r="G2057" s="724"/>
      <c r="H2057" s="724"/>
    </row>
    <row r="2058" spans="3:8" s="146" customFormat="1" ht="12.75">
      <c r="C2058" s="724"/>
      <c r="D2058" s="724"/>
      <c r="E2058" s="724"/>
      <c r="F2058" s="724"/>
      <c r="G2058" s="724"/>
      <c r="H2058" s="724"/>
    </row>
    <row r="2059" spans="3:8" s="146" customFormat="1" ht="12.75">
      <c r="C2059" s="724"/>
      <c r="D2059" s="724"/>
      <c r="E2059" s="724"/>
      <c r="F2059" s="724"/>
      <c r="G2059" s="724"/>
      <c r="H2059" s="724"/>
    </row>
    <row r="2060" spans="3:8" s="146" customFormat="1" ht="12.75">
      <c r="C2060" s="724"/>
      <c r="D2060" s="724"/>
      <c r="E2060" s="724"/>
      <c r="F2060" s="724"/>
      <c r="G2060" s="724"/>
      <c r="H2060" s="724"/>
    </row>
    <row r="2061" spans="3:8" s="146" customFormat="1" ht="12.75">
      <c r="C2061" s="724"/>
      <c r="D2061" s="724"/>
      <c r="E2061" s="724"/>
      <c r="F2061" s="724"/>
      <c r="G2061" s="724"/>
      <c r="H2061" s="724"/>
    </row>
    <row r="2062" spans="3:8" s="146" customFormat="1" ht="12.75">
      <c r="C2062" s="724"/>
      <c r="D2062" s="724"/>
      <c r="E2062" s="724"/>
      <c r="F2062" s="724"/>
      <c r="G2062" s="724"/>
      <c r="H2062" s="724"/>
    </row>
    <row r="2063" spans="3:8" s="146" customFormat="1" ht="12.75">
      <c r="C2063" s="724"/>
      <c r="D2063" s="724"/>
      <c r="E2063" s="724"/>
      <c r="F2063" s="724"/>
      <c r="G2063" s="724"/>
      <c r="H2063" s="724"/>
    </row>
    <row r="2064" spans="3:8" s="146" customFormat="1" ht="12.75">
      <c r="C2064" s="724"/>
      <c r="D2064" s="724"/>
      <c r="E2064" s="724"/>
      <c r="F2064" s="724"/>
      <c r="G2064" s="724"/>
      <c r="H2064" s="724"/>
    </row>
    <row r="2065" spans="3:8" s="146" customFormat="1" ht="12.75">
      <c r="C2065" s="724"/>
      <c r="D2065" s="724"/>
      <c r="E2065" s="724"/>
      <c r="F2065" s="724"/>
      <c r="G2065" s="724"/>
      <c r="H2065" s="724"/>
    </row>
    <row r="2066" spans="3:8" s="146" customFormat="1" ht="12.75">
      <c r="C2066" s="724"/>
      <c r="D2066" s="724"/>
      <c r="E2066" s="724"/>
      <c r="F2066" s="724"/>
      <c r="G2066" s="724"/>
      <c r="H2066" s="724"/>
    </row>
    <row r="2067" spans="3:8" s="146" customFormat="1" ht="12.75">
      <c r="C2067" s="724"/>
      <c r="D2067" s="724"/>
      <c r="E2067" s="724"/>
      <c r="F2067" s="724"/>
      <c r="G2067" s="724"/>
      <c r="H2067" s="724"/>
    </row>
    <row r="2068" spans="3:8" s="146" customFormat="1" ht="12.75">
      <c r="C2068" s="724"/>
      <c r="D2068" s="724"/>
      <c r="E2068" s="724"/>
      <c r="F2068" s="724"/>
      <c r="G2068" s="724"/>
      <c r="H2068" s="724"/>
    </row>
    <row r="2069" spans="3:8" s="146" customFormat="1" ht="12.75">
      <c r="C2069" s="724"/>
      <c r="D2069" s="724"/>
      <c r="E2069" s="724"/>
      <c r="F2069" s="724"/>
      <c r="G2069" s="724"/>
      <c r="H2069" s="724"/>
    </row>
    <row r="2070" spans="3:8" s="146" customFormat="1" ht="12.75">
      <c r="C2070" s="724"/>
      <c r="D2070" s="724"/>
      <c r="E2070" s="724"/>
      <c r="F2070" s="724"/>
      <c r="G2070" s="724"/>
      <c r="H2070" s="724"/>
    </row>
    <row r="2071" spans="3:8" s="146" customFormat="1" ht="12.75">
      <c r="C2071" s="724"/>
      <c r="D2071" s="724"/>
      <c r="E2071" s="724"/>
      <c r="F2071" s="724"/>
      <c r="G2071" s="724"/>
      <c r="H2071" s="724"/>
    </row>
    <row r="2072" spans="3:8" s="146" customFormat="1" ht="12.75">
      <c r="C2072" s="724"/>
      <c r="D2072" s="724"/>
      <c r="E2072" s="724"/>
      <c r="F2072" s="724"/>
      <c r="G2072" s="724"/>
      <c r="H2072" s="724"/>
    </row>
    <row r="2073" spans="3:8" s="146" customFormat="1" ht="12.75">
      <c r="C2073" s="724"/>
      <c r="D2073" s="724"/>
      <c r="E2073" s="724"/>
      <c r="F2073" s="724"/>
      <c r="G2073" s="724"/>
      <c r="H2073" s="724"/>
    </row>
    <row r="2074" spans="3:8" s="146" customFormat="1" ht="12.75">
      <c r="C2074" s="724"/>
      <c r="D2074" s="724"/>
      <c r="E2074" s="724"/>
      <c r="F2074" s="724"/>
      <c r="G2074" s="724"/>
      <c r="H2074" s="724"/>
    </row>
    <row r="2075" spans="3:8" s="146" customFormat="1" ht="12.75">
      <c r="C2075" s="724"/>
      <c r="D2075" s="724"/>
      <c r="E2075" s="724"/>
      <c r="F2075" s="724"/>
      <c r="G2075" s="724"/>
      <c r="H2075" s="724"/>
    </row>
    <row r="2076" spans="3:8" s="146" customFormat="1" ht="12.75">
      <c r="C2076" s="724"/>
      <c r="D2076" s="724"/>
      <c r="E2076" s="724"/>
      <c r="F2076" s="724"/>
      <c r="G2076" s="724"/>
      <c r="H2076" s="724"/>
    </row>
    <row r="2077" spans="3:8" s="146" customFormat="1" ht="12.75">
      <c r="C2077" s="724"/>
      <c r="D2077" s="724"/>
      <c r="E2077" s="724"/>
      <c r="F2077" s="724"/>
      <c r="G2077" s="724"/>
      <c r="H2077" s="724"/>
    </row>
    <row r="2078" spans="3:8" s="146" customFormat="1" ht="12.75">
      <c r="C2078" s="724"/>
      <c r="D2078" s="724"/>
      <c r="E2078" s="724"/>
      <c r="F2078" s="724"/>
      <c r="G2078" s="724"/>
      <c r="H2078" s="724"/>
    </row>
    <row r="2079" spans="3:8" s="146" customFormat="1" ht="12.75">
      <c r="C2079" s="724"/>
      <c r="D2079" s="724"/>
      <c r="E2079" s="724"/>
      <c r="F2079" s="724"/>
      <c r="G2079" s="724"/>
      <c r="H2079" s="724"/>
    </row>
    <row r="2080" spans="3:8" s="146" customFormat="1" ht="12.75">
      <c r="C2080" s="724"/>
      <c r="D2080" s="724"/>
      <c r="E2080" s="724"/>
      <c r="F2080" s="724"/>
      <c r="G2080" s="724"/>
      <c r="H2080" s="724"/>
    </row>
    <row r="2081" spans="3:8" s="146" customFormat="1" ht="12.75">
      <c r="C2081" s="724"/>
      <c r="D2081" s="724"/>
      <c r="E2081" s="724"/>
      <c r="F2081" s="724"/>
      <c r="G2081" s="724"/>
      <c r="H2081" s="724"/>
    </row>
    <row r="2082" spans="3:8" s="146" customFormat="1" ht="12.75">
      <c r="C2082" s="724"/>
      <c r="D2082" s="724"/>
      <c r="E2082" s="724"/>
      <c r="F2082" s="724"/>
      <c r="G2082" s="724"/>
      <c r="H2082" s="724"/>
    </row>
    <row r="2083" spans="3:8" s="146" customFormat="1" ht="12.75">
      <c r="C2083" s="724"/>
      <c r="D2083" s="724"/>
      <c r="E2083" s="724"/>
      <c r="F2083" s="724"/>
      <c r="G2083" s="724"/>
      <c r="H2083" s="724"/>
    </row>
    <row r="2084" spans="3:8" s="146" customFormat="1" ht="12.75">
      <c r="C2084" s="724"/>
      <c r="D2084" s="724"/>
      <c r="E2084" s="724"/>
      <c r="F2084" s="724"/>
      <c r="G2084" s="724"/>
      <c r="H2084" s="724"/>
    </row>
    <row r="2085" spans="3:8" s="146" customFormat="1" ht="12.75">
      <c r="C2085" s="724"/>
      <c r="D2085" s="724"/>
      <c r="E2085" s="724"/>
      <c r="F2085" s="724"/>
      <c r="G2085" s="724"/>
      <c r="H2085" s="724"/>
    </row>
    <row r="2086" spans="3:8" s="146" customFormat="1" ht="12.75">
      <c r="C2086" s="724"/>
      <c r="D2086" s="724"/>
      <c r="E2086" s="724"/>
      <c r="F2086" s="724"/>
      <c r="G2086" s="724"/>
      <c r="H2086" s="724"/>
    </row>
    <row r="2087" spans="3:8" s="146" customFormat="1" ht="12.75">
      <c r="C2087" s="724"/>
      <c r="D2087" s="724"/>
      <c r="E2087" s="724"/>
      <c r="F2087" s="724"/>
      <c r="G2087" s="724"/>
      <c r="H2087" s="724"/>
    </row>
    <row r="2088" spans="3:8" s="146" customFormat="1" ht="12.75">
      <c r="C2088" s="724"/>
      <c r="D2088" s="724"/>
      <c r="E2088" s="724"/>
      <c r="F2088" s="724"/>
      <c r="G2088" s="724"/>
      <c r="H2088" s="724"/>
    </row>
    <row r="2089" spans="3:8" s="146" customFormat="1" ht="12.75">
      <c r="C2089" s="724"/>
      <c r="D2089" s="724"/>
      <c r="E2089" s="724"/>
      <c r="F2089" s="724"/>
      <c r="G2089" s="724"/>
      <c r="H2089" s="724"/>
    </row>
    <row r="2090" spans="3:8" s="146" customFormat="1" ht="12.75">
      <c r="C2090" s="724"/>
      <c r="D2090" s="724"/>
      <c r="E2090" s="724"/>
      <c r="F2090" s="724"/>
      <c r="G2090" s="724"/>
      <c r="H2090" s="724"/>
    </row>
    <row r="2091" spans="3:8" s="146" customFormat="1" ht="12.75">
      <c r="C2091" s="724"/>
      <c r="D2091" s="724"/>
      <c r="E2091" s="724"/>
      <c r="F2091" s="724"/>
      <c r="G2091" s="724"/>
      <c r="H2091" s="724"/>
    </row>
    <row r="2092" spans="3:8" s="146" customFormat="1" ht="12.75">
      <c r="C2092" s="724"/>
      <c r="D2092" s="724"/>
      <c r="E2092" s="724"/>
      <c r="F2092" s="724"/>
      <c r="G2092" s="724"/>
      <c r="H2092" s="724"/>
    </row>
    <row r="2093" spans="3:8" s="146" customFormat="1" ht="12.75">
      <c r="C2093" s="724"/>
      <c r="D2093" s="724"/>
      <c r="E2093" s="724"/>
      <c r="F2093" s="724"/>
      <c r="G2093" s="724"/>
      <c r="H2093" s="724"/>
    </row>
    <row r="2094" spans="3:8" s="146" customFormat="1" ht="12.75">
      <c r="C2094" s="724"/>
      <c r="D2094" s="724"/>
      <c r="E2094" s="724"/>
      <c r="F2094" s="724"/>
      <c r="G2094" s="724"/>
      <c r="H2094" s="724"/>
    </row>
    <row r="2095" spans="3:8" s="146" customFormat="1" ht="12.75">
      <c r="C2095" s="724"/>
      <c r="D2095" s="724"/>
      <c r="E2095" s="724"/>
      <c r="F2095" s="724"/>
      <c r="G2095" s="724"/>
      <c r="H2095" s="724"/>
    </row>
    <row r="2096" spans="3:8" s="146" customFormat="1" ht="12.75">
      <c r="C2096" s="724"/>
      <c r="D2096" s="724"/>
      <c r="E2096" s="724"/>
      <c r="F2096" s="724"/>
      <c r="G2096" s="724"/>
      <c r="H2096" s="724"/>
    </row>
    <row r="2097" spans="3:8" s="146" customFormat="1" ht="12.75">
      <c r="C2097" s="724"/>
      <c r="D2097" s="724"/>
      <c r="E2097" s="724"/>
      <c r="F2097" s="724"/>
      <c r="G2097" s="724"/>
      <c r="H2097" s="724"/>
    </row>
    <row r="2098" spans="3:8" s="146" customFormat="1" ht="12.75">
      <c r="C2098" s="724"/>
      <c r="D2098" s="724"/>
      <c r="E2098" s="724"/>
      <c r="F2098" s="724"/>
      <c r="G2098" s="724"/>
      <c r="H2098" s="724"/>
    </row>
    <row r="2099" spans="3:8" s="146" customFormat="1" ht="12.75">
      <c r="C2099" s="724"/>
      <c r="D2099" s="724"/>
      <c r="E2099" s="724"/>
      <c r="F2099" s="724"/>
      <c r="G2099" s="724"/>
      <c r="H2099" s="724"/>
    </row>
    <row r="2100" spans="3:8" s="146" customFormat="1" ht="12.75">
      <c r="C2100" s="724"/>
      <c r="D2100" s="724"/>
      <c r="E2100" s="724"/>
      <c r="F2100" s="724"/>
      <c r="G2100" s="724"/>
      <c r="H2100" s="724"/>
    </row>
    <row r="2101" spans="3:8" s="146" customFormat="1" ht="12.75">
      <c r="C2101" s="724"/>
      <c r="D2101" s="724"/>
      <c r="E2101" s="724"/>
      <c r="F2101" s="724"/>
      <c r="G2101" s="724"/>
      <c r="H2101" s="724"/>
    </row>
    <row r="2102" spans="3:8" s="146" customFormat="1" ht="12.75">
      <c r="C2102" s="724"/>
      <c r="D2102" s="724"/>
      <c r="E2102" s="724"/>
      <c r="F2102" s="724"/>
      <c r="G2102" s="724"/>
      <c r="H2102" s="724"/>
    </row>
    <row r="2103" spans="3:8" s="146" customFormat="1" ht="12.75">
      <c r="C2103" s="724"/>
      <c r="D2103" s="724"/>
      <c r="E2103" s="724"/>
      <c r="F2103" s="724"/>
      <c r="G2103" s="724"/>
      <c r="H2103" s="724"/>
    </row>
    <row r="2104" spans="3:8" s="146" customFormat="1" ht="12.75">
      <c r="C2104" s="724"/>
      <c r="D2104" s="724"/>
      <c r="E2104" s="724"/>
      <c r="F2104" s="724"/>
      <c r="G2104" s="724"/>
      <c r="H2104" s="724"/>
    </row>
    <row r="2105" spans="3:8" s="146" customFormat="1" ht="12.75">
      <c r="C2105" s="724"/>
      <c r="D2105" s="724"/>
      <c r="E2105" s="724"/>
      <c r="F2105" s="724"/>
      <c r="G2105" s="724"/>
      <c r="H2105" s="724"/>
    </row>
    <row r="2106" spans="3:8" s="146" customFormat="1" ht="12.75">
      <c r="C2106" s="724"/>
      <c r="D2106" s="724"/>
      <c r="E2106" s="724"/>
      <c r="F2106" s="724"/>
      <c r="G2106" s="724"/>
      <c r="H2106" s="724"/>
    </row>
    <row r="2107" spans="3:8" s="146" customFormat="1" ht="12.75">
      <c r="C2107" s="724"/>
      <c r="D2107" s="724"/>
      <c r="E2107" s="724"/>
      <c r="F2107" s="724"/>
      <c r="G2107" s="724"/>
      <c r="H2107" s="724"/>
    </row>
    <row r="2108" spans="3:8" s="146" customFormat="1" ht="12.75">
      <c r="C2108" s="724"/>
      <c r="D2108" s="724"/>
      <c r="E2108" s="724"/>
      <c r="F2108" s="724"/>
      <c r="G2108" s="724"/>
      <c r="H2108" s="724"/>
    </row>
    <row r="2109" spans="3:8" s="146" customFormat="1" ht="12.75">
      <c r="C2109" s="724"/>
      <c r="D2109" s="724"/>
      <c r="E2109" s="724"/>
      <c r="F2109" s="724"/>
      <c r="G2109" s="724"/>
      <c r="H2109" s="724"/>
    </row>
    <row r="2110" spans="3:8" s="146" customFormat="1" ht="12.75">
      <c r="C2110" s="724"/>
      <c r="D2110" s="724"/>
      <c r="E2110" s="724"/>
      <c r="F2110" s="724"/>
      <c r="G2110" s="724"/>
      <c r="H2110" s="724"/>
    </row>
    <row r="2111" spans="3:8" s="146" customFormat="1" ht="12.75">
      <c r="C2111" s="724"/>
      <c r="D2111" s="724"/>
      <c r="E2111" s="724"/>
      <c r="F2111" s="724"/>
      <c r="G2111" s="724"/>
      <c r="H2111" s="724"/>
    </row>
    <row r="2112" spans="3:8" s="146" customFormat="1" ht="12.75">
      <c r="C2112" s="724"/>
      <c r="D2112" s="724"/>
      <c r="E2112" s="724"/>
      <c r="F2112" s="724"/>
      <c r="G2112" s="724"/>
      <c r="H2112" s="724"/>
    </row>
    <row r="2113" spans="3:8" s="146" customFormat="1" ht="12.75">
      <c r="C2113" s="724"/>
      <c r="D2113" s="724"/>
      <c r="E2113" s="724"/>
      <c r="F2113" s="724"/>
      <c r="G2113" s="724"/>
      <c r="H2113" s="724"/>
    </row>
    <row r="2114" spans="3:8" s="146" customFormat="1" ht="12.75">
      <c r="C2114" s="724"/>
      <c r="D2114" s="724"/>
      <c r="E2114" s="724"/>
      <c r="F2114" s="724"/>
      <c r="G2114" s="724"/>
      <c r="H2114" s="724"/>
    </row>
    <row r="2115" spans="3:8" s="146" customFormat="1" ht="12.75">
      <c r="C2115" s="724"/>
      <c r="D2115" s="724"/>
      <c r="E2115" s="724"/>
      <c r="F2115" s="724"/>
      <c r="G2115" s="724"/>
      <c r="H2115" s="724"/>
    </row>
    <row r="2116" spans="3:8" s="146" customFormat="1" ht="12.75">
      <c r="C2116" s="724"/>
      <c r="D2116" s="724"/>
      <c r="E2116" s="724"/>
      <c r="F2116" s="724"/>
      <c r="G2116" s="724"/>
      <c r="H2116" s="724"/>
    </row>
    <row r="2117" spans="3:8" s="146" customFormat="1" ht="12.75">
      <c r="C2117" s="724"/>
      <c r="D2117" s="724"/>
      <c r="E2117" s="724"/>
      <c r="F2117" s="724"/>
      <c r="G2117" s="724"/>
      <c r="H2117" s="724"/>
    </row>
    <row r="2118" spans="3:8" s="146" customFormat="1" ht="12.75">
      <c r="C2118" s="724"/>
      <c r="D2118" s="724"/>
      <c r="E2118" s="724"/>
      <c r="F2118" s="724"/>
      <c r="G2118" s="724"/>
      <c r="H2118" s="724"/>
    </row>
    <row r="2119" spans="3:8" s="146" customFormat="1" ht="12.75">
      <c r="C2119" s="724"/>
      <c r="D2119" s="724"/>
      <c r="E2119" s="724"/>
      <c r="F2119" s="724"/>
      <c r="G2119" s="724"/>
      <c r="H2119" s="724"/>
    </row>
    <row r="2120" spans="3:8" s="146" customFormat="1" ht="12.75">
      <c r="C2120" s="724"/>
      <c r="D2120" s="724"/>
      <c r="E2120" s="724"/>
      <c r="F2120" s="724"/>
      <c r="G2120" s="724"/>
      <c r="H2120" s="724"/>
    </row>
    <row r="2121" spans="3:8" s="146" customFormat="1" ht="12.75">
      <c r="C2121" s="724"/>
      <c r="D2121" s="724"/>
      <c r="E2121" s="724"/>
      <c r="F2121" s="724"/>
      <c r="G2121" s="724"/>
      <c r="H2121" s="724"/>
    </row>
    <row r="2122" spans="3:8" s="146" customFormat="1" ht="12.75">
      <c r="C2122" s="724"/>
      <c r="D2122" s="724"/>
      <c r="E2122" s="724"/>
      <c r="F2122" s="724"/>
      <c r="G2122" s="724"/>
      <c r="H2122" s="724"/>
    </row>
    <row r="2123" spans="3:8" s="146" customFormat="1" ht="12.75">
      <c r="C2123" s="724"/>
      <c r="D2123" s="724"/>
      <c r="E2123" s="724"/>
      <c r="F2123" s="724"/>
      <c r="G2123" s="724"/>
      <c r="H2123" s="724"/>
    </row>
    <row r="2124" spans="3:8" s="146" customFormat="1" ht="12.75">
      <c r="C2124" s="724"/>
      <c r="D2124" s="724"/>
      <c r="E2124" s="724"/>
      <c r="F2124" s="724"/>
      <c r="G2124" s="724"/>
      <c r="H2124" s="724"/>
    </row>
    <row r="2125" spans="3:8" s="146" customFormat="1" ht="12.75">
      <c r="C2125" s="724"/>
      <c r="D2125" s="724"/>
      <c r="E2125" s="724"/>
      <c r="F2125" s="724"/>
      <c r="G2125" s="724"/>
      <c r="H2125" s="724"/>
    </row>
    <row r="2126" spans="3:8" s="146" customFormat="1" ht="12.75">
      <c r="C2126" s="724"/>
      <c r="D2126" s="724"/>
      <c r="E2126" s="724"/>
      <c r="F2126" s="724"/>
      <c r="G2126" s="724"/>
      <c r="H2126" s="724"/>
    </row>
    <row r="2127" spans="3:8" s="146" customFormat="1" ht="12.75">
      <c r="C2127" s="724"/>
      <c r="D2127" s="724"/>
      <c r="E2127" s="724"/>
      <c r="F2127" s="724"/>
      <c r="G2127" s="724"/>
      <c r="H2127" s="724"/>
    </row>
    <row r="2128" spans="3:8" s="146" customFormat="1" ht="12.75">
      <c r="C2128" s="724"/>
      <c r="D2128" s="724"/>
      <c r="E2128" s="724"/>
      <c r="F2128" s="724"/>
      <c r="G2128" s="724"/>
      <c r="H2128" s="724"/>
    </row>
    <row r="2129" spans="3:8" s="146" customFormat="1" ht="12.75">
      <c r="C2129" s="724"/>
      <c r="D2129" s="724"/>
      <c r="E2129" s="724"/>
      <c r="F2129" s="724"/>
      <c r="G2129" s="724"/>
      <c r="H2129" s="724"/>
    </row>
    <row r="2130" spans="3:8" s="146" customFormat="1" ht="12.75">
      <c r="C2130" s="724"/>
      <c r="D2130" s="724"/>
      <c r="E2130" s="724"/>
      <c r="F2130" s="724"/>
      <c r="G2130" s="724"/>
      <c r="H2130" s="724"/>
    </row>
    <row r="2131" spans="3:8" s="146" customFormat="1" ht="12.75">
      <c r="C2131" s="724"/>
      <c r="D2131" s="724"/>
      <c r="E2131" s="724"/>
      <c r="F2131" s="724"/>
      <c r="G2131" s="724"/>
      <c r="H2131" s="724"/>
    </row>
    <row r="2132" spans="3:8" s="146" customFormat="1" ht="12.75">
      <c r="C2132" s="724"/>
      <c r="D2132" s="724"/>
      <c r="E2132" s="724"/>
      <c r="F2132" s="724"/>
      <c r="G2132" s="724"/>
      <c r="H2132" s="724"/>
    </row>
    <row r="2133" spans="3:8" s="146" customFormat="1" ht="12.75">
      <c r="C2133" s="724"/>
      <c r="D2133" s="724"/>
      <c r="E2133" s="724"/>
      <c r="F2133" s="724"/>
      <c r="G2133" s="724"/>
      <c r="H2133" s="724"/>
    </row>
    <row r="2134" spans="3:8" s="146" customFormat="1" ht="12.75">
      <c r="C2134" s="724"/>
      <c r="D2134" s="724"/>
      <c r="E2134" s="724"/>
      <c r="F2134" s="724"/>
      <c r="G2134" s="724"/>
      <c r="H2134" s="724"/>
    </row>
    <row r="2135" spans="3:8" s="146" customFormat="1" ht="12.75">
      <c r="C2135" s="724"/>
      <c r="D2135" s="724"/>
      <c r="E2135" s="724"/>
      <c r="F2135" s="724"/>
      <c r="G2135" s="724"/>
      <c r="H2135" s="724"/>
    </row>
    <row r="2136" spans="3:8" s="146" customFormat="1" ht="12.75">
      <c r="C2136" s="724"/>
      <c r="D2136" s="724"/>
      <c r="E2136" s="724"/>
      <c r="F2136" s="724"/>
      <c r="G2136" s="724"/>
      <c r="H2136" s="724"/>
    </row>
    <row r="2137" spans="3:8" s="146" customFormat="1" ht="12.75">
      <c r="C2137" s="724"/>
      <c r="D2137" s="724"/>
      <c r="E2137" s="724"/>
      <c r="F2137" s="724"/>
      <c r="G2137" s="724"/>
      <c r="H2137" s="724"/>
    </row>
    <row r="2138" spans="3:8" s="146" customFormat="1" ht="12.75">
      <c r="C2138" s="724"/>
      <c r="D2138" s="724"/>
      <c r="E2138" s="724"/>
      <c r="F2138" s="724"/>
      <c r="G2138" s="724"/>
      <c r="H2138" s="724"/>
    </row>
    <row r="2139" spans="3:8" s="146" customFormat="1" ht="12.75">
      <c r="C2139" s="724"/>
      <c r="D2139" s="724"/>
      <c r="E2139" s="724"/>
      <c r="F2139" s="724"/>
      <c r="G2139" s="724"/>
      <c r="H2139" s="724"/>
    </row>
    <row r="2140" spans="3:8" s="146" customFormat="1" ht="12.75">
      <c r="C2140" s="724"/>
      <c r="D2140" s="724"/>
      <c r="E2140" s="724"/>
      <c r="F2140" s="724"/>
      <c r="G2140" s="724"/>
      <c r="H2140" s="724"/>
    </row>
    <row r="2141" spans="3:8" s="146" customFormat="1" ht="12.75">
      <c r="C2141" s="724"/>
      <c r="D2141" s="724"/>
      <c r="E2141" s="724"/>
      <c r="F2141" s="724"/>
      <c r="G2141" s="724"/>
      <c r="H2141" s="724"/>
    </row>
    <row r="2142" spans="3:8" s="146" customFormat="1" ht="12.75">
      <c r="C2142" s="724"/>
      <c r="D2142" s="724"/>
      <c r="E2142" s="724"/>
      <c r="F2142" s="724"/>
      <c r="G2142" s="724"/>
      <c r="H2142" s="724"/>
    </row>
    <row r="2143" spans="3:8" s="146" customFormat="1" ht="12.75">
      <c r="C2143" s="724"/>
      <c r="D2143" s="724"/>
      <c r="E2143" s="724"/>
      <c r="F2143" s="724"/>
      <c r="G2143" s="724"/>
      <c r="H2143" s="724"/>
    </row>
    <row r="2144" spans="3:8" s="146" customFormat="1" ht="12.75">
      <c r="C2144" s="724"/>
      <c r="D2144" s="724"/>
      <c r="E2144" s="724"/>
      <c r="F2144" s="724"/>
      <c r="G2144" s="724"/>
      <c r="H2144" s="724"/>
    </row>
    <row r="2145" spans="3:8" s="146" customFormat="1" ht="12.75">
      <c r="C2145" s="724"/>
      <c r="D2145" s="724"/>
      <c r="E2145" s="724"/>
      <c r="F2145" s="724"/>
      <c r="G2145" s="724"/>
      <c r="H2145" s="724"/>
    </row>
    <row r="2146" spans="3:8" s="146" customFormat="1" ht="12.75">
      <c r="C2146" s="724"/>
      <c r="D2146" s="724"/>
      <c r="E2146" s="724"/>
      <c r="F2146" s="724"/>
      <c r="G2146" s="724"/>
      <c r="H2146" s="724"/>
    </row>
    <row r="2147" spans="3:8" s="146" customFormat="1" ht="12.75">
      <c r="C2147" s="724"/>
      <c r="D2147" s="724"/>
      <c r="E2147" s="724"/>
      <c r="F2147" s="724"/>
      <c r="G2147" s="724"/>
      <c r="H2147" s="724"/>
    </row>
    <row r="2148" spans="3:8" s="146" customFormat="1" ht="12.75">
      <c r="C2148" s="724"/>
      <c r="D2148" s="724"/>
      <c r="E2148" s="724"/>
      <c r="F2148" s="724"/>
      <c r="G2148" s="724"/>
      <c r="H2148" s="724"/>
    </row>
    <row r="2149" spans="3:8" s="146" customFormat="1" ht="12.75">
      <c r="C2149" s="724"/>
      <c r="D2149" s="724"/>
      <c r="E2149" s="724"/>
      <c r="F2149" s="724"/>
      <c r="G2149" s="724"/>
      <c r="H2149" s="724"/>
    </row>
    <row r="2150" spans="3:8" s="146" customFormat="1" ht="12.75">
      <c r="C2150" s="724"/>
      <c r="D2150" s="724"/>
      <c r="E2150" s="724"/>
      <c r="F2150" s="724"/>
      <c r="G2150" s="724"/>
      <c r="H2150" s="724"/>
    </row>
    <row r="2151" spans="3:8" s="146" customFormat="1" ht="12.75">
      <c r="C2151" s="724"/>
      <c r="D2151" s="724"/>
      <c r="E2151" s="724"/>
      <c r="F2151" s="724"/>
      <c r="G2151" s="724"/>
      <c r="H2151" s="724"/>
    </row>
    <row r="2152" spans="3:8" s="146" customFormat="1" ht="12.75">
      <c r="C2152" s="724"/>
      <c r="D2152" s="724"/>
      <c r="E2152" s="724"/>
      <c r="F2152" s="724"/>
      <c r="G2152" s="724"/>
      <c r="H2152" s="724"/>
    </row>
    <row r="2153" spans="3:8" s="146" customFormat="1" ht="12.75">
      <c r="C2153" s="724"/>
      <c r="D2153" s="724"/>
      <c r="E2153" s="724"/>
      <c r="F2153" s="724"/>
      <c r="G2153" s="724"/>
      <c r="H2153" s="724"/>
    </row>
    <row r="2154" spans="3:8" s="146" customFormat="1" ht="12.75">
      <c r="C2154" s="724"/>
      <c r="D2154" s="724"/>
      <c r="E2154" s="724"/>
      <c r="F2154" s="724"/>
      <c r="G2154" s="724"/>
      <c r="H2154" s="724"/>
    </row>
    <row r="2155" spans="3:8" s="146" customFormat="1" ht="12.75">
      <c r="C2155" s="724"/>
      <c r="D2155" s="724"/>
      <c r="E2155" s="724"/>
      <c r="F2155" s="724"/>
      <c r="G2155" s="724"/>
      <c r="H2155" s="724"/>
    </row>
    <row r="2156" spans="3:8" s="146" customFormat="1" ht="12.75">
      <c r="C2156" s="724"/>
      <c r="D2156" s="724"/>
      <c r="E2156" s="724"/>
      <c r="F2156" s="724"/>
      <c r="G2156" s="724"/>
      <c r="H2156" s="724"/>
    </row>
    <row r="2157" spans="3:8" s="146" customFormat="1" ht="12.75">
      <c r="C2157" s="724"/>
      <c r="D2157" s="724"/>
      <c r="E2157" s="724"/>
      <c r="F2157" s="724"/>
      <c r="G2157" s="724"/>
      <c r="H2157" s="724"/>
    </row>
    <row r="2158" spans="3:8" s="146" customFormat="1" ht="12.75">
      <c r="C2158" s="724"/>
      <c r="D2158" s="724"/>
      <c r="E2158" s="724"/>
      <c r="F2158" s="724"/>
      <c r="G2158" s="724"/>
      <c r="H2158" s="724"/>
    </row>
    <row r="2159" spans="3:8" s="146" customFormat="1" ht="12.75">
      <c r="C2159" s="724"/>
      <c r="D2159" s="724"/>
      <c r="E2159" s="724"/>
      <c r="F2159" s="724"/>
      <c r="G2159" s="724"/>
      <c r="H2159" s="724"/>
    </row>
    <row r="2160" spans="3:8" s="146" customFormat="1" ht="12.75">
      <c r="C2160" s="724"/>
      <c r="D2160" s="724"/>
      <c r="E2160" s="724"/>
      <c r="F2160" s="724"/>
      <c r="G2160" s="724"/>
      <c r="H2160" s="724"/>
    </row>
    <row r="2161" spans="3:8" s="146" customFormat="1" ht="12.75">
      <c r="C2161" s="724"/>
      <c r="D2161" s="724"/>
      <c r="E2161" s="724"/>
      <c r="F2161" s="724"/>
      <c r="G2161" s="724"/>
      <c r="H2161" s="724"/>
    </row>
    <row r="2162" spans="3:8" s="146" customFormat="1" ht="12.75">
      <c r="C2162" s="724"/>
      <c r="D2162" s="724"/>
      <c r="E2162" s="724"/>
      <c r="F2162" s="724"/>
      <c r="G2162" s="724"/>
      <c r="H2162" s="724"/>
    </row>
    <row r="2163" spans="3:8" s="146" customFormat="1" ht="12.75">
      <c r="C2163" s="724"/>
      <c r="D2163" s="724"/>
      <c r="E2163" s="724"/>
      <c r="F2163" s="724"/>
      <c r="G2163" s="724"/>
      <c r="H2163" s="724"/>
    </row>
    <row r="2164" spans="3:8" s="146" customFormat="1" ht="12.75">
      <c r="C2164" s="724"/>
      <c r="D2164" s="724"/>
      <c r="E2164" s="724"/>
      <c r="F2164" s="724"/>
      <c r="G2164" s="724"/>
      <c r="H2164" s="724"/>
    </row>
    <row r="2165" spans="3:8" s="146" customFormat="1" ht="12.75">
      <c r="C2165" s="724"/>
      <c r="D2165" s="724"/>
      <c r="E2165" s="724"/>
      <c r="F2165" s="724"/>
      <c r="G2165" s="724"/>
      <c r="H2165" s="724"/>
    </row>
    <row r="2166" spans="3:8" s="146" customFormat="1" ht="12.75">
      <c r="C2166" s="724"/>
      <c r="D2166" s="724"/>
      <c r="E2166" s="724"/>
      <c r="F2166" s="724"/>
      <c r="G2166" s="724"/>
      <c r="H2166" s="724"/>
    </row>
    <row r="2167" spans="3:8" s="146" customFormat="1" ht="12.75">
      <c r="C2167" s="724"/>
      <c r="D2167" s="724"/>
      <c r="E2167" s="724"/>
      <c r="F2167" s="724"/>
      <c r="G2167" s="724"/>
      <c r="H2167" s="724"/>
    </row>
    <row r="2168" spans="3:8" s="146" customFormat="1" ht="12.75">
      <c r="C2168" s="724"/>
      <c r="D2168" s="724"/>
      <c r="E2168" s="724"/>
      <c r="F2168" s="724"/>
      <c r="G2168" s="724"/>
      <c r="H2168" s="724"/>
    </row>
    <row r="2169" spans="3:8" s="146" customFormat="1" ht="12.75">
      <c r="C2169" s="724"/>
      <c r="D2169" s="724"/>
      <c r="E2169" s="724"/>
      <c r="F2169" s="724"/>
      <c r="G2169" s="724"/>
      <c r="H2169" s="724"/>
    </row>
    <row r="2170" spans="3:8" s="146" customFormat="1" ht="12.75">
      <c r="C2170" s="724"/>
      <c r="D2170" s="724"/>
      <c r="E2170" s="724"/>
      <c r="F2170" s="724"/>
      <c r="G2170" s="724"/>
      <c r="H2170" s="724"/>
    </row>
    <row r="2171" spans="3:8" s="146" customFormat="1" ht="12.75">
      <c r="C2171" s="724"/>
      <c r="D2171" s="724"/>
      <c r="E2171" s="724"/>
      <c r="F2171" s="724"/>
      <c r="G2171" s="724"/>
      <c r="H2171" s="724"/>
    </row>
    <row r="2172" spans="3:8" s="146" customFormat="1" ht="12.75">
      <c r="C2172" s="724"/>
      <c r="D2172" s="724"/>
      <c r="E2172" s="724"/>
      <c r="F2172" s="724"/>
      <c r="G2172" s="724"/>
      <c r="H2172" s="724"/>
    </row>
    <row r="2173" spans="3:8" s="146" customFormat="1" ht="12.75">
      <c r="C2173" s="724"/>
      <c r="D2173" s="724"/>
      <c r="E2173" s="724"/>
      <c r="F2173" s="724"/>
      <c r="G2173" s="724"/>
      <c r="H2173" s="724"/>
    </row>
    <row r="2174" spans="3:8" s="146" customFormat="1" ht="12.75">
      <c r="C2174" s="724"/>
      <c r="D2174" s="724"/>
      <c r="E2174" s="724"/>
      <c r="F2174" s="724"/>
      <c r="G2174" s="724"/>
      <c r="H2174" s="724"/>
    </row>
    <row r="2175" spans="3:8" s="146" customFormat="1" ht="12.75">
      <c r="C2175" s="724"/>
      <c r="D2175" s="724"/>
      <c r="E2175" s="724"/>
      <c r="F2175" s="724"/>
      <c r="G2175" s="724"/>
      <c r="H2175" s="724"/>
    </row>
    <row r="2176" spans="3:8" s="146" customFormat="1" ht="12.75">
      <c r="C2176" s="724"/>
      <c r="D2176" s="724"/>
      <c r="E2176" s="724"/>
      <c r="F2176" s="724"/>
      <c r="G2176" s="724"/>
      <c r="H2176" s="724"/>
    </row>
    <row r="2177" spans="3:8" s="146" customFormat="1" ht="12.75">
      <c r="C2177" s="724"/>
      <c r="D2177" s="724"/>
      <c r="E2177" s="724"/>
      <c r="F2177" s="724"/>
      <c r="G2177" s="724"/>
      <c r="H2177" s="724"/>
    </row>
    <row r="2178" spans="3:8" s="146" customFormat="1" ht="12.75">
      <c r="C2178" s="724"/>
      <c r="D2178" s="724"/>
      <c r="E2178" s="724"/>
      <c r="F2178" s="724"/>
      <c r="G2178" s="724"/>
      <c r="H2178" s="724"/>
    </row>
    <row r="2179" spans="3:8" s="146" customFormat="1" ht="12.75">
      <c r="C2179" s="724"/>
      <c r="D2179" s="724"/>
      <c r="E2179" s="724"/>
      <c r="F2179" s="724"/>
      <c r="G2179" s="724"/>
      <c r="H2179" s="724"/>
    </row>
    <row r="2180" spans="3:8" s="146" customFormat="1" ht="12.75">
      <c r="C2180" s="724"/>
      <c r="D2180" s="724"/>
      <c r="E2180" s="724"/>
      <c r="F2180" s="724"/>
      <c r="G2180" s="724"/>
      <c r="H2180" s="724"/>
    </row>
    <row r="2181" spans="3:8" s="146" customFormat="1" ht="12.75">
      <c r="C2181" s="724"/>
      <c r="D2181" s="724"/>
      <c r="E2181" s="724"/>
      <c r="F2181" s="724"/>
      <c r="G2181" s="724"/>
      <c r="H2181" s="724"/>
    </row>
    <row r="2182" spans="3:8" s="146" customFormat="1" ht="12.75">
      <c r="C2182" s="724"/>
      <c r="D2182" s="724"/>
      <c r="E2182" s="724"/>
      <c r="F2182" s="724"/>
      <c r="G2182" s="724"/>
      <c r="H2182" s="724"/>
    </row>
    <row r="2183" spans="3:8" s="146" customFormat="1" ht="12.75">
      <c r="C2183" s="724"/>
      <c r="D2183" s="724"/>
      <c r="E2183" s="724"/>
      <c r="F2183" s="724"/>
      <c r="G2183" s="724"/>
      <c r="H2183" s="724"/>
    </row>
    <row r="2184" spans="3:8" s="146" customFormat="1" ht="12.75">
      <c r="C2184" s="724"/>
      <c r="D2184" s="724"/>
      <c r="E2184" s="724"/>
      <c r="F2184" s="724"/>
      <c r="G2184" s="724"/>
      <c r="H2184" s="724"/>
    </row>
    <row r="2185" spans="3:8" s="146" customFormat="1" ht="12.75">
      <c r="C2185" s="724"/>
      <c r="D2185" s="724"/>
      <c r="E2185" s="724"/>
      <c r="F2185" s="724"/>
      <c r="G2185" s="724"/>
      <c r="H2185" s="724"/>
    </row>
    <row r="2186" spans="3:8" s="146" customFormat="1" ht="12.75">
      <c r="C2186" s="724"/>
      <c r="D2186" s="724"/>
      <c r="E2186" s="724"/>
      <c r="F2186" s="724"/>
      <c r="G2186" s="724"/>
      <c r="H2186" s="724"/>
    </row>
    <row r="2187" spans="3:8" s="146" customFormat="1" ht="12.75">
      <c r="C2187" s="724"/>
      <c r="D2187" s="724"/>
      <c r="E2187" s="724"/>
      <c r="F2187" s="724"/>
      <c r="G2187" s="724"/>
      <c r="H2187" s="724"/>
    </row>
    <row r="2188" spans="3:8" s="146" customFormat="1" ht="12.75">
      <c r="C2188" s="724"/>
      <c r="D2188" s="724"/>
      <c r="E2188" s="724"/>
      <c r="F2188" s="724"/>
      <c r="G2188" s="724"/>
      <c r="H2188" s="724"/>
    </row>
    <row r="2189" spans="3:8" s="146" customFormat="1" ht="12.75">
      <c r="C2189" s="724"/>
      <c r="D2189" s="724"/>
      <c r="E2189" s="724"/>
      <c r="F2189" s="724"/>
      <c r="G2189" s="724"/>
      <c r="H2189" s="724"/>
    </row>
    <row r="2190" spans="3:8" s="146" customFormat="1" ht="12.75">
      <c r="C2190" s="724"/>
      <c r="D2190" s="724"/>
      <c r="E2190" s="724"/>
      <c r="F2190" s="724"/>
      <c r="G2190" s="724"/>
      <c r="H2190" s="724"/>
    </row>
    <row r="2191" spans="3:8" s="146" customFormat="1" ht="12.75">
      <c r="C2191" s="724"/>
      <c r="D2191" s="724"/>
      <c r="E2191" s="724"/>
      <c r="F2191" s="724"/>
      <c r="G2191" s="724"/>
      <c r="H2191" s="724"/>
    </row>
    <row r="2192" spans="3:8" s="146" customFormat="1" ht="12.75">
      <c r="C2192" s="724"/>
      <c r="D2192" s="724"/>
      <c r="E2192" s="724"/>
      <c r="F2192" s="724"/>
      <c r="G2192" s="724"/>
      <c r="H2192" s="724"/>
    </row>
    <row r="2193" spans="3:8" s="146" customFormat="1" ht="12.75">
      <c r="C2193" s="724"/>
      <c r="D2193" s="724"/>
      <c r="E2193" s="724"/>
      <c r="F2193" s="724"/>
      <c r="G2193" s="724"/>
      <c r="H2193" s="724"/>
    </row>
    <row r="2194" spans="3:8" s="146" customFormat="1" ht="12.75">
      <c r="C2194" s="724"/>
      <c r="D2194" s="724"/>
      <c r="E2194" s="724"/>
      <c r="F2194" s="724"/>
      <c r="G2194" s="724"/>
      <c r="H2194" s="724"/>
    </row>
    <row r="2195" spans="3:8" s="146" customFormat="1" ht="12.75">
      <c r="C2195" s="724"/>
      <c r="D2195" s="724"/>
      <c r="E2195" s="724"/>
      <c r="F2195" s="724"/>
      <c r="G2195" s="724"/>
      <c r="H2195" s="724"/>
    </row>
    <row r="2196" spans="3:8" s="146" customFormat="1" ht="12.75">
      <c r="C2196" s="724"/>
      <c r="D2196" s="724"/>
      <c r="E2196" s="724"/>
      <c r="F2196" s="724"/>
      <c r="G2196" s="724"/>
      <c r="H2196" s="724"/>
    </row>
    <row r="2197" spans="3:8" s="146" customFormat="1" ht="12.75">
      <c r="C2197" s="724"/>
      <c r="D2197" s="724"/>
      <c r="E2197" s="724"/>
      <c r="F2197" s="724"/>
      <c r="G2197" s="724"/>
      <c r="H2197" s="724"/>
    </row>
    <row r="2198" spans="3:8" s="146" customFormat="1" ht="12.75">
      <c r="C2198" s="724"/>
      <c r="D2198" s="724"/>
      <c r="E2198" s="724"/>
      <c r="F2198" s="724"/>
      <c r="G2198" s="724"/>
      <c r="H2198" s="724"/>
    </row>
    <row r="2199" spans="3:8" s="146" customFormat="1" ht="12.75">
      <c r="C2199" s="724"/>
      <c r="D2199" s="724"/>
      <c r="E2199" s="724"/>
      <c r="F2199" s="724"/>
      <c r="G2199" s="724"/>
      <c r="H2199" s="724"/>
    </row>
    <row r="2200" spans="3:8" s="146" customFormat="1" ht="12.75">
      <c r="C2200" s="724"/>
      <c r="D2200" s="724"/>
      <c r="E2200" s="724"/>
      <c r="F2200" s="724"/>
      <c r="G2200" s="724"/>
      <c r="H2200" s="724"/>
    </row>
    <row r="2201" spans="3:8" s="146" customFormat="1" ht="12.75">
      <c r="C2201" s="724"/>
      <c r="D2201" s="724"/>
      <c r="E2201" s="724"/>
      <c r="F2201" s="724"/>
      <c r="G2201" s="724"/>
      <c r="H2201" s="724"/>
    </row>
    <row r="2202" spans="3:8" s="146" customFormat="1" ht="12.75">
      <c r="C2202" s="724"/>
      <c r="D2202" s="724"/>
      <c r="E2202" s="724"/>
      <c r="F2202" s="724"/>
      <c r="G2202" s="724"/>
      <c r="H2202" s="724"/>
    </row>
    <row r="2203" spans="3:8" s="146" customFormat="1" ht="12.75">
      <c r="C2203" s="724"/>
      <c r="D2203" s="724"/>
      <c r="E2203" s="724"/>
      <c r="F2203" s="724"/>
      <c r="G2203" s="724"/>
      <c r="H2203" s="724"/>
    </row>
    <row r="2204" spans="3:8" s="146" customFormat="1" ht="12.75">
      <c r="C2204" s="724"/>
      <c r="D2204" s="724"/>
      <c r="E2204" s="724"/>
      <c r="F2204" s="724"/>
      <c r="G2204" s="724"/>
      <c r="H2204" s="724"/>
    </row>
    <row r="2205" spans="3:8" s="146" customFormat="1" ht="12.75">
      <c r="C2205" s="724"/>
      <c r="D2205" s="724"/>
      <c r="E2205" s="724"/>
      <c r="F2205" s="724"/>
      <c r="G2205" s="724"/>
      <c r="H2205" s="724"/>
    </row>
    <row r="2206" spans="3:8" s="146" customFormat="1" ht="12.75">
      <c r="C2206" s="724"/>
      <c r="D2206" s="724"/>
      <c r="E2206" s="724"/>
      <c r="F2206" s="724"/>
      <c r="G2206" s="724"/>
      <c r="H2206" s="724"/>
    </row>
    <row r="2207" spans="3:8" s="146" customFormat="1" ht="12.75">
      <c r="C2207" s="724"/>
      <c r="D2207" s="724"/>
      <c r="E2207" s="724"/>
      <c r="F2207" s="724"/>
      <c r="G2207" s="724"/>
      <c r="H2207" s="724"/>
    </row>
    <row r="2208" spans="3:8" s="146" customFormat="1" ht="12.75">
      <c r="C2208" s="724"/>
      <c r="D2208" s="724"/>
      <c r="E2208" s="724"/>
      <c r="F2208" s="724"/>
      <c r="G2208" s="724"/>
      <c r="H2208" s="724"/>
    </row>
    <row r="2209" spans="3:8" s="146" customFormat="1" ht="12.75">
      <c r="C2209" s="724"/>
      <c r="D2209" s="724"/>
      <c r="E2209" s="724"/>
      <c r="F2209" s="724"/>
      <c r="G2209" s="724"/>
      <c r="H2209" s="724"/>
    </row>
    <row r="2210" spans="3:8" s="146" customFormat="1" ht="12.75">
      <c r="C2210" s="724"/>
      <c r="D2210" s="724"/>
      <c r="E2210" s="724"/>
      <c r="F2210" s="724"/>
      <c r="G2210" s="724"/>
      <c r="H2210" s="724"/>
    </row>
    <row r="2211" spans="3:8" s="146" customFormat="1" ht="12.75">
      <c r="C2211" s="724"/>
      <c r="D2211" s="724"/>
      <c r="E2211" s="724"/>
      <c r="F2211" s="724"/>
      <c r="G2211" s="724"/>
      <c r="H2211" s="724"/>
    </row>
    <row r="2212" spans="3:8" s="146" customFormat="1" ht="12.75">
      <c r="C2212" s="724"/>
      <c r="D2212" s="724"/>
      <c r="E2212" s="724"/>
      <c r="F2212" s="724"/>
      <c r="G2212" s="724"/>
      <c r="H2212" s="724"/>
    </row>
    <row r="2213" spans="3:8" s="146" customFormat="1" ht="12.75">
      <c r="C2213" s="724"/>
      <c r="D2213" s="724"/>
      <c r="E2213" s="724"/>
      <c r="F2213" s="724"/>
      <c r="G2213" s="724"/>
      <c r="H2213" s="724"/>
    </row>
    <row r="2214" spans="3:8" s="146" customFormat="1" ht="12.75">
      <c r="C2214" s="724"/>
      <c r="D2214" s="724"/>
      <c r="E2214" s="724"/>
      <c r="F2214" s="724"/>
      <c r="G2214" s="724"/>
      <c r="H2214" s="724"/>
    </row>
    <row r="2215" spans="3:8" s="146" customFormat="1" ht="12.75">
      <c r="C2215" s="724"/>
      <c r="D2215" s="724"/>
      <c r="E2215" s="724"/>
      <c r="F2215" s="724"/>
      <c r="G2215" s="724"/>
      <c r="H2215" s="724"/>
    </row>
    <row r="2216" spans="3:8" s="146" customFormat="1" ht="12.75">
      <c r="C2216" s="724"/>
      <c r="D2216" s="724"/>
      <c r="E2216" s="724"/>
      <c r="F2216" s="724"/>
      <c r="G2216" s="724"/>
      <c r="H2216" s="724"/>
    </row>
    <row r="2217" spans="3:8" s="146" customFormat="1" ht="12.75">
      <c r="C2217" s="724"/>
      <c r="D2217" s="724"/>
      <c r="E2217" s="724"/>
      <c r="F2217" s="724"/>
      <c r="G2217" s="724"/>
      <c r="H2217" s="724"/>
    </row>
    <row r="2218" spans="3:8" s="146" customFormat="1" ht="12.75">
      <c r="C2218" s="724"/>
      <c r="D2218" s="724"/>
      <c r="E2218" s="724"/>
      <c r="F2218" s="724"/>
      <c r="G2218" s="724"/>
      <c r="H2218" s="724"/>
    </row>
    <row r="2219" spans="3:8" s="146" customFormat="1" ht="12.75">
      <c r="C2219" s="724"/>
      <c r="D2219" s="724"/>
      <c r="E2219" s="724"/>
      <c r="F2219" s="724"/>
      <c r="G2219" s="724"/>
      <c r="H2219" s="724"/>
    </row>
    <row r="2220" spans="3:8" s="146" customFormat="1" ht="12.75">
      <c r="C2220" s="724"/>
      <c r="D2220" s="724"/>
      <c r="E2220" s="724"/>
      <c r="F2220" s="724"/>
      <c r="G2220" s="724"/>
      <c r="H2220" s="724"/>
    </row>
    <row r="2221" spans="3:8" s="146" customFormat="1" ht="12.75">
      <c r="C2221" s="724"/>
      <c r="D2221" s="724"/>
      <c r="E2221" s="724"/>
      <c r="F2221" s="724"/>
      <c r="G2221" s="724"/>
      <c r="H2221" s="724"/>
    </row>
    <row r="2222" spans="3:8" s="146" customFormat="1" ht="12.75">
      <c r="C2222" s="724"/>
      <c r="D2222" s="724"/>
      <c r="E2222" s="724"/>
      <c r="F2222" s="724"/>
      <c r="G2222" s="724"/>
      <c r="H2222" s="724"/>
    </row>
    <row r="2223" spans="3:8" s="146" customFormat="1" ht="12.75">
      <c r="C2223" s="724"/>
      <c r="D2223" s="724"/>
      <c r="E2223" s="724"/>
      <c r="F2223" s="724"/>
      <c r="G2223" s="724"/>
      <c r="H2223" s="724"/>
    </row>
    <row r="2224" spans="3:8" s="146" customFormat="1" ht="12.75">
      <c r="C2224" s="724"/>
      <c r="D2224" s="724"/>
      <c r="E2224" s="724"/>
      <c r="F2224" s="724"/>
      <c r="G2224" s="724"/>
      <c r="H2224" s="724"/>
    </row>
    <row r="2225" spans="3:8" s="146" customFormat="1" ht="12.75">
      <c r="C2225" s="724"/>
      <c r="D2225" s="724"/>
      <c r="E2225" s="724"/>
      <c r="F2225" s="724"/>
      <c r="G2225" s="724"/>
      <c r="H2225" s="724"/>
    </row>
    <row r="2226" spans="3:8" s="146" customFormat="1" ht="12.75">
      <c r="C2226" s="724"/>
      <c r="D2226" s="724"/>
      <c r="E2226" s="724"/>
      <c r="F2226" s="724"/>
      <c r="G2226" s="724"/>
      <c r="H2226" s="724"/>
    </row>
    <row r="2227" spans="3:8" s="146" customFormat="1" ht="12.75">
      <c r="C2227" s="724"/>
      <c r="D2227" s="724"/>
      <c r="E2227" s="724"/>
      <c r="F2227" s="724"/>
      <c r="G2227" s="724"/>
      <c r="H2227" s="724"/>
    </row>
    <row r="2228" spans="3:8" s="146" customFormat="1" ht="12.75">
      <c r="C2228" s="724"/>
      <c r="D2228" s="724"/>
      <c r="E2228" s="724"/>
      <c r="F2228" s="724"/>
      <c r="G2228" s="724"/>
      <c r="H2228" s="724"/>
    </row>
    <row r="2229" spans="3:8" s="146" customFormat="1" ht="12.75">
      <c r="C2229" s="724"/>
      <c r="D2229" s="724"/>
      <c r="E2229" s="724"/>
      <c r="F2229" s="724"/>
      <c r="G2229" s="724"/>
      <c r="H2229" s="724"/>
    </row>
    <row r="2230" spans="3:8" s="146" customFormat="1" ht="12.75">
      <c r="C2230" s="724"/>
      <c r="D2230" s="724"/>
      <c r="E2230" s="724"/>
      <c r="F2230" s="724"/>
      <c r="G2230" s="724"/>
      <c r="H2230" s="724"/>
    </row>
    <row r="2231" spans="3:8" s="146" customFormat="1" ht="12.75">
      <c r="C2231" s="724"/>
      <c r="D2231" s="724"/>
      <c r="E2231" s="724"/>
      <c r="F2231" s="724"/>
      <c r="G2231" s="724"/>
      <c r="H2231" s="724"/>
    </row>
    <row r="2232" spans="3:8" s="146" customFormat="1" ht="12.75">
      <c r="C2232" s="724"/>
      <c r="D2232" s="724"/>
      <c r="E2232" s="724"/>
      <c r="F2232" s="724"/>
      <c r="G2232" s="724"/>
      <c r="H2232" s="724"/>
    </row>
    <row r="2233" spans="3:8" s="146" customFormat="1" ht="12.75">
      <c r="C2233" s="724"/>
      <c r="D2233" s="724"/>
      <c r="E2233" s="724"/>
      <c r="F2233" s="724"/>
      <c r="G2233" s="724"/>
      <c r="H2233" s="724"/>
    </row>
    <row r="2234" spans="3:8" s="146" customFormat="1" ht="12.75">
      <c r="C2234" s="724"/>
      <c r="D2234" s="724"/>
      <c r="E2234" s="724"/>
      <c r="F2234" s="724"/>
      <c r="G2234" s="724"/>
      <c r="H2234" s="724"/>
    </row>
    <row r="2235" spans="3:8" s="146" customFormat="1" ht="12.75">
      <c r="C2235" s="724"/>
      <c r="D2235" s="724"/>
      <c r="E2235" s="724"/>
      <c r="F2235" s="724"/>
      <c r="G2235" s="724"/>
      <c r="H2235" s="724"/>
    </row>
    <row r="2236" spans="3:8" s="146" customFormat="1" ht="12.75">
      <c r="C2236" s="724"/>
      <c r="D2236" s="724"/>
      <c r="E2236" s="724"/>
      <c r="F2236" s="724"/>
      <c r="G2236" s="724"/>
      <c r="H2236" s="724"/>
    </row>
    <row r="2237" spans="3:8" s="146" customFormat="1" ht="12.75">
      <c r="C2237" s="724"/>
      <c r="D2237" s="724"/>
      <c r="E2237" s="724"/>
      <c r="F2237" s="724"/>
      <c r="G2237" s="724"/>
      <c r="H2237" s="724"/>
    </row>
    <row r="2238" spans="3:8" s="146" customFormat="1" ht="12.75">
      <c r="C2238" s="724"/>
      <c r="D2238" s="724"/>
      <c r="E2238" s="724"/>
      <c r="F2238" s="724"/>
      <c r="G2238" s="724"/>
      <c r="H2238" s="724"/>
    </row>
    <row r="2239" spans="3:8" s="146" customFormat="1" ht="12.75">
      <c r="C2239" s="724"/>
      <c r="D2239" s="724"/>
      <c r="E2239" s="724"/>
      <c r="F2239" s="724"/>
      <c r="G2239" s="724"/>
      <c r="H2239" s="724"/>
    </row>
    <row r="2240" spans="3:8" s="146" customFormat="1" ht="12.75">
      <c r="C2240" s="724"/>
      <c r="D2240" s="724"/>
      <c r="E2240" s="724"/>
      <c r="F2240" s="724"/>
      <c r="G2240" s="724"/>
      <c r="H2240" s="724"/>
    </row>
    <row r="2241" spans="3:8" s="146" customFormat="1" ht="12.75">
      <c r="C2241" s="724"/>
      <c r="D2241" s="724"/>
      <c r="E2241" s="724"/>
      <c r="F2241" s="724"/>
      <c r="G2241" s="724"/>
      <c r="H2241" s="724"/>
    </row>
    <row r="2242" spans="3:8" s="146" customFormat="1" ht="12.75">
      <c r="C2242" s="724"/>
      <c r="D2242" s="724"/>
      <c r="E2242" s="724"/>
      <c r="F2242" s="724"/>
      <c r="G2242" s="724"/>
      <c r="H2242" s="724"/>
    </row>
    <row r="2243" spans="3:8" s="146" customFormat="1" ht="12.75">
      <c r="C2243" s="724"/>
      <c r="D2243" s="724"/>
      <c r="E2243" s="724"/>
      <c r="F2243" s="724"/>
      <c r="G2243" s="724"/>
      <c r="H2243" s="724"/>
    </row>
    <row r="2244" spans="3:8" s="146" customFormat="1" ht="12.75">
      <c r="C2244" s="724"/>
      <c r="D2244" s="724"/>
      <c r="E2244" s="724"/>
      <c r="F2244" s="724"/>
      <c r="G2244" s="724"/>
      <c r="H2244" s="724"/>
    </row>
    <row r="2245" spans="3:8" s="146" customFormat="1" ht="12.75">
      <c r="C2245" s="724"/>
      <c r="D2245" s="724"/>
      <c r="E2245" s="724"/>
      <c r="F2245" s="724"/>
      <c r="G2245" s="724"/>
      <c r="H2245" s="724"/>
    </row>
    <row r="2246" spans="3:8" s="146" customFormat="1" ht="12.75">
      <c r="C2246" s="724"/>
      <c r="D2246" s="724"/>
      <c r="E2246" s="724"/>
      <c r="F2246" s="724"/>
      <c r="G2246" s="724"/>
      <c r="H2246" s="724"/>
    </row>
    <row r="2247" spans="3:8" s="146" customFormat="1" ht="12.75">
      <c r="C2247" s="724"/>
      <c r="D2247" s="724"/>
      <c r="E2247" s="724"/>
      <c r="F2247" s="724"/>
      <c r="G2247" s="724"/>
      <c r="H2247" s="724"/>
    </row>
    <row r="2248" spans="3:8" s="146" customFormat="1" ht="12.75">
      <c r="C2248" s="724"/>
      <c r="D2248" s="724"/>
      <c r="E2248" s="724"/>
      <c r="F2248" s="724"/>
      <c r="G2248" s="724"/>
      <c r="H2248" s="724"/>
    </row>
    <row r="2249" spans="3:8" s="146" customFormat="1" ht="12.75">
      <c r="C2249" s="724"/>
      <c r="D2249" s="724"/>
      <c r="E2249" s="724"/>
      <c r="F2249" s="724"/>
      <c r="G2249" s="724"/>
      <c r="H2249" s="724"/>
    </row>
    <row r="2250" spans="3:8" s="146" customFormat="1" ht="12.75">
      <c r="C2250" s="724"/>
      <c r="D2250" s="724"/>
      <c r="E2250" s="724"/>
      <c r="F2250" s="724"/>
      <c r="G2250" s="724"/>
      <c r="H2250" s="724"/>
    </row>
    <row r="2251" spans="3:8" s="146" customFormat="1" ht="12.75">
      <c r="C2251" s="724"/>
      <c r="D2251" s="724"/>
      <c r="E2251" s="724"/>
      <c r="F2251" s="724"/>
      <c r="G2251" s="724"/>
      <c r="H2251" s="724"/>
    </row>
    <row r="2252" spans="3:8" s="146" customFormat="1" ht="12.75">
      <c r="C2252" s="724"/>
      <c r="D2252" s="724"/>
      <c r="E2252" s="724"/>
      <c r="F2252" s="724"/>
      <c r="G2252" s="724"/>
      <c r="H2252" s="724"/>
    </row>
    <row r="2253" spans="3:8" s="146" customFormat="1" ht="12.75">
      <c r="C2253" s="724"/>
      <c r="D2253" s="724"/>
      <c r="E2253" s="724"/>
      <c r="F2253" s="724"/>
      <c r="G2253" s="724"/>
      <c r="H2253" s="724"/>
    </row>
    <row r="2254" spans="3:8" s="146" customFormat="1" ht="12.75">
      <c r="C2254" s="724"/>
      <c r="D2254" s="724"/>
      <c r="E2254" s="724"/>
      <c r="F2254" s="724"/>
      <c r="G2254" s="724"/>
      <c r="H2254" s="724"/>
    </row>
    <row r="2255" spans="3:8" s="146" customFormat="1" ht="12.75">
      <c r="C2255" s="724"/>
      <c r="D2255" s="724"/>
      <c r="E2255" s="724"/>
      <c r="F2255" s="724"/>
      <c r="G2255" s="724"/>
      <c r="H2255" s="724"/>
    </row>
    <row r="2256" spans="3:8" s="146" customFormat="1" ht="12.75">
      <c r="C2256" s="724"/>
      <c r="D2256" s="724"/>
      <c r="E2256" s="724"/>
      <c r="F2256" s="724"/>
      <c r="G2256" s="724"/>
      <c r="H2256" s="724"/>
    </row>
    <row r="2257" spans="3:8" s="146" customFormat="1" ht="12.75">
      <c r="C2257" s="724"/>
      <c r="D2257" s="724"/>
      <c r="E2257" s="724"/>
      <c r="F2257" s="724"/>
      <c r="G2257" s="724"/>
      <c r="H2257" s="724"/>
    </row>
    <row r="2258" spans="3:8" s="146" customFormat="1" ht="12.75">
      <c r="C2258" s="724"/>
      <c r="D2258" s="724"/>
      <c r="E2258" s="724"/>
      <c r="F2258" s="724"/>
      <c r="G2258" s="724"/>
      <c r="H2258" s="724"/>
    </row>
    <row r="2259" spans="3:8" s="146" customFormat="1" ht="12.75">
      <c r="C2259" s="724"/>
      <c r="D2259" s="724"/>
      <c r="E2259" s="724"/>
      <c r="F2259" s="724"/>
      <c r="G2259" s="724"/>
      <c r="H2259" s="724"/>
    </row>
    <row r="2260" spans="3:8" s="146" customFormat="1" ht="12.75">
      <c r="C2260" s="724"/>
      <c r="D2260" s="724"/>
      <c r="E2260" s="724"/>
      <c r="F2260" s="724"/>
      <c r="G2260" s="724"/>
      <c r="H2260" s="724"/>
    </row>
    <row r="2261" spans="3:8" s="146" customFormat="1" ht="12.75">
      <c r="C2261" s="724"/>
      <c r="D2261" s="724"/>
      <c r="E2261" s="724"/>
      <c r="F2261" s="724"/>
      <c r="G2261" s="724"/>
      <c r="H2261" s="724"/>
    </row>
    <row r="2262" spans="3:8" s="146" customFormat="1" ht="12.75">
      <c r="C2262" s="724"/>
      <c r="D2262" s="724"/>
      <c r="E2262" s="724"/>
      <c r="F2262" s="724"/>
      <c r="G2262" s="724"/>
      <c r="H2262" s="724"/>
    </row>
    <row r="2263" spans="3:8" s="146" customFormat="1" ht="12.75">
      <c r="C2263" s="724"/>
      <c r="D2263" s="724"/>
      <c r="E2263" s="724"/>
      <c r="F2263" s="724"/>
      <c r="G2263" s="724"/>
      <c r="H2263" s="724"/>
    </row>
    <row r="2264" spans="3:8" s="146" customFormat="1" ht="12.75">
      <c r="C2264" s="724"/>
      <c r="D2264" s="724"/>
      <c r="E2264" s="724"/>
      <c r="F2264" s="724"/>
      <c r="G2264" s="724"/>
      <c r="H2264" s="724"/>
    </row>
    <row r="2265" spans="3:8" s="146" customFormat="1" ht="12.75">
      <c r="C2265" s="724"/>
      <c r="D2265" s="724"/>
      <c r="E2265" s="724"/>
      <c r="F2265" s="724"/>
      <c r="G2265" s="724"/>
      <c r="H2265" s="724"/>
    </row>
    <row r="2266" spans="3:8" s="146" customFormat="1" ht="12.75">
      <c r="C2266" s="724"/>
      <c r="D2266" s="724"/>
      <c r="E2266" s="724"/>
      <c r="F2266" s="724"/>
      <c r="G2266" s="724"/>
      <c r="H2266" s="724"/>
    </row>
    <row r="2267" spans="3:8" s="146" customFormat="1" ht="12.75">
      <c r="C2267" s="724"/>
      <c r="D2267" s="724"/>
      <c r="E2267" s="724"/>
      <c r="F2267" s="724"/>
      <c r="G2267" s="724"/>
      <c r="H2267" s="724"/>
    </row>
    <row r="2268" spans="3:8" s="146" customFormat="1" ht="12.75">
      <c r="C2268" s="724"/>
      <c r="D2268" s="724"/>
      <c r="E2268" s="724"/>
      <c r="F2268" s="724"/>
      <c r="G2268" s="724"/>
      <c r="H2268" s="724"/>
    </row>
    <row r="2269" spans="3:8" s="146" customFormat="1" ht="12.75">
      <c r="C2269" s="724"/>
      <c r="D2269" s="724"/>
      <c r="E2269" s="724"/>
      <c r="F2269" s="724"/>
      <c r="G2269" s="724"/>
      <c r="H2269" s="724"/>
    </row>
    <row r="2270" spans="3:8" s="146" customFormat="1" ht="12.75">
      <c r="C2270" s="724"/>
      <c r="D2270" s="724"/>
      <c r="E2270" s="724"/>
      <c r="F2270" s="724"/>
      <c r="G2270" s="724"/>
      <c r="H2270" s="724"/>
    </row>
    <row r="2271" spans="3:8" s="146" customFormat="1" ht="12.75">
      <c r="C2271" s="724"/>
      <c r="D2271" s="724"/>
      <c r="E2271" s="724"/>
      <c r="F2271" s="724"/>
      <c r="G2271" s="724"/>
      <c r="H2271" s="724"/>
    </row>
    <row r="2272" spans="3:8" s="146" customFormat="1" ht="12.75">
      <c r="C2272" s="724"/>
      <c r="D2272" s="724"/>
      <c r="E2272" s="724"/>
      <c r="F2272" s="724"/>
      <c r="G2272" s="724"/>
      <c r="H2272" s="724"/>
    </row>
    <row r="2273" spans="3:8" s="146" customFormat="1" ht="12.75">
      <c r="C2273" s="724"/>
      <c r="D2273" s="724"/>
      <c r="E2273" s="724"/>
      <c r="F2273" s="724"/>
      <c r="G2273" s="724"/>
      <c r="H2273" s="724"/>
    </row>
    <row r="2274" spans="3:8" s="146" customFormat="1" ht="12.75">
      <c r="C2274" s="724"/>
      <c r="D2274" s="724"/>
      <c r="E2274" s="724"/>
      <c r="F2274" s="724"/>
      <c r="G2274" s="724"/>
      <c r="H2274" s="724"/>
    </row>
    <row r="2275" spans="3:8" s="146" customFormat="1" ht="12.75">
      <c r="C2275" s="724"/>
      <c r="D2275" s="724"/>
      <c r="E2275" s="724"/>
      <c r="F2275" s="724"/>
      <c r="G2275" s="724"/>
      <c r="H2275" s="724"/>
    </row>
    <row r="2276" spans="3:8" s="146" customFormat="1" ht="12.75">
      <c r="C2276" s="724"/>
      <c r="D2276" s="724"/>
      <c r="E2276" s="724"/>
      <c r="F2276" s="724"/>
      <c r="G2276" s="724"/>
      <c r="H2276" s="724"/>
    </row>
    <row r="2277" spans="3:8" s="146" customFormat="1" ht="12.75">
      <c r="C2277" s="724"/>
      <c r="D2277" s="724"/>
      <c r="E2277" s="724"/>
      <c r="F2277" s="724"/>
      <c r="G2277" s="724"/>
      <c r="H2277" s="724"/>
    </row>
    <row r="2278" spans="3:8" s="146" customFormat="1" ht="12.75">
      <c r="C2278" s="724"/>
      <c r="D2278" s="724"/>
      <c r="E2278" s="724"/>
      <c r="F2278" s="724"/>
      <c r="G2278" s="724"/>
      <c r="H2278" s="724"/>
    </row>
    <row r="2279" spans="3:8" s="146" customFormat="1" ht="12.75">
      <c r="C2279" s="724"/>
      <c r="D2279" s="724"/>
      <c r="E2279" s="724"/>
      <c r="F2279" s="724"/>
      <c r="G2279" s="724"/>
      <c r="H2279" s="724"/>
    </row>
    <row r="2280" spans="3:8" s="146" customFormat="1" ht="12.75">
      <c r="C2280" s="724"/>
      <c r="D2280" s="724"/>
      <c r="E2280" s="724"/>
      <c r="F2280" s="724"/>
      <c r="G2280" s="724"/>
      <c r="H2280" s="724"/>
    </row>
    <row r="2281" spans="3:8" s="146" customFormat="1" ht="12.75">
      <c r="C2281" s="724"/>
      <c r="D2281" s="724"/>
      <c r="E2281" s="724"/>
      <c r="F2281" s="724"/>
      <c r="G2281" s="724"/>
      <c r="H2281" s="724"/>
    </row>
    <row r="2282" spans="3:8" s="146" customFormat="1" ht="12.75">
      <c r="C2282" s="724"/>
      <c r="D2282" s="724"/>
      <c r="E2282" s="724"/>
      <c r="F2282" s="724"/>
      <c r="G2282" s="724"/>
      <c r="H2282" s="724"/>
    </row>
    <row r="2283" spans="3:8" s="146" customFormat="1" ht="12.75">
      <c r="C2283" s="724"/>
      <c r="D2283" s="724"/>
      <c r="E2283" s="724"/>
      <c r="F2283" s="724"/>
      <c r="G2283" s="724"/>
      <c r="H2283" s="724"/>
    </row>
    <row r="2284" spans="3:8" s="146" customFormat="1" ht="12.75">
      <c r="C2284" s="724"/>
      <c r="D2284" s="724"/>
      <c r="E2284" s="724"/>
      <c r="F2284" s="724"/>
      <c r="G2284" s="724"/>
      <c r="H2284" s="724"/>
    </row>
    <row r="2285" spans="3:8" s="146" customFormat="1" ht="12.75">
      <c r="C2285" s="724"/>
      <c r="D2285" s="724"/>
      <c r="E2285" s="724"/>
      <c r="F2285" s="724"/>
      <c r="G2285" s="724"/>
      <c r="H2285" s="724"/>
    </row>
    <row r="2286" spans="3:8" s="146" customFormat="1" ht="12.75">
      <c r="C2286" s="724"/>
      <c r="D2286" s="724"/>
      <c r="E2286" s="724"/>
      <c r="F2286" s="724"/>
      <c r="G2286" s="724"/>
      <c r="H2286" s="724"/>
    </row>
    <row r="2287" spans="3:8" s="146" customFormat="1" ht="12.75">
      <c r="C2287" s="724"/>
      <c r="D2287" s="724"/>
      <c r="E2287" s="724"/>
      <c r="F2287" s="724"/>
      <c r="G2287" s="724"/>
      <c r="H2287" s="724"/>
    </row>
    <row r="2288" spans="3:8" s="146" customFormat="1" ht="12.75">
      <c r="C2288" s="724"/>
      <c r="D2288" s="724"/>
      <c r="E2288" s="724"/>
      <c r="F2288" s="724"/>
      <c r="G2288" s="724"/>
      <c r="H2288" s="724"/>
    </row>
    <row r="2289" spans="3:8" s="146" customFormat="1" ht="12.75">
      <c r="C2289" s="724"/>
      <c r="D2289" s="724"/>
      <c r="E2289" s="724"/>
      <c r="F2289" s="724"/>
      <c r="G2289" s="724"/>
      <c r="H2289" s="724"/>
    </row>
    <row r="2290" spans="3:8" s="146" customFormat="1" ht="12.75">
      <c r="C2290" s="724"/>
      <c r="D2290" s="724"/>
      <c r="E2290" s="724"/>
      <c r="F2290" s="724"/>
      <c r="G2290" s="724"/>
      <c r="H2290" s="724"/>
    </row>
    <row r="2291" spans="3:8" s="146" customFormat="1" ht="12.75">
      <c r="C2291" s="724"/>
      <c r="D2291" s="724"/>
      <c r="E2291" s="724"/>
      <c r="F2291" s="724"/>
      <c r="G2291" s="724"/>
      <c r="H2291" s="724"/>
    </row>
    <row r="2292" spans="3:8" s="146" customFormat="1" ht="12.75">
      <c r="C2292" s="724"/>
      <c r="D2292" s="724"/>
      <c r="E2292" s="724"/>
      <c r="F2292" s="724"/>
      <c r="G2292" s="724"/>
      <c r="H2292" s="724"/>
    </row>
    <row r="2293" spans="3:8" s="146" customFormat="1" ht="12.75">
      <c r="C2293" s="724"/>
      <c r="D2293" s="724"/>
      <c r="E2293" s="724"/>
      <c r="F2293" s="724"/>
      <c r="G2293" s="724"/>
      <c r="H2293" s="724"/>
    </row>
    <row r="2294" spans="3:8" s="146" customFormat="1" ht="12.75">
      <c r="C2294" s="724"/>
      <c r="D2294" s="724"/>
      <c r="E2294" s="724"/>
      <c r="F2294" s="724"/>
      <c r="G2294" s="724"/>
      <c r="H2294" s="724"/>
    </row>
    <row r="2295" spans="3:8" s="146" customFormat="1" ht="12.75">
      <c r="C2295" s="724"/>
      <c r="D2295" s="724"/>
      <c r="E2295" s="724"/>
      <c r="F2295" s="724"/>
      <c r="G2295" s="724"/>
      <c r="H2295" s="724"/>
    </row>
    <row r="2296" spans="3:8" s="146" customFormat="1" ht="12.75">
      <c r="C2296" s="724"/>
      <c r="D2296" s="724"/>
      <c r="E2296" s="724"/>
      <c r="F2296" s="724"/>
      <c r="G2296" s="724"/>
      <c r="H2296" s="724"/>
    </row>
    <row r="2297" spans="3:8" s="146" customFormat="1" ht="12.75">
      <c r="C2297" s="724"/>
      <c r="D2297" s="724"/>
      <c r="E2297" s="724"/>
      <c r="F2297" s="724"/>
      <c r="G2297" s="724"/>
      <c r="H2297" s="724"/>
    </row>
    <row r="2298" spans="3:8" s="146" customFormat="1" ht="12.75">
      <c r="C2298" s="724"/>
      <c r="D2298" s="724"/>
      <c r="E2298" s="724"/>
      <c r="F2298" s="724"/>
      <c r="G2298" s="724"/>
      <c r="H2298" s="724"/>
    </row>
    <row r="2299" spans="3:8" s="146" customFormat="1" ht="12.75">
      <c r="C2299" s="724"/>
      <c r="D2299" s="724"/>
      <c r="E2299" s="724"/>
      <c r="F2299" s="724"/>
      <c r="G2299" s="724"/>
      <c r="H2299" s="724"/>
    </row>
    <row r="2300" spans="3:8" s="146" customFormat="1" ht="12.75">
      <c r="C2300" s="724"/>
      <c r="D2300" s="724"/>
      <c r="E2300" s="724"/>
      <c r="F2300" s="724"/>
      <c r="G2300" s="724"/>
      <c r="H2300" s="724"/>
    </row>
    <row r="2301" spans="3:8" s="146" customFormat="1" ht="12.75">
      <c r="C2301" s="724"/>
      <c r="D2301" s="724"/>
      <c r="E2301" s="724"/>
      <c r="F2301" s="724"/>
      <c r="G2301" s="724"/>
      <c r="H2301" s="724"/>
    </row>
    <row r="2302" spans="3:8" s="146" customFormat="1" ht="12.75">
      <c r="C2302" s="724"/>
      <c r="D2302" s="724"/>
      <c r="E2302" s="724"/>
      <c r="F2302" s="724"/>
      <c r="G2302" s="724"/>
      <c r="H2302" s="724"/>
    </row>
    <row r="2303" spans="3:8" s="146" customFormat="1" ht="12.75">
      <c r="C2303" s="724"/>
      <c r="D2303" s="724"/>
      <c r="E2303" s="724"/>
      <c r="F2303" s="724"/>
      <c r="G2303" s="724"/>
      <c r="H2303" s="724"/>
    </row>
    <row r="2304" spans="3:8" s="146" customFormat="1" ht="12.75">
      <c r="C2304" s="724"/>
      <c r="D2304" s="724"/>
      <c r="E2304" s="724"/>
      <c r="F2304" s="724"/>
      <c r="G2304" s="724"/>
      <c r="H2304" s="724"/>
    </row>
    <row r="2305" spans="3:8" s="146" customFormat="1" ht="12.75">
      <c r="C2305" s="724"/>
      <c r="D2305" s="724"/>
      <c r="E2305" s="724"/>
      <c r="F2305" s="724"/>
      <c r="G2305" s="724"/>
      <c r="H2305" s="724"/>
    </row>
    <row r="2306" spans="3:8" s="146" customFormat="1" ht="12.75">
      <c r="C2306" s="724"/>
      <c r="D2306" s="724"/>
      <c r="E2306" s="724"/>
      <c r="F2306" s="724"/>
      <c r="G2306" s="724"/>
      <c r="H2306" s="724"/>
    </row>
    <row r="2307" spans="3:8" s="146" customFormat="1" ht="12.75">
      <c r="C2307" s="724"/>
      <c r="D2307" s="724"/>
      <c r="E2307" s="724"/>
      <c r="F2307" s="724"/>
      <c r="G2307" s="724"/>
      <c r="H2307" s="724"/>
    </row>
    <row r="2308" spans="3:8" s="146" customFormat="1" ht="12.75">
      <c r="C2308" s="724"/>
      <c r="D2308" s="724"/>
      <c r="E2308" s="724"/>
      <c r="F2308" s="724"/>
      <c r="G2308" s="724"/>
      <c r="H2308" s="724"/>
    </row>
    <row r="2309" spans="3:8" s="146" customFormat="1" ht="12.75">
      <c r="C2309" s="724"/>
      <c r="D2309" s="724"/>
      <c r="E2309" s="724"/>
      <c r="F2309" s="724"/>
      <c r="G2309" s="724"/>
      <c r="H2309" s="724"/>
    </row>
    <row r="2310" spans="3:8" s="146" customFormat="1" ht="12.75">
      <c r="C2310" s="724"/>
      <c r="D2310" s="724"/>
      <c r="E2310" s="724"/>
      <c r="F2310" s="724"/>
      <c r="G2310" s="724"/>
      <c r="H2310" s="724"/>
    </row>
    <row r="2311" spans="3:8" s="146" customFormat="1" ht="12.75">
      <c r="C2311" s="724"/>
      <c r="D2311" s="724"/>
      <c r="E2311" s="724"/>
      <c r="F2311" s="724"/>
      <c r="G2311" s="724"/>
      <c r="H2311" s="724"/>
    </row>
    <row r="2312" spans="3:8" s="146" customFormat="1" ht="12.75">
      <c r="C2312" s="724"/>
      <c r="D2312" s="724"/>
      <c r="E2312" s="724"/>
      <c r="F2312" s="724"/>
      <c r="G2312" s="724"/>
      <c r="H2312" s="724"/>
    </row>
    <row r="2313" spans="3:8" s="146" customFormat="1" ht="12.75">
      <c r="C2313" s="724"/>
      <c r="D2313" s="724"/>
      <c r="E2313" s="724"/>
      <c r="F2313" s="724"/>
      <c r="G2313" s="724"/>
      <c r="H2313" s="724"/>
    </row>
    <row r="2314" spans="3:8" s="146" customFormat="1" ht="12.75">
      <c r="C2314" s="724"/>
      <c r="D2314" s="724"/>
      <c r="E2314" s="724"/>
      <c r="F2314" s="724"/>
      <c r="G2314" s="724"/>
      <c r="H2314" s="724"/>
    </row>
    <row r="2315" spans="3:8" s="146" customFormat="1" ht="12.75">
      <c r="C2315" s="724"/>
      <c r="D2315" s="724"/>
      <c r="E2315" s="724"/>
      <c r="F2315" s="724"/>
      <c r="G2315" s="724"/>
      <c r="H2315" s="724"/>
    </row>
    <row r="2316" spans="3:8" s="146" customFormat="1" ht="12.75">
      <c r="C2316" s="724"/>
      <c r="D2316" s="724"/>
      <c r="E2316" s="724"/>
      <c r="F2316" s="724"/>
      <c r="G2316" s="724"/>
      <c r="H2316" s="724"/>
    </row>
    <row r="2317" spans="3:8" s="146" customFormat="1" ht="12.75">
      <c r="C2317" s="724"/>
      <c r="D2317" s="724"/>
      <c r="E2317" s="724"/>
      <c r="F2317" s="724"/>
      <c r="G2317" s="724"/>
      <c r="H2317" s="724"/>
    </row>
    <row r="2318" spans="3:8" s="146" customFormat="1" ht="12.75">
      <c r="C2318" s="724"/>
      <c r="D2318" s="724"/>
      <c r="E2318" s="724"/>
      <c r="F2318" s="724"/>
      <c r="G2318" s="724"/>
      <c r="H2318" s="724"/>
    </row>
    <row r="2319" spans="3:8" s="146" customFormat="1" ht="12.75">
      <c r="C2319" s="724"/>
      <c r="D2319" s="724"/>
      <c r="E2319" s="724"/>
      <c r="F2319" s="724"/>
      <c r="G2319" s="724"/>
      <c r="H2319" s="724"/>
    </row>
    <row r="2320" spans="3:8" s="146" customFormat="1" ht="12.75">
      <c r="C2320" s="724"/>
      <c r="D2320" s="724"/>
      <c r="E2320" s="724"/>
      <c r="F2320" s="724"/>
      <c r="G2320" s="724"/>
      <c r="H2320" s="724"/>
    </row>
    <row r="2321" spans="3:8" s="146" customFormat="1" ht="12.75">
      <c r="C2321" s="724"/>
      <c r="D2321" s="724"/>
      <c r="E2321" s="724"/>
      <c r="F2321" s="724"/>
      <c r="G2321" s="724"/>
      <c r="H2321" s="724"/>
    </row>
    <row r="2322" spans="3:8" s="146" customFormat="1" ht="12.75">
      <c r="C2322" s="724"/>
      <c r="D2322" s="724"/>
      <c r="E2322" s="724"/>
      <c r="F2322" s="724"/>
      <c r="G2322" s="724"/>
      <c r="H2322" s="724"/>
    </row>
    <row r="2323" spans="3:8" s="146" customFormat="1" ht="12.75">
      <c r="C2323" s="724"/>
      <c r="D2323" s="724"/>
      <c r="E2323" s="724"/>
      <c r="F2323" s="724"/>
      <c r="G2323" s="724"/>
      <c r="H2323" s="724"/>
    </row>
    <row r="2324" spans="3:8" s="146" customFormat="1" ht="12.75">
      <c r="C2324" s="724"/>
      <c r="D2324" s="724"/>
      <c r="E2324" s="724"/>
      <c r="F2324" s="724"/>
      <c r="G2324" s="724"/>
      <c r="H2324" s="724"/>
    </row>
    <row r="2325" spans="3:8" s="146" customFormat="1" ht="12.75">
      <c r="C2325" s="724"/>
      <c r="D2325" s="724"/>
      <c r="E2325" s="724"/>
      <c r="F2325" s="724"/>
      <c r="G2325" s="724"/>
      <c r="H2325" s="724"/>
    </row>
    <row r="2326" spans="3:8" s="146" customFormat="1" ht="12.75">
      <c r="C2326" s="724"/>
      <c r="D2326" s="724"/>
      <c r="E2326" s="724"/>
      <c r="F2326" s="724"/>
      <c r="G2326" s="724"/>
      <c r="H2326" s="724"/>
    </row>
    <row r="2327" spans="3:8" s="146" customFormat="1" ht="12.75">
      <c r="C2327" s="724"/>
      <c r="D2327" s="724"/>
      <c r="E2327" s="724"/>
      <c r="F2327" s="724"/>
      <c r="G2327" s="724"/>
      <c r="H2327" s="724"/>
    </row>
    <row r="2328" spans="3:8" s="146" customFormat="1" ht="12.75">
      <c r="C2328" s="724"/>
      <c r="D2328" s="724"/>
      <c r="E2328" s="724"/>
      <c r="F2328" s="724"/>
      <c r="G2328" s="724"/>
      <c r="H2328" s="724"/>
    </row>
    <row r="2329" spans="3:8" s="146" customFormat="1" ht="12.75">
      <c r="C2329" s="724"/>
      <c r="D2329" s="724"/>
      <c r="E2329" s="724"/>
      <c r="F2329" s="724"/>
      <c r="G2329" s="724"/>
      <c r="H2329" s="724"/>
    </row>
    <row r="2330" spans="3:8" s="146" customFormat="1" ht="12.75">
      <c r="C2330" s="724"/>
      <c r="D2330" s="724"/>
      <c r="E2330" s="724"/>
      <c r="F2330" s="724"/>
      <c r="G2330" s="724"/>
      <c r="H2330" s="724"/>
    </row>
    <row r="2331" spans="3:8" s="146" customFormat="1" ht="12.75">
      <c r="C2331" s="724"/>
      <c r="D2331" s="724"/>
      <c r="E2331" s="724"/>
      <c r="F2331" s="724"/>
      <c r="G2331" s="724"/>
      <c r="H2331" s="724"/>
    </row>
    <row r="2332" spans="3:8" s="146" customFormat="1" ht="12.75">
      <c r="C2332" s="724"/>
      <c r="D2332" s="724"/>
      <c r="E2332" s="724"/>
      <c r="F2332" s="724"/>
      <c r="G2332" s="724"/>
      <c r="H2332" s="724"/>
    </row>
    <row r="2333" spans="3:8" s="146" customFormat="1" ht="12.75">
      <c r="C2333" s="724"/>
      <c r="D2333" s="724"/>
      <c r="E2333" s="724"/>
      <c r="F2333" s="724"/>
      <c r="G2333" s="724"/>
      <c r="H2333" s="724"/>
    </row>
    <row r="2334" spans="3:8" s="146" customFormat="1" ht="12.75">
      <c r="C2334" s="724"/>
      <c r="D2334" s="724"/>
      <c r="E2334" s="724"/>
      <c r="F2334" s="724"/>
      <c r="G2334" s="724"/>
      <c r="H2334" s="724"/>
    </row>
    <row r="2335" spans="3:8" s="146" customFormat="1" ht="12.75">
      <c r="C2335" s="724"/>
      <c r="D2335" s="724"/>
      <c r="E2335" s="724"/>
      <c r="F2335" s="724"/>
      <c r="G2335" s="724"/>
      <c r="H2335" s="724"/>
    </row>
    <row r="2336" spans="3:8" s="146" customFormat="1" ht="12.75">
      <c r="C2336" s="724"/>
      <c r="D2336" s="724"/>
      <c r="E2336" s="724"/>
      <c r="F2336" s="724"/>
      <c r="G2336" s="724"/>
      <c r="H2336" s="724"/>
    </row>
    <row r="2337" spans="3:8" s="146" customFormat="1" ht="12.75">
      <c r="C2337" s="724"/>
      <c r="D2337" s="724"/>
      <c r="E2337" s="724"/>
      <c r="F2337" s="724"/>
      <c r="G2337" s="724"/>
      <c r="H2337" s="724"/>
    </row>
    <row r="2338" spans="3:8" s="146" customFormat="1" ht="12.75">
      <c r="C2338" s="724"/>
      <c r="D2338" s="724"/>
      <c r="E2338" s="724"/>
      <c r="F2338" s="724"/>
      <c r="G2338" s="724"/>
      <c r="H2338" s="724"/>
    </row>
    <row r="2339" spans="3:8" s="146" customFormat="1" ht="12.75">
      <c r="C2339" s="724"/>
      <c r="D2339" s="724"/>
      <c r="E2339" s="724"/>
      <c r="F2339" s="724"/>
      <c r="G2339" s="724"/>
      <c r="H2339" s="724"/>
    </row>
    <row r="2340" spans="3:8" s="146" customFormat="1" ht="12.75">
      <c r="C2340" s="724"/>
      <c r="D2340" s="724"/>
      <c r="E2340" s="724"/>
      <c r="F2340" s="724"/>
      <c r="G2340" s="724"/>
      <c r="H2340" s="724"/>
    </row>
    <row r="2341" spans="3:8" s="146" customFormat="1" ht="12.75">
      <c r="C2341" s="724"/>
      <c r="D2341" s="724"/>
      <c r="E2341" s="724"/>
      <c r="F2341" s="724"/>
      <c r="G2341" s="724"/>
      <c r="H2341" s="724"/>
    </row>
    <row r="2342" spans="3:8" s="146" customFormat="1" ht="12.75">
      <c r="C2342" s="724"/>
      <c r="D2342" s="724"/>
      <c r="E2342" s="724"/>
      <c r="F2342" s="724"/>
      <c r="G2342" s="724"/>
      <c r="H2342" s="724"/>
    </row>
    <row r="2343" spans="3:8" s="146" customFormat="1" ht="12.75">
      <c r="C2343" s="724"/>
      <c r="D2343" s="724"/>
      <c r="E2343" s="724"/>
      <c r="F2343" s="724"/>
      <c r="G2343" s="724"/>
      <c r="H2343" s="724"/>
    </row>
    <row r="2344" spans="3:8" s="146" customFormat="1" ht="12.75">
      <c r="C2344" s="724"/>
      <c r="D2344" s="724"/>
      <c r="E2344" s="724"/>
      <c r="F2344" s="724"/>
      <c r="G2344" s="724"/>
      <c r="H2344" s="724"/>
    </row>
    <row r="2345" spans="3:8" s="146" customFormat="1" ht="12.75">
      <c r="C2345" s="724"/>
      <c r="D2345" s="724"/>
      <c r="E2345" s="724"/>
      <c r="F2345" s="724"/>
      <c r="G2345" s="724"/>
      <c r="H2345" s="724"/>
    </row>
    <row r="2346" spans="3:8" s="146" customFormat="1" ht="12.75">
      <c r="C2346" s="724"/>
      <c r="D2346" s="724"/>
      <c r="E2346" s="724"/>
      <c r="F2346" s="724"/>
      <c r="G2346" s="724"/>
      <c r="H2346" s="724"/>
    </row>
    <row r="2347" spans="3:8" s="146" customFormat="1" ht="12.75">
      <c r="C2347" s="724"/>
      <c r="D2347" s="724"/>
      <c r="E2347" s="724"/>
      <c r="F2347" s="724"/>
      <c r="G2347" s="724"/>
      <c r="H2347" s="724"/>
    </row>
    <row r="2348" spans="3:8" s="146" customFormat="1" ht="12.75">
      <c r="C2348" s="724"/>
      <c r="D2348" s="724"/>
      <c r="E2348" s="724"/>
      <c r="F2348" s="724"/>
      <c r="G2348" s="724"/>
      <c r="H2348" s="724"/>
    </row>
    <row r="2349" spans="3:8" s="146" customFormat="1" ht="12.75">
      <c r="C2349" s="724"/>
      <c r="D2349" s="724"/>
      <c r="E2349" s="724"/>
      <c r="F2349" s="724"/>
      <c r="G2349" s="724"/>
      <c r="H2349" s="724"/>
    </row>
    <row r="2350" spans="3:8" s="146" customFormat="1" ht="12.75">
      <c r="C2350" s="724"/>
      <c r="D2350" s="724"/>
      <c r="E2350" s="724"/>
      <c r="F2350" s="724"/>
      <c r="G2350" s="724"/>
      <c r="H2350" s="724"/>
    </row>
    <row r="2351" spans="3:8" s="146" customFormat="1" ht="12.75">
      <c r="C2351" s="724"/>
      <c r="D2351" s="724"/>
      <c r="E2351" s="724"/>
      <c r="F2351" s="724"/>
      <c r="G2351" s="724"/>
      <c r="H2351" s="724"/>
    </row>
    <row r="2352" spans="3:8" s="146" customFormat="1" ht="12.75">
      <c r="C2352" s="724"/>
      <c r="D2352" s="724"/>
      <c r="E2352" s="724"/>
      <c r="F2352" s="724"/>
      <c r="G2352" s="724"/>
      <c r="H2352" s="724"/>
    </row>
    <row r="2353" spans="3:8" s="146" customFormat="1" ht="12.75">
      <c r="C2353" s="724"/>
      <c r="D2353" s="724"/>
      <c r="E2353" s="724"/>
      <c r="F2353" s="724"/>
      <c r="G2353" s="724"/>
      <c r="H2353" s="724"/>
    </row>
    <row r="2354" spans="3:8" s="146" customFormat="1" ht="12.75">
      <c r="C2354" s="724"/>
      <c r="D2354" s="724"/>
      <c r="E2354" s="724"/>
      <c r="F2354" s="724"/>
      <c r="G2354" s="724"/>
      <c r="H2354" s="724"/>
    </row>
    <row r="2355" spans="3:8" s="146" customFormat="1" ht="12.75">
      <c r="C2355" s="724"/>
      <c r="D2355" s="724"/>
      <c r="E2355" s="724"/>
      <c r="F2355" s="724"/>
      <c r="G2355" s="724"/>
      <c r="H2355" s="724"/>
    </row>
    <row r="2356" spans="3:8" s="146" customFormat="1" ht="12.75">
      <c r="C2356" s="724"/>
      <c r="D2356" s="724"/>
      <c r="E2356" s="724"/>
      <c r="F2356" s="724"/>
      <c r="G2356" s="724"/>
      <c r="H2356" s="724"/>
    </row>
    <row r="2357" spans="3:8" s="146" customFormat="1" ht="12.75">
      <c r="C2357" s="724"/>
      <c r="D2357" s="724"/>
      <c r="E2357" s="724"/>
      <c r="F2357" s="724"/>
      <c r="G2357" s="724"/>
      <c r="H2357" s="724"/>
    </row>
    <row r="2358" spans="3:8" s="146" customFormat="1" ht="12.75">
      <c r="C2358" s="724"/>
      <c r="D2358" s="724"/>
      <c r="E2358" s="724"/>
      <c r="F2358" s="724"/>
      <c r="G2358" s="724"/>
      <c r="H2358" s="724"/>
    </row>
    <row r="2359" spans="3:8" s="146" customFormat="1" ht="12.75">
      <c r="C2359" s="724"/>
      <c r="D2359" s="724"/>
      <c r="E2359" s="724"/>
      <c r="F2359" s="724"/>
      <c r="G2359" s="724"/>
      <c r="H2359" s="724"/>
    </row>
    <row r="2360" spans="3:8" s="146" customFormat="1" ht="12.75">
      <c r="C2360" s="724"/>
      <c r="D2360" s="724"/>
      <c r="E2360" s="724"/>
      <c r="F2360" s="724"/>
      <c r="G2360" s="724"/>
      <c r="H2360" s="724"/>
    </row>
    <row r="2361" spans="3:8" s="146" customFormat="1" ht="12.75">
      <c r="C2361" s="724"/>
      <c r="D2361" s="724"/>
      <c r="E2361" s="724"/>
      <c r="F2361" s="724"/>
      <c r="G2361" s="724"/>
      <c r="H2361" s="724"/>
    </row>
    <row r="2362" spans="3:8" s="146" customFormat="1" ht="12.75">
      <c r="C2362" s="724"/>
      <c r="D2362" s="724"/>
      <c r="E2362" s="724"/>
      <c r="F2362" s="724"/>
      <c r="G2362" s="724"/>
      <c r="H2362" s="724"/>
    </row>
    <row r="2363" spans="3:8" s="146" customFormat="1" ht="12.75">
      <c r="C2363" s="724"/>
      <c r="D2363" s="724"/>
      <c r="E2363" s="724"/>
      <c r="F2363" s="724"/>
      <c r="G2363" s="724"/>
      <c r="H2363" s="724"/>
    </row>
    <row r="2364" spans="3:8" s="146" customFormat="1" ht="12.75">
      <c r="C2364" s="724"/>
      <c r="D2364" s="724"/>
      <c r="E2364" s="724"/>
      <c r="F2364" s="724"/>
      <c r="G2364" s="724"/>
      <c r="H2364" s="724"/>
    </row>
    <row r="2365" spans="3:8" s="146" customFormat="1" ht="12.75">
      <c r="C2365" s="724"/>
      <c r="D2365" s="724"/>
      <c r="E2365" s="724"/>
      <c r="F2365" s="724"/>
      <c r="G2365" s="724"/>
      <c r="H2365" s="724"/>
    </row>
    <row r="2366" spans="3:8" s="146" customFormat="1" ht="12.75">
      <c r="C2366" s="724"/>
      <c r="D2366" s="724"/>
      <c r="E2366" s="724"/>
      <c r="F2366" s="724"/>
      <c r="G2366" s="724"/>
      <c r="H2366" s="724"/>
    </row>
    <row r="2367" spans="3:8" s="146" customFormat="1" ht="12.75">
      <c r="C2367" s="724"/>
      <c r="D2367" s="724"/>
      <c r="E2367" s="724"/>
      <c r="F2367" s="724"/>
      <c r="G2367" s="724"/>
      <c r="H2367" s="724"/>
    </row>
    <row r="2368" spans="3:8" s="146" customFormat="1" ht="12.75">
      <c r="C2368" s="724"/>
      <c r="D2368" s="724"/>
      <c r="E2368" s="724"/>
      <c r="F2368" s="724"/>
      <c r="G2368" s="724"/>
      <c r="H2368" s="724"/>
    </row>
    <row r="2369" spans="3:8" s="146" customFormat="1" ht="12.75">
      <c r="C2369" s="724"/>
      <c r="D2369" s="724"/>
      <c r="E2369" s="724"/>
      <c r="F2369" s="724"/>
      <c r="G2369" s="724"/>
      <c r="H2369" s="724"/>
    </row>
    <row r="2370" spans="3:8" s="146" customFormat="1" ht="12.75">
      <c r="C2370" s="724"/>
      <c r="D2370" s="724"/>
      <c r="E2370" s="724"/>
      <c r="F2370" s="724"/>
      <c r="G2370" s="724"/>
      <c r="H2370" s="724"/>
    </row>
    <row r="2371" spans="3:8" s="146" customFormat="1" ht="12.75">
      <c r="C2371" s="724"/>
      <c r="D2371" s="724"/>
      <c r="E2371" s="724"/>
      <c r="F2371" s="724"/>
      <c r="G2371" s="724"/>
      <c r="H2371" s="724"/>
    </row>
    <row r="2372" spans="3:8" s="146" customFormat="1" ht="12.75">
      <c r="C2372" s="724"/>
      <c r="D2372" s="724"/>
      <c r="E2372" s="724"/>
      <c r="F2372" s="724"/>
      <c r="G2372" s="724"/>
      <c r="H2372" s="724"/>
    </row>
    <row r="2373" spans="3:8" s="146" customFormat="1" ht="12.75">
      <c r="C2373" s="724"/>
      <c r="D2373" s="724"/>
      <c r="E2373" s="724"/>
      <c r="F2373" s="724"/>
      <c r="G2373" s="724"/>
      <c r="H2373" s="724"/>
    </row>
    <row r="2374" spans="3:8" s="146" customFormat="1" ht="12.75">
      <c r="C2374" s="724"/>
      <c r="D2374" s="724"/>
      <c r="E2374" s="724"/>
      <c r="F2374" s="724"/>
      <c r="G2374" s="724"/>
      <c r="H2374" s="724"/>
    </row>
    <row r="2375" spans="3:8" s="146" customFormat="1" ht="12.75">
      <c r="C2375" s="724"/>
      <c r="D2375" s="724"/>
      <c r="E2375" s="724"/>
      <c r="F2375" s="724"/>
      <c r="G2375" s="724"/>
      <c r="H2375" s="724"/>
    </row>
    <row r="2376" spans="3:8" s="146" customFormat="1" ht="12.75">
      <c r="C2376" s="724"/>
      <c r="D2376" s="724"/>
      <c r="E2376" s="724"/>
      <c r="F2376" s="724"/>
      <c r="G2376" s="724"/>
      <c r="H2376" s="724"/>
    </row>
    <row r="2377" spans="3:8" s="146" customFormat="1" ht="12.75">
      <c r="C2377" s="724"/>
      <c r="D2377" s="724"/>
      <c r="E2377" s="724"/>
      <c r="F2377" s="724"/>
      <c r="G2377" s="724"/>
      <c r="H2377" s="724"/>
    </row>
    <row r="2378" spans="3:8" s="146" customFormat="1" ht="12.75">
      <c r="C2378" s="724"/>
      <c r="D2378" s="724"/>
      <c r="E2378" s="724"/>
      <c r="F2378" s="724"/>
      <c r="G2378" s="724"/>
      <c r="H2378" s="724"/>
    </row>
    <row r="2379" spans="3:8" s="146" customFormat="1" ht="12.75">
      <c r="C2379" s="724"/>
      <c r="D2379" s="724"/>
      <c r="E2379" s="724"/>
      <c r="F2379" s="724"/>
      <c r="G2379" s="724"/>
      <c r="H2379" s="724"/>
    </row>
    <row r="2380" spans="3:8" s="146" customFormat="1" ht="12.75">
      <c r="C2380" s="724"/>
      <c r="D2380" s="724"/>
      <c r="E2380" s="724"/>
      <c r="F2380" s="724"/>
      <c r="G2380" s="724"/>
      <c r="H2380" s="724"/>
    </row>
    <row r="2381" spans="3:8" s="146" customFormat="1" ht="12.75">
      <c r="C2381" s="724"/>
      <c r="D2381" s="724"/>
      <c r="E2381" s="724"/>
      <c r="F2381" s="724"/>
      <c r="G2381" s="724"/>
      <c r="H2381" s="724"/>
    </row>
    <row r="2382" spans="3:8" s="146" customFormat="1" ht="12.75">
      <c r="C2382" s="724"/>
      <c r="D2382" s="724"/>
      <c r="E2382" s="724"/>
      <c r="F2382" s="724"/>
      <c r="G2382" s="724"/>
      <c r="H2382" s="724"/>
    </row>
    <row r="2383" spans="3:8" s="146" customFormat="1" ht="12.75">
      <c r="C2383" s="724"/>
      <c r="D2383" s="724"/>
      <c r="E2383" s="724"/>
      <c r="F2383" s="724"/>
      <c r="G2383" s="724"/>
      <c r="H2383" s="724"/>
    </row>
    <row r="2384" spans="3:8" s="146" customFormat="1" ht="12.75">
      <c r="C2384" s="724"/>
      <c r="D2384" s="724"/>
      <c r="E2384" s="724"/>
      <c r="F2384" s="724"/>
      <c r="G2384" s="724"/>
      <c r="H2384" s="724"/>
    </row>
    <row r="2385" spans="3:8" s="146" customFormat="1" ht="12.75">
      <c r="C2385" s="724"/>
      <c r="D2385" s="724"/>
      <c r="E2385" s="724"/>
      <c r="F2385" s="724"/>
      <c r="G2385" s="724"/>
      <c r="H2385" s="724"/>
    </row>
    <row r="2386" spans="3:8" s="146" customFormat="1" ht="12.75">
      <c r="C2386" s="724"/>
      <c r="D2386" s="724"/>
      <c r="E2386" s="724"/>
      <c r="F2386" s="724"/>
      <c r="G2386" s="724"/>
      <c r="H2386" s="724"/>
    </row>
    <row r="2387" spans="3:8" s="146" customFormat="1" ht="12.75">
      <c r="C2387" s="724"/>
      <c r="D2387" s="724"/>
      <c r="E2387" s="724"/>
      <c r="F2387" s="724"/>
      <c r="G2387" s="724"/>
      <c r="H2387" s="724"/>
    </row>
    <row r="2388" spans="3:8" s="146" customFormat="1" ht="12.75">
      <c r="C2388" s="724"/>
      <c r="D2388" s="724"/>
      <c r="E2388" s="724"/>
      <c r="F2388" s="724"/>
      <c r="G2388" s="724"/>
      <c r="H2388" s="724"/>
    </row>
    <row r="2389" spans="3:8" s="146" customFormat="1" ht="12.75">
      <c r="C2389" s="724"/>
      <c r="D2389" s="724"/>
      <c r="E2389" s="724"/>
      <c r="F2389" s="724"/>
      <c r="G2389" s="724"/>
      <c r="H2389" s="724"/>
    </row>
    <row r="2390" spans="3:8" s="146" customFormat="1" ht="12.75">
      <c r="C2390" s="724"/>
      <c r="D2390" s="724"/>
      <c r="E2390" s="724"/>
      <c r="F2390" s="724"/>
      <c r="G2390" s="724"/>
      <c r="H2390" s="724"/>
    </row>
    <row r="2391" spans="3:8" s="146" customFormat="1" ht="12.75">
      <c r="C2391" s="724"/>
      <c r="D2391" s="724"/>
      <c r="E2391" s="724"/>
      <c r="F2391" s="724"/>
      <c r="G2391" s="724"/>
      <c r="H2391" s="724"/>
    </row>
    <row r="2392" spans="3:8" s="146" customFormat="1" ht="12.75">
      <c r="C2392" s="724"/>
      <c r="D2392" s="724"/>
      <c r="E2392" s="724"/>
      <c r="F2392" s="724"/>
      <c r="G2392" s="724"/>
      <c r="H2392" s="724"/>
    </row>
    <row r="2393" spans="3:8" s="146" customFormat="1" ht="12.75">
      <c r="C2393" s="724"/>
      <c r="D2393" s="724"/>
      <c r="E2393" s="724"/>
      <c r="F2393" s="724"/>
      <c r="G2393" s="724"/>
      <c r="H2393" s="724"/>
    </row>
    <row r="2394" spans="3:8" s="146" customFormat="1" ht="12.75">
      <c r="C2394" s="724"/>
      <c r="D2394" s="724"/>
      <c r="E2394" s="724"/>
      <c r="F2394" s="724"/>
      <c r="G2394" s="724"/>
      <c r="H2394" s="724"/>
    </row>
    <row r="2395" spans="3:8" s="146" customFormat="1" ht="12.75">
      <c r="C2395" s="724"/>
      <c r="D2395" s="724"/>
      <c r="E2395" s="724"/>
      <c r="F2395" s="724"/>
      <c r="G2395" s="724"/>
      <c r="H2395" s="724"/>
    </row>
    <row r="2396" spans="3:8" s="146" customFormat="1" ht="12.75">
      <c r="C2396" s="724"/>
      <c r="D2396" s="724"/>
      <c r="E2396" s="724"/>
      <c r="F2396" s="724"/>
      <c r="G2396" s="724"/>
      <c r="H2396" s="724"/>
    </row>
    <row r="2397" spans="3:8" s="146" customFormat="1" ht="12.75">
      <c r="C2397" s="724"/>
      <c r="D2397" s="724"/>
      <c r="E2397" s="724"/>
      <c r="F2397" s="724"/>
      <c r="G2397" s="724"/>
      <c r="H2397" s="724"/>
    </row>
    <row r="2398" spans="3:8" s="146" customFormat="1" ht="12.75">
      <c r="C2398" s="724"/>
      <c r="D2398" s="724"/>
      <c r="E2398" s="724"/>
      <c r="F2398" s="724"/>
      <c r="G2398" s="724"/>
      <c r="H2398" s="724"/>
    </row>
    <row r="2399" spans="3:8" s="146" customFormat="1" ht="12.75">
      <c r="C2399" s="724"/>
      <c r="D2399" s="724"/>
      <c r="E2399" s="724"/>
      <c r="F2399" s="724"/>
      <c r="G2399" s="724"/>
      <c r="H2399" s="724"/>
    </row>
    <row r="2400" spans="3:8" s="146" customFormat="1" ht="12.75">
      <c r="C2400" s="724"/>
      <c r="D2400" s="724"/>
      <c r="E2400" s="724"/>
      <c r="F2400" s="724"/>
      <c r="G2400" s="724"/>
      <c r="H2400" s="724"/>
    </row>
    <row r="2401" spans="3:8" s="146" customFormat="1" ht="12.75">
      <c r="C2401" s="724"/>
      <c r="D2401" s="724"/>
      <c r="E2401" s="724"/>
      <c r="F2401" s="724"/>
      <c r="G2401" s="724"/>
      <c r="H2401" s="724"/>
    </row>
    <row r="2402" spans="3:8" s="146" customFormat="1" ht="12.75">
      <c r="C2402" s="724"/>
      <c r="D2402" s="724"/>
      <c r="E2402" s="724"/>
      <c r="F2402" s="724"/>
      <c r="G2402" s="724"/>
      <c r="H2402" s="724"/>
    </row>
    <row r="2403" spans="3:8" s="146" customFormat="1" ht="12.75">
      <c r="C2403" s="724"/>
      <c r="D2403" s="724"/>
      <c r="E2403" s="724"/>
      <c r="F2403" s="724"/>
      <c r="G2403" s="724"/>
      <c r="H2403" s="724"/>
    </row>
    <row r="2404" spans="3:8" s="146" customFormat="1" ht="12.75">
      <c r="C2404" s="724"/>
      <c r="D2404" s="724"/>
      <c r="E2404" s="724"/>
      <c r="F2404" s="724"/>
      <c r="G2404" s="724"/>
      <c r="H2404" s="724"/>
    </row>
    <row r="2405" spans="3:8" s="146" customFormat="1" ht="12.75">
      <c r="C2405" s="724"/>
      <c r="D2405" s="724"/>
      <c r="E2405" s="724"/>
      <c r="F2405" s="724"/>
      <c r="G2405" s="724"/>
      <c r="H2405" s="724"/>
    </row>
    <row r="2406" spans="3:8" s="146" customFormat="1" ht="12.75">
      <c r="C2406" s="724"/>
      <c r="D2406" s="724"/>
      <c r="E2406" s="724"/>
      <c r="F2406" s="724"/>
      <c r="G2406" s="724"/>
      <c r="H2406" s="724"/>
    </row>
    <row r="2407" spans="3:8" s="146" customFormat="1" ht="12.75">
      <c r="C2407" s="724"/>
      <c r="D2407" s="724"/>
      <c r="E2407" s="724"/>
      <c r="F2407" s="724"/>
      <c r="G2407" s="724"/>
      <c r="H2407" s="724"/>
    </row>
    <row r="2408" spans="3:8" s="146" customFormat="1" ht="12.75">
      <c r="C2408" s="724"/>
      <c r="D2408" s="724"/>
      <c r="E2408" s="724"/>
      <c r="F2408" s="724"/>
      <c r="G2408" s="724"/>
      <c r="H2408" s="724"/>
    </row>
    <row r="2409" spans="3:8" s="146" customFormat="1" ht="12.75">
      <c r="C2409" s="724"/>
      <c r="D2409" s="724"/>
      <c r="E2409" s="724"/>
      <c r="F2409" s="724"/>
      <c r="G2409" s="724"/>
      <c r="H2409" s="724"/>
    </row>
    <row r="2410" spans="3:8" s="146" customFormat="1" ht="12.75">
      <c r="C2410" s="724"/>
      <c r="D2410" s="724"/>
      <c r="E2410" s="724"/>
      <c r="F2410" s="724"/>
      <c r="G2410" s="724"/>
      <c r="H2410" s="724"/>
    </row>
    <row r="2411" spans="3:8" s="146" customFormat="1" ht="12.75">
      <c r="C2411" s="724"/>
      <c r="D2411" s="724"/>
      <c r="E2411" s="724"/>
      <c r="F2411" s="724"/>
      <c r="G2411" s="724"/>
      <c r="H2411" s="724"/>
    </row>
    <row r="2412" spans="3:8" s="146" customFormat="1" ht="12.75">
      <c r="C2412" s="724"/>
      <c r="D2412" s="724"/>
      <c r="E2412" s="724"/>
      <c r="F2412" s="724"/>
      <c r="G2412" s="724"/>
      <c r="H2412" s="724"/>
    </row>
    <row r="2413" spans="3:8" s="146" customFormat="1" ht="12.75">
      <c r="C2413" s="724"/>
      <c r="D2413" s="724"/>
      <c r="E2413" s="724"/>
      <c r="F2413" s="724"/>
      <c r="G2413" s="724"/>
      <c r="H2413" s="724"/>
    </row>
    <row r="2414" spans="3:8" s="146" customFormat="1" ht="12.75">
      <c r="C2414" s="724"/>
      <c r="D2414" s="724"/>
      <c r="E2414" s="724"/>
      <c r="F2414" s="724"/>
      <c r="G2414" s="724"/>
      <c r="H2414" s="724"/>
    </row>
    <row r="2415" spans="3:8" s="146" customFormat="1" ht="12.75">
      <c r="C2415" s="724"/>
      <c r="D2415" s="724"/>
      <c r="E2415" s="724"/>
      <c r="F2415" s="724"/>
      <c r="G2415" s="724"/>
      <c r="H2415" s="724"/>
    </row>
    <row r="2416" spans="3:8" s="146" customFormat="1" ht="12.75">
      <c r="C2416" s="724"/>
      <c r="D2416" s="724"/>
      <c r="E2416" s="724"/>
      <c r="F2416" s="724"/>
      <c r="G2416" s="724"/>
      <c r="H2416" s="724"/>
    </row>
    <row r="2417" spans="3:8" s="146" customFormat="1" ht="12.75">
      <c r="C2417" s="724"/>
      <c r="D2417" s="724"/>
      <c r="E2417" s="724"/>
      <c r="F2417" s="724"/>
      <c r="G2417" s="724"/>
      <c r="H2417" s="724"/>
    </row>
    <row r="2418" spans="3:8" s="146" customFormat="1" ht="12.75">
      <c r="C2418" s="724"/>
      <c r="D2418" s="724"/>
      <c r="E2418" s="724"/>
      <c r="F2418" s="724"/>
      <c r="G2418" s="724"/>
      <c r="H2418" s="724"/>
    </row>
    <row r="2419" spans="3:8" s="146" customFormat="1" ht="12.75">
      <c r="C2419" s="724"/>
      <c r="D2419" s="724"/>
      <c r="E2419" s="724"/>
      <c r="F2419" s="724"/>
      <c r="G2419" s="724"/>
      <c r="H2419" s="724"/>
    </row>
    <row r="2420" spans="3:8" s="146" customFormat="1" ht="12.75">
      <c r="C2420" s="724"/>
      <c r="D2420" s="724"/>
      <c r="E2420" s="724"/>
      <c r="F2420" s="724"/>
      <c r="G2420" s="724"/>
      <c r="H2420" s="724"/>
    </row>
    <row r="2421" spans="3:8" s="146" customFormat="1" ht="12.75">
      <c r="C2421" s="724"/>
      <c r="D2421" s="724"/>
      <c r="E2421" s="724"/>
      <c r="F2421" s="724"/>
      <c r="G2421" s="724"/>
      <c r="H2421" s="724"/>
    </row>
    <row r="2422" spans="3:8" s="146" customFormat="1" ht="12.75">
      <c r="C2422" s="724"/>
      <c r="D2422" s="724"/>
      <c r="E2422" s="724"/>
      <c r="F2422" s="724"/>
      <c r="G2422" s="724"/>
      <c r="H2422" s="724"/>
    </row>
    <row r="2423" spans="3:8" s="146" customFormat="1" ht="12.75">
      <c r="C2423" s="724"/>
      <c r="D2423" s="724"/>
      <c r="E2423" s="724"/>
      <c r="F2423" s="724"/>
      <c r="G2423" s="724"/>
      <c r="H2423" s="724"/>
    </row>
    <row r="2424" spans="3:8" s="146" customFormat="1" ht="12.75">
      <c r="C2424" s="724"/>
      <c r="D2424" s="724"/>
      <c r="E2424" s="724"/>
      <c r="F2424" s="724"/>
      <c r="G2424" s="724"/>
      <c r="H2424" s="724"/>
    </row>
    <row r="2425" spans="3:8" s="146" customFormat="1" ht="12.75">
      <c r="C2425" s="724"/>
      <c r="D2425" s="724"/>
      <c r="E2425" s="724"/>
      <c r="F2425" s="724"/>
      <c r="G2425" s="724"/>
      <c r="H2425" s="724"/>
    </row>
    <row r="2426" spans="3:8" s="146" customFormat="1" ht="12.75">
      <c r="C2426" s="724"/>
      <c r="D2426" s="724"/>
      <c r="E2426" s="724"/>
      <c r="F2426" s="724"/>
      <c r="G2426" s="724"/>
      <c r="H2426" s="724"/>
    </row>
    <row r="2427" spans="3:8" s="146" customFormat="1" ht="12.75">
      <c r="C2427" s="724"/>
      <c r="D2427" s="724"/>
      <c r="E2427" s="724"/>
      <c r="F2427" s="724"/>
      <c r="G2427" s="724"/>
      <c r="H2427" s="724"/>
    </row>
    <row r="2428" spans="3:8" s="146" customFormat="1" ht="12.75">
      <c r="C2428" s="724"/>
      <c r="D2428" s="724"/>
      <c r="E2428" s="724"/>
      <c r="F2428" s="724"/>
      <c r="G2428" s="724"/>
      <c r="H2428" s="724"/>
    </row>
    <row r="2429" spans="3:8" s="146" customFormat="1" ht="12.75">
      <c r="C2429" s="724"/>
      <c r="D2429" s="724"/>
      <c r="E2429" s="724"/>
      <c r="F2429" s="724"/>
      <c r="G2429" s="724"/>
      <c r="H2429" s="724"/>
    </row>
    <row r="2430" spans="3:8" s="146" customFormat="1" ht="12.75">
      <c r="C2430" s="724"/>
      <c r="D2430" s="724"/>
      <c r="E2430" s="724"/>
      <c r="F2430" s="724"/>
      <c r="G2430" s="724"/>
      <c r="H2430" s="724"/>
    </row>
    <row r="2431" spans="3:8" s="146" customFormat="1" ht="12.75">
      <c r="C2431" s="724"/>
      <c r="D2431" s="724"/>
      <c r="E2431" s="724"/>
      <c r="F2431" s="724"/>
      <c r="G2431" s="724"/>
      <c r="H2431" s="724"/>
    </row>
    <row r="2432" spans="3:8" s="146" customFormat="1" ht="12.75">
      <c r="C2432" s="724"/>
      <c r="D2432" s="724"/>
      <c r="E2432" s="724"/>
      <c r="F2432" s="724"/>
      <c r="G2432" s="724"/>
      <c r="H2432" s="724"/>
    </row>
    <row r="2433" spans="3:8" s="146" customFormat="1" ht="12.75">
      <c r="C2433" s="724"/>
      <c r="D2433" s="724"/>
      <c r="E2433" s="724"/>
      <c r="F2433" s="724"/>
      <c r="G2433" s="724"/>
      <c r="H2433" s="724"/>
    </row>
    <row r="2434" spans="3:8" s="146" customFormat="1" ht="12.75">
      <c r="C2434" s="724"/>
      <c r="D2434" s="724"/>
      <c r="E2434" s="724"/>
      <c r="F2434" s="724"/>
      <c r="G2434" s="724"/>
      <c r="H2434" s="724"/>
    </row>
    <row r="2435" spans="3:8" s="146" customFormat="1" ht="12.75">
      <c r="C2435" s="724"/>
      <c r="D2435" s="724"/>
      <c r="E2435" s="724"/>
      <c r="F2435" s="724"/>
      <c r="G2435" s="724"/>
      <c r="H2435" s="724"/>
    </row>
    <row r="2436" spans="3:8" s="146" customFormat="1" ht="12.75">
      <c r="C2436" s="724"/>
      <c r="D2436" s="724"/>
      <c r="E2436" s="724"/>
      <c r="F2436" s="724"/>
      <c r="G2436" s="724"/>
      <c r="H2436" s="724"/>
    </row>
    <row r="2437" spans="3:8" s="146" customFormat="1" ht="12.75">
      <c r="C2437" s="724"/>
      <c r="D2437" s="724"/>
      <c r="E2437" s="724"/>
      <c r="F2437" s="724"/>
      <c r="G2437" s="724"/>
      <c r="H2437" s="724"/>
    </row>
    <row r="2438" spans="3:8" s="146" customFormat="1" ht="12.75">
      <c r="C2438" s="724"/>
      <c r="D2438" s="724"/>
      <c r="E2438" s="724"/>
      <c r="F2438" s="724"/>
      <c r="G2438" s="724"/>
      <c r="H2438" s="724"/>
    </row>
    <row r="2439" spans="3:8" s="146" customFormat="1" ht="12.75">
      <c r="C2439" s="724"/>
      <c r="D2439" s="724"/>
      <c r="E2439" s="724"/>
      <c r="F2439" s="724"/>
      <c r="G2439" s="724"/>
      <c r="H2439" s="724"/>
    </row>
    <row r="2440" spans="3:8" s="146" customFormat="1" ht="12.75">
      <c r="C2440" s="724"/>
      <c r="D2440" s="724"/>
      <c r="E2440" s="724"/>
      <c r="F2440" s="724"/>
      <c r="G2440" s="724"/>
      <c r="H2440" s="724"/>
    </row>
    <row r="2441" spans="3:8" s="146" customFormat="1" ht="12.75">
      <c r="C2441" s="724"/>
      <c r="D2441" s="724"/>
      <c r="E2441" s="724"/>
      <c r="F2441" s="724"/>
      <c r="G2441" s="724"/>
      <c r="H2441" s="724"/>
    </row>
    <row r="2442" spans="3:8" s="146" customFormat="1" ht="12.75">
      <c r="C2442" s="724"/>
      <c r="D2442" s="724"/>
      <c r="E2442" s="724"/>
      <c r="F2442" s="724"/>
      <c r="G2442" s="724"/>
      <c r="H2442" s="724"/>
    </row>
    <row r="2443" spans="3:8" s="146" customFormat="1" ht="12.75">
      <c r="C2443" s="724"/>
      <c r="D2443" s="724"/>
      <c r="E2443" s="724"/>
      <c r="F2443" s="724"/>
      <c r="G2443" s="724"/>
      <c r="H2443" s="724"/>
    </row>
    <row r="2444" spans="3:8" s="146" customFormat="1" ht="12.75">
      <c r="C2444" s="724"/>
      <c r="D2444" s="724"/>
      <c r="E2444" s="724"/>
      <c r="F2444" s="724"/>
      <c r="G2444" s="724"/>
      <c r="H2444" s="724"/>
    </row>
    <row r="2445" spans="3:8" s="146" customFormat="1" ht="12.75">
      <c r="C2445" s="724"/>
      <c r="D2445" s="724"/>
      <c r="E2445" s="724"/>
      <c r="F2445" s="724"/>
      <c r="G2445" s="724"/>
      <c r="H2445" s="724"/>
    </row>
    <row r="2446" spans="3:8" s="146" customFormat="1" ht="12.75">
      <c r="C2446" s="724"/>
      <c r="D2446" s="724"/>
      <c r="E2446" s="724"/>
      <c r="F2446" s="724"/>
      <c r="G2446" s="724"/>
      <c r="H2446" s="724"/>
    </row>
    <row r="2447" spans="3:8" s="146" customFormat="1" ht="12.75">
      <c r="C2447" s="724"/>
      <c r="D2447" s="724"/>
      <c r="E2447" s="724"/>
      <c r="F2447" s="724"/>
      <c r="G2447" s="724"/>
      <c r="H2447" s="724"/>
    </row>
    <row r="2448" spans="3:8" s="146" customFormat="1" ht="12.75">
      <c r="C2448" s="724"/>
      <c r="D2448" s="724"/>
      <c r="E2448" s="724"/>
      <c r="F2448" s="724"/>
      <c r="G2448" s="724"/>
      <c r="H2448" s="724"/>
    </row>
    <row r="2449" spans="3:8" s="146" customFormat="1" ht="12.75">
      <c r="C2449" s="724"/>
      <c r="D2449" s="724"/>
      <c r="E2449" s="724"/>
      <c r="F2449" s="724"/>
      <c r="G2449" s="724"/>
      <c r="H2449" s="724"/>
    </row>
    <row r="2450" spans="3:8" s="146" customFormat="1" ht="12.75">
      <c r="C2450" s="724"/>
      <c r="D2450" s="724"/>
      <c r="E2450" s="724"/>
      <c r="F2450" s="724"/>
      <c r="G2450" s="724"/>
      <c r="H2450" s="724"/>
    </row>
    <row r="2451" spans="3:8" s="146" customFormat="1" ht="12.75">
      <c r="C2451" s="724"/>
      <c r="D2451" s="724"/>
      <c r="E2451" s="724"/>
      <c r="F2451" s="724"/>
      <c r="G2451" s="724"/>
      <c r="H2451" s="724"/>
    </row>
    <row r="2452" spans="3:8" s="146" customFormat="1" ht="12.75">
      <c r="C2452" s="724"/>
      <c r="D2452" s="724"/>
      <c r="E2452" s="724"/>
      <c r="F2452" s="724"/>
      <c r="G2452" s="724"/>
      <c r="H2452" s="724"/>
    </row>
    <row r="2453" spans="3:8" s="146" customFormat="1" ht="12.75">
      <c r="C2453" s="724"/>
      <c r="D2453" s="724"/>
      <c r="E2453" s="724"/>
      <c r="F2453" s="724"/>
      <c r="G2453" s="724"/>
      <c r="H2453" s="724"/>
    </row>
    <row r="2454" spans="3:8" s="146" customFormat="1" ht="12.75">
      <c r="C2454" s="724"/>
      <c r="D2454" s="724"/>
      <c r="E2454" s="724"/>
      <c r="F2454" s="724"/>
      <c r="G2454" s="724"/>
      <c r="H2454" s="724"/>
    </row>
    <row r="2455" spans="3:8" s="146" customFormat="1" ht="12.75">
      <c r="C2455" s="724"/>
      <c r="D2455" s="724"/>
      <c r="E2455" s="724"/>
      <c r="F2455" s="724"/>
      <c r="G2455" s="724"/>
      <c r="H2455" s="724"/>
    </row>
    <row r="2456" spans="3:8" s="146" customFormat="1" ht="12.75">
      <c r="C2456" s="724"/>
      <c r="D2456" s="724"/>
      <c r="E2456" s="724"/>
      <c r="F2456" s="724"/>
      <c r="G2456" s="724"/>
      <c r="H2456" s="724"/>
    </row>
    <row r="2457" spans="3:8" s="146" customFormat="1" ht="12.75">
      <c r="C2457" s="724"/>
      <c r="D2457" s="724"/>
      <c r="E2457" s="724"/>
      <c r="F2457" s="724"/>
      <c r="G2457" s="724"/>
      <c r="H2457" s="724"/>
    </row>
    <row r="2458" spans="3:8" s="146" customFormat="1" ht="12.75">
      <c r="C2458" s="724"/>
      <c r="D2458" s="724"/>
      <c r="E2458" s="724"/>
      <c r="F2458" s="724"/>
      <c r="G2458" s="724"/>
      <c r="H2458" s="724"/>
    </row>
    <row r="2459" spans="3:8" s="146" customFormat="1" ht="12.75">
      <c r="C2459" s="724"/>
      <c r="D2459" s="724"/>
      <c r="E2459" s="724"/>
      <c r="F2459" s="724"/>
      <c r="G2459" s="724"/>
      <c r="H2459" s="724"/>
    </row>
    <row r="2460" spans="3:8" s="146" customFormat="1" ht="12.75">
      <c r="C2460" s="724"/>
      <c r="D2460" s="724"/>
      <c r="E2460" s="724"/>
      <c r="F2460" s="724"/>
      <c r="G2460" s="724"/>
      <c r="H2460" s="724"/>
    </row>
    <row r="2461" spans="3:8" s="146" customFormat="1" ht="12.75">
      <c r="C2461" s="724"/>
      <c r="D2461" s="724"/>
      <c r="E2461" s="724"/>
      <c r="F2461" s="724"/>
      <c r="G2461" s="724"/>
      <c r="H2461" s="724"/>
    </row>
    <row r="2462" spans="3:8" s="146" customFormat="1" ht="12.75">
      <c r="C2462" s="724"/>
      <c r="D2462" s="724"/>
      <c r="E2462" s="724"/>
      <c r="F2462" s="724"/>
      <c r="G2462" s="724"/>
      <c r="H2462" s="724"/>
    </row>
    <row r="2463" spans="3:8" s="146" customFormat="1" ht="12.75">
      <c r="C2463" s="724"/>
      <c r="D2463" s="724"/>
      <c r="E2463" s="724"/>
      <c r="F2463" s="724"/>
      <c r="G2463" s="724"/>
      <c r="H2463" s="724"/>
    </row>
    <row r="2464" spans="3:8" s="146" customFormat="1" ht="12.75">
      <c r="C2464" s="724"/>
      <c r="D2464" s="724"/>
      <c r="E2464" s="724"/>
      <c r="F2464" s="724"/>
      <c r="G2464" s="724"/>
      <c r="H2464" s="724"/>
    </row>
    <row r="2465" spans="3:8" s="146" customFormat="1" ht="12.75">
      <c r="C2465" s="724"/>
      <c r="D2465" s="724"/>
      <c r="E2465" s="724"/>
      <c r="F2465" s="724"/>
      <c r="G2465" s="724"/>
      <c r="H2465" s="724"/>
    </row>
    <row r="2466" spans="3:8" s="146" customFormat="1" ht="12.75">
      <c r="C2466" s="724"/>
      <c r="D2466" s="724"/>
      <c r="E2466" s="724"/>
      <c r="F2466" s="724"/>
      <c r="G2466" s="724"/>
      <c r="H2466" s="724"/>
    </row>
    <row r="2467" spans="3:8" s="146" customFormat="1" ht="12.75">
      <c r="C2467" s="724"/>
      <c r="D2467" s="724"/>
      <c r="E2467" s="724"/>
      <c r="F2467" s="724"/>
      <c r="G2467" s="724"/>
      <c r="H2467" s="724"/>
    </row>
    <row r="2468" spans="3:8" s="146" customFormat="1" ht="12.75">
      <c r="C2468" s="724"/>
      <c r="D2468" s="724"/>
      <c r="E2468" s="724"/>
      <c r="F2468" s="724"/>
      <c r="G2468" s="724"/>
      <c r="H2468" s="724"/>
    </row>
    <row r="2469" spans="3:8" s="146" customFormat="1" ht="12.75">
      <c r="C2469" s="724"/>
      <c r="D2469" s="724"/>
      <c r="E2469" s="724"/>
      <c r="F2469" s="724"/>
      <c r="G2469" s="724"/>
      <c r="H2469" s="724"/>
    </row>
    <row r="2470" spans="3:8" s="146" customFormat="1" ht="12.75">
      <c r="C2470" s="724"/>
      <c r="D2470" s="724"/>
      <c r="E2470" s="724"/>
      <c r="F2470" s="724"/>
      <c r="G2470" s="724"/>
      <c r="H2470" s="724"/>
    </row>
    <row r="2471" spans="3:8" s="146" customFormat="1" ht="12.75">
      <c r="C2471" s="724"/>
      <c r="D2471" s="724"/>
      <c r="E2471" s="724"/>
      <c r="F2471" s="724"/>
      <c r="G2471" s="724"/>
      <c r="H2471" s="724"/>
    </row>
    <row r="2472" spans="3:8" s="146" customFormat="1" ht="12.75">
      <c r="C2472" s="724"/>
      <c r="D2472" s="724"/>
      <c r="E2472" s="724"/>
      <c r="F2472" s="724"/>
      <c r="G2472" s="724"/>
      <c r="H2472" s="724"/>
    </row>
    <row r="2473" spans="3:8" s="146" customFormat="1" ht="12.75">
      <c r="C2473" s="724"/>
      <c r="D2473" s="724"/>
      <c r="E2473" s="724"/>
      <c r="F2473" s="724"/>
      <c r="G2473" s="724"/>
      <c r="H2473" s="724"/>
    </row>
    <row r="2474" spans="3:8" s="146" customFormat="1" ht="12.75">
      <c r="C2474" s="724"/>
      <c r="D2474" s="724"/>
      <c r="E2474" s="724"/>
      <c r="F2474" s="724"/>
      <c r="G2474" s="724"/>
      <c r="H2474" s="724"/>
    </row>
    <row r="2475" spans="3:8" s="146" customFormat="1" ht="12.75">
      <c r="C2475" s="724"/>
      <c r="D2475" s="724"/>
      <c r="E2475" s="724"/>
      <c r="F2475" s="724"/>
      <c r="G2475" s="724"/>
      <c r="H2475" s="724"/>
    </row>
    <row r="2476" spans="3:8" s="146" customFormat="1" ht="12.75">
      <c r="C2476" s="724"/>
      <c r="D2476" s="724"/>
      <c r="E2476" s="724"/>
      <c r="F2476" s="724"/>
      <c r="G2476" s="724"/>
      <c r="H2476" s="724"/>
    </row>
    <row r="2477" spans="3:8" s="146" customFormat="1" ht="12.75">
      <c r="C2477" s="724"/>
      <c r="D2477" s="724"/>
      <c r="E2477" s="724"/>
      <c r="F2477" s="724"/>
      <c r="G2477" s="724"/>
      <c r="H2477" s="724"/>
    </row>
    <row r="2478" spans="3:8" s="146" customFormat="1" ht="12.75">
      <c r="C2478" s="724"/>
      <c r="D2478" s="724"/>
      <c r="E2478" s="724"/>
      <c r="F2478" s="724"/>
      <c r="G2478" s="724"/>
      <c r="H2478" s="724"/>
    </row>
    <row r="2479" spans="3:8" s="146" customFormat="1" ht="12.75">
      <c r="C2479" s="724"/>
      <c r="D2479" s="724"/>
      <c r="E2479" s="724"/>
      <c r="F2479" s="724"/>
      <c r="G2479" s="724"/>
      <c r="H2479" s="724"/>
    </row>
    <row r="2480" spans="3:8" s="146" customFormat="1" ht="12.75">
      <c r="C2480" s="724"/>
      <c r="D2480" s="724"/>
      <c r="E2480" s="724"/>
      <c r="F2480" s="724"/>
      <c r="G2480" s="724"/>
      <c r="H2480" s="724"/>
    </row>
    <row r="2481" spans="3:8" s="146" customFormat="1" ht="12.75">
      <c r="C2481" s="724"/>
      <c r="D2481" s="724"/>
      <c r="E2481" s="724"/>
      <c r="F2481" s="724"/>
      <c r="G2481" s="724"/>
      <c r="H2481" s="724"/>
    </row>
    <row r="2482" spans="3:8" s="146" customFormat="1" ht="12.75">
      <c r="C2482" s="724"/>
      <c r="D2482" s="724"/>
      <c r="E2482" s="724"/>
      <c r="F2482" s="724"/>
      <c r="G2482" s="724"/>
      <c r="H2482" s="724"/>
    </row>
    <row r="2483" spans="3:8" s="146" customFormat="1" ht="12.75">
      <c r="C2483" s="724"/>
      <c r="D2483" s="724"/>
      <c r="E2483" s="724"/>
      <c r="F2483" s="724"/>
      <c r="G2483" s="724"/>
      <c r="H2483" s="724"/>
    </row>
    <row r="2484" spans="3:8" s="146" customFormat="1" ht="12.75">
      <c r="C2484" s="724"/>
      <c r="D2484" s="724"/>
      <c r="E2484" s="724"/>
      <c r="F2484" s="724"/>
      <c r="G2484" s="724"/>
      <c r="H2484" s="724"/>
    </row>
    <row r="2485" spans="3:8" s="146" customFormat="1" ht="12.75">
      <c r="C2485" s="724"/>
      <c r="D2485" s="724"/>
      <c r="E2485" s="724"/>
      <c r="F2485" s="724"/>
      <c r="G2485" s="724"/>
      <c r="H2485" s="724"/>
    </row>
    <row r="2486" spans="3:8" s="146" customFormat="1" ht="12.75">
      <c r="C2486" s="724"/>
      <c r="D2486" s="724"/>
      <c r="E2486" s="724"/>
      <c r="F2486" s="724"/>
      <c r="G2486" s="724"/>
      <c r="H2486" s="724"/>
    </row>
    <row r="2487" spans="3:8" s="146" customFormat="1" ht="12.75">
      <c r="C2487" s="724"/>
      <c r="D2487" s="724"/>
      <c r="E2487" s="724"/>
      <c r="F2487" s="724"/>
      <c r="G2487" s="724"/>
      <c r="H2487" s="724"/>
    </row>
    <row r="2488" spans="3:8" s="146" customFormat="1" ht="12.75">
      <c r="C2488" s="724"/>
      <c r="D2488" s="724"/>
      <c r="E2488" s="724"/>
      <c r="F2488" s="724"/>
      <c r="G2488" s="724"/>
      <c r="H2488" s="724"/>
    </row>
    <row r="2489" spans="3:8" s="146" customFormat="1" ht="12.75">
      <c r="C2489" s="724"/>
      <c r="D2489" s="724"/>
      <c r="E2489" s="724"/>
      <c r="F2489" s="724"/>
      <c r="G2489" s="724"/>
      <c r="H2489" s="724"/>
    </row>
    <row r="2490" spans="3:8" s="146" customFormat="1" ht="12.75">
      <c r="C2490" s="724"/>
      <c r="D2490" s="724"/>
      <c r="E2490" s="724"/>
      <c r="F2490" s="724"/>
      <c r="G2490" s="724"/>
      <c r="H2490" s="724"/>
    </row>
    <row r="2491" spans="3:8" s="146" customFormat="1" ht="12.75">
      <c r="C2491" s="724"/>
      <c r="D2491" s="724"/>
      <c r="E2491" s="724"/>
      <c r="F2491" s="724"/>
      <c r="G2491" s="724"/>
      <c r="H2491" s="724"/>
    </row>
    <row r="2492" spans="3:8" s="146" customFormat="1" ht="12.75">
      <c r="C2492" s="724"/>
      <c r="D2492" s="724"/>
      <c r="E2492" s="724"/>
      <c r="F2492" s="724"/>
      <c r="G2492" s="724"/>
      <c r="H2492" s="724"/>
    </row>
    <row r="2493" spans="3:8" s="146" customFormat="1" ht="12.75">
      <c r="C2493" s="724"/>
      <c r="D2493" s="724"/>
      <c r="E2493" s="724"/>
      <c r="F2493" s="724"/>
      <c r="G2493" s="724"/>
      <c r="H2493" s="724"/>
    </row>
    <row r="2494" spans="3:8" s="146" customFormat="1" ht="12.75">
      <c r="C2494" s="724"/>
      <c r="D2494" s="724"/>
      <c r="E2494" s="724"/>
      <c r="F2494" s="724"/>
      <c r="G2494" s="724"/>
      <c r="H2494" s="724"/>
    </row>
    <row r="2495" spans="3:8" s="146" customFormat="1" ht="12.75">
      <c r="C2495" s="724"/>
      <c r="D2495" s="724"/>
      <c r="E2495" s="724"/>
      <c r="F2495" s="724"/>
      <c r="G2495" s="724"/>
      <c r="H2495" s="724"/>
    </row>
    <row r="2496" spans="3:8" s="146" customFormat="1" ht="12.75">
      <c r="C2496" s="724"/>
      <c r="D2496" s="724"/>
      <c r="E2496" s="724"/>
      <c r="F2496" s="724"/>
      <c r="G2496" s="724"/>
      <c r="H2496" s="724"/>
    </row>
    <row r="2497" spans="3:8" s="146" customFormat="1" ht="12.75">
      <c r="C2497" s="724"/>
      <c r="D2497" s="724"/>
      <c r="E2497" s="724"/>
      <c r="F2497" s="724"/>
      <c r="G2497" s="724"/>
      <c r="H2497" s="724"/>
    </row>
    <row r="2498" spans="3:8" s="146" customFormat="1" ht="12.75">
      <c r="C2498" s="724"/>
      <c r="D2498" s="724"/>
      <c r="E2498" s="724"/>
      <c r="F2498" s="724"/>
      <c r="G2498" s="724"/>
      <c r="H2498" s="724"/>
    </row>
    <row r="2499" spans="3:8" s="146" customFormat="1" ht="12.75">
      <c r="C2499" s="724"/>
      <c r="D2499" s="724"/>
      <c r="E2499" s="724"/>
      <c r="F2499" s="724"/>
      <c r="G2499" s="724"/>
      <c r="H2499" s="724"/>
    </row>
    <row r="2500" spans="3:8" s="146" customFormat="1" ht="12.75">
      <c r="C2500" s="724"/>
      <c r="D2500" s="724"/>
      <c r="E2500" s="724"/>
      <c r="F2500" s="724"/>
      <c r="G2500" s="724"/>
      <c r="H2500" s="724"/>
    </row>
    <row r="2501" spans="3:8" s="146" customFormat="1" ht="12.75">
      <c r="C2501" s="724"/>
      <c r="D2501" s="724"/>
      <c r="E2501" s="724"/>
      <c r="F2501" s="724"/>
      <c r="G2501" s="724"/>
      <c r="H2501" s="724"/>
    </row>
    <row r="2502" spans="3:8" s="146" customFormat="1" ht="12.75">
      <c r="C2502" s="724"/>
      <c r="D2502" s="724"/>
      <c r="E2502" s="724"/>
      <c r="F2502" s="724"/>
      <c r="G2502" s="724"/>
      <c r="H2502" s="724"/>
    </row>
    <row r="2503" spans="3:8" s="146" customFormat="1" ht="12.75">
      <c r="C2503" s="724"/>
      <c r="D2503" s="724"/>
      <c r="E2503" s="724"/>
      <c r="F2503" s="724"/>
      <c r="G2503" s="724"/>
      <c r="H2503" s="724"/>
    </row>
    <row r="2504" spans="3:8" s="146" customFormat="1" ht="12.75">
      <c r="C2504" s="724"/>
      <c r="D2504" s="724"/>
      <c r="E2504" s="724"/>
      <c r="F2504" s="724"/>
      <c r="G2504" s="724"/>
      <c r="H2504" s="724"/>
    </row>
    <row r="2505" spans="3:8" s="146" customFormat="1" ht="12.75">
      <c r="C2505" s="724"/>
      <c r="D2505" s="724"/>
      <c r="E2505" s="724"/>
      <c r="F2505" s="724"/>
      <c r="G2505" s="724"/>
      <c r="H2505" s="724"/>
    </row>
    <row r="2506" spans="3:8" s="146" customFormat="1" ht="12.75">
      <c r="C2506" s="724"/>
      <c r="D2506" s="724"/>
      <c r="E2506" s="724"/>
      <c r="F2506" s="724"/>
      <c r="G2506" s="724"/>
      <c r="H2506" s="724"/>
    </row>
    <row r="2507" spans="3:8" s="146" customFormat="1" ht="12.75">
      <c r="C2507" s="724"/>
      <c r="D2507" s="724"/>
      <c r="E2507" s="724"/>
      <c r="F2507" s="724"/>
      <c r="G2507" s="724"/>
      <c r="H2507" s="724"/>
    </row>
    <row r="2508" spans="3:8" s="146" customFormat="1" ht="12.75">
      <c r="C2508" s="724"/>
      <c r="D2508" s="724"/>
      <c r="E2508" s="724"/>
      <c r="F2508" s="724"/>
      <c r="G2508" s="724"/>
      <c r="H2508" s="724"/>
    </row>
    <row r="2509" spans="3:8" s="146" customFormat="1" ht="12.75">
      <c r="C2509" s="724"/>
      <c r="D2509" s="724"/>
      <c r="E2509" s="724"/>
      <c r="F2509" s="724"/>
      <c r="G2509" s="724"/>
      <c r="H2509" s="724"/>
    </row>
    <row r="2510" spans="3:8" s="146" customFormat="1" ht="12.75">
      <c r="C2510" s="724"/>
      <c r="D2510" s="724"/>
      <c r="E2510" s="724"/>
      <c r="F2510" s="724"/>
      <c r="G2510" s="724"/>
      <c r="H2510" s="724"/>
    </row>
    <row r="2511" spans="3:8" s="146" customFormat="1" ht="12.75">
      <c r="C2511" s="724"/>
      <c r="D2511" s="724"/>
      <c r="E2511" s="724"/>
      <c r="F2511" s="724"/>
      <c r="G2511" s="724"/>
      <c r="H2511" s="724"/>
    </row>
    <row r="2512" spans="3:8" s="146" customFormat="1" ht="12.75">
      <c r="C2512" s="724"/>
      <c r="D2512" s="724"/>
      <c r="E2512" s="724"/>
      <c r="F2512" s="724"/>
      <c r="G2512" s="724"/>
      <c r="H2512" s="724"/>
    </row>
    <row r="2513" spans="3:8" s="146" customFormat="1" ht="12.75">
      <c r="C2513" s="724"/>
      <c r="D2513" s="724"/>
      <c r="E2513" s="724"/>
      <c r="F2513" s="724"/>
      <c r="G2513" s="724"/>
      <c r="H2513" s="724"/>
    </row>
    <row r="2514" spans="3:8" s="146" customFormat="1" ht="12.75">
      <c r="C2514" s="724"/>
      <c r="D2514" s="724"/>
      <c r="E2514" s="724"/>
      <c r="F2514" s="724"/>
      <c r="G2514" s="724"/>
      <c r="H2514" s="724"/>
    </row>
    <row r="2515" spans="3:8" s="146" customFormat="1" ht="12.75">
      <c r="C2515" s="724"/>
      <c r="D2515" s="724"/>
      <c r="E2515" s="724"/>
      <c r="F2515" s="724"/>
      <c r="G2515" s="724"/>
      <c r="H2515" s="724"/>
    </row>
    <row r="2516" spans="3:8" s="146" customFormat="1" ht="12.75">
      <c r="C2516" s="724"/>
      <c r="D2516" s="724"/>
      <c r="E2516" s="724"/>
      <c r="F2516" s="724"/>
      <c r="G2516" s="724"/>
      <c r="H2516" s="724"/>
    </row>
    <row r="2517" spans="3:8" s="146" customFormat="1" ht="12.75">
      <c r="C2517" s="724"/>
      <c r="D2517" s="724"/>
      <c r="E2517" s="724"/>
      <c r="F2517" s="724"/>
      <c r="G2517" s="724"/>
      <c r="H2517" s="724"/>
    </row>
    <row r="2518" spans="3:8" s="146" customFormat="1" ht="12.75">
      <c r="C2518" s="724"/>
      <c r="D2518" s="724"/>
      <c r="E2518" s="724"/>
      <c r="F2518" s="724"/>
      <c r="G2518" s="724"/>
      <c r="H2518" s="724"/>
    </row>
    <row r="2519" spans="3:8" s="146" customFormat="1" ht="12.75">
      <c r="C2519" s="724"/>
      <c r="D2519" s="724"/>
      <c r="E2519" s="724"/>
      <c r="F2519" s="724"/>
      <c r="G2519" s="724"/>
      <c r="H2519" s="724"/>
    </row>
    <row r="2520" spans="3:8" s="146" customFormat="1" ht="12.75">
      <c r="C2520" s="724"/>
      <c r="D2520" s="724"/>
      <c r="E2520" s="724"/>
      <c r="F2520" s="724"/>
      <c r="G2520" s="724"/>
      <c r="H2520" s="724"/>
    </row>
    <row r="2521" spans="3:8" s="146" customFormat="1" ht="12.75">
      <c r="C2521" s="724"/>
      <c r="D2521" s="724"/>
      <c r="E2521" s="724"/>
      <c r="F2521" s="724"/>
      <c r="G2521" s="724"/>
      <c r="H2521" s="724"/>
    </row>
    <row r="2522" spans="3:8" s="146" customFormat="1" ht="12.75">
      <c r="C2522" s="724"/>
      <c r="D2522" s="724"/>
      <c r="E2522" s="724"/>
      <c r="F2522" s="724"/>
      <c r="G2522" s="724"/>
      <c r="H2522" s="724"/>
    </row>
    <row r="2523" spans="3:8" s="146" customFormat="1" ht="12.75">
      <c r="C2523" s="724"/>
      <c r="D2523" s="724"/>
      <c r="E2523" s="724"/>
      <c r="F2523" s="724"/>
      <c r="G2523" s="724"/>
      <c r="H2523" s="724"/>
    </row>
    <row r="2524" spans="3:8" s="146" customFormat="1" ht="12.75">
      <c r="C2524" s="724"/>
      <c r="D2524" s="724"/>
      <c r="E2524" s="724"/>
      <c r="F2524" s="724"/>
      <c r="G2524" s="724"/>
      <c r="H2524" s="724"/>
    </row>
    <row r="2525" spans="3:8" s="146" customFormat="1" ht="12.75">
      <c r="C2525" s="724"/>
      <c r="D2525" s="724"/>
      <c r="E2525" s="724"/>
      <c r="F2525" s="724"/>
      <c r="G2525" s="724"/>
      <c r="H2525" s="724"/>
    </row>
    <row r="2526" spans="3:8" s="146" customFormat="1" ht="12.75">
      <c r="C2526" s="724"/>
      <c r="D2526" s="724"/>
      <c r="E2526" s="724"/>
      <c r="F2526" s="724"/>
      <c r="G2526" s="724"/>
      <c r="H2526" s="724"/>
    </row>
    <row r="2527" spans="3:8" s="146" customFormat="1" ht="12.75">
      <c r="C2527" s="724"/>
      <c r="D2527" s="724"/>
      <c r="E2527" s="724"/>
      <c r="F2527" s="724"/>
      <c r="G2527" s="724"/>
      <c r="H2527" s="724"/>
    </row>
    <row r="2528" spans="3:8" s="146" customFormat="1" ht="12.75">
      <c r="C2528" s="724"/>
      <c r="D2528" s="724"/>
      <c r="E2528" s="724"/>
      <c r="F2528" s="724"/>
      <c r="G2528" s="724"/>
      <c r="H2528" s="724"/>
    </row>
    <row r="2529" spans="3:8" s="146" customFormat="1" ht="12.75">
      <c r="C2529" s="724"/>
      <c r="D2529" s="724"/>
      <c r="E2529" s="724"/>
      <c r="F2529" s="724"/>
      <c r="G2529" s="724"/>
      <c r="H2529" s="724"/>
    </row>
    <row r="2530" spans="3:8" s="146" customFormat="1" ht="12.75">
      <c r="C2530" s="724"/>
      <c r="D2530" s="724"/>
      <c r="E2530" s="724"/>
      <c r="F2530" s="724"/>
      <c r="G2530" s="724"/>
      <c r="H2530" s="724"/>
    </row>
    <row r="2531" spans="3:8" s="146" customFormat="1" ht="12.75">
      <c r="C2531" s="724"/>
      <c r="D2531" s="724"/>
      <c r="E2531" s="724"/>
      <c r="F2531" s="724"/>
      <c r="G2531" s="724"/>
      <c r="H2531" s="724"/>
    </row>
    <row r="2532" spans="3:8" s="146" customFormat="1" ht="12.75">
      <c r="C2532" s="724"/>
      <c r="D2532" s="724"/>
      <c r="E2532" s="724"/>
      <c r="F2532" s="724"/>
      <c r="G2532" s="724"/>
      <c r="H2532" s="724"/>
    </row>
    <row r="2533" spans="3:8" s="146" customFormat="1" ht="12.75">
      <c r="C2533" s="724"/>
      <c r="D2533" s="724"/>
      <c r="E2533" s="724"/>
      <c r="F2533" s="724"/>
      <c r="G2533" s="724"/>
      <c r="H2533" s="724"/>
    </row>
    <row r="2534" spans="3:8" s="146" customFormat="1" ht="12.75">
      <c r="C2534" s="724"/>
      <c r="D2534" s="724"/>
      <c r="E2534" s="724"/>
      <c r="F2534" s="724"/>
      <c r="G2534" s="724"/>
      <c r="H2534" s="724"/>
    </row>
    <row r="2535" spans="3:8" s="146" customFormat="1" ht="12.75">
      <c r="C2535" s="724"/>
      <c r="D2535" s="724"/>
      <c r="E2535" s="724"/>
      <c r="F2535" s="724"/>
      <c r="G2535" s="724"/>
      <c r="H2535" s="724"/>
    </row>
    <row r="2536" spans="3:8" s="146" customFormat="1" ht="12.75">
      <c r="C2536" s="724"/>
      <c r="D2536" s="724"/>
      <c r="E2536" s="724"/>
      <c r="F2536" s="724"/>
      <c r="G2536" s="724"/>
      <c r="H2536" s="724"/>
    </row>
    <row r="2537" spans="3:8" s="146" customFormat="1" ht="12.75">
      <c r="C2537" s="724"/>
      <c r="D2537" s="724"/>
      <c r="E2537" s="724"/>
      <c r="F2537" s="724"/>
      <c r="G2537" s="724"/>
      <c r="H2537" s="724"/>
    </row>
    <row r="2538" spans="3:8" s="146" customFormat="1" ht="12.75">
      <c r="C2538" s="724"/>
      <c r="D2538" s="724"/>
      <c r="E2538" s="724"/>
      <c r="F2538" s="724"/>
      <c r="G2538" s="724"/>
      <c r="H2538" s="724"/>
    </row>
    <row r="2539" spans="3:8" s="146" customFormat="1" ht="12.75">
      <c r="C2539" s="724"/>
      <c r="D2539" s="724"/>
      <c r="E2539" s="724"/>
      <c r="F2539" s="724"/>
      <c r="G2539" s="724"/>
      <c r="H2539" s="724"/>
    </row>
    <row r="2540" spans="3:8" s="146" customFormat="1" ht="12.75">
      <c r="C2540" s="724"/>
      <c r="D2540" s="724"/>
      <c r="E2540" s="724"/>
      <c r="F2540" s="724"/>
      <c r="G2540" s="724"/>
      <c r="H2540" s="724"/>
    </row>
    <row r="2541" spans="3:8" s="146" customFormat="1" ht="12.75">
      <c r="C2541" s="724"/>
      <c r="D2541" s="724"/>
      <c r="E2541" s="724"/>
      <c r="F2541" s="724"/>
      <c r="G2541" s="724"/>
      <c r="H2541" s="724"/>
    </row>
    <row r="2542" spans="3:8" s="146" customFormat="1" ht="12.75">
      <c r="C2542" s="724"/>
      <c r="D2542" s="724"/>
      <c r="E2542" s="724"/>
      <c r="F2542" s="724"/>
      <c r="G2542" s="724"/>
      <c r="H2542" s="724"/>
    </row>
    <row r="2543" spans="3:8" s="146" customFormat="1" ht="12.75">
      <c r="C2543" s="724"/>
      <c r="D2543" s="724"/>
      <c r="E2543" s="724"/>
      <c r="F2543" s="724"/>
      <c r="G2543" s="724"/>
      <c r="H2543" s="724"/>
    </row>
    <row r="2544" spans="3:8" s="146" customFormat="1" ht="12.75">
      <c r="C2544" s="724"/>
      <c r="D2544" s="724"/>
      <c r="E2544" s="724"/>
      <c r="F2544" s="724"/>
      <c r="G2544" s="724"/>
      <c r="H2544" s="724"/>
    </row>
    <row r="2545" spans="3:8" s="146" customFormat="1" ht="12.75">
      <c r="C2545" s="724"/>
      <c r="D2545" s="724"/>
      <c r="E2545" s="724"/>
      <c r="F2545" s="724"/>
      <c r="G2545" s="724"/>
      <c r="H2545" s="724"/>
    </row>
    <row r="2546" spans="3:8" s="146" customFormat="1" ht="12.75">
      <c r="C2546" s="724"/>
      <c r="D2546" s="724"/>
      <c r="E2546" s="724"/>
      <c r="F2546" s="724"/>
      <c r="G2546" s="724"/>
      <c r="H2546" s="724"/>
    </row>
    <row r="2547" spans="3:8" s="146" customFormat="1" ht="12.75">
      <c r="C2547" s="724"/>
      <c r="D2547" s="724"/>
      <c r="E2547" s="724"/>
      <c r="F2547" s="724"/>
      <c r="G2547" s="724"/>
      <c r="H2547" s="724"/>
    </row>
    <row r="2548" spans="3:8" s="146" customFormat="1" ht="12.75">
      <c r="C2548" s="724"/>
      <c r="D2548" s="724"/>
      <c r="E2548" s="724"/>
      <c r="F2548" s="724"/>
      <c r="G2548" s="724"/>
      <c r="H2548" s="724"/>
    </row>
    <row r="2549" spans="3:8" s="146" customFormat="1" ht="12.75">
      <c r="C2549" s="724"/>
      <c r="D2549" s="724"/>
      <c r="E2549" s="724"/>
      <c r="F2549" s="724"/>
      <c r="G2549" s="724"/>
      <c r="H2549" s="724"/>
    </row>
    <row r="2550" spans="3:8" s="146" customFormat="1" ht="12.75">
      <c r="C2550" s="724"/>
      <c r="D2550" s="724"/>
      <c r="E2550" s="724"/>
      <c r="F2550" s="724"/>
      <c r="G2550" s="724"/>
      <c r="H2550" s="724"/>
    </row>
    <row r="2551" spans="3:8" s="146" customFormat="1" ht="12.75">
      <c r="C2551" s="724"/>
      <c r="D2551" s="724"/>
      <c r="E2551" s="724"/>
      <c r="F2551" s="724"/>
      <c r="G2551" s="724"/>
      <c r="H2551" s="724"/>
    </row>
    <row r="2552" spans="3:8" s="146" customFormat="1" ht="12.75">
      <c r="C2552" s="724"/>
      <c r="D2552" s="724"/>
      <c r="E2552" s="724"/>
      <c r="F2552" s="724"/>
      <c r="G2552" s="724"/>
      <c r="H2552" s="724"/>
    </row>
    <row r="2553" spans="3:8" s="146" customFormat="1" ht="12.75">
      <c r="C2553" s="724"/>
      <c r="D2553" s="724"/>
      <c r="E2553" s="724"/>
      <c r="F2553" s="724"/>
      <c r="G2553" s="724"/>
      <c r="H2553" s="724"/>
    </row>
    <row r="2554" spans="3:8" s="146" customFormat="1" ht="12.75">
      <c r="C2554" s="724"/>
      <c r="D2554" s="724"/>
      <c r="E2554" s="724"/>
      <c r="F2554" s="724"/>
      <c r="G2554" s="724"/>
      <c r="H2554" s="724"/>
    </row>
    <row r="2555" spans="3:8" s="146" customFormat="1" ht="12.75">
      <c r="C2555" s="724"/>
      <c r="D2555" s="724"/>
      <c r="E2555" s="724"/>
      <c r="F2555" s="724"/>
      <c r="G2555" s="724"/>
      <c r="H2555" s="724"/>
    </row>
    <row r="2556" spans="3:8" s="146" customFormat="1" ht="12.75">
      <c r="C2556" s="724"/>
      <c r="D2556" s="724"/>
      <c r="E2556" s="724"/>
      <c r="F2556" s="724"/>
      <c r="G2556" s="724"/>
      <c r="H2556" s="724"/>
    </row>
    <row r="2557" spans="3:8" s="146" customFormat="1" ht="12.75">
      <c r="C2557" s="724"/>
      <c r="D2557" s="724"/>
      <c r="E2557" s="724"/>
      <c r="F2557" s="724"/>
      <c r="G2557" s="724"/>
      <c r="H2557" s="724"/>
    </row>
    <row r="2558" spans="3:8" s="146" customFormat="1" ht="12.75">
      <c r="C2558" s="724"/>
      <c r="D2558" s="724"/>
      <c r="E2558" s="724"/>
      <c r="F2558" s="724"/>
      <c r="G2558" s="724"/>
      <c r="H2558" s="724"/>
    </row>
    <row r="2559" spans="3:8" s="146" customFormat="1" ht="12.75">
      <c r="C2559" s="724"/>
      <c r="D2559" s="724"/>
      <c r="E2559" s="724"/>
      <c r="F2559" s="724"/>
      <c r="G2559" s="724"/>
      <c r="H2559" s="724"/>
    </row>
    <row r="2560" spans="3:8" s="146" customFormat="1" ht="12.75">
      <c r="C2560" s="724"/>
      <c r="D2560" s="724"/>
      <c r="E2560" s="724"/>
      <c r="F2560" s="724"/>
      <c r="G2560" s="724"/>
      <c r="H2560" s="724"/>
    </row>
    <row r="2561" spans="3:8" s="146" customFormat="1" ht="12.75">
      <c r="C2561" s="724"/>
      <c r="D2561" s="724"/>
      <c r="E2561" s="724"/>
      <c r="F2561" s="724"/>
      <c r="G2561" s="724"/>
      <c r="H2561" s="724"/>
    </row>
    <row r="2562" spans="3:8" s="146" customFormat="1" ht="12.75">
      <c r="C2562" s="724"/>
      <c r="D2562" s="724"/>
      <c r="E2562" s="724"/>
      <c r="F2562" s="724"/>
      <c r="G2562" s="724"/>
      <c r="H2562" s="724"/>
    </row>
    <row r="2563" spans="3:8" s="146" customFormat="1" ht="12.75">
      <c r="C2563" s="724"/>
      <c r="D2563" s="724"/>
      <c r="E2563" s="724"/>
      <c r="F2563" s="724"/>
      <c r="G2563" s="724"/>
      <c r="H2563" s="724"/>
    </row>
    <row r="2564" spans="3:8" s="146" customFormat="1" ht="12.75">
      <c r="C2564" s="724"/>
      <c r="D2564" s="724"/>
      <c r="E2564" s="724"/>
      <c r="F2564" s="724"/>
      <c r="G2564" s="724"/>
      <c r="H2564" s="724"/>
    </row>
    <row r="2565" spans="3:8" s="146" customFormat="1" ht="12.75">
      <c r="C2565" s="724"/>
      <c r="D2565" s="724"/>
      <c r="E2565" s="724"/>
      <c r="F2565" s="724"/>
      <c r="G2565" s="724"/>
      <c r="H2565" s="724"/>
    </row>
    <row r="2566" spans="3:8" s="146" customFormat="1" ht="12.75">
      <c r="C2566" s="724"/>
      <c r="D2566" s="724"/>
      <c r="E2566" s="724"/>
      <c r="F2566" s="724"/>
      <c r="G2566" s="724"/>
      <c r="H2566" s="724"/>
    </row>
    <row r="2567" spans="3:8" s="146" customFormat="1" ht="12.75">
      <c r="C2567" s="724"/>
      <c r="D2567" s="724"/>
      <c r="E2567" s="724"/>
      <c r="F2567" s="724"/>
      <c r="G2567" s="724"/>
      <c r="H2567" s="724"/>
    </row>
    <row r="2568" spans="3:8" s="146" customFormat="1" ht="12.75">
      <c r="C2568" s="724"/>
      <c r="D2568" s="724"/>
      <c r="E2568" s="724"/>
      <c r="F2568" s="724"/>
      <c r="G2568" s="724"/>
      <c r="H2568" s="724"/>
    </row>
    <row r="2569" spans="3:8" s="146" customFormat="1" ht="12.75">
      <c r="C2569" s="724"/>
      <c r="D2569" s="724"/>
      <c r="E2569" s="724"/>
      <c r="F2569" s="724"/>
      <c r="G2569" s="724"/>
      <c r="H2569" s="724"/>
    </row>
    <row r="2570" spans="3:8" s="146" customFormat="1" ht="12.75">
      <c r="C2570" s="724"/>
      <c r="D2570" s="724"/>
      <c r="E2570" s="724"/>
      <c r="F2570" s="724"/>
      <c r="G2570" s="724"/>
      <c r="H2570" s="724"/>
    </row>
    <row r="2571" spans="3:8" s="146" customFormat="1" ht="12.75">
      <c r="C2571" s="724"/>
      <c r="D2571" s="724"/>
      <c r="E2571" s="724"/>
      <c r="F2571" s="724"/>
      <c r="G2571" s="724"/>
      <c r="H2571" s="724"/>
    </row>
    <row r="2572" spans="3:8" s="146" customFormat="1" ht="12.75">
      <c r="C2572" s="724"/>
      <c r="D2572" s="724"/>
      <c r="E2572" s="724"/>
      <c r="F2572" s="724"/>
      <c r="G2572" s="724"/>
      <c r="H2572" s="724"/>
    </row>
    <row r="2573" spans="3:8" s="146" customFormat="1" ht="12.75">
      <c r="C2573" s="724"/>
      <c r="D2573" s="724"/>
      <c r="E2573" s="724"/>
      <c r="F2573" s="724"/>
      <c r="G2573" s="724"/>
      <c r="H2573" s="724"/>
    </row>
    <row r="2574" spans="3:8" s="146" customFormat="1" ht="12.75">
      <c r="C2574" s="724"/>
      <c r="D2574" s="724"/>
      <c r="E2574" s="724"/>
      <c r="F2574" s="724"/>
      <c r="G2574" s="724"/>
      <c r="H2574" s="724"/>
    </row>
    <row r="2575" spans="3:8" s="146" customFormat="1" ht="12.75">
      <c r="C2575" s="724"/>
      <c r="D2575" s="724"/>
      <c r="E2575" s="724"/>
      <c r="F2575" s="724"/>
      <c r="G2575" s="724"/>
      <c r="H2575" s="724"/>
    </row>
    <row r="2576" spans="3:8" s="146" customFormat="1" ht="12.75">
      <c r="C2576" s="724"/>
      <c r="D2576" s="724"/>
      <c r="E2576" s="724"/>
      <c r="F2576" s="724"/>
      <c r="G2576" s="724"/>
      <c r="H2576" s="724"/>
    </row>
    <row r="2577" spans="3:8" s="146" customFormat="1" ht="12.75">
      <c r="C2577" s="724"/>
      <c r="D2577" s="724"/>
      <c r="E2577" s="724"/>
      <c r="F2577" s="724"/>
      <c r="G2577" s="724"/>
      <c r="H2577" s="724"/>
    </row>
    <row r="2578" spans="3:8" s="146" customFormat="1" ht="12.75">
      <c r="C2578" s="724"/>
      <c r="D2578" s="724"/>
      <c r="E2578" s="724"/>
      <c r="F2578" s="724"/>
      <c r="G2578" s="724"/>
      <c r="H2578" s="724"/>
    </row>
    <row r="2579" spans="3:8" s="146" customFormat="1" ht="12.75">
      <c r="C2579" s="724"/>
      <c r="D2579" s="724"/>
      <c r="E2579" s="724"/>
      <c r="F2579" s="724"/>
      <c r="G2579" s="724"/>
      <c r="H2579" s="724"/>
    </row>
    <row r="2580" spans="3:8" s="146" customFormat="1" ht="12.75">
      <c r="C2580" s="724"/>
      <c r="D2580" s="724"/>
      <c r="E2580" s="724"/>
      <c r="F2580" s="724"/>
      <c r="G2580" s="724"/>
      <c r="H2580" s="724"/>
    </row>
    <row r="2581" spans="3:8" s="146" customFormat="1" ht="12.75">
      <c r="C2581" s="724"/>
      <c r="D2581" s="724"/>
      <c r="E2581" s="724"/>
      <c r="F2581" s="724"/>
      <c r="G2581" s="724"/>
      <c r="H2581" s="724"/>
    </row>
    <row r="2582" spans="3:8" s="146" customFormat="1" ht="12.75">
      <c r="C2582" s="724"/>
      <c r="D2582" s="724"/>
      <c r="E2582" s="724"/>
      <c r="F2582" s="724"/>
      <c r="G2582" s="724"/>
      <c r="H2582" s="724"/>
    </row>
    <row r="2583" spans="3:8" s="146" customFormat="1" ht="12.75">
      <c r="C2583" s="724"/>
      <c r="D2583" s="724"/>
      <c r="E2583" s="724"/>
      <c r="F2583" s="724"/>
      <c r="G2583" s="724"/>
      <c r="H2583" s="724"/>
    </row>
    <row r="2584" spans="3:8" s="146" customFormat="1" ht="12.75">
      <c r="C2584" s="724"/>
      <c r="D2584" s="724"/>
      <c r="E2584" s="724"/>
      <c r="F2584" s="724"/>
      <c r="G2584" s="724"/>
      <c r="H2584" s="724"/>
    </row>
    <row r="2585" spans="3:8" s="146" customFormat="1" ht="12.75">
      <c r="C2585" s="724"/>
      <c r="D2585" s="724"/>
      <c r="E2585" s="724"/>
      <c r="F2585" s="724"/>
      <c r="G2585" s="724"/>
      <c r="H2585" s="724"/>
    </row>
    <row r="2586" spans="3:8" s="146" customFormat="1" ht="12.75">
      <c r="C2586" s="724"/>
      <c r="D2586" s="724"/>
      <c r="E2586" s="724"/>
      <c r="F2586" s="724"/>
      <c r="G2586" s="724"/>
      <c r="H2586" s="724"/>
    </row>
    <row r="2587" spans="3:8" s="146" customFormat="1" ht="12.75">
      <c r="C2587" s="724"/>
      <c r="D2587" s="724"/>
      <c r="E2587" s="724"/>
      <c r="F2587" s="724"/>
      <c r="G2587" s="724"/>
      <c r="H2587" s="724"/>
    </row>
    <row r="2588" spans="3:8" s="146" customFormat="1" ht="12.75">
      <c r="C2588" s="724"/>
      <c r="D2588" s="724"/>
      <c r="E2588" s="724"/>
      <c r="F2588" s="724"/>
      <c r="G2588" s="724"/>
      <c r="H2588" s="724"/>
    </row>
    <row r="2589" spans="3:8" s="146" customFormat="1" ht="12.75">
      <c r="C2589" s="724"/>
      <c r="D2589" s="724"/>
      <c r="E2589" s="724"/>
      <c r="F2589" s="724"/>
      <c r="G2589" s="724"/>
      <c r="H2589" s="724"/>
    </row>
    <row r="2590" spans="3:8" s="146" customFormat="1" ht="12.75">
      <c r="C2590" s="724"/>
      <c r="D2590" s="724"/>
      <c r="E2590" s="724"/>
      <c r="F2590" s="724"/>
      <c r="G2590" s="724"/>
      <c r="H2590" s="724"/>
    </row>
    <row r="2591" spans="3:8" s="146" customFormat="1" ht="12.75">
      <c r="C2591" s="724"/>
      <c r="D2591" s="724"/>
      <c r="E2591" s="724"/>
      <c r="F2591" s="724"/>
      <c r="G2591" s="724"/>
      <c r="H2591" s="724"/>
    </row>
    <row r="2592" spans="3:8" s="146" customFormat="1" ht="12.75">
      <c r="C2592" s="724"/>
      <c r="D2592" s="724"/>
      <c r="E2592" s="724"/>
      <c r="F2592" s="724"/>
      <c r="G2592" s="724"/>
      <c r="H2592" s="724"/>
    </row>
    <row r="2593" spans="3:8" s="146" customFormat="1" ht="12.75">
      <c r="C2593" s="724"/>
      <c r="D2593" s="724"/>
      <c r="E2593" s="724"/>
      <c r="F2593" s="724"/>
      <c r="G2593" s="724"/>
      <c r="H2593" s="724"/>
    </row>
    <row r="2594" spans="3:8" s="146" customFormat="1" ht="12.75">
      <c r="C2594" s="724"/>
      <c r="D2594" s="724"/>
      <c r="E2594" s="724"/>
      <c r="F2594" s="724"/>
      <c r="G2594" s="724"/>
      <c r="H2594" s="724"/>
    </row>
    <row r="2595" spans="3:8" s="146" customFormat="1" ht="12.75">
      <c r="C2595" s="724"/>
      <c r="D2595" s="724"/>
      <c r="E2595" s="724"/>
      <c r="F2595" s="724"/>
      <c r="G2595" s="724"/>
      <c r="H2595" s="724"/>
    </row>
    <row r="2596" spans="3:8" s="146" customFormat="1" ht="12.75">
      <c r="C2596" s="724"/>
      <c r="D2596" s="724"/>
      <c r="E2596" s="724"/>
      <c r="F2596" s="724"/>
      <c r="G2596" s="724"/>
      <c r="H2596" s="724"/>
    </row>
    <row r="2597" spans="3:8" s="146" customFormat="1" ht="12.75">
      <c r="C2597" s="724"/>
      <c r="D2597" s="724"/>
      <c r="E2597" s="724"/>
      <c r="F2597" s="724"/>
      <c r="G2597" s="724"/>
      <c r="H2597" s="724"/>
    </row>
    <row r="2598" spans="3:8" s="146" customFormat="1" ht="12.75">
      <c r="C2598" s="724"/>
      <c r="D2598" s="724"/>
      <c r="E2598" s="724"/>
      <c r="F2598" s="724"/>
      <c r="G2598" s="724"/>
      <c r="H2598" s="724"/>
    </row>
    <row r="2599" spans="3:8" s="146" customFormat="1" ht="12.75">
      <c r="C2599" s="724"/>
      <c r="D2599" s="724"/>
      <c r="E2599" s="724"/>
      <c r="F2599" s="724"/>
      <c r="G2599" s="724"/>
      <c r="H2599" s="724"/>
    </row>
    <row r="2600" spans="3:8" s="146" customFormat="1" ht="12.75">
      <c r="C2600" s="724"/>
      <c r="D2600" s="724"/>
      <c r="E2600" s="724"/>
      <c r="F2600" s="724"/>
      <c r="G2600" s="724"/>
      <c r="H2600" s="724"/>
    </row>
    <row r="2601" spans="3:8" s="146" customFormat="1" ht="12.75">
      <c r="C2601" s="724"/>
      <c r="D2601" s="724"/>
      <c r="E2601" s="724"/>
      <c r="F2601" s="724"/>
      <c r="G2601" s="724"/>
      <c r="H2601" s="724"/>
    </row>
    <row r="2602" spans="3:8" s="146" customFormat="1" ht="12.75">
      <c r="C2602" s="724"/>
      <c r="D2602" s="724"/>
      <c r="E2602" s="724"/>
      <c r="F2602" s="724"/>
      <c r="G2602" s="724"/>
      <c r="H2602" s="724"/>
    </row>
    <row r="2603" spans="3:8" s="146" customFormat="1" ht="12.75">
      <c r="C2603" s="724"/>
      <c r="D2603" s="724"/>
      <c r="E2603" s="724"/>
      <c r="F2603" s="724"/>
      <c r="G2603" s="724"/>
      <c r="H2603" s="724"/>
    </row>
    <row r="2604" spans="3:8" s="146" customFormat="1" ht="12.75">
      <c r="C2604" s="724"/>
      <c r="D2604" s="724"/>
      <c r="E2604" s="724"/>
      <c r="F2604" s="724"/>
      <c r="G2604" s="724"/>
      <c r="H2604" s="724"/>
    </row>
    <row r="2605" spans="3:8" s="146" customFormat="1" ht="12.75">
      <c r="C2605" s="724"/>
      <c r="D2605" s="724"/>
      <c r="E2605" s="724"/>
      <c r="F2605" s="724"/>
      <c r="G2605" s="724"/>
      <c r="H2605" s="724"/>
    </row>
    <row r="2606" spans="3:8" s="146" customFormat="1" ht="12.75">
      <c r="C2606" s="724"/>
      <c r="D2606" s="724"/>
      <c r="E2606" s="724"/>
      <c r="F2606" s="724"/>
      <c r="G2606" s="724"/>
      <c r="H2606" s="724"/>
    </row>
    <row r="2607" spans="3:8" s="146" customFormat="1" ht="12.75">
      <c r="C2607" s="724"/>
      <c r="D2607" s="724"/>
      <c r="E2607" s="724"/>
      <c r="F2607" s="724"/>
      <c r="G2607" s="724"/>
      <c r="H2607" s="724"/>
    </row>
    <row r="2608" spans="3:8" s="146" customFormat="1" ht="12.75">
      <c r="C2608" s="724"/>
      <c r="D2608" s="724"/>
      <c r="E2608" s="724"/>
      <c r="F2608" s="724"/>
      <c r="G2608" s="724"/>
      <c r="H2608" s="724"/>
    </row>
    <row r="2609" spans="3:8" s="146" customFormat="1" ht="12.75">
      <c r="C2609" s="724"/>
      <c r="D2609" s="724"/>
      <c r="E2609" s="724"/>
      <c r="F2609" s="724"/>
      <c r="G2609" s="724"/>
      <c r="H2609" s="724"/>
    </row>
    <row r="2610" spans="3:8" s="146" customFormat="1" ht="12.75">
      <c r="C2610" s="724"/>
      <c r="D2610" s="724"/>
      <c r="E2610" s="724"/>
      <c r="F2610" s="724"/>
      <c r="G2610" s="724"/>
      <c r="H2610" s="724"/>
    </row>
    <row r="2611" spans="3:8" s="146" customFormat="1" ht="12.75">
      <c r="C2611" s="724"/>
      <c r="D2611" s="724"/>
      <c r="E2611" s="724"/>
      <c r="F2611" s="724"/>
      <c r="G2611" s="724"/>
      <c r="H2611" s="724"/>
    </row>
    <row r="2612" spans="3:8" s="146" customFormat="1" ht="12.75">
      <c r="C2612" s="724"/>
      <c r="D2612" s="724"/>
      <c r="E2612" s="724"/>
      <c r="F2612" s="724"/>
      <c r="G2612" s="724"/>
      <c r="H2612" s="724"/>
    </row>
    <row r="2613" spans="3:8" s="146" customFormat="1" ht="12.75">
      <c r="C2613" s="724"/>
      <c r="D2613" s="724"/>
      <c r="E2613" s="724"/>
      <c r="F2613" s="724"/>
      <c r="G2613" s="724"/>
      <c r="H2613" s="724"/>
    </row>
    <row r="2614" spans="3:8" s="146" customFormat="1" ht="12.75">
      <c r="C2614" s="724"/>
      <c r="D2614" s="724"/>
      <c r="E2614" s="724"/>
      <c r="F2614" s="724"/>
      <c r="G2614" s="724"/>
      <c r="H2614" s="724"/>
    </row>
    <row r="2615" spans="3:8" s="146" customFormat="1" ht="12.75">
      <c r="C2615" s="724"/>
      <c r="D2615" s="724"/>
      <c r="E2615" s="724"/>
      <c r="F2615" s="724"/>
      <c r="G2615" s="724"/>
      <c r="H2615" s="724"/>
    </row>
    <row r="2616" spans="3:8" s="146" customFormat="1" ht="12.75">
      <c r="C2616" s="724"/>
      <c r="D2616" s="724"/>
      <c r="E2616" s="724"/>
      <c r="F2616" s="724"/>
      <c r="G2616" s="724"/>
      <c r="H2616" s="724"/>
    </row>
    <row r="2617" spans="3:8" s="146" customFormat="1" ht="12.75">
      <c r="C2617" s="724"/>
      <c r="D2617" s="724"/>
      <c r="E2617" s="724"/>
      <c r="F2617" s="724"/>
      <c r="G2617" s="724"/>
      <c r="H2617" s="724"/>
    </row>
    <row r="2618" spans="3:8" s="146" customFormat="1" ht="12.75">
      <c r="C2618" s="724"/>
      <c r="D2618" s="724"/>
      <c r="E2618" s="724"/>
      <c r="F2618" s="724"/>
      <c r="G2618" s="724"/>
      <c r="H2618" s="724"/>
    </row>
    <row r="2619" spans="3:8" s="146" customFormat="1" ht="12.75">
      <c r="C2619" s="724"/>
      <c r="D2619" s="724"/>
      <c r="E2619" s="724"/>
      <c r="F2619" s="724"/>
      <c r="G2619" s="724"/>
      <c r="H2619" s="724"/>
    </row>
    <row r="2620" spans="3:8" s="146" customFormat="1" ht="12.75">
      <c r="C2620" s="724"/>
      <c r="D2620" s="724"/>
      <c r="E2620" s="724"/>
      <c r="F2620" s="724"/>
      <c r="G2620" s="724"/>
      <c r="H2620" s="724"/>
    </row>
    <row r="2621" spans="3:8" s="146" customFormat="1" ht="12.75">
      <c r="C2621" s="724"/>
      <c r="D2621" s="724"/>
      <c r="E2621" s="724"/>
      <c r="F2621" s="724"/>
      <c r="G2621" s="724"/>
      <c r="H2621" s="724"/>
    </row>
    <row r="2622" spans="3:8" s="146" customFormat="1" ht="12.75">
      <c r="C2622" s="724"/>
      <c r="D2622" s="724"/>
      <c r="E2622" s="724"/>
      <c r="F2622" s="724"/>
      <c r="G2622" s="724"/>
      <c r="H2622" s="724"/>
    </row>
    <row r="2623" spans="3:8" s="146" customFormat="1" ht="12.75">
      <c r="C2623" s="724"/>
      <c r="D2623" s="724"/>
      <c r="E2623" s="724"/>
      <c r="F2623" s="724"/>
      <c r="G2623" s="724"/>
      <c r="H2623" s="724"/>
    </row>
    <row r="2624" spans="3:8" s="146" customFormat="1" ht="12.75">
      <c r="C2624" s="724"/>
      <c r="D2624" s="724"/>
      <c r="E2624" s="724"/>
      <c r="F2624" s="724"/>
      <c r="G2624" s="724"/>
      <c r="H2624" s="724"/>
    </row>
    <row r="2625" spans="3:8" s="146" customFormat="1" ht="12.75">
      <c r="C2625" s="724"/>
      <c r="D2625" s="724"/>
      <c r="E2625" s="724"/>
      <c r="F2625" s="724"/>
      <c r="G2625" s="724"/>
      <c r="H2625" s="724"/>
    </row>
    <row r="2626" spans="3:8" s="146" customFormat="1" ht="12.75">
      <c r="C2626" s="724"/>
      <c r="D2626" s="724"/>
      <c r="E2626" s="724"/>
      <c r="F2626" s="724"/>
      <c r="G2626" s="724"/>
      <c r="H2626" s="724"/>
    </row>
    <row r="2627" spans="3:8" s="146" customFormat="1" ht="12.75">
      <c r="C2627" s="724"/>
      <c r="D2627" s="724"/>
      <c r="E2627" s="724"/>
      <c r="F2627" s="724"/>
      <c r="G2627" s="724"/>
      <c r="H2627" s="724"/>
    </row>
    <row r="2628" spans="3:8" s="146" customFormat="1" ht="12.75">
      <c r="C2628" s="724"/>
      <c r="D2628" s="724"/>
      <c r="E2628" s="724"/>
      <c r="F2628" s="724"/>
      <c r="G2628" s="724"/>
      <c r="H2628" s="724"/>
    </row>
    <row r="2629" spans="3:8" s="146" customFormat="1" ht="12.75">
      <c r="C2629" s="724"/>
      <c r="D2629" s="724"/>
      <c r="E2629" s="724"/>
      <c r="F2629" s="724"/>
      <c r="G2629" s="724"/>
      <c r="H2629" s="724"/>
    </row>
    <row r="2630" spans="3:8" s="146" customFormat="1" ht="12.75">
      <c r="C2630" s="724"/>
      <c r="D2630" s="724"/>
      <c r="E2630" s="724"/>
      <c r="F2630" s="724"/>
      <c r="G2630" s="724"/>
      <c r="H2630" s="724"/>
    </row>
    <row r="2631" spans="3:8" s="146" customFormat="1" ht="12.75">
      <c r="C2631" s="724"/>
      <c r="D2631" s="724"/>
      <c r="E2631" s="724"/>
      <c r="F2631" s="724"/>
      <c r="G2631" s="724"/>
      <c r="H2631" s="724"/>
    </row>
    <row r="2632" spans="3:8" s="146" customFormat="1" ht="12.75">
      <c r="C2632" s="724"/>
      <c r="D2632" s="724"/>
      <c r="E2632" s="724"/>
      <c r="F2632" s="724"/>
      <c r="G2632" s="724"/>
      <c r="H2632" s="724"/>
    </row>
    <row r="2633" spans="3:8" s="146" customFormat="1" ht="12.75">
      <c r="C2633" s="724"/>
      <c r="D2633" s="724"/>
      <c r="E2633" s="724"/>
      <c r="F2633" s="724"/>
      <c r="G2633" s="724"/>
      <c r="H2633" s="724"/>
    </row>
    <row r="2634" spans="3:8" s="146" customFormat="1" ht="12.75">
      <c r="C2634" s="724"/>
      <c r="D2634" s="724"/>
      <c r="E2634" s="724"/>
      <c r="F2634" s="724"/>
      <c r="G2634" s="724"/>
      <c r="H2634" s="724"/>
    </row>
    <row r="2635" spans="3:8" s="146" customFormat="1" ht="12.75">
      <c r="C2635" s="724"/>
      <c r="D2635" s="724"/>
      <c r="E2635" s="724"/>
      <c r="F2635" s="724"/>
      <c r="G2635" s="724"/>
      <c r="H2635" s="724"/>
    </row>
    <row r="2636" spans="3:8" s="146" customFormat="1" ht="12.75">
      <c r="C2636" s="724"/>
      <c r="D2636" s="724"/>
      <c r="E2636" s="724"/>
      <c r="F2636" s="724"/>
      <c r="G2636" s="724"/>
      <c r="H2636" s="724"/>
    </row>
    <row r="2637" spans="3:8" s="146" customFormat="1" ht="12.75">
      <c r="C2637" s="724"/>
      <c r="D2637" s="724"/>
      <c r="E2637" s="724"/>
      <c r="F2637" s="724"/>
      <c r="G2637" s="724"/>
      <c r="H2637" s="724"/>
    </row>
    <row r="2638" spans="3:8" s="146" customFormat="1" ht="12.75">
      <c r="C2638" s="724"/>
      <c r="D2638" s="724"/>
      <c r="E2638" s="724"/>
      <c r="F2638" s="724"/>
      <c r="G2638" s="724"/>
      <c r="H2638" s="724"/>
    </row>
    <row r="2639" spans="3:8" s="146" customFormat="1" ht="12.75">
      <c r="C2639" s="724"/>
      <c r="D2639" s="724"/>
      <c r="E2639" s="724"/>
      <c r="F2639" s="724"/>
      <c r="G2639" s="724"/>
      <c r="H2639" s="724"/>
    </row>
    <row r="2640" spans="3:8" s="146" customFormat="1" ht="12.75">
      <c r="C2640" s="724"/>
      <c r="D2640" s="724"/>
      <c r="E2640" s="724"/>
      <c r="F2640" s="724"/>
      <c r="G2640" s="724"/>
      <c r="H2640" s="724"/>
    </row>
    <row r="2641" spans="3:8" s="146" customFormat="1" ht="12.75">
      <c r="C2641" s="724"/>
      <c r="D2641" s="724"/>
      <c r="E2641" s="724"/>
      <c r="F2641" s="724"/>
      <c r="G2641" s="724"/>
      <c r="H2641" s="724"/>
    </row>
    <row r="2642" spans="3:8" s="146" customFormat="1" ht="12.75">
      <c r="C2642" s="724"/>
      <c r="D2642" s="724"/>
      <c r="E2642" s="724"/>
      <c r="F2642" s="724"/>
      <c r="G2642" s="724"/>
      <c r="H2642" s="724"/>
    </row>
    <row r="2643" spans="3:8" s="146" customFormat="1" ht="12.75">
      <c r="C2643" s="724"/>
      <c r="D2643" s="724"/>
      <c r="E2643" s="724"/>
      <c r="F2643" s="724"/>
      <c r="G2643" s="724"/>
      <c r="H2643" s="724"/>
    </row>
    <row r="2644" spans="3:8" s="146" customFormat="1" ht="12.75">
      <c r="C2644" s="724"/>
      <c r="D2644" s="724"/>
      <c r="E2644" s="724"/>
      <c r="F2644" s="724"/>
      <c r="G2644" s="724"/>
      <c r="H2644" s="724"/>
    </row>
    <row r="2645" spans="3:8" s="146" customFormat="1" ht="12.75">
      <c r="C2645" s="724"/>
      <c r="D2645" s="724"/>
      <c r="E2645" s="724"/>
      <c r="F2645" s="724"/>
      <c r="G2645" s="724"/>
      <c r="H2645" s="724"/>
    </row>
    <row r="2646" spans="3:8" s="146" customFormat="1" ht="12.75">
      <c r="C2646" s="724"/>
      <c r="D2646" s="724"/>
      <c r="E2646" s="724"/>
      <c r="F2646" s="724"/>
      <c r="G2646" s="724"/>
      <c r="H2646" s="724"/>
    </row>
    <row r="2647" spans="3:8" s="146" customFormat="1" ht="12.75">
      <c r="C2647" s="724"/>
      <c r="D2647" s="724"/>
      <c r="E2647" s="724"/>
      <c r="F2647" s="724"/>
      <c r="G2647" s="724"/>
      <c r="H2647" s="724"/>
    </row>
    <row r="2648" spans="3:8" s="146" customFormat="1" ht="12.75">
      <c r="C2648" s="724"/>
      <c r="D2648" s="724"/>
      <c r="E2648" s="724"/>
      <c r="F2648" s="724"/>
      <c r="G2648" s="724"/>
      <c r="H2648" s="724"/>
    </row>
    <row r="2649" spans="3:8" s="146" customFormat="1" ht="12.75">
      <c r="C2649" s="724"/>
      <c r="D2649" s="724"/>
      <c r="E2649" s="724"/>
      <c r="F2649" s="724"/>
      <c r="G2649" s="724"/>
      <c r="H2649" s="724"/>
    </row>
    <row r="2650" spans="3:8" s="146" customFormat="1" ht="12.75">
      <c r="C2650" s="724"/>
      <c r="D2650" s="724"/>
      <c r="E2650" s="724"/>
      <c r="F2650" s="724"/>
      <c r="G2650" s="724"/>
      <c r="H2650" s="724"/>
    </row>
    <row r="2651" spans="3:8" s="146" customFormat="1" ht="12.75">
      <c r="C2651" s="724"/>
      <c r="D2651" s="724"/>
      <c r="E2651" s="724"/>
      <c r="F2651" s="724"/>
      <c r="G2651" s="724"/>
      <c r="H2651" s="724"/>
    </row>
    <row r="2652" spans="3:8" s="146" customFormat="1" ht="12.75">
      <c r="C2652" s="724"/>
      <c r="D2652" s="724"/>
      <c r="E2652" s="724"/>
      <c r="F2652" s="724"/>
      <c r="G2652" s="724"/>
      <c r="H2652" s="724"/>
    </row>
    <row r="2653" spans="3:8" s="146" customFormat="1" ht="12.75">
      <c r="C2653" s="724"/>
      <c r="D2653" s="724"/>
      <c r="E2653" s="724"/>
      <c r="F2653" s="724"/>
      <c r="G2653" s="724"/>
      <c r="H2653" s="724"/>
    </row>
    <row r="2654" spans="3:8" s="146" customFormat="1" ht="12.75">
      <c r="C2654" s="724"/>
      <c r="D2654" s="724"/>
      <c r="E2654" s="724"/>
      <c r="F2654" s="724"/>
      <c r="G2654" s="724"/>
      <c r="H2654" s="724"/>
    </row>
    <row r="2655" spans="3:8" s="146" customFormat="1" ht="12.75">
      <c r="C2655" s="724"/>
      <c r="D2655" s="724"/>
      <c r="E2655" s="724"/>
      <c r="F2655" s="724"/>
      <c r="G2655" s="724"/>
      <c r="H2655" s="724"/>
    </row>
    <row r="2656" spans="3:8" s="146" customFormat="1" ht="12.75">
      <c r="C2656" s="724"/>
      <c r="D2656" s="724"/>
      <c r="E2656" s="724"/>
      <c r="F2656" s="724"/>
      <c r="G2656" s="724"/>
      <c r="H2656" s="724"/>
    </row>
    <row r="2657" spans="3:8" s="146" customFormat="1" ht="12.75">
      <c r="C2657" s="724"/>
      <c r="D2657" s="724"/>
      <c r="E2657" s="724"/>
      <c r="F2657" s="724"/>
      <c r="G2657" s="724"/>
      <c r="H2657" s="724"/>
    </row>
    <row r="2658" spans="3:8" s="146" customFormat="1" ht="12.75">
      <c r="C2658" s="724"/>
      <c r="D2658" s="724"/>
      <c r="E2658" s="724"/>
      <c r="F2658" s="724"/>
      <c r="G2658" s="724"/>
      <c r="H2658" s="724"/>
    </row>
    <row r="2659" spans="3:8" s="146" customFormat="1" ht="12.75">
      <c r="C2659" s="724"/>
      <c r="D2659" s="724"/>
      <c r="E2659" s="724"/>
      <c r="F2659" s="724"/>
      <c r="G2659" s="724"/>
      <c r="H2659" s="724"/>
    </row>
    <row r="2660" spans="3:8" s="146" customFormat="1" ht="12.75">
      <c r="C2660" s="724"/>
      <c r="D2660" s="724"/>
      <c r="E2660" s="724"/>
      <c r="F2660" s="724"/>
      <c r="G2660" s="724"/>
      <c r="H2660" s="724"/>
    </row>
    <row r="2661" spans="3:8" s="146" customFormat="1" ht="12.75">
      <c r="C2661" s="724"/>
      <c r="D2661" s="724"/>
      <c r="E2661" s="724"/>
      <c r="F2661" s="724"/>
      <c r="G2661" s="724"/>
      <c r="H2661" s="724"/>
    </row>
    <row r="2662" spans="3:8" s="146" customFormat="1" ht="12.75">
      <c r="C2662" s="724"/>
      <c r="D2662" s="724"/>
      <c r="E2662" s="724"/>
      <c r="F2662" s="724"/>
      <c r="G2662" s="724"/>
      <c r="H2662" s="724"/>
    </row>
    <row r="2663" spans="3:8" s="146" customFormat="1" ht="12.75">
      <c r="C2663" s="724"/>
      <c r="D2663" s="724"/>
      <c r="E2663" s="724"/>
      <c r="F2663" s="724"/>
      <c r="G2663" s="724"/>
      <c r="H2663" s="724"/>
    </row>
    <row r="2664" spans="3:8" s="146" customFormat="1" ht="12.75">
      <c r="C2664" s="724"/>
      <c r="D2664" s="724"/>
      <c r="E2664" s="724"/>
      <c r="F2664" s="724"/>
      <c r="G2664" s="724"/>
      <c r="H2664" s="724"/>
    </row>
    <row r="2665" spans="3:8" s="146" customFormat="1" ht="12.75">
      <c r="C2665" s="724"/>
      <c r="D2665" s="724"/>
      <c r="E2665" s="724"/>
      <c r="F2665" s="724"/>
      <c r="G2665" s="724"/>
      <c r="H2665" s="724"/>
    </row>
    <row r="2666" spans="3:8" s="146" customFormat="1" ht="12.75">
      <c r="C2666" s="724"/>
      <c r="D2666" s="724"/>
      <c r="E2666" s="724"/>
      <c r="F2666" s="724"/>
      <c r="G2666" s="724"/>
      <c r="H2666" s="724"/>
    </row>
    <row r="2667" spans="3:8" s="146" customFormat="1" ht="12.75">
      <c r="C2667" s="724"/>
      <c r="D2667" s="724"/>
      <c r="E2667" s="724"/>
      <c r="F2667" s="724"/>
      <c r="G2667" s="724"/>
      <c r="H2667" s="724"/>
    </row>
    <row r="2668" spans="3:8" s="146" customFormat="1" ht="12.75">
      <c r="C2668" s="724"/>
      <c r="D2668" s="724"/>
      <c r="E2668" s="724"/>
      <c r="F2668" s="724"/>
      <c r="G2668" s="724"/>
      <c r="H2668" s="724"/>
    </row>
    <row r="2669" spans="3:8" s="146" customFormat="1" ht="12.75">
      <c r="C2669" s="724"/>
      <c r="D2669" s="724"/>
      <c r="E2669" s="724"/>
      <c r="F2669" s="724"/>
      <c r="G2669" s="724"/>
      <c r="H2669" s="724"/>
    </row>
    <row r="2670" spans="3:8" s="146" customFormat="1" ht="12.75">
      <c r="C2670" s="724"/>
      <c r="D2670" s="724"/>
      <c r="E2670" s="724"/>
      <c r="F2670" s="724"/>
      <c r="G2670" s="724"/>
      <c r="H2670" s="724"/>
    </row>
    <row r="2671" spans="3:8" s="146" customFormat="1" ht="12.75">
      <c r="C2671" s="724"/>
      <c r="D2671" s="724"/>
      <c r="E2671" s="724"/>
      <c r="F2671" s="724"/>
      <c r="G2671" s="724"/>
      <c r="H2671" s="724"/>
    </row>
    <row r="2672" spans="3:8" s="146" customFormat="1" ht="12.75">
      <c r="C2672" s="724"/>
      <c r="D2672" s="724"/>
      <c r="E2672" s="724"/>
      <c r="F2672" s="724"/>
      <c r="G2672" s="724"/>
      <c r="H2672" s="724"/>
    </row>
    <row r="2673" spans="3:8" s="146" customFormat="1" ht="12.75">
      <c r="C2673" s="724"/>
      <c r="D2673" s="724"/>
      <c r="E2673" s="724"/>
      <c r="F2673" s="724"/>
      <c r="G2673" s="724"/>
      <c r="H2673" s="724"/>
    </row>
    <row r="2674" spans="3:8" s="146" customFormat="1" ht="12.75">
      <c r="C2674" s="724"/>
      <c r="D2674" s="724"/>
      <c r="E2674" s="724"/>
      <c r="F2674" s="724"/>
      <c r="G2674" s="724"/>
      <c r="H2674" s="724"/>
    </row>
    <row r="2675" spans="3:8" s="146" customFormat="1" ht="12.75">
      <c r="C2675" s="724"/>
      <c r="D2675" s="724"/>
      <c r="E2675" s="724"/>
      <c r="F2675" s="724"/>
      <c r="G2675" s="724"/>
      <c r="H2675" s="724"/>
    </row>
    <row r="2676" spans="3:8" s="146" customFormat="1" ht="12.75">
      <c r="C2676" s="724"/>
      <c r="D2676" s="724"/>
      <c r="E2676" s="724"/>
      <c r="F2676" s="724"/>
      <c r="G2676" s="724"/>
      <c r="H2676" s="724"/>
    </row>
    <row r="2677" spans="3:8" s="146" customFormat="1" ht="12.75">
      <c r="C2677" s="724"/>
      <c r="D2677" s="724"/>
      <c r="E2677" s="724"/>
      <c r="F2677" s="724"/>
      <c r="G2677" s="724"/>
      <c r="H2677" s="724"/>
    </row>
    <row r="2678" spans="3:8" s="146" customFormat="1" ht="12.75">
      <c r="C2678" s="724"/>
      <c r="D2678" s="724"/>
      <c r="E2678" s="724"/>
      <c r="F2678" s="724"/>
      <c r="G2678" s="724"/>
      <c r="H2678" s="724"/>
    </row>
    <row r="2679" spans="3:8" s="146" customFormat="1" ht="12.75">
      <c r="C2679" s="724"/>
      <c r="D2679" s="724"/>
      <c r="E2679" s="724"/>
      <c r="F2679" s="724"/>
      <c r="G2679" s="724"/>
      <c r="H2679" s="724"/>
    </row>
    <row r="2680" spans="3:8" s="146" customFormat="1" ht="12.75">
      <c r="C2680" s="724"/>
      <c r="D2680" s="724"/>
      <c r="E2680" s="724"/>
      <c r="F2680" s="724"/>
      <c r="G2680" s="724"/>
      <c r="H2680" s="724"/>
    </row>
    <row r="2681" spans="3:8" s="146" customFormat="1" ht="12.75">
      <c r="C2681" s="724"/>
      <c r="D2681" s="724"/>
      <c r="E2681" s="724"/>
      <c r="F2681" s="724"/>
      <c r="G2681" s="724"/>
      <c r="H2681" s="724"/>
    </row>
    <row r="2682" spans="3:8" s="146" customFormat="1" ht="12.75">
      <c r="C2682" s="724"/>
      <c r="D2682" s="724"/>
      <c r="E2682" s="724"/>
      <c r="F2682" s="724"/>
      <c r="G2682" s="724"/>
      <c r="H2682" s="724"/>
    </row>
    <row r="2683" spans="3:8" s="146" customFormat="1" ht="12.75">
      <c r="C2683" s="724"/>
      <c r="D2683" s="724"/>
      <c r="E2683" s="724"/>
      <c r="F2683" s="724"/>
      <c r="G2683" s="724"/>
      <c r="H2683" s="724"/>
    </row>
    <row r="2684" spans="3:8" s="146" customFormat="1" ht="12.75">
      <c r="C2684" s="724"/>
      <c r="D2684" s="724"/>
      <c r="E2684" s="724"/>
      <c r="F2684" s="724"/>
      <c r="G2684" s="724"/>
      <c r="H2684" s="724"/>
    </row>
    <row r="2685" spans="3:8" s="146" customFormat="1" ht="12.75">
      <c r="C2685" s="724"/>
      <c r="D2685" s="724"/>
      <c r="E2685" s="724"/>
      <c r="F2685" s="724"/>
      <c r="G2685" s="724"/>
      <c r="H2685" s="724"/>
    </row>
    <row r="2686" spans="3:8" s="146" customFormat="1" ht="12.75">
      <c r="C2686" s="724"/>
      <c r="D2686" s="724"/>
      <c r="E2686" s="724"/>
      <c r="F2686" s="724"/>
      <c r="G2686" s="724"/>
      <c r="H2686" s="724"/>
    </row>
    <row r="2687" spans="3:8" s="146" customFormat="1" ht="12.75">
      <c r="C2687" s="724"/>
      <c r="D2687" s="724"/>
      <c r="E2687" s="724"/>
      <c r="F2687" s="724"/>
      <c r="G2687" s="724"/>
      <c r="H2687" s="724"/>
    </row>
    <row r="2688" spans="3:8" s="146" customFormat="1" ht="12.75">
      <c r="C2688" s="724"/>
      <c r="D2688" s="724"/>
      <c r="E2688" s="724"/>
      <c r="F2688" s="724"/>
      <c r="G2688" s="724"/>
      <c r="H2688" s="724"/>
    </row>
    <row r="2689" spans="3:8" s="146" customFormat="1" ht="12.75">
      <c r="C2689" s="724"/>
      <c r="D2689" s="724"/>
      <c r="E2689" s="724"/>
      <c r="F2689" s="724"/>
      <c r="G2689" s="724"/>
      <c r="H2689" s="724"/>
    </row>
    <row r="2690" spans="3:8" s="146" customFormat="1" ht="12.75">
      <c r="C2690" s="724"/>
      <c r="D2690" s="724"/>
      <c r="E2690" s="724"/>
      <c r="F2690" s="724"/>
      <c r="G2690" s="724"/>
      <c r="H2690" s="724"/>
    </row>
    <row r="2691" spans="3:8" s="146" customFormat="1" ht="12.75">
      <c r="C2691" s="724"/>
      <c r="D2691" s="724"/>
      <c r="E2691" s="724"/>
      <c r="F2691" s="724"/>
      <c r="G2691" s="724"/>
      <c r="H2691" s="724"/>
    </row>
    <row r="2692" spans="3:8" s="146" customFormat="1" ht="12.75">
      <c r="C2692" s="724"/>
      <c r="D2692" s="724"/>
      <c r="E2692" s="724"/>
      <c r="F2692" s="724"/>
      <c r="G2692" s="724"/>
      <c r="H2692" s="724"/>
    </row>
    <row r="2693" spans="3:8" s="146" customFormat="1" ht="12.75">
      <c r="C2693" s="724"/>
      <c r="D2693" s="724"/>
      <c r="E2693" s="724"/>
      <c r="F2693" s="724"/>
      <c r="G2693" s="724"/>
      <c r="H2693" s="724"/>
    </row>
    <row r="2694" spans="3:8" s="146" customFormat="1" ht="12.75">
      <c r="C2694" s="724"/>
      <c r="D2694" s="724"/>
      <c r="E2694" s="724"/>
      <c r="F2694" s="724"/>
      <c r="G2694" s="724"/>
      <c r="H2694" s="724"/>
    </row>
    <row r="2695" spans="3:8" s="146" customFormat="1" ht="12.75">
      <c r="C2695" s="724"/>
      <c r="D2695" s="724"/>
      <c r="E2695" s="724"/>
      <c r="F2695" s="724"/>
      <c r="G2695" s="724"/>
      <c r="H2695" s="724"/>
    </row>
    <row r="2696" spans="3:8" s="146" customFormat="1" ht="12.75">
      <c r="C2696" s="724"/>
      <c r="D2696" s="724"/>
      <c r="E2696" s="724"/>
      <c r="F2696" s="724"/>
      <c r="G2696" s="724"/>
      <c r="H2696" s="724"/>
    </row>
    <row r="2697" spans="3:8" s="146" customFormat="1" ht="12.75">
      <c r="C2697" s="724"/>
      <c r="D2697" s="724"/>
      <c r="E2697" s="724"/>
      <c r="F2697" s="724"/>
      <c r="G2697" s="724"/>
      <c r="H2697" s="724"/>
    </row>
    <row r="2698" spans="3:8" s="146" customFormat="1" ht="12.75">
      <c r="C2698" s="724"/>
      <c r="D2698" s="724"/>
      <c r="E2698" s="724"/>
      <c r="F2698" s="724"/>
      <c r="G2698" s="724"/>
      <c r="H2698" s="724"/>
    </row>
    <row r="2699" spans="3:8" s="146" customFormat="1" ht="12.75">
      <c r="C2699" s="724"/>
      <c r="D2699" s="724"/>
      <c r="E2699" s="724"/>
      <c r="F2699" s="724"/>
      <c r="G2699" s="724"/>
      <c r="H2699" s="724"/>
    </row>
    <row r="2700" spans="3:8" s="146" customFormat="1" ht="12.75">
      <c r="C2700" s="724"/>
      <c r="D2700" s="724"/>
      <c r="E2700" s="724"/>
      <c r="F2700" s="724"/>
      <c r="G2700" s="724"/>
      <c r="H2700" s="724"/>
    </row>
    <row r="2701" spans="3:8" s="146" customFormat="1" ht="12.75">
      <c r="C2701" s="724"/>
      <c r="D2701" s="724"/>
      <c r="E2701" s="724"/>
      <c r="F2701" s="724"/>
      <c r="G2701" s="724"/>
      <c r="H2701" s="724"/>
    </row>
    <row r="2702" spans="3:8" s="146" customFormat="1" ht="12.75">
      <c r="C2702" s="724"/>
      <c r="D2702" s="724"/>
      <c r="E2702" s="724"/>
      <c r="F2702" s="724"/>
      <c r="G2702" s="724"/>
      <c r="H2702" s="724"/>
    </row>
    <row r="2703" spans="3:8" s="146" customFormat="1" ht="12.75">
      <c r="C2703" s="724"/>
      <c r="D2703" s="724"/>
      <c r="E2703" s="724"/>
      <c r="F2703" s="724"/>
      <c r="G2703" s="724"/>
      <c r="H2703" s="724"/>
    </row>
    <row r="2704" spans="3:8" s="146" customFormat="1" ht="12.75">
      <c r="C2704" s="724"/>
      <c r="D2704" s="724"/>
      <c r="E2704" s="724"/>
      <c r="F2704" s="724"/>
      <c r="G2704" s="724"/>
      <c r="H2704" s="724"/>
    </row>
    <row r="2705" spans="3:8" s="146" customFormat="1" ht="12.75">
      <c r="C2705" s="724"/>
      <c r="D2705" s="724"/>
      <c r="E2705" s="724"/>
      <c r="F2705" s="724"/>
      <c r="G2705" s="724"/>
      <c r="H2705" s="724"/>
    </row>
    <row r="2706" spans="3:8" s="146" customFormat="1" ht="12.75">
      <c r="C2706" s="724"/>
      <c r="D2706" s="724"/>
      <c r="E2706" s="724"/>
      <c r="F2706" s="724"/>
      <c r="G2706" s="724"/>
      <c r="H2706" s="724"/>
    </row>
    <row r="2707" spans="3:8" s="146" customFormat="1" ht="12.75">
      <c r="C2707" s="724"/>
      <c r="D2707" s="724"/>
      <c r="E2707" s="724"/>
      <c r="F2707" s="724"/>
      <c r="G2707" s="724"/>
      <c r="H2707" s="724"/>
    </row>
    <row r="2708" spans="3:8" s="146" customFormat="1" ht="12.75">
      <c r="C2708" s="724"/>
      <c r="D2708" s="724"/>
      <c r="E2708" s="724"/>
      <c r="F2708" s="724"/>
      <c r="G2708" s="724"/>
      <c r="H2708" s="724"/>
    </row>
    <row r="2709" spans="3:8" s="146" customFormat="1" ht="12.75">
      <c r="C2709" s="724"/>
      <c r="D2709" s="724"/>
      <c r="E2709" s="724"/>
      <c r="F2709" s="724"/>
      <c r="G2709" s="724"/>
      <c r="H2709" s="724"/>
    </row>
    <row r="2710" spans="3:8" s="146" customFormat="1" ht="12.75">
      <c r="C2710" s="724"/>
      <c r="D2710" s="724"/>
      <c r="E2710" s="724"/>
      <c r="F2710" s="724"/>
      <c r="G2710" s="724"/>
      <c r="H2710" s="724"/>
    </row>
    <row r="2711" spans="3:8" s="146" customFormat="1" ht="12.75">
      <c r="C2711" s="724"/>
      <c r="D2711" s="724"/>
      <c r="E2711" s="724"/>
      <c r="F2711" s="724"/>
      <c r="G2711" s="724"/>
      <c r="H2711" s="724"/>
    </row>
    <row r="2712" spans="3:8" s="146" customFormat="1" ht="12.75">
      <c r="C2712" s="724"/>
      <c r="D2712" s="724"/>
      <c r="E2712" s="724"/>
      <c r="F2712" s="724"/>
      <c r="G2712" s="724"/>
      <c r="H2712" s="724"/>
    </row>
    <row r="2713" spans="3:8" s="146" customFormat="1" ht="12.75">
      <c r="C2713" s="724"/>
      <c r="D2713" s="724"/>
      <c r="E2713" s="724"/>
      <c r="F2713" s="724"/>
      <c r="G2713" s="724"/>
      <c r="H2713" s="724"/>
    </row>
    <row r="2714" spans="3:8" s="146" customFormat="1" ht="12.75">
      <c r="C2714" s="724"/>
      <c r="D2714" s="724"/>
      <c r="E2714" s="724"/>
      <c r="F2714" s="724"/>
      <c r="G2714" s="724"/>
      <c r="H2714" s="724"/>
    </row>
    <row r="2715" spans="3:8" s="146" customFormat="1" ht="12.75">
      <c r="C2715" s="724"/>
      <c r="D2715" s="724"/>
      <c r="E2715" s="724"/>
      <c r="F2715" s="724"/>
      <c r="G2715" s="724"/>
      <c r="H2715" s="724"/>
    </row>
    <row r="2716" spans="3:8" s="146" customFormat="1" ht="12.75">
      <c r="C2716" s="724"/>
      <c r="D2716" s="724"/>
      <c r="E2716" s="724"/>
      <c r="F2716" s="724"/>
      <c r="G2716" s="724"/>
      <c r="H2716" s="724"/>
    </row>
    <row r="2717" spans="3:8" s="146" customFormat="1" ht="12.75">
      <c r="C2717" s="724"/>
      <c r="D2717" s="724"/>
      <c r="E2717" s="724"/>
      <c r="F2717" s="724"/>
      <c r="G2717" s="724"/>
      <c r="H2717" s="724"/>
    </row>
    <row r="2718" spans="3:8" s="146" customFormat="1" ht="12.75">
      <c r="C2718" s="724"/>
      <c r="D2718" s="724"/>
      <c r="E2718" s="724"/>
      <c r="F2718" s="724"/>
      <c r="G2718" s="724"/>
      <c r="H2718" s="724"/>
    </row>
    <row r="2719" spans="3:8" s="146" customFormat="1" ht="12.75">
      <c r="C2719" s="724"/>
      <c r="D2719" s="724"/>
      <c r="E2719" s="724"/>
      <c r="F2719" s="724"/>
      <c r="G2719" s="724"/>
      <c r="H2719" s="724"/>
    </row>
    <row r="2720" spans="3:8" s="146" customFormat="1" ht="12.75">
      <c r="C2720" s="724"/>
      <c r="D2720" s="724"/>
      <c r="E2720" s="724"/>
      <c r="F2720" s="724"/>
      <c r="G2720" s="724"/>
      <c r="H2720" s="724"/>
    </row>
    <row r="2721" spans="3:8" s="146" customFormat="1" ht="12.75">
      <c r="C2721" s="724"/>
      <c r="D2721" s="724"/>
      <c r="E2721" s="724"/>
      <c r="F2721" s="724"/>
      <c r="G2721" s="724"/>
      <c r="H2721" s="724"/>
    </row>
    <row r="2722" spans="3:8" s="146" customFormat="1" ht="12.75">
      <c r="C2722" s="724"/>
      <c r="D2722" s="724"/>
      <c r="E2722" s="724"/>
      <c r="F2722" s="724"/>
      <c r="G2722" s="724"/>
      <c r="H2722" s="724"/>
    </row>
    <row r="2723" spans="3:8" s="146" customFormat="1" ht="12.75">
      <c r="C2723" s="724"/>
      <c r="D2723" s="724"/>
      <c r="E2723" s="724"/>
      <c r="F2723" s="724"/>
      <c r="G2723" s="724"/>
      <c r="H2723" s="724"/>
    </row>
    <row r="2724" spans="3:8" s="146" customFormat="1" ht="12.75">
      <c r="C2724" s="724"/>
      <c r="D2724" s="724"/>
      <c r="E2724" s="724"/>
      <c r="F2724" s="724"/>
      <c r="G2724" s="724"/>
      <c r="H2724" s="724"/>
    </row>
    <row r="2725" spans="3:8" s="146" customFormat="1" ht="12.75">
      <c r="C2725" s="724"/>
      <c r="D2725" s="724"/>
      <c r="E2725" s="724"/>
      <c r="F2725" s="724"/>
      <c r="G2725" s="724"/>
      <c r="H2725" s="724"/>
    </row>
    <row r="2726" spans="3:8" s="146" customFormat="1" ht="12.75">
      <c r="C2726" s="724"/>
      <c r="D2726" s="724"/>
      <c r="E2726" s="724"/>
      <c r="F2726" s="724"/>
      <c r="G2726" s="724"/>
      <c r="H2726" s="724"/>
    </row>
    <row r="2727" spans="3:8" s="146" customFormat="1" ht="12.75">
      <c r="C2727" s="724"/>
      <c r="D2727" s="724"/>
      <c r="E2727" s="724"/>
      <c r="F2727" s="724"/>
      <c r="G2727" s="724"/>
      <c r="H2727" s="724"/>
    </row>
    <row r="2728" spans="3:8" s="146" customFormat="1" ht="12.75">
      <c r="C2728" s="724"/>
      <c r="D2728" s="724"/>
      <c r="E2728" s="724"/>
      <c r="F2728" s="724"/>
      <c r="G2728" s="724"/>
      <c r="H2728" s="724"/>
    </row>
    <row r="2729" spans="3:8" s="146" customFormat="1" ht="12.75">
      <c r="C2729" s="724"/>
      <c r="D2729" s="724"/>
      <c r="E2729" s="724"/>
      <c r="F2729" s="724"/>
      <c r="G2729" s="724"/>
      <c r="H2729" s="724"/>
    </row>
    <row r="2730" spans="3:8" s="146" customFormat="1" ht="12.75">
      <c r="C2730" s="724"/>
      <c r="D2730" s="724"/>
      <c r="E2730" s="724"/>
      <c r="F2730" s="724"/>
      <c r="G2730" s="724"/>
      <c r="H2730" s="724"/>
    </row>
    <row r="2731" spans="3:8" s="146" customFormat="1" ht="12.75">
      <c r="C2731" s="724"/>
      <c r="D2731" s="724"/>
      <c r="E2731" s="724"/>
      <c r="F2731" s="724"/>
      <c r="G2731" s="724"/>
      <c r="H2731" s="724"/>
    </row>
    <row r="2732" spans="3:8" s="146" customFormat="1" ht="12.75">
      <c r="C2732" s="724"/>
      <c r="D2732" s="724"/>
      <c r="E2732" s="724"/>
      <c r="F2732" s="724"/>
      <c r="G2732" s="724"/>
      <c r="H2732" s="724"/>
    </row>
    <row r="2733" spans="3:8" s="146" customFormat="1" ht="12.75">
      <c r="C2733" s="724"/>
      <c r="D2733" s="724"/>
      <c r="E2733" s="724"/>
      <c r="F2733" s="724"/>
      <c r="G2733" s="724"/>
      <c r="H2733" s="724"/>
    </row>
    <row r="2734" spans="3:8" s="146" customFormat="1" ht="12.75">
      <c r="C2734" s="724"/>
      <c r="D2734" s="724"/>
      <c r="E2734" s="724"/>
      <c r="F2734" s="724"/>
      <c r="G2734" s="724"/>
      <c r="H2734" s="724"/>
    </row>
    <row r="2735" spans="3:8" s="146" customFormat="1" ht="12.75">
      <c r="C2735" s="724"/>
      <c r="D2735" s="724"/>
      <c r="E2735" s="724"/>
      <c r="F2735" s="724"/>
      <c r="G2735" s="724"/>
      <c r="H2735" s="724"/>
    </row>
    <row r="2736" spans="3:8" s="146" customFormat="1" ht="12.75">
      <c r="C2736" s="724"/>
      <c r="D2736" s="724"/>
      <c r="E2736" s="724"/>
      <c r="F2736" s="724"/>
      <c r="G2736" s="724"/>
      <c r="H2736" s="724"/>
    </row>
    <row r="2737" spans="3:8" s="146" customFormat="1" ht="12.75">
      <c r="C2737" s="724"/>
      <c r="D2737" s="724"/>
      <c r="E2737" s="724"/>
      <c r="F2737" s="724"/>
      <c r="G2737" s="724"/>
      <c r="H2737" s="724"/>
    </row>
    <row r="2738" spans="3:8" s="146" customFormat="1" ht="12.75">
      <c r="C2738" s="724"/>
      <c r="D2738" s="724"/>
      <c r="E2738" s="724"/>
      <c r="F2738" s="724"/>
      <c r="G2738" s="724"/>
      <c r="H2738" s="724"/>
    </row>
    <row r="2739" spans="3:8" s="146" customFormat="1" ht="12.75">
      <c r="C2739" s="724"/>
      <c r="D2739" s="724"/>
      <c r="E2739" s="724"/>
      <c r="F2739" s="724"/>
      <c r="G2739" s="724"/>
      <c r="H2739" s="724"/>
    </row>
    <row r="2740" spans="3:8" s="146" customFormat="1" ht="12.75">
      <c r="C2740" s="724"/>
      <c r="D2740" s="724"/>
      <c r="E2740" s="724"/>
      <c r="F2740" s="724"/>
      <c r="G2740" s="724"/>
      <c r="H2740" s="724"/>
    </row>
    <row r="2741" spans="3:8" s="146" customFormat="1" ht="12.75">
      <c r="C2741" s="724"/>
      <c r="D2741" s="724"/>
      <c r="E2741" s="724"/>
      <c r="F2741" s="724"/>
      <c r="G2741" s="724"/>
      <c r="H2741" s="724"/>
    </row>
    <row r="2742" spans="3:8" s="146" customFormat="1" ht="12.75">
      <c r="C2742" s="724"/>
      <c r="D2742" s="724"/>
      <c r="E2742" s="724"/>
      <c r="F2742" s="724"/>
      <c r="G2742" s="724"/>
      <c r="H2742" s="724"/>
    </row>
    <row r="2743" spans="3:8" s="146" customFormat="1" ht="12.75">
      <c r="C2743" s="724"/>
      <c r="D2743" s="724"/>
      <c r="E2743" s="724"/>
      <c r="F2743" s="724"/>
      <c r="G2743" s="724"/>
      <c r="H2743" s="724"/>
    </row>
    <row r="2744" spans="3:8" s="146" customFormat="1" ht="12.75">
      <c r="C2744" s="724"/>
      <c r="D2744" s="724"/>
      <c r="E2744" s="724"/>
      <c r="F2744" s="724"/>
      <c r="G2744" s="724"/>
      <c r="H2744" s="724"/>
    </row>
    <row r="2745" spans="3:8" s="146" customFormat="1" ht="12.75">
      <c r="C2745" s="724"/>
      <c r="D2745" s="724"/>
      <c r="E2745" s="724"/>
      <c r="F2745" s="724"/>
      <c r="G2745" s="724"/>
      <c r="H2745" s="724"/>
    </row>
    <row r="2746" spans="3:8" s="146" customFormat="1" ht="12.75">
      <c r="C2746" s="724"/>
      <c r="D2746" s="724"/>
      <c r="E2746" s="724"/>
      <c r="F2746" s="724"/>
      <c r="G2746" s="724"/>
      <c r="H2746" s="724"/>
    </row>
    <row r="2747" spans="3:8" s="146" customFormat="1" ht="12.75">
      <c r="C2747" s="724"/>
      <c r="D2747" s="724"/>
      <c r="E2747" s="724"/>
      <c r="F2747" s="724"/>
      <c r="G2747" s="724"/>
      <c r="H2747" s="724"/>
    </row>
    <row r="2748" spans="3:8" s="146" customFormat="1" ht="12.75">
      <c r="C2748" s="724"/>
      <c r="D2748" s="724"/>
      <c r="E2748" s="724"/>
      <c r="F2748" s="724"/>
      <c r="G2748" s="724"/>
      <c r="H2748" s="724"/>
    </row>
    <row r="2749" spans="3:8" s="146" customFormat="1" ht="12.75">
      <c r="C2749" s="724"/>
      <c r="D2749" s="724"/>
      <c r="E2749" s="724"/>
      <c r="F2749" s="724"/>
      <c r="G2749" s="724"/>
      <c r="H2749" s="724"/>
    </row>
    <row r="2750" spans="3:8" s="146" customFormat="1" ht="12.75">
      <c r="C2750" s="724"/>
      <c r="D2750" s="724"/>
      <c r="E2750" s="724"/>
      <c r="F2750" s="724"/>
      <c r="G2750" s="724"/>
      <c r="H2750" s="724"/>
    </row>
    <row r="2751" spans="3:8" s="146" customFormat="1" ht="12.75">
      <c r="C2751" s="724"/>
      <c r="D2751" s="724"/>
      <c r="E2751" s="724"/>
      <c r="F2751" s="724"/>
      <c r="G2751" s="724"/>
      <c r="H2751" s="724"/>
    </row>
    <row r="2752" spans="3:8" s="146" customFormat="1" ht="12.75">
      <c r="C2752" s="724"/>
      <c r="D2752" s="724"/>
      <c r="E2752" s="724"/>
      <c r="F2752" s="724"/>
      <c r="G2752" s="724"/>
      <c r="H2752" s="724"/>
    </row>
    <row r="2753" spans="3:8" s="146" customFormat="1" ht="12.75">
      <c r="C2753" s="724"/>
      <c r="D2753" s="724"/>
      <c r="E2753" s="724"/>
      <c r="F2753" s="724"/>
      <c r="G2753" s="724"/>
      <c r="H2753" s="724"/>
    </row>
    <row r="2754" spans="3:8" s="146" customFormat="1" ht="12.75">
      <c r="C2754" s="724"/>
      <c r="D2754" s="724"/>
      <c r="E2754" s="724"/>
      <c r="F2754" s="724"/>
      <c r="G2754" s="724"/>
      <c r="H2754" s="724"/>
    </row>
    <row r="2755" spans="3:8" s="146" customFormat="1" ht="12.75">
      <c r="C2755" s="724"/>
      <c r="D2755" s="724"/>
      <c r="E2755" s="724"/>
      <c r="F2755" s="724"/>
      <c r="G2755" s="724"/>
      <c r="H2755" s="724"/>
    </row>
    <row r="2756" spans="3:8" s="146" customFormat="1" ht="12.75">
      <c r="C2756" s="724"/>
      <c r="D2756" s="724"/>
      <c r="E2756" s="724"/>
      <c r="F2756" s="724"/>
      <c r="G2756" s="724"/>
      <c r="H2756" s="724"/>
    </row>
    <row r="2757" spans="3:8" s="146" customFormat="1" ht="12.75">
      <c r="C2757" s="724"/>
      <c r="D2757" s="724"/>
      <c r="E2757" s="724"/>
      <c r="F2757" s="724"/>
      <c r="G2757" s="724"/>
      <c r="H2757" s="724"/>
    </row>
    <row r="2758" spans="3:8" s="146" customFormat="1" ht="12.75">
      <c r="C2758" s="724"/>
      <c r="D2758" s="724"/>
      <c r="E2758" s="724"/>
      <c r="F2758" s="724"/>
      <c r="G2758" s="724"/>
      <c r="H2758" s="724"/>
    </row>
    <row r="2759" spans="3:8" s="146" customFormat="1" ht="12.75">
      <c r="C2759" s="724"/>
      <c r="D2759" s="724"/>
      <c r="E2759" s="724"/>
      <c r="F2759" s="724"/>
      <c r="G2759" s="724"/>
      <c r="H2759" s="724"/>
    </row>
    <row r="2760" spans="3:8" s="146" customFormat="1" ht="12.75">
      <c r="C2760" s="724"/>
      <c r="D2760" s="724"/>
      <c r="E2760" s="724"/>
      <c r="F2760" s="724"/>
      <c r="G2760" s="724"/>
      <c r="H2760" s="724"/>
    </row>
    <row r="2761" spans="3:8" s="146" customFormat="1" ht="12.75">
      <c r="C2761" s="724"/>
      <c r="D2761" s="724"/>
      <c r="E2761" s="724"/>
      <c r="F2761" s="724"/>
      <c r="G2761" s="724"/>
      <c r="H2761" s="724"/>
    </row>
    <row r="2762" spans="3:8" s="146" customFormat="1" ht="12.75">
      <c r="C2762" s="724"/>
      <c r="D2762" s="724"/>
      <c r="E2762" s="724"/>
      <c r="F2762" s="724"/>
      <c r="G2762" s="724"/>
      <c r="H2762" s="724"/>
    </row>
    <row r="2763" spans="3:8" s="146" customFormat="1" ht="12.75">
      <c r="C2763" s="724"/>
      <c r="D2763" s="724"/>
      <c r="E2763" s="724"/>
      <c r="F2763" s="724"/>
      <c r="G2763" s="724"/>
      <c r="H2763" s="724"/>
    </row>
    <row r="2764" spans="3:8" s="146" customFormat="1" ht="12.75">
      <c r="C2764" s="724"/>
      <c r="D2764" s="724"/>
      <c r="E2764" s="724"/>
      <c r="F2764" s="724"/>
      <c r="G2764" s="724"/>
      <c r="H2764" s="724"/>
    </row>
    <row r="2765" spans="3:8" s="146" customFormat="1" ht="12.75">
      <c r="C2765" s="724"/>
      <c r="D2765" s="724"/>
      <c r="E2765" s="724"/>
      <c r="F2765" s="724"/>
      <c r="G2765" s="724"/>
      <c r="H2765" s="724"/>
    </row>
    <row r="2766" spans="3:8" s="146" customFormat="1" ht="12.75">
      <c r="C2766" s="724"/>
      <c r="D2766" s="724"/>
      <c r="E2766" s="724"/>
      <c r="F2766" s="724"/>
      <c r="G2766" s="724"/>
      <c r="H2766" s="724"/>
    </row>
    <row r="2767" spans="3:8" s="146" customFormat="1" ht="12.75">
      <c r="C2767" s="724"/>
      <c r="D2767" s="724"/>
      <c r="E2767" s="724"/>
      <c r="F2767" s="724"/>
      <c r="G2767" s="724"/>
      <c r="H2767" s="724"/>
    </row>
    <row r="2768" spans="3:8" s="146" customFormat="1" ht="12.75">
      <c r="C2768" s="724"/>
      <c r="D2768" s="724"/>
      <c r="E2768" s="724"/>
      <c r="F2768" s="724"/>
      <c r="G2768" s="724"/>
      <c r="H2768" s="724"/>
    </row>
    <row r="2769" spans="3:8" s="146" customFormat="1" ht="12.75">
      <c r="C2769" s="724"/>
      <c r="D2769" s="724"/>
      <c r="E2769" s="724"/>
      <c r="F2769" s="724"/>
      <c r="G2769" s="724"/>
      <c r="H2769" s="724"/>
    </row>
    <row r="2770" spans="3:8" s="146" customFormat="1" ht="12.75">
      <c r="C2770" s="724"/>
      <c r="D2770" s="724"/>
      <c r="E2770" s="724"/>
      <c r="F2770" s="724"/>
      <c r="G2770" s="724"/>
      <c r="H2770" s="724"/>
    </row>
    <row r="2771" spans="3:8" s="146" customFormat="1" ht="12.75">
      <c r="C2771" s="724"/>
      <c r="D2771" s="724"/>
      <c r="E2771" s="724"/>
      <c r="F2771" s="724"/>
      <c r="G2771" s="724"/>
      <c r="H2771" s="724"/>
    </row>
    <row r="2772" spans="3:8" s="146" customFormat="1" ht="12.75">
      <c r="C2772" s="724"/>
      <c r="D2772" s="724"/>
      <c r="E2772" s="724"/>
      <c r="F2772" s="724"/>
      <c r="G2772" s="724"/>
      <c r="H2772" s="724"/>
    </row>
    <row r="2773" spans="3:8" s="146" customFormat="1" ht="12.75">
      <c r="C2773" s="724"/>
      <c r="D2773" s="724"/>
      <c r="E2773" s="724"/>
      <c r="F2773" s="724"/>
      <c r="G2773" s="724"/>
      <c r="H2773" s="724"/>
    </row>
    <row r="2774" spans="3:8" s="146" customFormat="1" ht="12.75">
      <c r="C2774" s="724"/>
      <c r="D2774" s="724"/>
      <c r="E2774" s="724"/>
      <c r="F2774" s="724"/>
      <c r="G2774" s="724"/>
      <c r="H2774" s="724"/>
    </row>
    <row r="2775" spans="3:8" s="146" customFormat="1" ht="12.75">
      <c r="C2775" s="724"/>
      <c r="D2775" s="724"/>
      <c r="E2775" s="724"/>
      <c r="F2775" s="724"/>
      <c r="G2775" s="724"/>
      <c r="H2775" s="724"/>
    </row>
    <row r="2776" spans="3:8" s="146" customFormat="1" ht="12.75">
      <c r="C2776" s="724"/>
      <c r="D2776" s="724"/>
      <c r="E2776" s="724"/>
      <c r="F2776" s="724"/>
      <c r="G2776" s="724"/>
      <c r="H2776" s="724"/>
    </row>
    <row r="2777" spans="3:8" s="146" customFormat="1" ht="12.75">
      <c r="C2777" s="724"/>
      <c r="D2777" s="724"/>
      <c r="E2777" s="724"/>
      <c r="F2777" s="724"/>
      <c r="G2777" s="724"/>
      <c r="H2777" s="724"/>
    </row>
    <row r="2778" spans="3:8" s="146" customFormat="1" ht="12.75">
      <c r="C2778" s="724"/>
      <c r="D2778" s="724"/>
      <c r="E2778" s="724"/>
      <c r="F2778" s="724"/>
      <c r="G2778" s="724"/>
      <c r="H2778" s="724"/>
    </row>
    <row r="2779" spans="3:8" s="146" customFormat="1" ht="12.75">
      <c r="C2779" s="724"/>
      <c r="D2779" s="724"/>
      <c r="E2779" s="724"/>
      <c r="F2779" s="724"/>
      <c r="G2779" s="724"/>
      <c r="H2779" s="724"/>
    </row>
    <row r="2780" spans="3:8" s="146" customFormat="1" ht="12.75">
      <c r="C2780" s="724"/>
      <c r="D2780" s="724"/>
      <c r="E2780" s="724"/>
      <c r="F2780" s="724"/>
      <c r="G2780" s="724"/>
      <c r="H2780" s="724"/>
    </row>
    <row r="2781" spans="3:8" s="146" customFormat="1" ht="12.75">
      <c r="C2781" s="724"/>
      <c r="D2781" s="724"/>
      <c r="E2781" s="724"/>
      <c r="F2781" s="724"/>
      <c r="G2781" s="724"/>
      <c r="H2781" s="724"/>
    </row>
    <row r="2782" spans="3:8" s="146" customFormat="1" ht="12.75">
      <c r="C2782" s="724"/>
      <c r="D2782" s="724"/>
      <c r="E2782" s="724"/>
      <c r="F2782" s="724"/>
      <c r="G2782" s="724"/>
      <c r="H2782" s="724"/>
    </row>
    <row r="2783" spans="3:8" s="146" customFormat="1" ht="12.75">
      <c r="C2783" s="724"/>
      <c r="D2783" s="724"/>
      <c r="E2783" s="724"/>
      <c r="F2783" s="724"/>
      <c r="G2783" s="724"/>
      <c r="H2783" s="724"/>
    </row>
    <row r="2784" spans="3:8" s="146" customFormat="1" ht="12.75">
      <c r="C2784" s="724"/>
      <c r="D2784" s="724"/>
      <c r="E2784" s="724"/>
      <c r="F2784" s="724"/>
      <c r="G2784" s="724"/>
      <c r="H2784" s="724"/>
    </row>
    <row r="2785" spans="3:8" s="146" customFormat="1" ht="12.75">
      <c r="C2785" s="724"/>
      <c r="D2785" s="724"/>
      <c r="E2785" s="724"/>
      <c r="F2785" s="724"/>
      <c r="G2785" s="724"/>
      <c r="H2785" s="724"/>
    </row>
    <row r="2786" spans="3:8" s="146" customFormat="1" ht="12.75">
      <c r="C2786" s="724"/>
      <c r="D2786" s="724"/>
      <c r="E2786" s="724"/>
      <c r="F2786" s="724"/>
      <c r="G2786" s="724"/>
      <c r="H2786" s="724"/>
    </row>
    <row r="2787" spans="3:8" s="146" customFormat="1" ht="12.75">
      <c r="C2787" s="724"/>
      <c r="D2787" s="724"/>
      <c r="E2787" s="724"/>
      <c r="F2787" s="724"/>
      <c r="G2787" s="724"/>
      <c r="H2787" s="724"/>
    </row>
    <row r="2788" spans="3:8" s="146" customFormat="1" ht="12.75">
      <c r="C2788" s="724"/>
      <c r="D2788" s="724"/>
      <c r="E2788" s="724"/>
      <c r="F2788" s="724"/>
      <c r="G2788" s="724"/>
      <c r="H2788" s="724"/>
    </row>
    <row r="2789" spans="3:8" s="146" customFormat="1" ht="12.75">
      <c r="C2789" s="724"/>
      <c r="D2789" s="724"/>
      <c r="E2789" s="724"/>
      <c r="F2789" s="724"/>
      <c r="G2789" s="724"/>
      <c r="H2789" s="724"/>
    </row>
    <row r="2790" spans="3:8" s="146" customFormat="1" ht="12.75">
      <c r="C2790" s="724"/>
      <c r="D2790" s="724"/>
      <c r="E2790" s="724"/>
      <c r="F2790" s="724"/>
      <c r="G2790" s="724"/>
      <c r="H2790" s="724"/>
    </row>
    <row r="2791" spans="3:8" s="146" customFormat="1" ht="12.75">
      <c r="C2791" s="724"/>
      <c r="D2791" s="724"/>
      <c r="E2791" s="724"/>
      <c r="F2791" s="724"/>
      <c r="G2791" s="724"/>
      <c r="H2791" s="724"/>
    </row>
    <row r="2792" spans="3:8" s="146" customFormat="1" ht="12.75">
      <c r="C2792" s="724"/>
      <c r="D2792" s="724"/>
      <c r="E2792" s="724"/>
      <c r="F2792" s="724"/>
      <c r="G2792" s="724"/>
      <c r="H2792" s="724"/>
    </row>
    <row r="2793" spans="3:8" s="146" customFormat="1" ht="12.75">
      <c r="C2793" s="724"/>
      <c r="D2793" s="724"/>
      <c r="E2793" s="724"/>
      <c r="F2793" s="724"/>
      <c r="G2793" s="724"/>
      <c r="H2793" s="724"/>
    </row>
    <row r="2794" spans="3:8" s="146" customFormat="1" ht="12.75">
      <c r="C2794" s="724"/>
      <c r="D2794" s="724"/>
      <c r="E2794" s="724"/>
      <c r="F2794" s="724"/>
      <c r="G2794" s="724"/>
      <c r="H2794" s="724"/>
    </row>
    <row r="2795" spans="3:8" s="146" customFormat="1" ht="12.75">
      <c r="C2795" s="724"/>
      <c r="D2795" s="724"/>
      <c r="E2795" s="724"/>
      <c r="F2795" s="724"/>
      <c r="G2795" s="724"/>
      <c r="H2795" s="724"/>
    </row>
    <row r="2796" spans="3:8" s="146" customFormat="1" ht="12.75">
      <c r="C2796" s="724"/>
      <c r="D2796" s="724"/>
      <c r="E2796" s="724"/>
      <c r="F2796" s="724"/>
      <c r="G2796" s="724"/>
      <c r="H2796" s="724"/>
    </row>
    <row r="2797" spans="3:8" s="146" customFormat="1" ht="12.75">
      <c r="C2797" s="724"/>
      <c r="D2797" s="724"/>
      <c r="E2797" s="724"/>
      <c r="F2797" s="724"/>
      <c r="G2797" s="724"/>
      <c r="H2797" s="724"/>
    </row>
    <row r="2798" spans="3:8" s="146" customFormat="1" ht="12.75">
      <c r="C2798" s="724"/>
      <c r="D2798" s="724"/>
      <c r="E2798" s="724"/>
      <c r="F2798" s="724"/>
      <c r="G2798" s="724"/>
      <c r="H2798" s="724"/>
    </row>
    <row r="2799" spans="3:8" s="146" customFormat="1" ht="12.75">
      <c r="C2799" s="724"/>
      <c r="D2799" s="724"/>
      <c r="E2799" s="724"/>
      <c r="F2799" s="724"/>
      <c r="G2799" s="724"/>
      <c r="H2799" s="724"/>
    </row>
    <row r="2800" spans="3:8" s="146" customFormat="1" ht="12.75">
      <c r="C2800" s="724"/>
      <c r="D2800" s="724"/>
      <c r="E2800" s="724"/>
      <c r="F2800" s="724"/>
      <c r="G2800" s="724"/>
      <c r="H2800" s="724"/>
    </row>
    <row r="2801" spans="3:8" s="146" customFormat="1" ht="12.75">
      <c r="C2801" s="724"/>
      <c r="D2801" s="724"/>
      <c r="E2801" s="724"/>
      <c r="F2801" s="724"/>
      <c r="G2801" s="724"/>
      <c r="H2801" s="724"/>
    </row>
    <row r="2802" spans="3:8" s="146" customFormat="1" ht="12.75">
      <c r="C2802" s="724"/>
      <c r="D2802" s="724"/>
      <c r="E2802" s="724"/>
      <c r="F2802" s="724"/>
      <c r="G2802" s="724"/>
      <c r="H2802" s="724"/>
    </row>
    <row r="2803" spans="3:8" s="146" customFormat="1" ht="12.75">
      <c r="C2803" s="724"/>
      <c r="D2803" s="724"/>
      <c r="E2803" s="724"/>
      <c r="F2803" s="724"/>
      <c r="G2803" s="724"/>
      <c r="H2803" s="724"/>
    </row>
    <row r="2804" spans="3:8" s="146" customFormat="1" ht="12.75">
      <c r="C2804" s="724"/>
      <c r="D2804" s="724"/>
      <c r="E2804" s="724"/>
      <c r="F2804" s="724"/>
      <c r="G2804" s="724"/>
      <c r="H2804" s="724"/>
    </row>
    <row r="2805" spans="3:8" s="146" customFormat="1" ht="12.75">
      <c r="C2805" s="724"/>
      <c r="D2805" s="724"/>
      <c r="E2805" s="724"/>
      <c r="F2805" s="724"/>
      <c r="G2805" s="724"/>
      <c r="H2805" s="724"/>
    </row>
    <row r="2806" spans="3:8" s="146" customFormat="1" ht="12.75">
      <c r="C2806" s="724"/>
      <c r="D2806" s="724"/>
      <c r="E2806" s="724"/>
      <c r="F2806" s="724"/>
      <c r="G2806" s="724"/>
      <c r="H2806" s="724"/>
    </row>
    <row r="2807" spans="3:8" s="146" customFormat="1" ht="12.75">
      <c r="C2807" s="724"/>
      <c r="D2807" s="724"/>
      <c r="E2807" s="724"/>
      <c r="F2807" s="724"/>
      <c r="G2807" s="724"/>
      <c r="H2807" s="724"/>
    </row>
    <row r="2808" spans="3:8" s="146" customFormat="1" ht="12.75">
      <c r="C2808" s="724"/>
      <c r="D2808" s="724"/>
      <c r="E2808" s="724"/>
      <c r="F2808" s="724"/>
      <c r="G2808" s="724"/>
      <c r="H2808" s="724"/>
    </row>
    <row r="2809" spans="3:8" s="146" customFormat="1" ht="12.75">
      <c r="C2809" s="724"/>
      <c r="D2809" s="724"/>
      <c r="E2809" s="724"/>
      <c r="F2809" s="724"/>
      <c r="G2809" s="724"/>
      <c r="H2809" s="724"/>
    </row>
    <row r="2810" spans="3:8" s="146" customFormat="1" ht="12.75">
      <c r="C2810" s="724"/>
      <c r="D2810" s="724"/>
      <c r="E2810" s="724"/>
      <c r="F2810" s="724"/>
      <c r="G2810" s="724"/>
      <c r="H2810" s="724"/>
    </row>
    <row r="2811" spans="3:8" s="146" customFormat="1" ht="12.75">
      <c r="C2811" s="724"/>
      <c r="D2811" s="724"/>
      <c r="E2811" s="724"/>
      <c r="F2811" s="724"/>
      <c r="G2811" s="724"/>
      <c r="H2811" s="724"/>
    </row>
    <row r="2812" spans="3:8" s="146" customFormat="1" ht="12.75">
      <c r="C2812" s="724"/>
      <c r="D2812" s="724"/>
      <c r="E2812" s="724"/>
      <c r="F2812" s="724"/>
      <c r="G2812" s="724"/>
      <c r="H2812" s="724"/>
    </row>
    <row r="2813" spans="3:8" s="146" customFormat="1" ht="12.75">
      <c r="C2813" s="724"/>
      <c r="D2813" s="724"/>
      <c r="E2813" s="724"/>
      <c r="F2813" s="724"/>
      <c r="G2813" s="724"/>
      <c r="H2813" s="724"/>
    </row>
    <row r="2814" spans="3:8" s="146" customFormat="1" ht="12.75">
      <c r="C2814" s="724"/>
      <c r="D2814" s="724"/>
      <c r="E2814" s="724"/>
      <c r="F2814" s="724"/>
      <c r="G2814" s="724"/>
      <c r="H2814" s="724"/>
    </row>
    <row r="2815" spans="3:8" s="146" customFormat="1" ht="12.75">
      <c r="C2815" s="724"/>
      <c r="D2815" s="724"/>
      <c r="E2815" s="724"/>
      <c r="F2815" s="724"/>
      <c r="G2815" s="724"/>
      <c r="H2815" s="724"/>
    </row>
    <row r="2816" spans="3:8" s="146" customFormat="1" ht="12.75">
      <c r="C2816" s="724"/>
      <c r="D2816" s="724"/>
      <c r="E2816" s="724"/>
      <c r="F2816" s="724"/>
      <c r="G2816" s="724"/>
      <c r="H2816" s="724"/>
    </row>
    <row r="2817" spans="3:8" s="146" customFormat="1" ht="12.75">
      <c r="C2817" s="724"/>
      <c r="D2817" s="724"/>
      <c r="E2817" s="724"/>
      <c r="F2817" s="724"/>
      <c r="G2817" s="724"/>
      <c r="H2817" s="724"/>
    </row>
    <row r="2818" spans="3:8" s="146" customFormat="1" ht="12.75">
      <c r="C2818" s="724"/>
      <c r="D2818" s="724"/>
      <c r="E2818" s="724"/>
      <c r="F2818" s="724"/>
      <c r="G2818" s="724"/>
      <c r="H2818" s="724"/>
    </row>
    <row r="2819" spans="3:8" s="146" customFormat="1" ht="12.75">
      <c r="C2819" s="724"/>
      <c r="D2819" s="724"/>
      <c r="E2819" s="724"/>
      <c r="F2819" s="724"/>
      <c r="G2819" s="724"/>
      <c r="H2819" s="724"/>
    </row>
    <row r="2820" spans="3:8" s="146" customFormat="1" ht="12.75">
      <c r="C2820" s="724"/>
      <c r="D2820" s="724"/>
      <c r="E2820" s="724"/>
      <c r="F2820" s="724"/>
      <c r="G2820" s="724"/>
      <c r="H2820" s="724"/>
    </row>
    <row r="2821" spans="3:8" s="146" customFormat="1" ht="12.75">
      <c r="C2821" s="724"/>
      <c r="D2821" s="724"/>
      <c r="E2821" s="724"/>
      <c r="F2821" s="724"/>
      <c r="G2821" s="724"/>
      <c r="H2821" s="724"/>
    </row>
    <row r="2822" spans="3:8" s="146" customFormat="1" ht="12.75">
      <c r="C2822" s="724"/>
      <c r="D2822" s="724"/>
      <c r="E2822" s="724"/>
      <c r="F2822" s="724"/>
      <c r="G2822" s="724"/>
      <c r="H2822" s="724"/>
    </row>
    <row r="2823" spans="3:8" s="146" customFormat="1" ht="12.75">
      <c r="C2823" s="724"/>
      <c r="D2823" s="724"/>
      <c r="E2823" s="724"/>
      <c r="F2823" s="724"/>
      <c r="G2823" s="724"/>
      <c r="H2823" s="724"/>
    </row>
    <row r="2824" spans="3:8" s="146" customFormat="1" ht="12.75">
      <c r="C2824" s="724"/>
      <c r="D2824" s="724"/>
      <c r="E2824" s="724"/>
      <c r="F2824" s="724"/>
      <c r="G2824" s="724"/>
      <c r="H2824" s="724"/>
    </row>
    <row r="2825" spans="3:8" s="146" customFormat="1" ht="12.75">
      <c r="C2825" s="724"/>
      <c r="D2825" s="724"/>
      <c r="E2825" s="724"/>
      <c r="F2825" s="724"/>
      <c r="G2825" s="724"/>
      <c r="H2825" s="724"/>
    </row>
    <row r="2826" spans="3:8" s="146" customFormat="1" ht="12.75">
      <c r="C2826" s="724"/>
      <c r="D2826" s="724"/>
      <c r="E2826" s="724"/>
      <c r="F2826" s="724"/>
      <c r="G2826" s="724"/>
      <c r="H2826" s="724"/>
    </row>
    <row r="2827" spans="3:8" s="146" customFormat="1" ht="12.75">
      <c r="C2827" s="724"/>
      <c r="D2827" s="724"/>
      <c r="E2827" s="724"/>
      <c r="F2827" s="724"/>
      <c r="G2827" s="724"/>
      <c r="H2827" s="724"/>
    </row>
    <row r="2828" spans="3:8" s="146" customFormat="1" ht="12.75">
      <c r="C2828" s="724"/>
      <c r="D2828" s="724"/>
      <c r="E2828" s="724"/>
      <c r="F2828" s="724"/>
      <c r="G2828" s="724"/>
      <c r="H2828" s="724"/>
    </row>
    <row r="2829" spans="3:8" s="146" customFormat="1" ht="12.75">
      <c r="C2829" s="724"/>
      <c r="D2829" s="724"/>
      <c r="E2829" s="724"/>
      <c r="F2829" s="724"/>
      <c r="G2829" s="724"/>
      <c r="H2829" s="724"/>
    </row>
    <row r="2830" spans="3:8" s="146" customFormat="1" ht="12.75">
      <c r="C2830" s="724"/>
      <c r="D2830" s="724"/>
      <c r="E2830" s="724"/>
      <c r="F2830" s="724"/>
      <c r="G2830" s="724"/>
      <c r="H2830" s="724"/>
    </row>
    <row r="2831" spans="3:8" s="146" customFormat="1" ht="12.75">
      <c r="C2831" s="724"/>
      <c r="D2831" s="724"/>
      <c r="E2831" s="724"/>
      <c r="F2831" s="724"/>
      <c r="G2831" s="724"/>
      <c r="H2831" s="724"/>
    </row>
    <row r="2832" spans="3:8" s="146" customFormat="1" ht="12.75">
      <c r="C2832" s="724"/>
      <c r="D2832" s="724"/>
      <c r="E2832" s="724"/>
      <c r="F2832" s="724"/>
      <c r="G2832" s="724"/>
      <c r="H2832" s="724"/>
    </row>
    <row r="2833" spans="3:8" s="146" customFormat="1" ht="12.75">
      <c r="C2833" s="724"/>
      <c r="D2833" s="724"/>
      <c r="E2833" s="724"/>
      <c r="F2833" s="724"/>
      <c r="G2833" s="724"/>
      <c r="H2833" s="724"/>
    </row>
    <row r="2834" spans="3:8" s="146" customFormat="1" ht="12.75">
      <c r="C2834" s="724"/>
      <c r="D2834" s="724"/>
      <c r="E2834" s="724"/>
      <c r="F2834" s="724"/>
      <c r="G2834" s="724"/>
      <c r="H2834" s="724"/>
    </row>
    <row r="2835" spans="3:8" s="146" customFormat="1" ht="12.75">
      <c r="C2835" s="724"/>
      <c r="D2835" s="724"/>
      <c r="E2835" s="724"/>
      <c r="F2835" s="724"/>
      <c r="G2835" s="724"/>
      <c r="H2835" s="724"/>
    </row>
    <row r="2836" spans="3:8" s="146" customFormat="1" ht="12.75">
      <c r="C2836" s="724"/>
      <c r="D2836" s="724"/>
      <c r="E2836" s="724"/>
      <c r="F2836" s="724"/>
      <c r="G2836" s="724"/>
      <c r="H2836" s="724"/>
    </row>
    <row r="2837" spans="3:8" s="146" customFormat="1" ht="12.75">
      <c r="C2837" s="724"/>
      <c r="D2837" s="724"/>
      <c r="E2837" s="724"/>
      <c r="F2837" s="724"/>
      <c r="G2837" s="724"/>
      <c r="H2837" s="724"/>
    </row>
    <row r="2838" spans="3:8" s="146" customFormat="1" ht="12.75">
      <c r="C2838" s="724"/>
      <c r="D2838" s="724"/>
      <c r="E2838" s="724"/>
      <c r="F2838" s="724"/>
      <c r="G2838" s="724"/>
      <c r="H2838" s="724"/>
    </row>
    <row r="2839" spans="3:8" s="146" customFormat="1" ht="12.75">
      <c r="C2839" s="724"/>
      <c r="D2839" s="724"/>
      <c r="E2839" s="724"/>
      <c r="F2839" s="724"/>
      <c r="G2839" s="724"/>
      <c r="H2839" s="724"/>
    </row>
    <row r="2840" spans="3:8" s="146" customFormat="1" ht="12.75">
      <c r="C2840" s="724"/>
      <c r="D2840" s="724"/>
      <c r="E2840" s="724"/>
      <c r="F2840" s="724"/>
      <c r="G2840" s="724"/>
      <c r="H2840" s="724"/>
    </row>
    <row r="2841" spans="3:8" s="146" customFormat="1" ht="12.75">
      <c r="C2841" s="724"/>
      <c r="D2841" s="724"/>
      <c r="E2841" s="724"/>
      <c r="F2841" s="724"/>
      <c r="G2841" s="724"/>
      <c r="H2841" s="724"/>
    </row>
    <row r="2842" spans="3:8" s="146" customFormat="1" ht="12.75">
      <c r="C2842" s="724"/>
      <c r="D2842" s="724"/>
      <c r="E2842" s="724"/>
      <c r="F2842" s="724"/>
      <c r="G2842" s="724"/>
      <c r="H2842" s="724"/>
    </row>
    <row r="2843" spans="3:8" s="146" customFormat="1" ht="12.75">
      <c r="C2843" s="724"/>
      <c r="D2843" s="724"/>
      <c r="E2843" s="724"/>
      <c r="F2843" s="724"/>
      <c r="G2843" s="724"/>
      <c r="H2843" s="724"/>
    </row>
    <row r="2844" spans="3:8" s="146" customFormat="1" ht="12.75">
      <c r="C2844" s="724"/>
      <c r="D2844" s="724"/>
      <c r="E2844" s="724"/>
      <c r="F2844" s="724"/>
      <c r="G2844" s="724"/>
      <c r="H2844" s="724"/>
    </row>
    <row r="2845" spans="3:8" s="146" customFormat="1" ht="12.75">
      <c r="C2845" s="724"/>
      <c r="D2845" s="724"/>
      <c r="E2845" s="724"/>
      <c r="F2845" s="724"/>
      <c r="G2845" s="724"/>
      <c r="H2845" s="724"/>
    </row>
    <row r="2846" spans="3:8" s="146" customFormat="1" ht="12.75">
      <c r="C2846" s="724"/>
      <c r="D2846" s="724"/>
      <c r="E2846" s="724"/>
      <c r="F2846" s="724"/>
      <c r="G2846" s="724"/>
      <c r="H2846" s="724"/>
    </row>
    <row r="2847" spans="3:8" s="146" customFormat="1" ht="12.75">
      <c r="C2847" s="724"/>
      <c r="D2847" s="724"/>
      <c r="E2847" s="724"/>
      <c r="F2847" s="724"/>
      <c r="G2847" s="724"/>
      <c r="H2847" s="724"/>
    </row>
    <row r="2848" spans="3:8" s="146" customFormat="1" ht="12.75">
      <c r="C2848" s="724"/>
      <c r="D2848" s="724"/>
      <c r="E2848" s="724"/>
      <c r="F2848" s="724"/>
      <c r="G2848" s="724"/>
      <c r="H2848" s="724"/>
    </row>
    <row r="2849" spans="3:8" s="146" customFormat="1" ht="12.75">
      <c r="C2849" s="724"/>
      <c r="D2849" s="724"/>
      <c r="E2849" s="724"/>
      <c r="F2849" s="724"/>
      <c r="G2849" s="724"/>
      <c r="H2849" s="724"/>
    </row>
    <row r="2850" spans="3:8" s="146" customFormat="1" ht="12.75">
      <c r="C2850" s="724"/>
      <c r="D2850" s="724"/>
      <c r="E2850" s="724"/>
      <c r="F2850" s="724"/>
      <c r="G2850" s="724"/>
      <c r="H2850" s="724"/>
    </row>
    <row r="2851" spans="3:8" s="146" customFormat="1" ht="12.75">
      <c r="C2851" s="724"/>
      <c r="D2851" s="724"/>
      <c r="E2851" s="724"/>
      <c r="F2851" s="724"/>
      <c r="G2851" s="724"/>
      <c r="H2851" s="724"/>
    </row>
    <row r="2852" spans="3:8" s="146" customFormat="1" ht="12.75">
      <c r="C2852" s="724"/>
      <c r="D2852" s="724"/>
      <c r="E2852" s="724"/>
      <c r="F2852" s="724"/>
      <c r="G2852" s="724"/>
      <c r="H2852" s="724"/>
    </row>
    <row r="2853" spans="3:8" s="146" customFormat="1" ht="12.75">
      <c r="C2853" s="724"/>
      <c r="D2853" s="724"/>
      <c r="E2853" s="724"/>
      <c r="F2853" s="724"/>
      <c r="G2853" s="724"/>
      <c r="H2853" s="724"/>
    </row>
    <row r="2854" spans="3:8" s="146" customFormat="1" ht="12.75">
      <c r="C2854" s="724"/>
      <c r="D2854" s="724"/>
      <c r="E2854" s="724"/>
      <c r="F2854" s="724"/>
      <c r="G2854" s="724"/>
      <c r="H2854" s="724"/>
    </row>
    <row r="2855" spans="3:8" s="146" customFormat="1" ht="12.75">
      <c r="C2855" s="724"/>
      <c r="D2855" s="724"/>
      <c r="E2855" s="724"/>
      <c r="F2855" s="724"/>
      <c r="G2855" s="724"/>
      <c r="H2855" s="724"/>
    </row>
    <row r="2856" spans="3:8" s="146" customFormat="1" ht="12.75">
      <c r="C2856" s="724"/>
      <c r="D2856" s="724"/>
      <c r="E2856" s="724"/>
      <c r="F2856" s="724"/>
      <c r="G2856" s="724"/>
      <c r="H2856" s="724"/>
    </row>
    <row r="2857" spans="3:8" s="146" customFormat="1" ht="12.75">
      <c r="C2857" s="724"/>
      <c r="D2857" s="724"/>
      <c r="E2857" s="724"/>
      <c r="F2857" s="724"/>
      <c r="G2857" s="724"/>
      <c r="H2857" s="724"/>
    </row>
    <row r="2858" spans="3:8" s="146" customFormat="1" ht="12.75">
      <c r="C2858" s="724"/>
      <c r="D2858" s="724"/>
      <c r="E2858" s="724"/>
      <c r="F2858" s="724"/>
      <c r="G2858" s="724"/>
      <c r="H2858" s="724"/>
    </row>
    <row r="2859" spans="3:8" s="146" customFormat="1" ht="12.75">
      <c r="C2859" s="724"/>
      <c r="D2859" s="724"/>
      <c r="E2859" s="724"/>
      <c r="F2859" s="724"/>
      <c r="G2859" s="724"/>
      <c r="H2859" s="724"/>
    </row>
    <row r="2860" spans="3:8" s="146" customFormat="1" ht="12.75">
      <c r="C2860" s="724"/>
      <c r="D2860" s="724"/>
      <c r="E2860" s="724"/>
      <c r="F2860" s="724"/>
      <c r="G2860" s="724"/>
      <c r="H2860" s="724"/>
    </row>
    <row r="2861" spans="3:8" s="146" customFormat="1" ht="12.75">
      <c r="C2861" s="724"/>
      <c r="D2861" s="724"/>
      <c r="E2861" s="724"/>
      <c r="F2861" s="724"/>
      <c r="G2861" s="724"/>
      <c r="H2861" s="724"/>
    </row>
    <row r="2862" spans="3:8" s="146" customFormat="1" ht="12.75">
      <c r="C2862" s="724"/>
      <c r="D2862" s="724"/>
      <c r="E2862" s="724"/>
      <c r="F2862" s="724"/>
      <c r="G2862" s="724"/>
      <c r="H2862" s="724"/>
    </row>
    <row r="2863" spans="3:8" s="146" customFormat="1" ht="12.75">
      <c r="C2863" s="724"/>
      <c r="D2863" s="724"/>
      <c r="E2863" s="724"/>
      <c r="F2863" s="724"/>
      <c r="G2863" s="724"/>
      <c r="H2863" s="724"/>
    </row>
    <row r="2864" spans="3:8" s="146" customFormat="1" ht="12.75">
      <c r="C2864" s="724"/>
      <c r="D2864" s="724"/>
      <c r="E2864" s="724"/>
      <c r="F2864" s="724"/>
      <c r="G2864" s="724"/>
      <c r="H2864" s="724"/>
    </row>
    <row r="2865" spans="3:8" s="146" customFormat="1" ht="12.75">
      <c r="C2865" s="724"/>
      <c r="D2865" s="724"/>
      <c r="E2865" s="724"/>
      <c r="F2865" s="724"/>
      <c r="G2865" s="724"/>
      <c r="H2865" s="724"/>
    </row>
    <row r="2866" spans="3:8" s="146" customFormat="1" ht="12.75">
      <c r="C2866" s="724"/>
      <c r="D2866" s="724"/>
      <c r="E2866" s="724"/>
      <c r="F2866" s="724"/>
      <c r="G2866" s="724"/>
      <c r="H2866" s="724"/>
    </row>
    <row r="2867" spans="3:8" s="146" customFormat="1" ht="12.75">
      <c r="C2867" s="724"/>
      <c r="D2867" s="724"/>
      <c r="E2867" s="724"/>
      <c r="F2867" s="724"/>
      <c r="G2867" s="724"/>
      <c r="H2867" s="724"/>
    </row>
    <row r="2868" spans="3:8" s="146" customFormat="1" ht="12.75">
      <c r="C2868" s="724"/>
      <c r="D2868" s="724"/>
      <c r="E2868" s="724"/>
      <c r="F2868" s="724"/>
      <c r="G2868" s="724"/>
      <c r="H2868" s="724"/>
    </row>
    <row r="2869" spans="3:8" s="146" customFormat="1" ht="12.75">
      <c r="C2869" s="724"/>
      <c r="D2869" s="724"/>
      <c r="E2869" s="724"/>
      <c r="F2869" s="724"/>
      <c r="G2869" s="724"/>
      <c r="H2869" s="724"/>
    </row>
    <row r="2870" spans="3:8" s="146" customFormat="1" ht="12.75">
      <c r="C2870" s="724"/>
      <c r="D2870" s="724"/>
      <c r="E2870" s="724"/>
      <c r="F2870" s="724"/>
      <c r="G2870" s="724"/>
      <c r="H2870" s="724"/>
    </row>
    <row r="2871" spans="3:8" s="146" customFormat="1" ht="12.75">
      <c r="C2871" s="724"/>
      <c r="D2871" s="724"/>
      <c r="E2871" s="724"/>
      <c r="F2871" s="724"/>
      <c r="G2871" s="724"/>
      <c r="H2871" s="724"/>
    </row>
    <row r="2872" spans="3:8" s="146" customFormat="1" ht="12.75">
      <c r="C2872" s="724"/>
      <c r="D2872" s="724"/>
      <c r="E2872" s="724"/>
      <c r="F2872" s="724"/>
      <c r="G2872" s="724"/>
      <c r="H2872" s="724"/>
    </row>
    <row r="2873" spans="3:8" s="146" customFormat="1" ht="12.75">
      <c r="C2873" s="724"/>
      <c r="D2873" s="724"/>
      <c r="E2873" s="724"/>
      <c r="F2873" s="724"/>
      <c r="G2873" s="724"/>
      <c r="H2873" s="724"/>
    </row>
    <row r="2874" spans="3:8" s="146" customFormat="1" ht="12.75">
      <c r="C2874" s="724"/>
      <c r="D2874" s="724"/>
      <c r="E2874" s="724"/>
      <c r="F2874" s="724"/>
      <c r="G2874" s="724"/>
      <c r="H2874" s="724"/>
    </row>
    <row r="2875" spans="3:8" s="146" customFormat="1" ht="12.75">
      <c r="C2875" s="724"/>
      <c r="D2875" s="724"/>
      <c r="E2875" s="724"/>
      <c r="F2875" s="724"/>
      <c r="G2875" s="724"/>
      <c r="H2875" s="724"/>
    </row>
    <row r="2876" spans="3:8" s="146" customFormat="1" ht="12.75">
      <c r="C2876" s="724"/>
      <c r="D2876" s="724"/>
      <c r="E2876" s="724"/>
      <c r="F2876" s="724"/>
      <c r="G2876" s="724"/>
      <c r="H2876" s="724"/>
    </row>
    <row r="2877" spans="3:8" s="146" customFormat="1" ht="12.75">
      <c r="C2877" s="724"/>
      <c r="D2877" s="724"/>
      <c r="E2877" s="724"/>
      <c r="F2877" s="724"/>
      <c r="G2877" s="724"/>
      <c r="H2877" s="724"/>
    </row>
    <row r="2878" spans="3:8" s="146" customFormat="1" ht="12.75">
      <c r="C2878" s="724"/>
      <c r="D2878" s="724"/>
      <c r="E2878" s="724"/>
      <c r="F2878" s="724"/>
      <c r="G2878" s="724"/>
      <c r="H2878" s="724"/>
    </row>
    <row r="2879" spans="3:8" s="146" customFormat="1" ht="12.75">
      <c r="C2879" s="724"/>
      <c r="D2879" s="724"/>
      <c r="E2879" s="724"/>
      <c r="F2879" s="724"/>
      <c r="G2879" s="724"/>
      <c r="H2879" s="724"/>
    </row>
    <row r="2880" spans="3:8" s="146" customFormat="1" ht="12.75">
      <c r="C2880" s="724"/>
      <c r="D2880" s="724"/>
      <c r="E2880" s="724"/>
      <c r="F2880" s="724"/>
      <c r="G2880" s="724"/>
      <c r="H2880" s="724"/>
    </row>
    <row r="2881" spans="3:8" s="146" customFormat="1" ht="12.75">
      <c r="C2881" s="724"/>
      <c r="D2881" s="724"/>
      <c r="E2881" s="724"/>
      <c r="F2881" s="724"/>
      <c r="G2881" s="724"/>
      <c r="H2881" s="724"/>
    </row>
    <row r="2882" spans="3:8" s="146" customFormat="1" ht="12.75">
      <c r="C2882" s="724"/>
      <c r="D2882" s="724"/>
      <c r="E2882" s="724"/>
      <c r="F2882" s="724"/>
      <c r="G2882" s="724"/>
      <c r="H2882" s="724"/>
    </row>
    <row r="2883" spans="3:8" s="146" customFormat="1" ht="12.75">
      <c r="C2883" s="724"/>
      <c r="D2883" s="724"/>
      <c r="E2883" s="724"/>
      <c r="F2883" s="724"/>
      <c r="G2883" s="724"/>
      <c r="H2883" s="724"/>
    </row>
    <row r="2884" spans="3:8" s="146" customFormat="1" ht="12.75">
      <c r="C2884" s="724"/>
      <c r="D2884" s="724"/>
      <c r="E2884" s="724"/>
      <c r="F2884" s="724"/>
      <c r="G2884" s="724"/>
      <c r="H2884" s="724"/>
    </row>
    <row r="2885" spans="3:8" s="146" customFormat="1" ht="12.75">
      <c r="C2885" s="724"/>
      <c r="D2885" s="724"/>
      <c r="E2885" s="724"/>
      <c r="F2885" s="724"/>
      <c r="G2885" s="724"/>
      <c r="H2885" s="724"/>
    </row>
    <row r="2886" spans="3:8" s="146" customFormat="1" ht="12.75">
      <c r="C2886" s="724"/>
      <c r="D2886" s="724"/>
      <c r="E2886" s="724"/>
      <c r="F2886" s="724"/>
      <c r="G2886" s="724"/>
      <c r="H2886" s="724"/>
    </row>
    <row r="2887" spans="3:8" s="146" customFormat="1" ht="12.75">
      <c r="C2887" s="724"/>
      <c r="D2887" s="724"/>
      <c r="E2887" s="724"/>
      <c r="F2887" s="724"/>
      <c r="G2887" s="724"/>
      <c r="H2887" s="724"/>
    </row>
    <row r="2888" spans="3:8" s="146" customFormat="1" ht="12.75">
      <c r="C2888" s="724"/>
      <c r="D2888" s="724"/>
      <c r="E2888" s="724"/>
      <c r="F2888" s="724"/>
      <c r="G2888" s="724"/>
      <c r="H2888" s="724"/>
    </row>
    <row r="2889" spans="3:8" s="146" customFormat="1" ht="12.75">
      <c r="C2889" s="724"/>
      <c r="D2889" s="724"/>
      <c r="E2889" s="724"/>
      <c r="F2889" s="724"/>
      <c r="G2889" s="724"/>
      <c r="H2889" s="724"/>
    </row>
    <row r="2890" spans="3:8" s="146" customFormat="1" ht="12.75">
      <c r="C2890" s="724"/>
      <c r="D2890" s="724"/>
      <c r="E2890" s="724"/>
      <c r="F2890" s="724"/>
      <c r="G2890" s="724"/>
      <c r="H2890" s="724"/>
    </row>
    <row r="2891" spans="3:8" s="146" customFormat="1" ht="12.75">
      <c r="C2891" s="724"/>
      <c r="D2891" s="724"/>
      <c r="E2891" s="724"/>
      <c r="F2891" s="724"/>
      <c r="G2891" s="724"/>
      <c r="H2891" s="724"/>
    </row>
    <row r="2892" spans="3:8" s="146" customFormat="1" ht="12.75">
      <c r="C2892" s="724"/>
      <c r="D2892" s="724"/>
      <c r="E2892" s="724"/>
      <c r="F2892" s="724"/>
      <c r="G2892" s="724"/>
      <c r="H2892" s="724"/>
    </row>
    <row r="2893" spans="3:8" s="146" customFormat="1" ht="12.75">
      <c r="C2893" s="724"/>
      <c r="D2893" s="724"/>
      <c r="E2893" s="724"/>
      <c r="F2893" s="724"/>
      <c r="G2893" s="724"/>
      <c r="H2893" s="724"/>
    </row>
    <row r="2894" spans="3:8" s="146" customFormat="1" ht="12.75">
      <c r="C2894" s="724"/>
      <c r="D2894" s="724"/>
      <c r="E2894" s="724"/>
      <c r="F2894" s="724"/>
      <c r="G2894" s="724"/>
      <c r="H2894" s="724"/>
    </row>
    <row r="2895" spans="3:8" s="146" customFormat="1" ht="12.75">
      <c r="C2895" s="724"/>
      <c r="D2895" s="724"/>
      <c r="E2895" s="724"/>
      <c r="F2895" s="724"/>
      <c r="G2895" s="724"/>
      <c r="H2895" s="724"/>
    </row>
    <row r="2896" spans="3:8" s="146" customFormat="1" ht="12.75">
      <c r="C2896" s="724"/>
      <c r="D2896" s="724"/>
      <c r="E2896" s="724"/>
      <c r="F2896" s="724"/>
      <c r="G2896" s="724"/>
      <c r="H2896" s="724"/>
    </row>
    <row r="2897" spans="3:8" s="146" customFormat="1" ht="12.75">
      <c r="C2897" s="724"/>
      <c r="D2897" s="724"/>
      <c r="E2897" s="724"/>
      <c r="F2897" s="724"/>
      <c r="G2897" s="724"/>
      <c r="H2897" s="724"/>
    </row>
    <row r="2898" spans="3:8" s="146" customFormat="1" ht="12.75">
      <c r="C2898" s="724"/>
      <c r="D2898" s="724"/>
      <c r="E2898" s="724"/>
      <c r="F2898" s="724"/>
      <c r="G2898" s="724"/>
      <c r="H2898" s="724"/>
    </row>
    <row r="2899" spans="3:8" s="146" customFormat="1" ht="12.75">
      <c r="C2899" s="724"/>
      <c r="D2899" s="724"/>
      <c r="E2899" s="724"/>
      <c r="F2899" s="724"/>
      <c r="G2899" s="724"/>
      <c r="H2899" s="724"/>
    </row>
    <row r="2900" spans="3:8" s="146" customFormat="1" ht="12.75">
      <c r="C2900" s="724"/>
      <c r="D2900" s="724"/>
      <c r="E2900" s="724"/>
      <c r="F2900" s="724"/>
      <c r="G2900" s="724"/>
      <c r="H2900" s="724"/>
    </row>
    <row r="2901" spans="3:8" s="146" customFormat="1" ht="12.75">
      <c r="C2901" s="724"/>
      <c r="D2901" s="724"/>
      <c r="E2901" s="724"/>
      <c r="F2901" s="724"/>
      <c r="G2901" s="724"/>
      <c r="H2901" s="724"/>
    </row>
    <row r="2902" spans="3:8" s="146" customFormat="1" ht="12.75">
      <c r="C2902" s="724"/>
      <c r="D2902" s="724"/>
      <c r="E2902" s="724"/>
      <c r="F2902" s="724"/>
      <c r="G2902" s="724"/>
      <c r="H2902" s="724"/>
    </row>
    <row r="2903" spans="3:8" s="146" customFormat="1" ht="12.75">
      <c r="C2903" s="724"/>
      <c r="D2903" s="724"/>
      <c r="E2903" s="724"/>
      <c r="F2903" s="724"/>
      <c r="G2903" s="724"/>
      <c r="H2903" s="724"/>
    </row>
    <row r="2904" spans="3:8" s="146" customFormat="1" ht="12.75">
      <c r="C2904" s="724"/>
      <c r="D2904" s="724"/>
      <c r="E2904" s="724"/>
      <c r="F2904" s="724"/>
      <c r="G2904" s="724"/>
      <c r="H2904" s="724"/>
    </row>
    <row r="2905" spans="3:8" s="146" customFormat="1" ht="12.75">
      <c r="C2905" s="724"/>
      <c r="D2905" s="724"/>
      <c r="E2905" s="724"/>
      <c r="F2905" s="724"/>
      <c r="G2905" s="724"/>
      <c r="H2905" s="724"/>
    </row>
    <row r="2906" spans="3:8" s="146" customFormat="1" ht="12.75">
      <c r="C2906" s="724"/>
      <c r="D2906" s="724"/>
      <c r="E2906" s="724"/>
      <c r="F2906" s="724"/>
      <c r="G2906" s="724"/>
      <c r="H2906" s="724"/>
    </row>
    <row r="2907" spans="3:8" s="146" customFormat="1" ht="12.75">
      <c r="C2907" s="724"/>
      <c r="D2907" s="724"/>
      <c r="E2907" s="724"/>
      <c r="F2907" s="724"/>
      <c r="G2907" s="724"/>
      <c r="H2907" s="724"/>
    </row>
    <row r="2908" spans="3:8" s="146" customFormat="1" ht="12.75">
      <c r="C2908" s="724"/>
      <c r="D2908" s="724"/>
      <c r="E2908" s="724"/>
      <c r="F2908" s="724"/>
      <c r="G2908" s="724"/>
      <c r="H2908" s="724"/>
    </row>
    <row r="2909" spans="3:8" s="146" customFormat="1" ht="12.75">
      <c r="C2909" s="724"/>
      <c r="D2909" s="724"/>
      <c r="E2909" s="724"/>
      <c r="F2909" s="724"/>
      <c r="G2909" s="724"/>
      <c r="H2909" s="724"/>
    </row>
    <row r="2910" spans="3:8" s="146" customFormat="1" ht="12.75">
      <c r="C2910" s="724"/>
      <c r="D2910" s="724"/>
      <c r="E2910" s="724"/>
      <c r="F2910" s="724"/>
      <c r="G2910" s="724"/>
      <c r="H2910" s="724"/>
    </row>
    <row r="2911" spans="3:8" s="146" customFormat="1" ht="12.75">
      <c r="C2911" s="724"/>
      <c r="D2911" s="724"/>
      <c r="E2911" s="724"/>
      <c r="F2911" s="724"/>
      <c r="G2911" s="724"/>
      <c r="H2911" s="724"/>
    </row>
    <row r="2912" spans="3:8" s="146" customFormat="1" ht="12.75">
      <c r="C2912" s="724"/>
      <c r="D2912" s="724"/>
      <c r="E2912" s="724"/>
      <c r="F2912" s="724"/>
      <c r="G2912" s="724"/>
      <c r="H2912" s="724"/>
    </row>
    <row r="2913" spans="3:8" s="146" customFormat="1" ht="12.75">
      <c r="C2913" s="724"/>
      <c r="D2913" s="724"/>
      <c r="E2913" s="724"/>
      <c r="F2913" s="724"/>
      <c r="G2913" s="724"/>
      <c r="H2913" s="724"/>
    </row>
    <row r="2914" spans="3:8" s="146" customFormat="1" ht="12.75">
      <c r="C2914" s="724"/>
      <c r="D2914" s="724"/>
      <c r="E2914" s="724"/>
      <c r="F2914" s="724"/>
      <c r="G2914" s="724"/>
      <c r="H2914" s="724"/>
    </row>
    <row r="2915" spans="3:8" s="146" customFormat="1" ht="12.75">
      <c r="C2915" s="724"/>
      <c r="D2915" s="724"/>
      <c r="E2915" s="724"/>
      <c r="F2915" s="724"/>
      <c r="G2915" s="724"/>
      <c r="H2915" s="724"/>
    </row>
    <row r="2916" spans="3:8" s="146" customFormat="1" ht="12.75">
      <c r="C2916" s="724"/>
      <c r="D2916" s="724"/>
      <c r="E2916" s="724"/>
      <c r="F2916" s="724"/>
      <c r="G2916" s="724"/>
      <c r="H2916" s="724"/>
    </row>
    <row r="2917" spans="3:8" s="146" customFormat="1" ht="12.75">
      <c r="C2917" s="724"/>
      <c r="D2917" s="724"/>
      <c r="E2917" s="724"/>
      <c r="F2917" s="724"/>
      <c r="G2917" s="724"/>
      <c r="H2917" s="724"/>
    </row>
    <row r="2918" spans="3:8" s="146" customFormat="1" ht="12.75">
      <c r="C2918" s="724"/>
      <c r="D2918" s="724"/>
      <c r="E2918" s="724"/>
      <c r="F2918" s="724"/>
      <c r="G2918" s="724"/>
      <c r="H2918" s="724"/>
    </row>
    <row r="2919" spans="3:8" s="146" customFormat="1" ht="12.75">
      <c r="C2919" s="724"/>
      <c r="D2919" s="724"/>
      <c r="E2919" s="724"/>
      <c r="F2919" s="724"/>
      <c r="G2919" s="724"/>
      <c r="H2919" s="724"/>
    </row>
    <row r="2920" spans="3:8" s="146" customFormat="1" ht="12.75">
      <c r="C2920" s="724"/>
      <c r="D2920" s="724"/>
      <c r="E2920" s="724"/>
      <c r="F2920" s="724"/>
      <c r="G2920" s="724"/>
      <c r="H2920" s="724"/>
    </row>
    <row r="2921" spans="3:8" s="146" customFormat="1" ht="12.75">
      <c r="C2921" s="724"/>
      <c r="D2921" s="724"/>
      <c r="E2921" s="724"/>
      <c r="F2921" s="724"/>
      <c r="G2921" s="724"/>
      <c r="H2921" s="724"/>
    </row>
    <row r="2922" spans="3:8" s="146" customFormat="1" ht="12.75">
      <c r="C2922" s="724"/>
      <c r="D2922" s="724"/>
      <c r="E2922" s="724"/>
      <c r="F2922" s="724"/>
      <c r="G2922" s="724"/>
      <c r="H2922" s="724"/>
    </row>
    <row r="2923" spans="3:8" s="146" customFormat="1" ht="12.75">
      <c r="C2923" s="724"/>
      <c r="D2923" s="724"/>
      <c r="E2923" s="724"/>
      <c r="F2923" s="724"/>
      <c r="G2923" s="724"/>
      <c r="H2923" s="724"/>
    </row>
    <row r="2924" spans="3:8" s="146" customFormat="1" ht="12.75">
      <c r="C2924" s="724"/>
      <c r="D2924" s="724"/>
      <c r="E2924" s="724"/>
      <c r="F2924" s="724"/>
      <c r="G2924" s="724"/>
      <c r="H2924" s="724"/>
    </row>
    <row r="2925" spans="3:8" s="146" customFormat="1" ht="12.75">
      <c r="C2925" s="724"/>
      <c r="D2925" s="724"/>
      <c r="E2925" s="724"/>
      <c r="F2925" s="724"/>
      <c r="G2925" s="724"/>
      <c r="H2925" s="724"/>
    </row>
    <row r="2926" spans="3:8" s="146" customFormat="1" ht="12.75">
      <c r="C2926" s="724"/>
      <c r="D2926" s="724"/>
      <c r="E2926" s="724"/>
      <c r="F2926" s="724"/>
      <c r="G2926" s="724"/>
      <c r="H2926" s="724"/>
    </row>
    <row r="2927" spans="3:8" s="146" customFormat="1" ht="12.75">
      <c r="C2927" s="724"/>
      <c r="D2927" s="724"/>
      <c r="E2927" s="724"/>
      <c r="F2927" s="724"/>
      <c r="G2927" s="724"/>
      <c r="H2927" s="724"/>
    </row>
    <row r="2928" spans="3:8" s="146" customFormat="1" ht="12.75">
      <c r="C2928" s="724"/>
      <c r="D2928" s="724"/>
      <c r="E2928" s="724"/>
      <c r="F2928" s="724"/>
      <c r="G2928" s="724"/>
      <c r="H2928" s="724"/>
    </row>
    <row r="2929" spans="3:8" s="146" customFormat="1" ht="12.75">
      <c r="C2929" s="724"/>
      <c r="D2929" s="724"/>
      <c r="E2929" s="724"/>
      <c r="F2929" s="724"/>
      <c r="G2929" s="724"/>
      <c r="H2929" s="724"/>
    </row>
    <row r="2930" spans="3:8" s="146" customFormat="1" ht="12.75">
      <c r="C2930" s="724"/>
      <c r="D2930" s="724"/>
      <c r="E2930" s="724"/>
      <c r="F2930" s="724"/>
      <c r="G2930" s="724"/>
      <c r="H2930" s="724"/>
    </row>
    <row r="2931" spans="3:8" s="146" customFormat="1" ht="12.75">
      <c r="C2931" s="724"/>
      <c r="D2931" s="724"/>
      <c r="E2931" s="724"/>
      <c r="F2931" s="724"/>
      <c r="G2931" s="724"/>
      <c r="H2931" s="724"/>
    </row>
    <row r="2932" spans="3:8" s="146" customFormat="1" ht="12.75">
      <c r="C2932" s="724"/>
      <c r="D2932" s="724"/>
      <c r="E2932" s="724"/>
      <c r="F2932" s="724"/>
      <c r="G2932" s="724"/>
      <c r="H2932" s="724"/>
    </row>
    <row r="2933" spans="3:8" s="146" customFormat="1" ht="12.75">
      <c r="C2933" s="724"/>
      <c r="D2933" s="724"/>
      <c r="E2933" s="724"/>
      <c r="F2933" s="724"/>
      <c r="G2933" s="724"/>
      <c r="H2933" s="724"/>
    </row>
    <row r="2934" spans="3:8" s="146" customFormat="1" ht="12.75">
      <c r="C2934" s="724"/>
      <c r="D2934" s="724"/>
      <c r="E2934" s="724"/>
      <c r="F2934" s="724"/>
      <c r="G2934" s="724"/>
      <c r="H2934" s="724"/>
    </row>
    <row r="2935" spans="3:8" s="146" customFormat="1" ht="12.75">
      <c r="C2935" s="724"/>
      <c r="D2935" s="724"/>
      <c r="E2935" s="724"/>
      <c r="F2935" s="724"/>
      <c r="G2935" s="724"/>
      <c r="H2935" s="724"/>
    </row>
    <row r="2936" spans="3:8" s="146" customFormat="1" ht="12.75">
      <c r="C2936" s="724"/>
      <c r="D2936" s="724"/>
      <c r="E2936" s="724"/>
      <c r="F2936" s="724"/>
      <c r="G2936" s="724"/>
      <c r="H2936" s="724"/>
    </row>
    <row r="2937" spans="3:8" s="146" customFormat="1" ht="12.75">
      <c r="C2937" s="724"/>
      <c r="D2937" s="724"/>
      <c r="E2937" s="724"/>
      <c r="F2937" s="724"/>
      <c r="G2937" s="724"/>
      <c r="H2937" s="724"/>
    </row>
    <row r="2938" spans="3:8" s="146" customFormat="1" ht="12.75">
      <c r="C2938" s="724"/>
      <c r="D2938" s="724"/>
      <c r="E2938" s="724"/>
      <c r="F2938" s="724"/>
      <c r="G2938" s="724"/>
      <c r="H2938" s="724"/>
    </row>
    <row r="2939" spans="3:8" s="146" customFormat="1" ht="12.75">
      <c r="C2939" s="724"/>
      <c r="D2939" s="724"/>
      <c r="E2939" s="724"/>
      <c r="F2939" s="724"/>
      <c r="G2939" s="724"/>
      <c r="H2939" s="724"/>
    </row>
    <row r="2940" spans="3:8" s="146" customFormat="1" ht="12.75">
      <c r="C2940" s="724"/>
      <c r="D2940" s="724"/>
      <c r="E2940" s="724"/>
      <c r="F2940" s="724"/>
      <c r="G2940" s="724"/>
      <c r="H2940" s="724"/>
    </row>
    <row r="2941" spans="3:8" s="146" customFormat="1" ht="12.75">
      <c r="C2941" s="724"/>
      <c r="D2941" s="724"/>
      <c r="E2941" s="724"/>
      <c r="F2941" s="724"/>
      <c r="G2941" s="724"/>
      <c r="H2941" s="724"/>
    </row>
    <row r="2942" spans="3:8" s="146" customFormat="1" ht="12.75">
      <c r="C2942" s="724"/>
      <c r="D2942" s="724"/>
      <c r="E2942" s="724"/>
      <c r="F2942" s="724"/>
      <c r="G2942" s="724"/>
      <c r="H2942" s="724"/>
    </row>
    <row r="2943" spans="3:8" s="146" customFormat="1" ht="12.75">
      <c r="C2943" s="724"/>
      <c r="D2943" s="724"/>
      <c r="E2943" s="724"/>
      <c r="F2943" s="724"/>
      <c r="G2943" s="724"/>
      <c r="H2943" s="724"/>
    </row>
    <row r="2944" spans="3:8" s="146" customFormat="1" ht="12.75">
      <c r="C2944" s="724"/>
      <c r="D2944" s="724"/>
      <c r="E2944" s="724"/>
      <c r="F2944" s="724"/>
      <c r="G2944" s="724"/>
      <c r="H2944" s="724"/>
    </row>
    <row r="2945" spans="3:8" s="146" customFormat="1" ht="12.75">
      <c r="C2945" s="724"/>
      <c r="D2945" s="724"/>
      <c r="E2945" s="724"/>
      <c r="F2945" s="724"/>
      <c r="G2945" s="724"/>
      <c r="H2945" s="724"/>
    </row>
    <row r="2946" spans="3:8" s="146" customFormat="1" ht="12.75">
      <c r="C2946" s="724"/>
      <c r="D2946" s="724"/>
      <c r="E2946" s="724"/>
      <c r="F2946" s="724"/>
      <c r="G2946" s="724"/>
      <c r="H2946" s="724"/>
    </row>
    <row r="2947" spans="3:8" s="146" customFormat="1" ht="12.75">
      <c r="C2947" s="724"/>
      <c r="D2947" s="724"/>
      <c r="E2947" s="724"/>
      <c r="F2947" s="724"/>
      <c r="G2947" s="724"/>
      <c r="H2947" s="724"/>
    </row>
    <row r="2948" spans="3:8" s="146" customFormat="1" ht="12.75">
      <c r="C2948" s="724"/>
      <c r="D2948" s="724"/>
      <c r="E2948" s="724"/>
      <c r="F2948" s="724"/>
      <c r="G2948" s="724"/>
      <c r="H2948" s="724"/>
    </row>
    <row r="2949" spans="3:8" s="146" customFormat="1" ht="12.75">
      <c r="C2949" s="724"/>
      <c r="D2949" s="724"/>
      <c r="E2949" s="724"/>
      <c r="F2949" s="724"/>
      <c r="G2949" s="724"/>
      <c r="H2949" s="724"/>
    </row>
    <row r="2950" spans="3:8" s="146" customFormat="1" ht="12.75">
      <c r="C2950" s="724"/>
      <c r="D2950" s="724"/>
      <c r="E2950" s="724"/>
      <c r="F2950" s="724"/>
      <c r="G2950" s="724"/>
      <c r="H2950" s="724"/>
    </row>
    <row r="2951" spans="3:8" s="146" customFormat="1" ht="12.75">
      <c r="C2951" s="724"/>
      <c r="D2951" s="724"/>
      <c r="E2951" s="724"/>
      <c r="F2951" s="724"/>
      <c r="G2951" s="724"/>
      <c r="H2951" s="724"/>
    </row>
    <row r="2952" spans="3:8" s="146" customFormat="1" ht="12.75">
      <c r="C2952" s="724"/>
      <c r="D2952" s="724"/>
      <c r="E2952" s="724"/>
      <c r="F2952" s="724"/>
      <c r="G2952" s="724"/>
      <c r="H2952" s="724"/>
    </row>
    <row r="2953" spans="3:8" s="146" customFormat="1" ht="12.75">
      <c r="C2953" s="724"/>
      <c r="D2953" s="724"/>
      <c r="E2953" s="724"/>
      <c r="F2953" s="724"/>
      <c r="G2953" s="724"/>
      <c r="H2953" s="724"/>
    </row>
    <row r="2954" spans="3:8" s="146" customFormat="1" ht="12.75">
      <c r="C2954" s="724"/>
      <c r="D2954" s="724"/>
      <c r="E2954" s="724"/>
      <c r="F2954" s="724"/>
      <c r="G2954" s="724"/>
      <c r="H2954" s="724"/>
    </row>
    <row r="2955" spans="3:8" s="146" customFormat="1" ht="12.75">
      <c r="C2955" s="724"/>
      <c r="D2955" s="724"/>
      <c r="E2955" s="724"/>
      <c r="F2955" s="724"/>
      <c r="G2955" s="724"/>
      <c r="H2955" s="724"/>
    </row>
    <row r="2956" spans="3:8" s="146" customFormat="1" ht="12.75">
      <c r="C2956" s="724"/>
      <c r="D2956" s="724"/>
      <c r="E2956" s="724"/>
      <c r="F2956" s="724"/>
      <c r="G2956" s="724"/>
      <c r="H2956" s="724"/>
    </row>
    <row r="2957" spans="3:8" s="146" customFormat="1" ht="12.75">
      <c r="C2957" s="724"/>
      <c r="D2957" s="724"/>
      <c r="E2957" s="724"/>
      <c r="F2957" s="724"/>
      <c r="G2957" s="724"/>
      <c r="H2957" s="724"/>
    </row>
    <row r="2958" spans="3:8" s="146" customFormat="1" ht="12.75">
      <c r="C2958" s="724"/>
      <c r="D2958" s="724"/>
      <c r="E2958" s="724"/>
      <c r="F2958" s="724"/>
      <c r="G2958" s="724"/>
      <c r="H2958" s="724"/>
    </row>
    <row r="2959" spans="3:8" s="146" customFormat="1" ht="12.75">
      <c r="C2959" s="724"/>
      <c r="D2959" s="724"/>
      <c r="E2959" s="724"/>
      <c r="F2959" s="724"/>
      <c r="G2959" s="724"/>
      <c r="H2959" s="724"/>
    </row>
    <row r="2960" spans="3:8" s="146" customFormat="1" ht="12.75">
      <c r="C2960" s="724"/>
      <c r="D2960" s="724"/>
      <c r="E2960" s="724"/>
      <c r="F2960" s="724"/>
      <c r="G2960" s="724"/>
      <c r="H2960" s="724"/>
    </row>
    <row r="2961" spans="3:8" s="146" customFormat="1" ht="12.75">
      <c r="C2961" s="724"/>
      <c r="D2961" s="724"/>
      <c r="E2961" s="724"/>
      <c r="F2961" s="724"/>
      <c r="G2961" s="724"/>
      <c r="H2961" s="724"/>
    </row>
    <row r="2962" spans="3:8" s="146" customFormat="1" ht="12.75">
      <c r="C2962" s="724"/>
      <c r="D2962" s="724"/>
      <c r="E2962" s="724"/>
      <c r="F2962" s="724"/>
      <c r="G2962" s="724"/>
      <c r="H2962" s="724"/>
    </row>
    <row r="2963" spans="3:8" s="146" customFormat="1" ht="12.75">
      <c r="C2963" s="724"/>
      <c r="D2963" s="724"/>
      <c r="E2963" s="724"/>
      <c r="F2963" s="724"/>
      <c r="G2963" s="724"/>
      <c r="H2963" s="724"/>
    </row>
    <row r="2964" spans="3:8" s="146" customFormat="1" ht="12.75">
      <c r="C2964" s="724"/>
      <c r="D2964" s="724"/>
      <c r="E2964" s="724"/>
      <c r="F2964" s="724"/>
      <c r="G2964" s="724"/>
      <c r="H2964" s="724"/>
    </row>
    <row r="2965" spans="3:8" s="146" customFormat="1" ht="12.75">
      <c r="C2965" s="724"/>
      <c r="D2965" s="724"/>
      <c r="E2965" s="724"/>
      <c r="F2965" s="724"/>
      <c r="G2965" s="724"/>
      <c r="H2965" s="724"/>
    </row>
    <row r="2966" spans="3:8" s="146" customFormat="1" ht="12.75">
      <c r="C2966" s="724"/>
      <c r="D2966" s="724"/>
      <c r="E2966" s="724"/>
      <c r="F2966" s="724"/>
      <c r="G2966" s="724"/>
      <c r="H2966" s="724"/>
    </row>
    <row r="2967" spans="3:8" s="146" customFormat="1" ht="12.75">
      <c r="C2967" s="724"/>
      <c r="D2967" s="724"/>
      <c r="E2967" s="724"/>
      <c r="F2967" s="724"/>
      <c r="G2967" s="724"/>
      <c r="H2967" s="724"/>
    </row>
    <row r="2968" spans="3:8" s="146" customFormat="1" ht="12.75">
      <c r="C2968" s="724"/>
      <c r="D2968" s="724"/>
      <c r="E2968" s="724"/>
      <c r="F2968" s="724"/>
      <c r="G2968" s="724"/>
      <c r="H2968" s="724"/>
    </row>
    <row r="2969" spans="3:8" s="146" customFormat="1" ht="12.75">
      <c r="C2969" s="724"/>
      <c r="D2969" s="724"/>
      <c r="E2969" s="724"/>
      <c r="F2969" s="724"/>
      <c r="G2969" s="724"/>
      <c r="H2969" s="724"/>
    </row>
    <row r="2970" spans="3:8" s="146" customFormat="1" ht="12.75">
      <c r="C2970" s="724"/>
      <c r="D2970" s="724"/>
      <c r="E2970" s="724"/>
      <c r="F2970" s="724"/>
      <c r="G2970" s="724"/>
      <c r="H2970" s="724"/>
    </row>
    <row r="2971" spans="3:8" s="146" customFormat="1" ht="12.75">
      <c r="C2971" s="724"/>
      <c r="D2971" s="724"/>
      <c r="E2971" s="724"/>
      <c r="F2971" s="724"/>
      <c r="G2971" s="724"/>
      <c r="H2971" s="724"/>
    </row>
    <row r="2972" spans="3:8" s="146" customFormat="1" ht="12.75">
      <c r="C2972" s="724"/>
      <c r="D2972" s="724"/>
      <c r="E2972" s="724"/>
      <c r="F2972" s="724"/>
      <c r="G2972" s="724"/>
      <c r="H2972" s="724"/>
    </row>
    <row r="2973" spans="3:8" s="146" customFormat="1" ht="12.75">
      <c r="C2973" s="724"/>
      <c r="D2973" s="724"/>
      <c r="E2973" s="724"/>
      <c r="F2973" s="724"/>
      <c r="G2973" s="724"/>
      <c r="H2973" s="724"/>
    </row>
    <row r="2974" spans="3:8" s="146" customFormat="1" ht="12.75">
      <c r="C2974" s="724"/>
      <c r="D2974" s="724"/>
      <c r="E2974" s="724"/>
      <c r="F2974" s="724"/>
      <c r="G2974" s="724"/>
      <c r="H2974" s="724"/>
    </row>
    <row r="2975" spans="3:8" s="146" customFormat="1" ht="12.75">
      <c r="C2975" s="724"/>
      <c r="D2975" s="724"/>
      <c r="E2975" s="724"/>
      <c r="F2975" s="724"/>
      <c r="G2975" s="724"/>
      <c r="H2975" s="724"/>
    </row>
    <row r="2976" spans="3:8" s="146" customFormat="1" ht="12.75">
      <c r="C2976" s="724"/>
      <c r="D2976" s="724"/>
      <c r="E2976" s="724"/>
      <c r="F2976" s="724"/>
      <c r="G2976" s="724"/>
      <c r="H2976" s="724"/>
    </row>
    <row r="2977" spans="3:8" s="146" customFormat="1" ht="12.75">
      <c r="C2977" s="724"/>
      <c r="D2977" s="724"/>
      <c r="E2977" s="724"/>
      <c r="F2977" s="724"/>
      <c r="G2977" s="724"/>
      <c r="H2977" s="724"/>
    </row>
    <row r="2978" spans="3:8" s="146" customFormat="1" ht="12.75">
      <c r="C2978" s="724"/>
      <c r="D2978" s="724"/>
      <c r="E2978" s="724"/>
      <c r="F2978" s="724"/>
      <c r="G2978" s="724"/>
      <c r="H2978" s="724"/>
    </row>
    <row r="2979" spans="3:8" s="146" customFormat="1" ht="12.75">
      <c r="C2979" s="724"/>
      <c r="D2979" s="724"/>
      <c r="E2979" s="724"/>
      <c r="F2979" s="724"/>
      <c r="G2979" s="724"/>
      <c r="H2979" s="724"/>
    </row>
    <row r="2980" spans="3:8" s="146" customFormat="1" ht="12.75">
      <c r="C2980" s="724"/>
      <c r="D2980" s="724"/>
      <c r="E2980" s="724"/>
      <c r="F2980" s="724"/>
      <c r="G2980" s="724"/>
      <c r="H2980" s="724"/>
    </row>
    <row r="2981" spans="3:8" s="146" customFormat="1" ht="12.75">
      <c r="C2981" s="724"/>
      <c r="D2981" s="724"/>
      <c r="E2981" s="724"/>
      <c r="F2981" s="724"/>
      <c r="G2981" s="724"/>
      <c r="H2981" s="724"/>
    </row>
    <row r="2982" spans="3:8" s="146" customFormat="1" ht="12.75">
      <c r="C2982" s="724"/>
      <c r="D2982" s="724"/>
      <c r="E2982" s="724"/>
      <c r="F2982" s="724"/>
      <c r="G2982" s="724"/>
      <c r="H2982" s="724"/>
    </row>
    <row r="2983" spans="3:8" s="146" customFormat="1" ht="12.75">
      <c r="C2983" s="724"/>
      <c r="D2983" s="724"/>
      <c r="E2983" s="724"/>
      <c r="F2983" s="724"/>
      <c r="G2983" s="724"/>
      <c r="H2983" s="724"/>
    </row>
    <row r="2984" spans="3:8" s="146" customFormat="1" ht="12.75">
      <c r="C2984" s="724"/>
      <c r="D2984" s="724"/>
      <c r="E2984" s="724"/>
      <c r="F2984" s="724"/>
      <c r="G2984" s="724"/>
      <c r="H2984" s="724"/>
    </row>
    <row r="2985" spans="3:8" s="146" customFormat="1" ht="12.75">
      <c r="C2985" s="724"/>
      <c r="D2985" s="724"/>
      <c r="E2985" s="724"/>
      <c r="F2985" s="724"/>
      <c r="G2985" s="724"/>
      <c r="H2985" s="724"/>
    </row>
    <row r="2986" spans="3:8" s="146" customFormat="1" ht="12.75">
      <c r="C2986" s="724"/>
      <c r="D2986" s="724"/>
      <c r="E2986" s="724"/>
      <c r="F2986" s="724"/>
      <c r="G2986" s="724"/>
      <c r="H2986" s="724"/>
    </row>
    <row r="2987" spans="3:8" s="146" customFormat="1" ht="12.75">
      <c r="C2987" s="724"/>
      <c r="D2987" s="724"/>
      <c r="E2987" s="724"/>
      <c r="F2987" s="724"/>
      <c r="G2987" s="724"/>
      <c r="H2987" s="724"/>
    </row>
    <row r="2988" spans="3:8" s="146" customFormat="1" ht="12.75">
      <c r="C2988" s="724"/>
      <c r="D2988" s="724"/>
      <c r="E2988" s="724"/>
      <c r="F2988" s="724"/>
      <c r="G2988" s="724"/>
      <c r="H2988" s="724"/>
    </row>
    <row r="2989" spans="3:8" s="146" customFormat="1" ht="12.75">
      <c r="C2989" s="724"/>
      <c r="D2989" s="724"/>
      <c r="E2989" s="724"/>
      <c r="F2989" s="724"/>
      <c r="G2989" s="724"/>
      <c r="H2989" s="724"/>
    </row>
    <row r="2990" spans="3:8" s="146" customFormat="1" ht="12.75">
      <c r="C2990" s="724"/>
      <c r="D2990" s="724"/>
      <c r="E2990" s="724"/>
      <c r="F2990" s="724"/>
      <c r="G2990" s="724"/>
      <c r="H2990" s="724"/>
    </row>
    <row r="2991" spans="3:8" s="146" customFormat="1" ht="12.75">
      <c r="C2991" s="724"/>
      <c r="D2991" s="724"/>
      <c r="E2991" s="724"/>
      <c r="F2991" s="724"/>
      <c r="G2991" s="724"/>
      <c r="H2991" s="724"/>
    </row>
    <row r="2992" spans="3:8" s="146" customFormat="1" ht="12.75">
      <c r="C2992" s="724"/>
      <c r="D2992" s="724"/>
      <c r="E2992" s="724"/>
      <c r="F2992" s="724"/>
      <c r="G2992" s="724"/>
      <c r="H2992" s="724"/>
    </row>
    <row r="2993" spans="3:8" s="146" customFormat="1" ht="12.75">
      <c r="C2993" s="724"/>
      <c r="D2993" s="724"/>
      <c r="E2993" s="724"/>
      <c r="F2993" s="724"/>
      <c r="G2993" s="724"/>
      <c r="H2993" s="724"/>
    </row>
    <row r="2994" spans="3:8" s="146" customFormat="1" ht="12.75">
      <c r="C2994" s="724"/>
      <c r="D2994" s="724"/>
      <c r="E2994" s="724"/>
      <c r="F2994" s="724"/>
      <c r="G2994" s="724"/>
      <c r="H2994" s="724"/>
    </row>
    <row r="2995" spans="3:8" s="146" customFormat="1" ht="12.75">
      <c r="C2995" s="724"/>
      <c r="D2995" s="724"/>
      <c r="E2995" s="724"/>
      <c r="F2995" s="724"/>
      <c r="G2995" s="724"/>
      <c r="H2995" s="724"/>
    </row>
    <row r="2996" spans="3:8" s="146" customFormat="1" ht="12.75">
      <c r="C2996" s="724"/>
      <c r="D2996" s="724"/>
      <c r="E2996" s="724"/>
      <c r="F2996" s="724"/>
      <c r="G2996" s="724"/>
      <c r="H2996" s="724"/>
    </row>
    <row r="2997" spans="3:8" s="146" customFormat="1" ht="12.75">
      <c r="C2997" s="724"/>
      <c r="D2997" s="724"/>
      <c r="E2997" s="724"/>
      <c r="F2997" s="724"/>
      <c r="G2997" s="724"/>
      <c r="H2997" s="724"/>
    </row>
    <row r="2998" spans="3:8" s="146" customFormat="1" ht="12.75">
      <c r="C2998" s="724"/>
      <c r="D2998" s="724"/>
      <c r="E2998" s="724"/>
      <c r="F2998" s="724"/>
      <c r="G2998" s="724"/>
      <c r="H2998" s="724"/>
    </row>
    <row r="2999" spans="3:8" s="146" customFormat="1" ht="12.75">
      <c r="C2999" s="724"/>
      <c r="D2999" s="724"/>
      <c r="E2999" s="724"/>
      <c r="F2999" s="724"/>
      <c r="G2999" s="724"/>
      <c r="H2999" s="724"/>
    </row>
    <row r="3000" spans="3:8" s="146" customFormat="1" ht="12.75">
      <c r="C3000" s="724"/>
      <c r="D3000" s="724"/>
      <c r="E3000" s="724"/>
      <c r="F3000" s="724"/>
      <c r="G3000" s="724"/>
      <c r="H3000" s="724"/>
    </row>
    <row r="3001" spans="3:8" s="146" customFormat="1" ht="12.75">
      <c r="C3001" s="724"/>
      <c r="D3001" s="724"/>
      <c r="E3001" s="724"/>
      <c r="F3001" s="724"/>
      <c r="G3001" s="724"/>
      <c r="H3001" s="724"/>
    </row>
    <row r="3002" spans="3:8" s="146" customFormat="1" ht="12.75">
      <c r="C3002" s="724"/>
      <c r="D3002" s="724"/>
      <c r="E3002" s="724"/>
      <c r="F3002" s="724"/>
      <c r="G3002" s="724"/>
      <c r="H3002" s="724"/>
    </row>
    <row r="3003" spans="3:8" s="146" customFormat="1" ht="12.75">
      <c r="C3003" s="724"/>
      <c r="D3003" s="724"/>
      <c r="E3003" s="724"/>
      <c r="F3003" s="724"/>
      <c r="G3003" s="724"/>
      <c r="H3003" s="724"/>
    </row>
    <row r="3004" spans="3:8" s="146" customFormat="1" ht="12.75">
      <c r="C3004" s="724"/>
      <c r="D3004" s="724"/>
      <c r="E3004" s="724"/>
      <c r="F3004" s="724"/>
      <c r="G3004" s="724"/>
      <c r="H3004" s="724"/>
    </row>
    <row r="3005" spans="3:8" s="146" customFormat="1" ht="12.75">
      <c r="C3005" s="724"/>
      <c r="D3005" s="724"/>
      <c r="E3005" s="724"/>
      <c r="F3005" s="724"/>
      <c r="G3005" s="724"/>
      <c r="H3005" s="724"/>
    </row>
    <row r="3006" spans="3:8" s="146" customFormat="1" ht="12.75">
      <c r="C3006" s="724"/>
      <c r="D3006" s="724"/>
      <c r="E3006" s="724"/>
      <c r="F3006" s="724"/>
      <c r="G3006" s="724"/>
      <c r="H3006" s="724"/>
    </row>
    <row r="3007" spans="3:8" s="146" customFormat="1" ht="12.75">
      <c r="C3007" s="724"/>
      <c r="D3007" s="724"/>
      <c r="E3007" s="724"/>
      <c r="F3007" s="724"/>
      <c r="G3007" s="724"/>
      <c r="H3007" s="724"/>
    </row>
    <row r="3008" spans="3:8" s="146" customFormat="1" ht="12.75">
      <c r="C3008" s="724"/>
      <c r="D3008" s="724"/>
      <c r="E3008" s="724"/>
      <c r="F3008" s="724"/>
      <c r="G3008" s="724"/>
      <c r="H3008" s="724"/>
    </row>
    <row r="3009" spans="3:8" s="146" customFormat="1" ht="12.75">
      <c r="C3009" s="724"/>
      <c r="D3009" s="724"/>
      <c r="E3009" s="724"/>
      <c r="F3009" s="724"/>
      <c r="G3009" s="724"/>
      <c r="H3009" s="724"/>
    </row>
    <row r="3010" spans="3:8" s="146" customFormat="1" ht="12.75">
      <c r="C3010" s="724"/>
      <c r="D3010" s="724"/>
      <c r="E3010" s="724"/>
      <c r="F3010" s="724"/>
      <c r="G3010" s="724"/>
      <c r="H3010" s="724"/>
    </row>
    <row r="3011" spans="3:8" s="146" customFormat="1" ht="12.75">
      <c r="C3011" s="724"/>
      <c r="D3011" s="724"/>
      <c r="E3011" s="724"/>
      <c r="F3011" s="724"/>
      <c r="G3011" s="724"/>
      <c r="H3011" s="724"/>
    </row>
    <row r="3012" spans="3:8" s="146" customFormat="1" ht="12.75">
      <c r="C3012" s="724"/>
      <c r="D3012" s="724"/>
      <c r="E3012" s="724"/>
      <c r="F3012" s="724"/>
      <c r="G3012" s="724"/>
      <c r="H3012" s="724"/>
    </row>
    <row r="3013" spans="3:8" s="146" customFormat="1" ht="12.75">
      <c r="C3013" s="724"/>
      <c r="D3013" s="724"/>
      <c r="E3013" s="724"/>
      <c r="F3013" s="724"/>
      <c r="G3013" s="724"/>
      <c r="H3013" s="724"/>
    </row>
    <row r="3014" spans="3:8" s="146" customFormat="1" ht="12.75">
      <c r="C3014" s="724"/>
      <c r="D3014" s="724"/>
      <c r="E3014" s="724"/>
      <c r="F3014" s="724"/>
      <c r="G3014" s="724"/>
      <c r="H3014" s="724"/>
    </row>
    <row r="3015" spans="3:8" s="146" customFormat="1" ht="12.75">
      <c r="C3015" s="724"/>
      <c r="D3015" s="724"/>
      <c r="E3015" s="724"/>
      <c r="F3015" s="724"/>
      <c r="G3015" s="724"/>
      <c r="H3015" s="724"/>
    </row>
    <row r="3016" spans="3:8" s="146" customFormat="1" ht="12.75">
      <c r="C3016" s="724"/>
      <c r="D3016" s="724"/>
      <c r="E3016" s="724"/>
      <c r="F3016" s="724"/>
      <c r="G3016" s="724"/>
      <c r="H3016" s="724"/>
    </row>
    <row r="3017" spans="3:8" s="146" customFormat="1" ht="12.75">
      <c r="C3017" s="724"/>
      <c r="D3017" s="724"/>
      <c r="E3017" s="724"/>
      <c r="F3017" s="724"/>
      <c r="G3017" s="724"/>
      <c r="H3017" s="724"/>
    </row>
    <row r="3018" spans="3:8" s="146" customFormat="1" ht="12.75">
      <c r="C3018" s="724"/>
      <c r="D3018" s="724"/>
      <c r="E3018" s="724"/>
      <c r="F3018" s="724"/>
      <c r="G3018" s="724"/>
      <c r="H3018" s="724"/>
    </row>
    <row r="3019" spans="3:8" s="146" customFormat="1" ht="12.75">
      <c r="C3019" s="724"/>
      <c r="D3019" s="724"/>
      <c r="E3019" s="724"/>
      <c r="F3019" s="724"/>
      <c r="G3019" s="724"/>
      <c r="H3019" s="724"/>
    </row>
    <row r="3020" spans="3:8" s="146" customFormat="1" ht="12.75">
      <c r="C3020" s="724"/>
      <c r="D3020" s="724"/>
      <c r="E3020" s="724"/>
      <c r="F3020" s="724"/>
      <c r="G3020" s="724"/>
      <c r="H3020" s="724"/>
    </row>
    <row r="3021" spans="3:8" s="146" customFormat="1" ht="12.75">
      <c r="C3021" s="724"/>
      <c r="D3021" s="724"/>
      <c r="E3021" s="724"/>
      <c r="F3021" s="724"/>
      <c r="G3021" s="724"/>
      <c r="H3021" s="724"/>
    </row>
    <row r="3022" spans="3:8" s="146" customFormat="1" ht="12.75">
      <c r="C3022" s="724"/>
      <c r="D3022" s="724"/>
      <c r="E3022" s="724"/>
      <c r="F3022" s="724"/>
      <c r="G3022" s="724"/>
      <c r="H3022" s="724"/>
    </row>
    <row r="3023" spans="3:8" s="146" customFormat="1" ht="12.75">
      <c r="C3023" s="724"/>
      <c r="D3023" s="724"/>
      <c r="E3023" s="724"/>
      <c r="F3023" s="724"/>
      <c r="G3023" s="724"/>
      <c r="H3023" s="724"/>
    </row>
    <row r="3024" spans="3:8" s="146" customFormat="1" ht="12.75">
      <c r="C3024" s="724"/>
      <c r="D3024" s="724"/>
      <c r="E3024" s="724"/>
      <c r="F3024" s="724"/>
      <c r="G3024" s="724"/>
      <c r="H3024" s="724"/>
    </row>
    <row r="3025" spans="3:8" s="146" customFormat="1" ht="12.75">
      <c r="C3025" s="724"/>
      <c r="D3025" s="724"/>
      <c r="E3025" s="724"/>
      <c r="F3025" s="724"/>
      <c r="G3025" s="724"/>
      <c r="H3025" s="724"/>
    </row>
    <row r="3026" spans="3:8" s="146" customFormat="1" ht="12.75">
      <c r="C3026" s="724"/>
      <c r="D3026" s="724"/>
      <c r="E3026" s="724"/>
      <c r="F3026" s="724"/>
      <c r="G3026" s="724"/>
      <c r="H3026" s="724"/>
    </row>
    <row r="3027" spans="3:8" s="146" customFormat="1" ht="12.75">
      <c r="C3027" s="724"/>
      <c r="D3027" s="724"/>
      <c r="E3027" s="724"/>
      <c r="F3027" s="724"/>
      <c r="G3027" s="724"/>
      <c r="H3027" s="724"/>
    </row>
    <row r="3028" spans="3:8" s="146" customFormat="1" ht="12.75">
      <c r="C3028" s="724"/>
      <c r="D3028" s="724"/>
      <c r="E3028" s="724"/>
      <c r="F3028" s="724"/>
      <c r="G3028" s="724"/>
      <c r="H3028" s="724"/>
    </row>
    <row r="3029" spans="3:8" s="146" customFormat="1" ht="12.75">
      <c r="C3029" s="724"/>
      <c r="D3029" s="724"/>
      <c r="E3029" s="724"/>
      <c r="F3029" s="724"/>
      <c r="G3029" s="724"/>
      <c r="H3029" s="724"/>
    </row>
  </sheetData>
  <mergeCells count="21">
    <mergeCell ref="D132:H132"/>
    <mergeCell ref="A125:B125"/>
    <mergeCell ref="A126:B126"/>
    <mergeCell ref="A127:B127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A1:H1"/>
    <mergeCell ref="A36:H36"/>
    <mergeCell ref="A3:H3"/>
    <mergeCell ref="A115:H115"/>
    <mergeCell ref="A113:B113"/>
    <mergeCell ref="A66:H66"/>
    <mergeCell ref="A96:H96"/>
  </mergeCells>
  <printOptions horizontalCentered="1"/>
  <pageMargins left="0.5905511811023623" right="0.5905511811023623" top="0.7086614173228347" bottom="0.787401574803149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2009-09-24T09:26:25Z</cp:lastPrinted>
  <dcterms:created xsi:type="dcterms:W3CDTF">1997-01-24T11:07:25Z</dcterms:created>
  <dcterms:modified xsi:type="dcterms:W3CDTF">2009-09-24T11:01:55Z</dcterms:modified>
  <cp:category/>
  <cp:version/>
  <cp:contentType/>
  <cp:contentStatus/>
</cp:coreProperties>
</file>