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5360" windowHeight="8955" tabRatio="609" activeTab="0"/>
  </bookViews>
  <sheets>
    <sheet name="RK-22-2009-19, př. 1" sheetId="1" r:id="rId1"/>
  </sheets>
  <definedNames/>
  <calcPr fullCalcOnLoad="1"/>
</workbook>
</file>

<file path=xl/sharedStrings.xml><?xml version="1.0" encoding="utf-8"?>
<sst xmlns="http://schemas.openxmlformats.org/spreadsheetml/2006/main" count="133" uniqueCount="97">
  <si>
    <t xml:space="preserve">Hlavní 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</si>
  <si>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</si>
  <si>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</si>
  <si>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</si>
  <si>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</si>
  <si>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</si>
  <si>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</si>
  <si>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</si>
  <si>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</si>
  <si>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</si>
  <si>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</si>
  <si>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</si>
  <si>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</si>
  <si>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</si>
  <si>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</si>
  <si>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</si>
  <si>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</si>
  <si>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</si>
  <si>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</si>
  <si>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</si>
  <si>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</si>
  <si>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</si>
  <si>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</si>
  <si>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</si>
  <si>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</si>
  <si>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</si>
  <si>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</si>
  <si>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</si>
  <si>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</si>
  <si>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</si>
  <si>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</si>
  <si>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</si>
  <si>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</si>
  <si>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</si>
  <si>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</si>
  <si>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</si>
  <si>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</si>
  <si>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</si>
  <si>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</si>
  <si>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</si>
  <si>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</si>
  <si>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</si>
  <si>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</si>
  <si>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</si>
  <si>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</si>
  <si>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</si>
  <si>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</si>
  <si>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</si>
  <si>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</si>
  <si>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</si>
  <si>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</si>
  <si>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</si>
  <si>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</si>
  <si>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</si>
  <si>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</si>
  <si>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</si>
  <si>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CELKEM</t>
  </si>
  <si>
    <t>Ostatní běžné účty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</si>
  <si>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</si>
  <si>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</si>
  <si>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</si>
  <si>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</si>
  <si>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</si>
  <si>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</si>
  <si>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</si>
  <si>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</si>
  <si>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</si>
  <si>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z toho:     fond odměn</t>
  </si>
  <si>
    <t xml:space="preserve">                 provozní prostř.</t>
  </si>
  <si>
    <t>z toho:     rezervní fond</t>
  </si>
  <si>
    <t xml:space="preserve">                 investiční fond</t>
  </si>
  <si>
    <t>Odvod z investičního fondu organizace</t>
  </si>
  <si>
    <t>počet stran: 1</t>
  </si>
  <si>
    <t>Skutečnost za rok 2007</t>
  </si>
  <si>
    <t>Rozdíl 2008-2007</t>
  </si>
  <si>
    <t>Stav k 1.1.2008</t>
  </si>
  <si>
    <t>Stav k 31.12.2008</t>
  </si>
  <si>
    <t>Finanční plán výnosů a nákladů na rok 2009</t>
  </si>
  <si>
    <t>Skutečnost za rok 2008</t>
  </si>
  <si>
    <t>Návrh na rok 2009</t>
  </si>
  <si>
    <t>Rozdíl 2009-2008</t>
  </si>
  <si>
    <t>Odpisový plán na rok 2009</t>
  </si>
  <si>
    <t>Oprávky k 1.1.2009</t>
  </si>
  <si>
    <t>Účetní odpisy na rok 2009</t>
  </si>
  <si>
    <t>Zůstatková cena k 31.12.2009</t>
  </si>
  <si>
    <t>2009/2008</t>
  </si>
  <si>
    <t>Pracovníci, průměrná mzda a limit prostředků na platy 2009</t>
  </si>
  <si>
    <t>Plán čerpání investičního fondu 2009</t>
  </si>
  <si>
    <t>Zůstatek bank.účtu k 1.1.2008</t>
  </si>
  <si>
    <t>Účetní stav 2008</t>
  </si>
  <si>
    <t>Zůstatek bank.účtu k 31.12.2008</t>
  </si>
  <si>
    <t>Plán 2009</t>
  </si>
  <si>
    <t>Stav k 1.1.2009</t>
  </si>
  <si>
    <t>Stav k 31.12.2009</t>
  </si>
  <si>
    <t>Vysočina Tourism, příspěvková organizace</t>
  </si>
  <si>
    <t>pořízení výpočetní techniky vč. multifunkční tiskárny/kopírky</t>
  </si>
  <si>
    <t>RK-22-2009-19,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</si>
</sst>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quotePrefix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3" fontId="2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3" fontId="2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Continuous" vertical="center"/>
    </xf>
    <xf numFmtId="0" fontId="10" fillId="2" borderId="22" xfId="0" applyFont="1" applyFill="1" applyBorder="1" applyAlignment="1">
      <alignment horizontal="centerContinuous" vertical="center"/>
    </xf>
    <xf numFmtId="0" fontId="10" fillId="2" borderId="23" xfId="0" applyFont="1" applyFill="1" applyBorder="1" applyAlignment="1">
      <alignment horizontal="centerContinuous" vertic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9" fillId="0" borderId="17" xfId="0" applyNumberFormat="1" applyFont="1" applyBorder="1" applyAlignment="1">
      <alignment vertical="center" wrapText="1"/>
    </xf>
    <xf numFmtId="3" fontId="9" fillId="0" borderId="27" xfId="0" applyNumberFormat="1" applyFont="1" applyBorder="1" applyAlignment="1">
      <alignment vertical="center" wrapText="1"/>
    </xf>
    <xf numFmtId="3" fontId="9" fillId="0" borderId="28" xfId="0" applyNumberFormat="1" applyFont="1" applyBorder="1" applyAlignment="1">
      <alignment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 wrapText="1"/>
    </xf>
    <xf numFmtId="3" fontId="10" fillId="2" borderId="29" xfId="0" applyNumberFormat="1" applyFont="1" applyFill="1" applyBorder="1" applyAlignment="1">
      <alignment vertical="center" wrapText="1"/>
    </xf>
    <xf numFmtId="3" fontId="10" fillId="2" borderId="30" xfId="0" applyNumberFormat="1" applyFont="1" applyFill="1" applyBorder="1" applyAlignment="1">
      <alignment vertical="center" wrapText="1"/>
    </xf>
    <xf numFmtId="3" fontId="9" fillId="0" borderId="31" xfId="0" applyNumberFormat="1" applyFont="1" applyBorder="1" applyAlignment="1">
      <alignment vertical="center" wrapText="1"/>
    </xf>
    <xf numFmtId="3" fontId="10" fillId="2" borderId="13" xfId="0" applyNumberFormat="1" applyFont="1" applyFill="1" applyBorder="1" applyAlignment="1">
      <alignment vertical="center" wrapText="1"/>
    </xf>
    <xf numFmtId="3" fontId="10" fillId="2" borderId="32" xfId="0" applyNumberFormat="1" applyFont="1" applyFill="1" applyBorder="1" applyAlignment="1">
      <alignment vertical="center" wrapText="1"/>
    </xf>
    <xf numFmtId="3" fontId="10" fillId="2" borderId="8" xfId="0" applyNumberFormat="1" applyFont="1" applyFill="1" applyBorder="1" applyAlignment="1">
      <alignment vertical="center" wrapText="1"/>
    </xf>
    <xf numFmtId="3" fontId="10" fillId="2" borderId="33" xfId="0" applyNumberFormat="1" applyFont="1" applyFill="1" applyBorder="1" applyAlignment="1">
      <alignment vertical="center" wrapText="1"/>
    </xf>
    <xf numFmtId="0" fontId="10" fillId="2" borderId="34" xfId="0" applyFont="1" applyFill="1" applyBorder="1" applyAlignment="1">
      <alignment horizontal="centerContinuous" vertical="center"/>
    </xf>
    <xf numFmtId="0" fontId="9" fillId="2" borderId="3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" xfId="0" applyFont="1" applyFill="1" applyBorder="1" applyAlignment="1" quotePrefix="1">
      <alignment horizontal="center"/>
    </xf>
    <xf numFmtId="3" fontId="9" fillId="0" borderId="37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vertical="center" wrapText="1"/>
    </xf>
    <xf numFmtId="3" fontId="9" fillId="0" borderId="35" xfId="0" applyNumberFormat="1" applyFont="1" applyFill="1" applyBorder="1" applyAlignment="1">
      <alignment vertical="center" wrapText="1"/>
    </xf>
    <xf numFmtId="3" fontId="9" fillId="0" borderId="31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9" fillId="0" borderId="35" xfId="0" applyNumberFormat="1" applyFont="1" applyBorder="1" applyAlignment="1">
      <alignment vertical="center" wrapText="1"/>
    </xf>
    <xf numFmtId="0" fontId="10" fillId="2" borderId="10" xfId="20" applyFont="1" applyFill="1" applyBorder="1" applyAlignment="1">
      <alignment horizontal="center" vertical="center"/>
      <protection/>
    </xf>
    <xf numFmtId="0" fontId="10" fillId="2" borderId="39" xfId="20" applyFont="1" applyFill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10" fillId="0" borderId="34" xfId="0" applyNumberFormat="1" applyFont="1" applyBorder="1" applyAlignment="1" quotePrefix="1">
      <alignment horizontal="center"/>
    </xf>
    <xf numFmtId="3" fontId="10" fillId="0" borderId="40" xfId="0" applyNumberFormat="1" applyFont="1" applyBorder="1" applyAlignment="1" quotePrefix="1">
      <alignment horizontal="center"/>
    </xf>
    <xf numFmtId="3" fontId="10" fillId="0" borderId="10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3" fontId="10" fillId="0" borderId="10" xfId="0" applyNumberFormat="1" applyFont="1" applyBorder="1" applyAlignment="1" quotePrefix="1">
      <alignment horizontal="center"/>
    </xf>
    <xf numFmtId="3" fontId="10" fillId="0" borderId="41" xfId="0" applyNumberFormat="1" applyFont="1" applyBorder="1" applyAlignment="1" quotePrefix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10" fillId="0" borderId="43" xfId="0" applyNumberFormat="1" applyFont="1" applyBorder="1" applyAlignment="1">
      <alignment/>
    </xf>
    <xf numFmtId="3" fontId="10" fillId="0" borderId="43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/>
    </xf>
    <xf numFmtId="0" fontId="9" fillId="0" borderId="4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3" fontId="4" fillId="0" borderId="25" xfId="0" applyNumberFormat="1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23" xfId="0" applyNumberFormat="1" applyFont="1" applyFill="1" applyBorder="1" applyAlignment="1" quotePrefix="1">
      <alignment horizontal="center"/>
    </xf>
    <xf numFmtId="3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 quotePrefix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vertical="center" wrapText="1"/>
    </xf>
    <xf numFmtId="10" fontId="2" fillId="0" borderId="12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10" fontId="2" fillId="0" borderId="26" xfId="0" applyNumberFormat="1" applyFont="1" applyFill="1" applyBorder="1" applyAlignment="1">
      <alignment vertical="center" wrapText="1"/>
    </xf>
    <xf numFmtId="10" fontId="2" fillId="0" borderId="38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vertical="center" wrapText="1"/>
    </xf>
    <xf numFmtId="10" fontId="10" fillId="0" borderId="12" xfId="0" applyNumberFormat="1" applyFont="1" applyFill="1" applyBorder="1" applyAlignment="1">
      <alignment vertical="center" wrapText="1"/>
    </xf>
    <xf numFmtId="3" fontId="10" fillId="0" borderId="18" xfId="0" applyNumberFormat="1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vertical="center" wrapText="1"/>
    </xf>
    <xf numFmtId="10" fontId="10" fillId="0" borderId="26" xfId="0" applyNumberFormat="1" applyFont="1" applyFill="1" applyBorder="1" applyAlignment="1">
      <alignment vertical="center" wrapText="1"/>
    </xf>
    <xf numFmtId="10" fontId="10" fillId="0" borderId="38" xfId="0" applyNumberFormat="1" applyFont="1" applyFill="1" applyBorder="1" applyAlignment="1">
      <alignment vertical="center" wrapText="1"/>
    </xf>
    <xf numFmtId="3" fontId="10" fillId="0" borderId="48" xfId="0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vertical="center" wrapText="1"/>
    </xf>
    <xf numFmtId="10" fontId="10" fillId="2" borderId="49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0" fontId="2" fillId="2" borderId="49" xfId="0" applyNumberFormat="1" applyFont="1" applyFill="1" applyBorder="1" applyAlignment="1">
      <alignment vertical="center" wrapText="1"/>
    </xf>
    <xf numFmtId="3" fontId="9" fillId="0" borderId="50" xfId="0" applyNumberFormat="1" applyFont="1" applyBorder="1" applyAlignment="1">
      <alignment horizontal="right"/>
    </xf>
    <xf numFmtId="3" fontId="10" fillId="0" borderId="49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/>
    </xf>
    <xf numFmtId="0" fontId="9" fillId="0" borderId="51" xfId="0" applyFont="1" applyBorder="1" applyAlignment="1">
      <alignment/>
    </xf>
    <xf numFmtId="3" fontId="10" fillId="0" borderId="34" xfId="0" applyNumberFormat="1" applyFont="1" applyBorder="1" applyAlignment="1" quotePrefix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 quotePrefix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52" xfId="0" applyNumberFormat="1" applyFont="1" applyBorder="1" applyAlignment="1" quotePrefix="1">
      <alignment horizontal="right"/>
    </xf>
    <xf numFmtId="3" fontId="10" fillId="0" borderId="23" xfId="0" applyNumberFormat="1" applyFont="1" applyBorder="1" applyAlignment="1" quotePrefix="1">
      <alignment horizontal="right"/>
    </xf>
    <xf numFmtId="3" fontId="10" fillId="0" borderId="53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53" xfId="0" applyNumberFormat="1" applyFont="1" applyBorder="1" applyAlignment="1" quotePrefix="1">
      <alignment horizontal="right"/>
    </xf>
    <xf numFmtId="3" fontId="10" fillId="0" borderId="38" xfId="0" applyNumberFormat="1" applyFont="1" applyBorder="1" applyAlignment="1" quotePrefix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8" xfId="0" applyNumberFormat="1" applyFont="1" applyFill="1" applyBorder="1" applyAlignment="1">
      <alignment vertical="center" wrapText="1"/>
    </xf>
    <xf numFmtId="3" fontId="10" fillId="0" borderId="19" xfId="20" applyNumberFormat="1" applyFont="1" applyFill="1" applyBorder="1" applyAlignment="1">
      <alignment horizontal="center" vertical="center"/>
      <protection/>
    </xf>
    <xf numFmtId="3" fontId="10" fillId="0" borderId="14" xfId="20" applyNumberFormat="1" applyFont="1" applyFill="1" applyBorder="1" applyAlignment="1">
      <alignment horizontal="center" vertical="center"/>
      <protection/>
    </xf>
    <xf numFmtId="3" fontId="10" fillId="0" borderId="14" xfId="20" applyNumberFormat="1" applyFont="1" applyFill="1" applyBorder="1" applyAlignment="1">
      <alignment horizontal="right" vertical="center"/>
      <protection/>
    </xf>
    <xf numFmtId="3" fontId="10" fillId="0" borderId="54" xfId="20" applyNumberFormat="1" applyFont="1" applyFill="1" applyBorder="1" applyAlignment="1">
      <alignment horizontal="right" vertical="center"/>
      <protection/>
    </xf>
    <xf numFmtId="3" fontId="10" fillId="0" borderId="42" xfId="20" applyNumberFormat="1" applyFont="1" applyFill="1" applyBorder="1" applyAlignment="1">
      <alignment horizontal="right" vertical="center"/>
      <protection/>
    </xf>
    <xf numFmtId="3" fontId="10" fillId="0" borderId="15" xfId="20" applyNumberFormat="1" applyFont="1" applyFill="1" applyBorder="1" applyAlignment="1">
      <alignment horizontal="center" vertical="center"/>
      <protection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55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9" fillId="0" borderId="26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2" fillId="2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3" fontId="3" fillId="2" borderId="39" xfId="0" applyNumberFormat="1" applyFont="1" applyFill="1" applyBorder="1" applyAlignment="1">
      <alignment horizontal="left" vertical="center"/>
    </xf>
    <xf numFmtId="3" fontId="3" fillId="2" borderId="58" xfId="0" applyNumberFormat="1" applyFont="1" applyFill="1" applyBorder="1" applyAlignment="1">
      <alignment horizontal="left" vertical="center"/>
    </xf>
    <xf numFmtId="3" fontId="3" fillId="2" borderId="53" xfId="0" applyNumberFormat="1" applyFont="1" applyFill="1" applyBorder="1" applyAlignment="1">
      <alignment horizontal="left" vertical="center"/>
    </xf>
    <xf numFmtId="3" fontId="3" fillId="2" borderId="18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57" xfId="0" applyFont="1" applyBorder="1" applyAlignment="1">
      <alignment horizontal="left" wrapText="1"/>
    </xf>
    <xf numFmtId="0" fontId="9" fillId="0" borderId="55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9" fillId="0" borderId="60" xfId="0" applyFont="1" applyBorder="1" applyAlignment="1">
      <alignment horizontal="left" wrapText="1"/>
    </xf>
    <xf numFmtId="0" fontId="9" fillId="0" borderId="61" xfId="0" applyFont="1" applyBorder="1" applyAlignment="1">
      <alignment horizontal="left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64" xfId="0" applyBorder="1" applyAlignment="1">
      <alignment/>
    </xf>
    <xf numFmtId="0" fontId="3" fillId="0" borderId="65" xfId="0" applyFont="1" applyBorder="1" applyAlignment="1">
      <alignment horizontal="center"/>
    </xf>
    <xf numFmtId="0" fontId="10" fillId="2" borderId="40" xfId="20" applyFont="1" applyFill="1" applyBorder="1" applyAlignment="1">
      <alignment horizontal="center" vertical="center"/>
      <protection/>
    </xf>
    <xf numFmtId="0" fontId="10" fillId="2" borderId="56" xfId="20" applyFont="1" applyFill="1" applyBorder="1" applyAlignment="1">
      <alignment horizontal="center" vertical="center"/>
      <protection/>
    </xf>
    <xf numFmtId="0" fontId="10" fillId="2" borderId="52" xfId="20" applyFont="1" applyFill="1" applyBorder="1" applyAlignment="1">
      <alignment horizontal="center" vertical="center"/>
      <protection/>
    </xf>
    <xf numFmtId="0" fontId="10" fillId="2" borderId="39" xfId="20" applyFont="1" applyFill="1" applyBorder="1" applyAlignment="1">
      <alignment horizontal="left" vertical="center"/>
      <protection/>
    </xf>
    <xf numFmtId="0" fontId="10" fillId="2" borderId="58" xfId="20" applyFont="1" applyFill="1" applyBorder="1" applyAlignment="1">
      <alignment horizontal="left" vertical="center"/>
      <protection/>
    </xf>
    <xf numFmtId="0" fontId="10" fillId="2" borderId="53" xfId="20" applyFont="1" applyFill="1" applyBorder="1" applyAlignment="1">
      <alignment horizontal="left" vertical="center"/>
      <protection/>
    </xf>
    <xf numFmtId="0" fontId="3" fillId="2" borderId="62" xfId="0" applyFont="1" applyFill="1" applyBorder="1" applyAlignment="1">
      <alignment vertical="center"/>
    </xf>
    <xf numFmtId="0" fontId="3" fillId="0" borderId="63" xfId="0" applyFont="1" applyBorder="1" applyAlignment="1">
      <alignment vertical="center"/>
    </xf>
    <xf numFmtId="164" fontId="10" fillId="0" borderId="21" xfId="0" applyNumberFormat="1" applyFont="1" applyFill="1" applyBorder="1" applyAlignment="1">
      <alignment horizontal="center"/>
    </xf>
    <xf numFmtId="164" fontId="10" fillId="0" borderId="66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3" fontId="10" fillId="2" borderId="21" xfId="0" applyNumberFormat="1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3" fontId="2" fillId="2" borderId="65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10" fillId="2" borderId="68" xfId="20" applyFont="1" applyFill="1" applyBorder="1" applyAlignment="1">
      <alignment horizontal="center" vertical="center" wrapText="1"/>
      <protection/>
    </xf>
    <xf numFmtId="0" fontId="9" fillId="0" borderId="69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62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10" fillId="2" borderId="64" xfId="0" applyFont="1" applyFill="1" applyBorder="1" applyAlignment="1">
      <alignment horizontal="center" vertical="center"/>
    </xf>
    <xf numFmtId="0" fontId="10" fillId="2" borderId="32" xfId="20" applyFont="1" applyFill="1" applyBorder="1" applyAlignment="1">
      <alignment horizontal="center" vertical="center" wrapText="1"/>
      <protection/>
    </xf>
    <xf numFmtId="0" fontId="9" fillId="0" borderId="7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2" borderId="71" xfId="20" applyFont="1" applyFill="1" applyBorder="1" applyAlignment="1">
      <alignment horizontal="center" vertical="center" wrapText="1"/>
      <protection/>
    </xf>
    <xf numFmtId="0" fontId="9" fillId="0" borderId="5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2" borderId="57" xfId="20" applyFont="1" applyFill="1" applyBorder="1" applyAlignment="1">
      <alignment horizontal="center" vertical="center"/>
      <protection/>
    </xf>
    <xf numFmtId="0" fontId="9" fillId="0" borderId="60" xfId="0" applyFont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dxfs count="3">
    <dxf>
      <font>
        <color rgb="FF0000FF"/>
      </font>
      <border/>
    </dxf>
    <dxf>
      <font>
        <color rgb="FFFF0000"/>
      </font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28.125" style="0" customWidth="1"/>
    <col min="2" max="7" width="9.75390625" style="4" customWidth="1"/>
    <col min="8" max="8" width="8.75390625" style="4" customWidth="1"/>
    <col min="9" max="9" width="9.375" style="0" customWidth="1"/>
    <col min="10" max="10" width="10.125" style="0" customWidth="1"/>
    <col min="11" max="11" width="10.375" style="0" customWidth="1"/>
    <col min="14" max="14" width="9.75390625" style="0" bestFit="1" customWidth="1"/>
    <col min="15" max="15" width="9.75390625" style="0" customWidth="1"/>
  </cols>
  <sheetData>
    <row r="1" spans="1:13" ht="12.75">
      <c r="A1" t="s">
        <v>55</v>
      </c>
      <c r="L1" s="6" t="s">
        <v>96</v>
      </c>
      <c r="M1" s="6"/>
    </row>
    <row r="2" spans="12:13" ht="12.75">
      <c r="L2" s="6" t="s">
        <v>72</v>
      </c>
      <c r="M2" s="6"/>
    </row>
    <row r="3" spans="1:14" ht="15.75">
      <c r="A3" s="235" t="s">
        <v>77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ht="14.25" customHeight="1" thickBot="1">
      <c r="A4" s="1"/>
      <c r="B4" s="2"/>
      <c r="C4" s="2"/>
      <c r="D4" s="2"/>
      <c r="E4" s="2"/>
      <c r="F4" s="2"/>
      <c r="G4" s="2"/>
      <c r="H4" s="2"/>
      <c r="N4" t="s">
        <v>36</v>
      </c>
    </row>
    <row r="5" spans="1:14" ht="20.25" customHeight="1" thickBot="1">
      <c r="A5" s="236" t="s">
        <v>64</v>
      </c>
      <c r="B5" s="241" t="s">
        <v>94</v>
      </c>
      <c r="C5" s="242"/>
      <c r="D5" s="242"/>
      <c r="E5" s="242"/>
      <c r="F5" s="242"/>
      <c r="G5" s="242" t="s">
        <v>36</v>
      </c>
      <c r="H5" s="242"/>
      <c r="I5" s="242"/>
      <c r="J5" s="243"/>
      <c r="K5" s="243"/>
      <c r="L5" s="243"/>
      <c r="M5" s="243"/>
      <c r="N5" s="244"/>
    </row>
    <row r="6" spans="1:14" ht="12.75">
      <c r="A6" s="237"/>
      <c r="B6" s="35" t="s">
        <v>73</v>
      </c>
      <c r="C6" s="36"/>
      <c r="D6" s="37"/>
      <c r="E6" s="35" t="s">
        <v>78</v>
      </c>
      <c r="F6" s="36"/>
      <c r="G6" s="37"/>
      <c r="H6" s="239" t="s">
        <v>74</v>
      </c>
      <c r="I6" s="240"/>
      <c r="J6" s="36" t="s">
        <v>79</v>
      </c>
      <c r="K6" s="59"/>
      <c r="L6" s="37"/>
      <c r="M6" s="239" t="s">
        <v>80</v>
      </c>
      <c r="N6" s="245"/>
    </row>
    <row r="7" spans="1:14" ht="12.75">
      <c r="A7" s="237"/>
      <c r="B7" s="38" t="s">
        <v>0</v>
      </c>
      <c r="C7" s="39" t="s">
        <v>37</v>
      </c>
      <c r="D7" s="40" t="s">
        <v>1</v>
      </c>
      <c r="E7" s="38" t="s">
        <v>0</v>
      </c>
      <c r="F7" s="39" t="s">
        <v>37</v>
      </c>
      <c r="G7" s="40" t="s">
        <v>1</v>
      </c>
      <c r="H7" s="3" t="s">
        <v>1</v>
      </c>
      <c r="I7" s="3" t="s">
        <v>2</v>
      </c>
      <c r="J7" s="60" t="s">
        <v>0</v>
      </c>
      <c r="K7" s="39" t="s">
        <v>37</v>
      </c>
      <c r="L7" s="40" t="s">
        <v>1</v>
      </c>
      <c r="M7" s="61" t="s">
        <v>1</v>
      </c>
      <c r="N7" s="40" t="s">
        <v>2</v>
      </c>
    </row>
    <row r="8" spans="1:14" ht="13.5" thickBot="1">
      <c r="A8" s="238"/>
      <c r="B8" s="41" t="s">
        <v>55</v>
      </c>
      <c r="C8" s="42" t="s">
        <v>3</v>
      </c>
      <c r="D8" s="43"/>
      <c r="E8" s="41" t="s">
        <v>3</v>
      </c>
      <c r="F8" s="42" t="s">
        <v>3</v>
      </c>
      <c r="G8" s="43"/>
      <c r="H8" s="8" t="s">
        <v>4</v>
      </c>
      <c r="I8" s="9" t="s">
        <v>5</v>
      </c>
      <c r="J8" s="62" t="s">
        <v>3</v>
      </c>
      <c r="K8" s="42" t="s">
        <v>3</v>
      </c>
      <c r="L8" s="43"/>
      <c r="M8" s="63" t="s">
        <v>4</v>
      </c>
      <c r="N8" s="43" t="s">
        <v>5</v>
      </c>
    </row>
    <row r="9" spans="1:14" ht="15" customHeight="1">
      <c r="A9" s="27" t="s">
        <v>6</v>
      </c>
      <c r="B9" s="44"/>
      <c r="C9" s="45"/>
      <c r="D9" s="46"/>
      <c r="E9" s="44"/>
      <c r="F9" s="45"/>
      <c r="G9" s="46"/>
      <c r="H9" s="112">
        <f>SUM(F9:G9)</f>
        <v>0</v>
      </c>
      <c r="I9" s="113">
        <f>IF(D9=0,0,+G9/D9)</f>
        <v>0</v>
      </c>
      <c r="J9" s="64"/>
      <c r="K9" s="45"/>
      <c r="L9" s="65"/>
      <c r="M9" s="118">
        <v>0</v>
      </c>
      <c r="N9" s="119">
        <f>IF(G9=0,0,+L9/G9)</f>
        <v>0</v>
      </c>
    </row>
    <row r="10" spans="1:14" ht="15" customHeight="1">
      <c r="A10" s="28" t="s">
        <v>7</v>
      </c>
      <c r="B10" s="47"/>
      <c r="C10" s="48"/>
      <c r="D10" s="46"/>
      <c r="E10" s="47">
        <v>348.9</v>
      </c>
      <c r="F10" s="48"/>
      <c r="G10" s="46">
        <v>349</v>
      </c>
      <c r="H10" s="114">
        <f aca="true" t="shared" si="0" ref="H10:H37">+G10-D10</f>
        <v>349</v>
      </c>
      <c r="I10" s="113">
        <f>IF(D10=0,0,+G10/D10)</f>
        <v>0</v>
      </c>
      <c r="J10" s="54"/>
      <c r="K10" s="48">
        <v>350</v>
      </c>
      <c r="L10" s="65">
        <v>350</v>
      </c>
      <c r="M10" s="120">
        <f aca="true" t="shared" si="1" ref="M10:M37">+L10-G10</f>
        <v>1</v>
      </c>
      <c r="N10" s="119">
        <f>IF(G10=0,0,+L10/G10)</f>
        <v>1.002865329512894</v>
      </c>
    </row>
    <row r="11" spans="1:14" ht="15" customHeight="1">
      <c r="A11" s="28" t="s">
        <v>8</v>
      </c>
      <c r="B11" s="47"/>
      <c r="C11" s="48"/>
      <c r="D11" s="46"/>
      <c r="E11" s="47"/>
      <c r="F11" s="48"/>
      <c r="G11" s="46"/>
      <c r="H11" s="114">
        <f t="shared" si="0"/>
        <v>0</v>
      </c>
      <c r="I11" s="113">
        <f aca="true" t="shared" si="2" ref="I11:I37">IF(D11=0,0,+G11/D11)</f>
        <v>0</v>
      </c>
      <c r="J11" s="54"/>
      <c r="K11" s="48"/>
      <c r="L11" s="65"/>
      <c r="M11" s="120">
        <f t="shared" si="1"/>
        <v>0</v>
      </c>
      <c r="N11" s="119">
        <f aca="true" t="shared" si="3" ref="N11:N37">IF(G11=0,0,+L11/G11)</f>
        <v>0</v>
      </c>
    </row>
    <row r="12" spans="1:14" ht="15" customHeight="1">
      <c r="A12" s="28" t="s">
        <v>9</v>
      </c>
      <c r="B12" s="47"/>
      <c r="C12" s="48"/>
      <c r="D12" s="46"/>
      <c r="E12" s="47"/>
      <c r="F12" s="48"/>
      <c r="G12" s="46"/>
      <c r="H12" s="114">
        <f t="shared" si="0"/>
        <v>0</v>
      </c>
      <c r="I12" s="113">
        <f t="shared" si="2"/>
        <v>0</v>
      </c>
      <c r="J12" s="54"/>
      <c r="K12" s="48"/>
      <c r="L12" s="65"/>
      <c r="M12" s="120">
        <f t="shared" si="1"/>
        <v>0</v>
      </c>
      <c r="N12" s="119">
        <f t="shared" si="3"/>
        <v>0</v>
      </c>
    </row>
    <row r="13" spans="1:14" ht="15" customHeight="1">
      <c r="A13" s="28" t="s">
        <v>10</v>
      </c>
      <c r="B13" s="47"/>
      <c r="C13" s="48"/>
      <c r="D13" s="46"/>
      <c r="E13" s="47">
        <v>27.66</v>
      </c>
      <c r="F13" s="48"/>
      <c r="G13" s="46">
        <v>28</v>
      </c>
      <c r="H13" s="114">
        <f t="shared" si="0"/>
        <v>28</v>
      </c>
      <c r="I13" s="113">
        <f t="shared" si="2"/>
        <v>0</v>
      </c>
      <c r="J13" s="54"/>
      <c r="K13" s="48"/>
      <c r="L13" s="65"/>
      <c r="M13" s="120">
        <f t="shared" si="1"/>
        <v>-28</v>
      </c>
      <c r="N13" s="119">
        <f t="shared" si="3"/>
        <v>0</v>
      </c>
    </row>
    <row r="14" spans="1:14" ht="15" customHeight="1">
      <c r="A14" s="28" t="s">
        <v>11</v>
      </c>
      <c r="B14" s="47"/>
      <c r="C14" s="48"/>
      <c r="D14" s="46"/>
      <c r="E14" s="47"/>
      <c r="F14" s="48"/>
      <c r="G14" s="46"/>
      <c r="H14" s="114">
        <f t="shared" si="0"/>
        <v>0</v>
      </c>
      <c r="I14" s="113">
        <f t="shared" si="2"/>
        <v>0</v>
      </c>
      <c r="J14" s="54"/>
      <c r="K14" s="48"/>
      <c r="L14" s="65"/>
      <c r="M14" s="120">
        <f t="shared" si="1"/>
        <v>0</v>
      </c>
      <c r="N14" s="119">
        <f>IF(L14=0,0,+L14/G14)</f>
        <v>0</v>
      </c>
    </row>
    <row r="15" spans="1:14" ht="24">
      <c r="A15" s="28" t="s">
        <v>12</v>
      </c>
      <c r="B15" s="47"/>
      <c r="C15" s="48"/>
      <c r="D15" s="46"/>
      <c r="E15" s="47"/>
      <c r="F15" s="48"/>
      <c r="G15" s="46"/>
      <c r="H15" s="114">
        <f t="shared" si="0"/>
        <v>0</v>
      </c>
      <c r="I15" s="113">
        <f t="shared" si="2"/>
        <v>0</v>
      </c>
      <c r="J15" s="54"/>
      <c r="K15" s="48"/>
      <c r="L15" s="65"/>
      <c r="M15" s="120">
        <f t="shared" si="1"/>
        <v>0</v>
      </c>
      <c r="N15" s="119">
        <f t="shared" si="3"/>
        <v>0</v>
      </c>
    </row>
    <row r="16" spans="1:14" ht="24">
      <c r="A16" s="28" t="s">
        <v>13</v>
      </c>
      <c r="B16" s="47"/>
      <c r="C16" s="48"/>
      <c r="D16" s="46"/>
      <c r="E16" s="47"/>
      <c r="F16" s="48"/>
      <c r="G16" s="46"/>
      <c r="H16" s="114">
        <f t="shared" si="0"/>
        <v>0</v>
      </c>
      <c r="I16" s="113">
        <f t="shared" si="2"/>
        <v>0</v>
      </c>
      <c r="J16" s="54"/>
      <c r="K16" s="48"/>
      <c r="L16" s="65"/>
      <c r="M16" s="120">
        <f t="shared" si="1"/>
        <v>0</v>
      </c>
      <c r="N16" s="119">
        <f t="shared" si="3"/>
        <v>0</v>
      </c>
    </row>
    <row r="17" spans="1:14" ht="15" customHeight="1" thickBot="1">
      <c r="A17" s="29" t="s">
        <v>14</v>
      </c>
      <c r="B17" s="49"/>
      <c r="C17" s="50"/>
      <c r="D17" s="46"/>
      <c r="E17" s="49">
        <v>9895.64</v>
      </c>
      <c r="F17" s="50"/>
      <c r="G17" s="46">
        <v>9896</v>
      </c>
      <c r="H17" s="115">
        <f t="shared" si="0"/>
        <v>9896</v>
      </c>
      <c r="I17" s="116">
        <f t="shared" si="2"/>
        <v>0</v>
      </c>
      <c r="J17" s="66">
        <v>4650</v>
      </c>
      <c r="K17" s="50"/>
      <c r="L17" s="128">
        <v>4650</v>
      </c>
      <c r="M17" s="121">
        <f t="shared" si="1"/>
        <v>-5246</v>
      </c>
      <c r="N17" s="122">
        <f t="shared" si="3"/>
        <v>0.4698868229587712</v>
      </c>
    </row>
    <row r="18" spans="1:14" ht="15" customHeight="1" thickBot="1">
      <c r="A18" s="7" t="s">
        <v>15</v>
      </c>
      <c r="B18" s="51">
        <f aca="true" t="shared" si="4" ref="B18:G18">SUM(B9+B10+B11+B12+B13+B15+B17)</f>
        <v>0</v>
      </c>
      <c r="C18" s="52">
        <f t="shared" si="4"/>
        <v>0</v>
      </c>
      <c r="D18" s="53">
        <f t="shared" si="4"/>
        <v>0</v>
      </c>
      <c r="E18" s="52">
        <f t="shared" si="4"/>
        <v>10272.199999999999</v>
      </c>
      <c r="F18" s="52">
        <f t="shared" si="4"/>
        <v>0</v>
      </c>
      <c r="G18" s="53">
        <f t="shared" si="4"/>
        <v>10273</v>
      </c>
      <c r="H18" s="130">
        <f t="shared" si="0"/>
        <v>10273</v>
      </c>
      <c r="I18" s="131">
        <f t="shared" si="2"/>
        <v>0</v>
      </c>
      <c r="J18" s="52">
        <v>4650</v>
      </c>
      <c r="K18" s="52">
        <f>SUM(K9+K10+K11+K12+K13+K15+K17)</f>
        <v>350</v>
      </c>
      <c r="L18" s="53">
        <f>SUM(L9+L10+L11+L12+L13+L15+L17)</f>
        <v>5000</v>
      </c>
      <c r="M18" s="51">
        <f t="shared" si="1"/>
        <v>-5273</v>
      </c>
      <c r="N18" s="129">
        <f t="shared" si="3"/>
        <v>0.4867127421395892</v>
      </c>
    </row>
    <row r="19" spans="1:14" ht="15" customHeight="1">
      <c r="A19" s="30" t="s">
        <v>16</v>
      </c>
      <c r="B19" s="44"/>
      <c r="C19" s="45"/>
      <c r="D19" s="46"/>
      <c r="E19" s="44">
        <v>155.14</v>
      </c>
      <c r="F19" s="45"/>
      <c r="G19" s="46">
        <v>155</v>
      </c>
      <c r="H19" s="112">
        <f t="shared" si="0"/>
        <v>155</v>
      </c>
      <c r="I19" s="117">
        <f t="shared" si="2"/>
        <v>0</v>
      </c>
      <c r="J19" s="64">
        <v>100</v>
      </c>
      <c r="K19" s="45"/>
      <c r="L19" s="65">
        <v>100</v>
      </c>
      <c r="M19" s="118">
        <f t="shared" si="1"/>
        <v>-55</v>
      </c>
      <c r="N19" s="123">
        <f t="shared" si="3"/>
        <v>0.6451612903225806</v>
      </c>
    </row>
    <row r="20" spans="1:14" ht="24">
      <c r="A20" s="28" t="s">
        <v>17</v>
      </c>
      <c r="B20" s="44"/>
      <c r="C20" s="45"/>
      <c r="D20" s="46"/>
      <c r="E20" s="150">
        <v>63</v>
      </c>
      <c r="F20" s="151"/>
      <c r="G20" s="152">
        <v>63</v>
      </c>
      <c r="H20" s="114">
        <f>+G20-D20</f>
        <v>63</v>
      </c>
      <c r="I20" s="113">
        <f>IF(D20=0,0,+G20/D20)</f>
        <v>0</v>
      </c>
      <c r="J20" s="64">
        <v>50</v>
      </c>
      <c r="K20" s="45"/>
      <c r="L20" s="65">
        <v>50</v>
      </c>
      <c r="M20" s="118">
        <f>+L20-G20</f>
        <v>-13</v>
      </c>
      <c r="N20" s="119">
        <f>IF(G20=0,0,+L20/G20)</f>
        <v>0.7936507936507936</v>
      </c>
    </row>
    <row r="21" spans="1:14" ht="15" customHeight="1">
      <c r="A21" s="28" t="s">
        <v>18</v>
      </c>
      <c r="B21" s="47"/>
      <c r="C21" s="48"/>
      <c r="D21" s="46"/>
      <c r="E21" s="47"/>
      <c r="F21" s="48"/>
      <c r="G21" s="46"/>
      <c r="H21" s="114">
        <f>+G21-D21</f>
        <v>0</v>
      </c>
      <c r="I21" s="113">
        <f>IF(D21=0,0,+G21/D21)</f>
        <v>0</v>
      </c>
      <c r="J21" s="47"/>
      <c r="K21" s="48"/>
      <c r="L21" s="65"/>
      <c r="M21" s="118">
        <f>+L21-G21</f>
        <v>0</v>
      </c>
      <c r="N21" s="119">
        <f>IF(G21=0,0,+L21/G21)</f>
        <v>0</v>
      </c>
    </row>
    <row r="22" spans="1:14" ht="24">
      <c r="A22" s="28" t="s">
        <v>19</v>
      </c>
      <c r="B22" s="47"/>
      <c r="C22" s="48"/>
      <c r="D22" s="46"/>
      <c r="E22" s="47"/>
      <c r="F22" s="48"/>
      <c r="G22" s="46"/>
      <c r="H22" s="114">
        <f t="shared" si="0"/>
        <v>0</v>
      </c>
      <c r="I22" s="113">
        <f t="shared" si="2"/>
        <v>0</v>
      </c>
      <c r="J22" s="54"/>
      <c r="K22" s="48"/>
      <c r="L22" s="65"/>
      <c r="M22" s="118">
        <f t="shared" si="1"/>
        <v>0</v>
      </c>
      <c r="N22" s="119">
        <f t="shared" si="3"/>
        <v>0</v>
      </c>
    </row>
    <row r="23" spans="1:14" ht="15" customHeight="1">
      <c r="A23" s="28" t="s">
        <v>20</v>
      </c>
      <c r="B23" s="47"/>
      <c r="C23" s="48"/>
      <c r="D23" s="46"/>
      <c r="E23" s="47"/>
      <c r="F23" s="48"/>
      <c r="G23" s="46"/>
      <c r="H23" s="114">
        <f t="shared" si="0"/>
        <v>0</v>
      </c>
      <c r="I23" s="113">
        <f t="shared" si="2"/>
        <v>0</v>
      </c>
      <c r="J23" s="54"/>
      <c r="K23" s="48"/>
      <c r="L23" s="65"/>
      <c r="M23" s="118">
        <f t="shared" si="1"/>
        <v>0</v>
      </c>
      <c r="N23" s="119">
        <f t="shared" si="3"/>
        <v>0</v>
      </c>
    </row>
    <row r="24" spans="1:14" ht="15" customHeight="1">
      <c r="A24" s="28" t="s">
        <v>21</v>
      </c>
      <c r="B24" s="54"/>
      <c r="C24" s="48"/>
      <c r="D24" s="46"/>
      <c r="E24" s="54">
        <v>4177.8</v>
      </c>
      <c r="F24" s="48"/>
      <c r="G24" s="46">
        <v>4178</v>
      </c>
      <c r="H24" s="114">
        <f t="shared" si="0"/>
        <v>4178</v>
      </c>
      <c r="I24" s="113">
        <f t="shared" si="2"/>
        <v>0</v>
      </c>
      <c r="J24" s="54">
        <v>2282</v>
      </c>
      <c r="K24" s="48"/>
      <c r="L24" s="65">
        <v>2282</v>
      </c>
      <c r="M24" s="118">
        <f t="shared" si="1"/>
        <v>-1896</v>
      </c>
      <c r="N24" s="119">
        <f t="shared" si="3"/>
        <v>0.5461943513642892</v>
      </c>
    </row>
    <row r="25" spans="1:14" ht="24">
      <c r="A25" s="28" t="s">
        <v>22</v>
      </c>
      <c r="B25" s="47"/>
      <c r="C25" s="48"/>
      <c r="D25" s="46"/>
      <c r="E25" s="47">
        <v>22.56</v>
      </c>
      <c r="F25" s="48"/>
      <c r="G25" s="47">
        <v>22.56</v>
      </c>
      <c r="H25" s="114">
        <f t="shared" si="0"/>
        <v>22.56</v>
      </c>
      <c r="I25" s="113">
        <f t="shared" si="2"/>
        <v>0</v>
      </c>
      <c r="J25" s="67">
        <v>50</v>
      </c>
      <c r="K25" s="48"/>
      <c r="L25" s="65">
        <v>50</v>
      </c>
      <c r="M25" s="118">
        <f t="shared" si="1"/>
        <v>27.44</v>
      </c>
      <c r="N25" s="119">
        <f t="shared" si="3"/>
        <v>2.2163120567375887</v>
      </c>
    </row>
    <row r="26" spans="1:14" ht="15" customHeight="1">
      <c r="A26" s="28" t="s">
        <v>23</v>
      </c>
      <c r="B26" s="47"/>
      <c r="C26" s="48"/>
      <c r="D26" s="46"/>
      <c r="E26" s="47">
        <v>3636.48</v>
      </c>
      <c r="F26" s="48"/>
      <c r="G26" s="47">
        <v>3636.48</v>
      </c>
      <c r="H26" s="114">
        <f t="shared" si="0"/>
        <v>3636.48</v>
      </c>
      <c r="I26" s="113">
        <f t="shared" si="2"/>
        <v>0</v>
      </c>
      <c r="J26" s="67">
        <v>2160</v>
      </c>
      <c r="K26" s="48"/>
      <c r="L26" s="65">
        <v>2160</v>
      </c>
      <c r="M26" s="118">
        <f t="shared" si="1"/>
        <v>-1476.48</v>
      </c>
      <c r="N26" s="119">
        <f t="shared" si="3"/>
        <v>0.5939809926082366</v>
      </c>
    </row>
    <row r="27" spans="1:14" ht="15" customHeight="1">
      <c r="A27" s="31" t="s">
        <v>24</v>
      </c>
      <c r="B27" s="54"/>
      <c r="C27" s="48"/>
      <c r="D27" s="46"/>
      <c r="E27" s="54">
        <v>1607.3</v>
      </c>
      <c r="F27" s="48"/>
      <c r="G27" s="54">
        <v>1607.3</v>
      </c>
      <c r="H27" s="114">
        <f t="shared" si="0"/>
        <v>1607.3</v>
      </c>
      <c r="I27" s="113">
        <f t="shared" si="2"/>
        <v>0</v>
      </c>
      <c r="J27" s="54">
        <v>2232</v>
      </c>
      <c r="K27" s="48"/>
      <c r="L27" s="65">
        <v>2232</v>
      </c>
      <c r="M27" s="118">
        <f t="shared" si="1"/>
        <v>624.7</v>
      </c>
      <c r="N27" s="119">
        <f t="shared" si="3"/>
        <v>1.388664219498538</v>
      </c>
    </row>
    <row r="28" spans="1:14" ht="15" customHeight="1">
      <c r="A28" s="28" t="s">
        <v>25</v>
      </c>
      <c r="B28" s="47"/>
      <c r="C28" s="48"/>
      <c r="D28" s="46"/>
      <c r="E28" s="47">
        <v>1170</v>
      </c>
      <c r="F28" s="48"/>
      <c r="G28" s="47">
        <v>1170</v>
      </c>
      <c r="H28" s="114">
        <f t="shared" si="0"/>
        <v>1170</v>
      </c>
      <c r="I28" s="113">
        <f t="shared" si="2"/>
        <v>0</v>
      </c>
      <c r="J28" s="47">
        <v>1695</v>
      </c>
      <c r="K28" s="68"/>
      <c r="L28" s="65">
        <v>1695</v>
      </c>
      <c r="M28" s="118">
        <f t="shared" si="1"/>
        <v>525</v>
      </c>
      <c r="N28" s="119">
        <f t="shared" si="3"/>
        <v>1.4487179487179487</v>
      </c>
    </row>
    <row r="29" spans="1:14" ht="15" customHeight="1">
      <c r="A29" s="31" t="s">
        <v>26</v>
      </c>
      <c r="B29" s="47"/>
      <c r="C29" s="48"/>
      <c r="D29" s="46"/>
      <c r="E29" s="47">
        <v>1011</v>
      </c>
      <c r="F29" s="48"/>
      <c r="G29" s="47">
        <v>1011</v>
      </c>
      <c r="H29" s="114">
        <f t="shared" si="0"/>
        <v>1011</v>
      </c>
      <c r="I29" s="113">
        <f t="shared" si="2"/>
        <v>0</v>
      </c>
      <c r="J29" s="47">
        <v>1535</v>
      </c>
      <c r="K29" s="48"/>
      <c r="L29" s="65">
        <v>1535</v>
      </c>
      <c r="M29" s="118">
        <f t="shared" si="1"/>
        <v>524</v>
      </c>
      <c r="N29" s="119">
        <f t="shared" si="3"/>
        <v>1.5182987141444115</v>
      </c>
    </row>
    <row r="30" spans="1:14" ht="15" customHeight="1">
      <c r="A30" s="28" t="s">
        <v>27</v>
      </c>
      <c r="B30" s="47"/>
      <c r="C30" s="48"/>
      <c r="D30" s="46"/>
      <c r="E30" s="47">
        <v>159</v>
      </c>
      <c r="F30" s="48"/>
      <c r="G30" s="47">
        <v>159</v>
      </c>
      <c r="H30" s="114">
        <f t="shared" si="0"/>
        <v>159</v>
      </c>
      <c r="I30" s="113">
        <f t="shared" si="2"/>
        <v>0</v>
      </c>
      <c r="J30" s="47">
        <v>160</v>
      </c>
      <c r="K30" s="48"/>
      <c r="L30" s="65">
        <v>160</v>
      </c>
      <c r="M30" s="118">
        <f t="shared" si="1"/>
        <v>1</v>
      </c>
      <c r="N30" s="119">
        <f t="shared" si="3"/>
        <v>1.0062893081761006</v>
      </c>
    </row>
    <row r="31" spans="1:14" ht="24">
      <c r="A31" s="28" t="s">
        <v>28</v>
      </c>
      <c r="B31" s="47"/>
      <c r="C31" s="48"/>
      <c r="D31" s="46"/>
      <c r="E31" s="47">
        <v>437</v>
      </c>
      <c r="F31" s="48"/>
      <c r="G31" s="47">
        <v>437</v>
      </c>
      <c r="H31" s="114">
        <f t="shared" si="0"/>
        <v>437</v>
      </c>
      <c r="I31" s="113">
        <f t="shared" si="2"/>
        <v>0</v>
      </c>
      <c r="J31" s="47">
        <v>537</v>
      </c>
      <c r="K31" s="48"/>
      <c r="L31" s="65">
        <v>537</v>
      </c>
      <c r="M31" s="118">
        <f t="shared" si="1"/>
        <v>100</v>
      </c>
      <c r="N31" s="119">
        <f t="shared" si="3"/>
        <v>1.22883295194508</v>
      </c>
    </row>
    <row r="32" spans="1:14" ht="15" customHeight="1">
      <c r="A32" s="31" t="s">
        <v>29</v>
      </c>
      <c r="B32" s="47"/>
      <c r="C32" s="48"/>
      <c r="D32" s="46"/>
      <c r="E32" s="47">
        <v>111.26</v>
      </c>
      <c r="F32" s="48"/>
      <c r="G32" s="47">
        <v>111.26</v>
      </c>
      <c r="H32" s="114">
        <f t="shared" si="0"/>
        <v>111.26</v>
      </c>
      <c r="I32" s="113">
        <f t="shared" si="2"/>
        <v>0</v>
      </c>
      <c r="J32" s="54">
        <v>186</v>
      </c>
      <c r="K32" s="48"/>
      <c r="L32" s="65">
        <v>186</v>
      </c>
      <c r="M32" s="118">
        <f t="shared" si="1"/>
        <v>74.74</v>
      </c>
      <c r="N32" s="119">
        <f t="shared" si="3"/>
        <v>1.671759841811972</v>
      </c>
    </row>
    <row r="33" spans="1:14" ht="15" customHeight="1">
      <c r="A33" s="31" t="s">
        <v>30</v>
      </c>
      <c r="B33" s="47"/>
      <c r="C33" s="48"/>
      <c r="D33" s="46"/>
      <c r="E33" s="47">
        <v>20.57</v>
      </c>
      <c r="F33" s="48"/>
      <c r="G33" s="47">
        <v>20.57</v>
      </c>
      <c r="H33" s="114">
        <f t="shared" si="0"/>
        <v>20.57</v>
      </c>
      <c r="I33" s="113">
        <f t="shared" si="2"/>
        <v>0</v>
      </c>
      <c r="J33" s="54">
        <v>21</v>
      </c>
      <c r="K33" s="48"/>
      <c r="L33" s="65">
        <v>21</v>
      </c>
      <c r="M33" s="118">
        <f t="shared" si="1"/>
        <v>0.4299999999999997</v>
      </c>
      <c r="N33" s="119">
        <f t="shared" si="3"/>
        <v>1.0209042294603792</v>
      </c>
    </row>
    <row r="34" spans="1:14" ht="24">
      <c r="A34" s="28" t="s">
        <v>31</v>
      </c>
      <c r="B34" s="47"/>
      <c r="C34" s="48"/>
      <c r="D34" s="46"/>
      <c r="E34" s="47">
        <v>34.93</v>
      </c>
      <c r="F34" s="48"/>
      <c r="G34" s="47">
        <v>34.93</v>
      </c>
      <c r="H34" s="114">
        <f t="shared" si="0"/>
        <v>34.93</v>
      </c>
      <c r="I34" s="113">
        <f t="shared" si="2"/>
        <v>0</v>
      </c>
      <c r="J34" s="67">
        <v>179</v>
      </c>
      <c r="K34" s="48"/>
      <c r="L34" s="65">
        <v>179</v>
      </c>
      <c r="M34" s="118">
        <f t="shared" si="1"/>
        <v>144.07</v>
      </c>
      <c r="N34" s="119">
        <f t="shared" si="3"/>
        <v>5.124534783853421</v>
      </c>
    </row>
    <row r="35" spans="1:14" ht="24">
      <c r="A35" s="28" t="s">
        <v>32</v>
      </c>
      <c r="B35" s="47"/>
      <c r="C35" s="48"/>
      <c r="D35" s="46"/>
      <c r="E35" s="47">
        <v>35</v>
      </c>
      <c r="F35" s="48"/>
      <c r="G35" s="47">
        <v>35</v>
      </c>
      <c r="H35" s="114">
        <f t="shared" si="0"/>
        <v>35</v>
      </c>
      <c r="I35" s="113">
        <f t="shared" si="2"/>
        <v>0</v>
      </c>
      <c r="J35" s="67">
        <v>179</v>
      </c>
      <c r="K35" s="48"/>
      <c r="L35" s="65">
        <v>179</v>
      </c>
      <c r="M35" s="118">
        <f t="shared" si="1"/>
        <v>144</v>
      </c>
      <c r="N35" s="119">
        <f t="shared" si="3"/>
        <v>5.114285714285714</v>
      </c>
    </row>
    <row r="36" spans="1:14" ht="15" customHeight="1" thickBot="1">
      <c r="A36" s="32" t="s">
        <v>33</v>
      </c>
      <c r="B36" s="49"/>
      <c r="C36" s="50"/>
      <c r="D36" s="46"/>
      <c r="E36" s="49"/>
      <c r="F36" s="50"/>
      <c r="G36" s="46"/>
      <c r="H36" s="115">
        <f t="shared" si="0"/>
        <v>0</v>
      </c>
      <c r="I36" s="116">
        <f t="shared" si="2"/>
        <v>0</v>
      </c>
      <c r="J36" s="69"/>
      <c r="K36" s="50"/>
      <c r="L36" s="65"/>
      <c r="M36" s="124">
        <f t="shared" si="1"/>
        <v>0</v>
      </c>
      <c r="N36" s="122">
        <f t="shared" si="3"/>
        <v>0</v>
      </c>
    </row>
    <row r="37" spans="1:14" ht="15" customHeight="1" thickBot="1">
      <c r="A37" s="33" t="s">
        <v>34</v>
      </c>
      <c r="B37" s="55">
        <f>SUM(B19+B21+B22+B23+B24+B27+B32+B33+B34+B36)</f>
        <v>0</v>
      </c>
      <c r="C37" s="56">
        <v>0</v>
      </c>
      <c r="D37" s="57">
        <f>SUM(D19+D21+D22+D23+D24+D27+D32+D33+D34+D36)</f>
        <v>0</v>
      </c>
      <c r="E37" s="51">
        <f>SUM(E19+E21+E22+E23+E24+E27+E32+E33+E34+E36)</f>
        <v>6107.000000000001</v>
      </c>
      <c r="F37" s="52">
        <f>SUM(F19+F21+F22+F23+F24+F27+F32+F33+F34+F36)</f>
        <v>0</v>
      </c>
      <c r="G37" s="53">
        <f>SUM(G19+G21+G22+G23+G24+G27+G32+G33+G34+G36)</f>
        <v>6107.06</v>
      </c>
      <c r="H37" s="130">
        <f t="shared" si="0"/>
        <v>6107.06</v>
      </c>
      <c r="I37" s="131">
        <f t="shared" si="2"/>
        <v>0</v>
      </c>
      <c r="J37" s="52">
        <f>SUM(J19+J21+J22+J23+J24+J27+J32+J33+J34+J36)</f>
        <v>5000</v>
      </c>
      <c r="K37" s="52">
        <f>SUM(K19+K21+K22+K23+K24+K27+K32+K33+K34+K36)</f>
        <v>0</v>
      </c>
      <c r="L37" s="53">
        <f>SUM(L19+L21+L22+L23+L24+L27+L32+L33+L34+L36)</f>
        <v>5000</v>
      </c>
      <c r="M37" s="51">
        <f t="shared" si="1"/>
        <v>-1107.0600000000004</v>
      </c>
      <c r="N37" s="129">
        <f t="shared" si="3"/>
        <v>0.818724558134356</v>
      </c>
    </row>
    <row r="38" spans="1:14" ht="15" customHeight="1" thickBot="1">
      <c r="A38" s="33" t="s">
        <v>35</v>
      </c>
      <c r="B38" s="51">
        <f>B18-B37</f>
        <v>0</v>
      </c>
      <c r="C38" s="52">
        <f>C18-C37</f>
        <v>0</v>
      </c>
      <c r="D38" s="58">
        <f>SUM(B38:C38)</f>
        <v>0</v>
      </c>
      <c r="E38" s="51">
        <f>E18-E37</f>
        <v>4165.199999999998</v>
      </c>
      <c r="F38" s="52">
        <f>F18-F37</f>
        <v>0</v>
      </c>
      <c r="G38" s="58">
        <f>SUM(E38:F38)</f>
        <v>4165.199999999998</v>
      </c>
      <c r="H38" s="130">
        <f>+E38-B38</f>
        <v>4165.199999999998</v>
      </c>
      <c r="I38" s="131"/>
      <c r="J38" s="51">
        <f>J18-J37</f>
        <v>-350</v>
      </c>
      <c r="K38" s="52">
        <f>K18-K37</f>
        <v>350</v>
      </c>
      <c r="L38" s="58">
        <f>SUM(J38:K38)</f>
        <v>0</v>
      </c>
      <c r="M38" s="51"/>
      <c r="N38" s="129"/>
    </row>
    <row r="39" spans="1:14" ht="24.75" thickBot="1">
      <c r="A39" s="33" t="s">
        <v>43</v>
      </c>
      <c r="B39" s="216">
        <v>0</v>
      </c>
      <c r="C39" s="217"/>
      <c r="D39" s="218"/>
      <c r="E39" s="219">
        <v>0</v>
      </c>
      <c r="F39" s="224"/>
      <c r="G39" s="225"/>
      <c r="H39" s="130"/>
      <c r="I39" s="131"/>
      <c r="J39" s="219">
        <v>0</v>
      </c>
      <c r="K39" s="220"/>
      <c r="L39" s="221"/>
      <c r="M39" s="51"/>
      <c r="N39" s="129"/>
    </row>
    <row r="40" spans="1:8" ht="21.75" customHeight="1" thickBot="1">
      <c r="A40" s="34" t="s">
        <v>50</v>
      </c>
      <c r="B40" s="222"/>
      <c r="C40" s="223"/>
      <c r="D40" s="223"/>
      <c r="E40" s="219">
        <f>+E39</f>
        <v>0</v>
      </c>
      <c r="F40" s="224"/>
      <c r="G40" s="225"/>
      <c r="H40"/>
    </row>
    <row r="41" ht="14.25" customHeight="1">
      <c r="A41" s="95"/>
    </row>
    <row r="42" ht="12.75" customHeight="1">
      <c r="A42" s="4"/>
    </row>
    <row r="43" spans="1:10" ht="16.5" customHeight="1" thickBot="1">
      <c r="A43" s="4" t="s">
        <v>55</v>
      </c>
      <c r="B43" s="204" t="s">
        <v>81</v>
      </c>
      <c r="C43" s="204"/>
      <c r="D43" s="204"/>
      <c r="E43" s="204"/>
      <c r="F43" s="204"/>
      <c r="G43" s="204"/>
      <c r="H43" s="204"/>
      <c r="I43" s="204"/>
      <c r="J43" t="s">
        <v>36</v>
      </c>
    </row>
    <row r="44" spans="1:10" ht="18" customHeight="1">
      <c r="A44" s="232" t="s">
        <v>42</v>
      </c>
      <c r="B44" s="246" t="s">
        <v>82</v>
      </c>
      <c r="C44" s="205" t="s">
        <v>83</v>
      </c>
      <c r="D44" s="206"/>
      <c r="E44" s="206"/>
      <c r="F44" s="206"/>
      <c r="G44" s="206"/>
      <c r="H44" s="206"/>
      <c r="I44" s="207"/>
      <c r="J44" s="249" t="s">
        <v>84</v>
      </c>
    </row>
    <row r="45" spans="1:10" ht="14.25" customHeight="1">
      <c r="A45" s="233"/>
      <c r="B45" s="247"/>
      <c r="C45" s="252" t="s">
        <v>40</v>
      </c>
      <c r="D45" s="208" t="s">
        <v>41</v>
      </c>
      <c r="E45" s="209"/>
      <c r="F45" s="209"/>
      <c r="G45" s="209"/>
      <c r="H45" s="209"/>
      <c r="I45" s="210"/>
      <c r="J45" s="250"/>
    </row>
    <row r="46" spans="1:10" ht="14.25" customHeight="1">
      <c r="A46" s="234"/>
      <c r="B46" s="248"/>
      <c r="C46" s="253"/>
      <c r="D46" s="70">
        <v>1</v>
      </c>
      <c r="E46" s="70">
        <v>2</v>
      </c>
      <c r="F46" s="70">
        <v>3</v>
      </c>
      <c r="G46" s="70">
        <v>4</v>
      </c>
      <c r="H46" s="71">
        <v>5</v>
      </c>
      <c r="I46" s="71">
        <v>6</v>
      </c>
      <c r="J46" s="251"/>
    </row>
    <row r="47" spans="1:10" ht="14.25" customHeight="1" thickBot="1">
      <c r="A47" s="153">
        <v>1670</v>
      </c>
      <c r="B47" s="154">
        <v>35</v>
      </c>
      <c r="C47" s="155">
        <v>179</v>
      </c>
      <c r="D47" s="156">
        <v>179</v>
      </c>
      <c r="E47" s="155">
        <v>0</v>
      </c>
      <c r="F47" s="155">
        <v>0</v>
      </c>
      <c r="G47" s="155">
        <v>0</v>
      </c>
      <c r="H47" s="157">
        <v>0</v>
      </c>
      <c r="I47" s="155">
        <v>0</v>
      </c>
      <c r="J47" s="158">
        <f>A47-B47-C47</f>
        <v>1456</v>
      </c>
    </row>
    <row r="48" ht="14.25" customHeight="1">
      <c r="A48" s="4"/>
    </row>
    <row r="49" ht="14.25" customHeight="1">
      <c r="A49" s="4"/>
    </row>
    <row r="50" spans="1:12" ht="14.25" customHeight="1" thickBot="1">
      <c r="A50" s="204" t="s">
        <v>65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</row>
    <row r="51" spans="1:12" ht="24" customHeight="1">
      <c r="A51" s="211" t="s">
        <v>44</v>
      </c>
      <c r="B51" s="169" t="s">
        <v>88</v>
      </c>
      <c r="C51" s="171" t="s">
        <v>89</v>
      </c>
      <c r="D51" s="172"/>
      <c r="E51" s="172"/>
      <c r="F51" s="173"/>
      <c r="G51" s="169" t="s">
        <v>90</v>
      </c>
      <c r="H51" s="199" t="s">
        <v>51</v>
      </c>
      <c r="I51" s="201" t="s">
        <v>91</v>
      </c>
      <c r="J51" s="202"/>
      <c r="K51" s="202"/>
      <c r="L51" s="203"/>
    </row>
    <row r="52" spans="1:12" ht="23.25" thickBot="1">
      <c r="A52" s="212"/>
      <c r="B52" s="170"/>
      <c r="C52" s="72" t="s">
        <v>75</v>
      </c>
      <c r="D52" s="73" t="s">
        <v>45</v>
      </c>
      <c r="E52" s="73" t="s">
        <v>46</v>
      </c>
      <c r="F52" s="74" t="s">
        <v>76</v>
      </c>
      <c r="G52" s="170"/>
      <c r="H52" s="200"/>
      <c r="I52" s="10" t="s">
        <v>92</v>
      </c>
      <c r="J52" s="12" t="s">
        <v>45</v>
      </c>
      <c r="K52" s="12" t="s">
        <v>46</v>
      </c>
      <c r="L52" s="11" t="s">
        <v>93</v>
      </c>
    </row>
    <row r="53" spans="1:12" ht="14.25" customHeight="1">
      <c r="A53" s="17" t="s">
        <v>47</v>
      </c>
      <c r="B53" s="103">
        <v>5008.39</v>
      </c>
      <c r="C53" s="137">
        <v>0</v>
      </c>
      <c r="D53" s="75" t="s">
        <v>48</v>
      </c>
      <c r="E53" s="75" t="s">
        <v>48</v>
      </c>
      <c r="F53" s="76">
        <v>5008</v>
      </c>
      <c r="G53" s="103">
        <v>5008</v>
      </c>
      <c r="H53" s="107" t="s">
        <v>48</v>
      </c>
      <c r="I53" s="141">
        <v>5008</v>
      </c>
      <c r="J53" s="137">
        <v>4650</v>
      </c>
      <c r="K53" s="137">
        <v>4650</v>
      </c>
      <c r="L53" s="142">
        <v>5008</v>
      </c>
    </row>
    <row r="54" spans="1:12" ht="14.25" customHeight="1">
      <c r="A54" s="13" t="s">
        <v>67</v>
      </c>
      <c r="B54" s="104">
        <v>0</v>
      </c>
      <c r="C54" s="138">
        <v>0</v>
      </c>
      <c r="D54" s="77">
        <v>0</v>
      </c>
      <c r="E54" s="77">
        <v>0</v>
      </c>
      <c r="F54" s="78">
        <f>+C54+D54-E54</f>
        <v>0</v>
      </c>
      <c r="G54" s="104">
        <v>0</v>
      </c>
      <c r="H54" s="108">
        <f>+G54-F54</f>
        <v>0</v>
      </c>
      <c r="I54" s="143">
        <f>F54</f>
        <v>0</v>
      </c>
      <c r="J54" s="138">
        <v>100</v>
      </c>
      <c r="K54" s="138">
        <v>0</v>
      </c>
      <c r="L54" s="144">
        <f>+I54+J54-K54</f>
        <v>100</v>
      </c>
    </row>
    <row r="55" spans="1:12" ht="14.25" customHeight="1">
      <c r="A55" s="100" t="s">
        <v>68</v>
      </c>
      <c r="B55" s="104">
        <v>2911.43</v>
      </c>
      <c r="C55" s="139">
        <v>0</v>
      </c>
      <c r="D55" s="79">
        <v>9230</v>
      </c>
      <c r="E55" s="79">
        <v>6319</v>
      </c>
      <c r="F55" s="80">
        <v>2911</v>
      </c>
      <c r="G55" s="104">
        <v>2911</v>
      </c>
      <c r="H55" s="109" t="s">
        <v>48</v>
      </c>
      <c r="I55" s="145">
        <v>2911</v>
      </c>
      <c r="J55" s="139">
        <v>4650</v>
      </c>
      <c r="K55" s="139">
        <v>4650</v>
      </c>
      <c r="L55" s="146">
        <v>2911</v>
      </c>
    </row>
    <row r="56" spans="1:12" ht="14.25" customHeight="1">
      <c r="A56" s="101" t="s">
        <v>49</v>
      </c>
      <c r="B56" s="159">
        <v>13.12</v>
      </c>
      <c r="C56" s="160">
        <v>0</v>
      </c>
      <c r="D56" s="161">
        <v>20</v>
      </c>
      <c r="E56" s="161">
        <v>0</v>
      </c>
      <c r="F56" s="162">
        <f>+C56+D56-E56</f>
        <v>20</v>
      </c>
      <c r="G56" s="159">
        <v>13</v>
      </c>
      <c r="H56" s="163">
        <f>+G56-F56</f>
        <v>-7</v>
      </c>
      <c r="I56" s="164">
        <f>F56</f>
        <v>20</v>
      </c>
      <c r="J56" s="160">
        <v>30</v>
      </c>
      <c r="K56" s="160">
        <v>20</v>
      </c>
      <c r="L56" s="165">
        <f>+I56+J56-K56</f>
        <v>30</v>
      </c>
    </row>
    <row r="57" spans="1:12" ht="14.25" customHeight="1">
      <c r="A57" s="100" t="s">
        <v>57</v>
      </c>
      <c r="B57" s="105">
        <v>0</v>
      </c>
      <c r="C57" s="138">
        <v>0</v>
      </c>
      <c r="D57" s="81" t="s">
        <v>48</v>
      </c>
      <c r="E57" s="81" t="s">
        <v>48</v>
      </c>
      <c r="F57" s="82" t="s">
        <v>48</v>
      </c>
      <c r="G57" s="105">
        <v>0</v>
      </c>
      <c r="H57" s="110" t="s">
        <v>48</v>
      </c>
      <c r="I57" s="143" t="s">
        <v>48</v>
      </c>
      <c r="J57" s="138" t="s">
        <v>48</v>
      </c>
      <c r="K57" s="138" t="s">
        <v>48</v>
      </c>
      <c r="L57" s="144" t="s">
        <v>48</v>
      </c>
    </row>
    <row r="58" spans="1:12" ht="14.25" customHeight="1">
      <c r="A58" s="100" t="s">
        <v>69</v>
      </c>
      <c r="B58" s="104">
        <v>0</v>
      </c>
      <c r="C58" s="138">
        <v>0</v>
      </c>
      <c r="D58" s="77">
        <v>0</v>
      </c>
      <c r="E58" s="77">
        <v>0</v>
      </c>
      <c r="F58" s="78">
        <f>+C58+D58-E58</f>
        <v>0</v>
      </c>
      <c r="G58" s="104">
        <v>0</v>
      </c>
      <c r="H58" s="108">
        <v>0</v>
      </c>
      <c r="I58" s="143">
        <f>F58</f>
        <v>0</v>
      </c>
      <c r="J58" s="138">
        <v>4065</v>
      </c>
      <c r="K58" s="138">
        <v>980</v>
      </c>
      <c r="L58" s="144">
        <f>+I58+J58-K58</f>
        <v>3085</v>
      </c>
    </row>
    <row r="59" spans="1:12" ht="14.25" customHeight="1" thickBot="1">
      <c r="A59" s="102" t="s">
        <v>70</v>
      </c>
      <c r="B59" s="106">
        <v>0</v>
      </c>
      <c r="C59" s="140">
        <v>0</v>
      </c>
      <c r="D59" s="83">
        <v>0</v>
      </c>
      <c r="E59" s="83">
        <v>0</v>
      </c>
      <c r="F59" s="84">
        <f>+C59+D59-E59</f>
        <v>0</v>
      </c>
      <c r="G59" s="106">
        <v>0</v>
      </c>
      <c r="H59" s="111">
        <f>+G59-F59</f>
        <v>0</v>
      </c>
      <c r="I59" s="147">
        <v>35</v>
      </c>
      <c r="J59" s="140">
        <v>1085</v>
      </c>
      <c r="K59" s="148">
        <v>980</v>
      </c>
      <c r="L59" s="149">
        <f>+I59+J59-K59</f>
        <v>140</v>
      </c>
    </row>
    <row r="60" ht="14.25" customHeight="1">
      <c r="A60" s="95"/>
    </row>
    <row r="61" ht="14.25" customHeight="1">
      <c r="A61" s="4"/>
    </row>
    <row r="62" ht="14.25" customHeight="1" thickBot="1">
      <c r="A62" s="4"/>
    </row>
    <row r="63" spans="1:12" ht="14.25" customHeight="1">
      <c r="A63" s="174" t="s">
        <v>87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4"/>
      <c r="L63" s="15"/>
    </row>
    <row r="64" spans="1:12" ht="14.25" customHeight="1">
      <c r="A64" s="185" t="s">
        <v>39</v>
      </c>
      <c r="B64" s="183"/>
      <c r="C64" s="183"/>
      <c r="D64" s="183"/>
      <c r="E64" s="184"/>
      <c r="F64" s="16" t="s">
        <v>38</v>
      </c>
      <c r="G64" s="182" t="s">
        <v>52</v>
      </c>
      <c r="H64" s="183"/>
      <c r="I64" s="183"/>
      <c r="J64" s="183"/>
      <c r="K64" s="184"/>
      <c r="L64" s="18" t="s">
        <v>38</v>
      </c>
    </row>
    <row r="65" spans="1:12" ht="14.25" customHeight="1">
      <c r="A65" s="179" t="s">
        <v>95</v>
      </c>
      <c r="B65" s="180"/>
      <c r="C65" s="180"/>
      <c r="D65" s="180"/>
      <c r="E65" s="181"/>
      <c r="F65" s="22">
        <v>980</v>
      </c>
      <c r="G65" s="193"/>
      <c r="H65" s="194"/>
      <c r="I65" s="194"/>
      <c r="J65" s="194"/>
      <c r="K65" s="195"/>
      <c r="L65" s="167"/>
    </row>
    <row r="66" spans="1:12" ht="14.25" customHeight="1">
      <c r="A66" s="176"/>
      <c r="B66" s="177"/>
      <c r="C66" s="177"/>
      <c r="D66" s="177"/>
      <c r="E66" s="178"/>
      <c r="F66" s="99"/>
      <c r="G66" s="196"/>
      <c r="H66" s="197"/>
      <c r="I66" s="197"/>
      <c r="J66" s="197"/>
      <c r="K66" s="198"/>
      <c r="L66" s="168"/>
    </row>
    <row r="67" spans="1:12" ht="14.25" customHeight="1" thickBot="1">
      <c r="A67" s="135"/>
      <c r="B67" s="136"/>
      <c r="C67" s="136"/>
      <c r="D67" s="136"/>
      <c r="E67" s="136"/>
      <c r="F67" s="94"/>
      <c r="G67" s="96"/>
      <c r="H67" s="97"/>
      <c r="I67" s="97"/>
      <c r="J67" s="97"/>
      <c r="K67" s="98"/>
      <c r="L67" s="132"/>
    </row>
    <row r="68" spans="1:12" ht="14.25" customHeight="1" thickBot="1">
      <c r="A68" s="186" t="s">
        <v>56</v>
      </c>
      <c r="B68" s="187"/>
      <c r="C68" s="187"/>
      <c r="D68" s="187"/>
      <c r="E68" s="192"/>
      <c r="F68" s="92">
        <f>SUM(F65:F66)</f>
        <v>980</v>
      </c>
      <c r="G68" s="186" t="s">
        <v>56</v>
      </c>
      <c r="H68" s="187"/>
      <c r="I68" s="187"/>
      <c r="J68" s="187"/>
      <c r="K68" s="188"/>
      <c r="L68" s="133">
        <f>SUM(L65:L67)</f>
        <v>0</v>
      </c>
    </row>
    <row r="69" spans="1:11" ht="14.25" customHeight="1" thickBot="1">
      <c r="A69" s="189" t="s">
        <v>71</v>
      </c>
      <c r="B69" s="190"/>
      <c r="C69" s="190"/>
      <c r="D69" s="190"/>
      <c r="E69" s="191"/>
      <c r="F69" s="93"/>
      <c r="G69" s="91"/>
      <c r="H69" s="91"/>
      <c r="I69" s="134"/>
      <c r="J69" s="134"/>
      <c r="K69" s="134"/>
    </row>
    <row r="70" ht="14.25" customHeight="1">
      <c r="A70" s="4"/>
    </row>
    <row r="72" spans="1:12" ht="12.75">
      <c r="A72" s="166" t="s">
        <v>86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</row>
    <row r="73" ht="13.5" thickBot="1"/>
    <row r="74" spans="1:9" ht="13.5" thickBot="1">
      <c r="A74" s="5"/>
      <c r="B74" s="19" t="s">
        <v>58</v>
      </c>
      <c r="C74" s="20"/>
      <c r="D74" s="21"/>
      <c r="E74" s="125" t="s">
        <v>59</v>
      </c>
      <c r="F74" s="126"/>
      <c r="G74" s="127"/>
      <c r="H74" s="226" t="s">
        <v>53</v>
      </c>
      <c r="I74" s="227"/>
    </row>
    <row r="75" spans="1:14" s="5" customFormat="1" ht="13.5" customHeight="1">
      <c r="A75"/>
      <c r="B75" s="85" t="s">
        <v>54</v>
      </c>
      <c r="C75" s="86" t="s">
        <v>60</v>
      </c>
      <c r="D75" s="87" t="s">
        <v>61</v>
      </c>
      <c r="E75" s="85" t="s">
        <v>54</v>
      </c>
      <c r="F75" s="86" t="s">
        <v>60</v>
      </c>
      <c r="G75" s="87" t="s">
        <v>62</v>
      </c>
      <c r="H75" s="228" t="s">
        <v>63</v>
      </c>
      <c r="I75" s="229"/>
      <c r="J75"/>
      <c r="K75"/>
      <c r="L75"/>
      <c r="M75"/>
      <c r="N75"/>
    </row>
    <row r="76" spans="2:9" ht="13.5" thickBot="1">
      <c r="B76" s="88">
        <v>2008</v>
      </c>
      <c r="C76" s="89">
        <v>2009</v>
      </c>
      <c r="D76" s="90"/>
      <c r="E76" s="88">
        <v>2008</v>
      </c>
      <c r="F76" s="89">
        <v>2009</v>
      </c>
      <c r="G76" s="90" t="s">
        <v>85</v>
      </c>
      <c r="H76" s="230" t="s">
        <v>66</v>
      </c>
      <c r="I76" s="231"/>
    </row>
    <row r="77" spans="2:9" ht="13.5" thickBot="1">
      <c r="B77" s="25">
        <v>3</v>
      </c>
      <c r="C77" s="23">
        <v>5</v>
      </c>
      <c r="D77" s="24">
        <f>SUM(C77-B77)</f>
        <v>2</v>
      </c>
      <c r="E77" s="25">
        <f>H78/(12*B77)*1000</f>
        <v>28083.333333333332</v>
      </c>
      <c r="F77" s="23">
        <f>H77/(12*C77)*1000</f>
        <v>25583.333333333332</v>
      </c>
      <c r="G77" s="26">
        <f>PRODUCT(F77/E77*100)</f>
        <v>91.0979228486647</v>
      </c>
      <c r="H77" s="213">
        <f>L29</f>
        <v>1535</v>
      </c>
      <c r="I77" s="214"/>
    </row>
    <row r="78" spans="8:9" ht="13.5" customHeight="1" hidden="1">
      <c r="H78" s="215">
        <f>G29</f>
        <v>1011</v>
      </c>
      <c r="I78" s="215"/>
    </row>
    <row r="79" ht="13.5" customHeight="1" hidden="1"/>
    <row r="80" ht="16.5" customHeight="1"/>
  </sheetData>
  <mergeCells count="40">
    <mergeCell ref="B43:I43"/>
    <mergeCell ref="A44:A46"/>
    <mergeCell ref="A3:N3"/>
    <mergeCell ref="A5:A8"/>
    <mergeCell ref="H6:I6"/>
    <mergeCell ref="B5:N5"/>
    <mergeCell ref="M6:N6"/>
    <mergeCell ref="B44:B46"/>
    <mergeCell ref="J44:J46"/>
    <mergeCell ref="C45:C46"/>
    <mergeCell ref="H77:I77"/>
    <mergeCell ref="H78:I78"/>
    <mergeCell ref="B39:D39"/>
    <mergeCell ref="J39:L39"/>
    <mergeCell ref="B40:D40"/>
    <mergeCell ref="E40:G40"/>
    <mergeCell ref="E39:G39"/>
    <mergeCell ref="H74:I74"/>
    <mergeCell ref="H75:I75"/>
    <mergeCell ref="H76:I76"/>
    <mergeCell ref="H51:H52"/>
    <mergeCell ref="I51:L51"/>
    <mergeCell ref="A50:L50"/>
    <mergeCell ref="C44:I44"/>
    <mergeCell ref="D45:I45"/>
    <mergeCell ref="A51:A52"/>
    <mergeCell ref="G68:K68"/>
    <mergeCell ref="A69:E69"/>
    <mergeCell ref="A68:E68"/>
    <mergeCell ref="G65:K66"/>
    <mergeCell ref="A72:L72"/>
    <mergeCell ref="L65:L66"/>
    <mergeCell ref="B51:B52"/>
    <mergeCell ref="C51:F51"/>
    <mergeCell ref="G51:G52"/>
    <mergeCell ref="A63:J63"/>
    <mergeCell ref="A66:E66"/>
    <mergeCell ref="A65:E65"/>
    <mergeCell ref="G64:K64"/>
    <mergeCell ref="A64:E64"/>
  </mergeCells>
  <conditionalFormatting sqref="N9:N12 N37">
    <cfRule type="cellIs" priority="1" dxfId="0" operator="between" stopIfTrue="1">
      <formula>0.95</formula>
      <formula>0.05</formula>
    </cfRule>
    <cfRule type="cellIs" priority="2" dxfId="1" operator="between" stopIfTrue="1">
      <formula>1.05</formula>
      <formula>1.49</formula>
    </cfRule>
    <cfRule type="cellIs" priority="3" dxfId="2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2009-03-26T13:15:00Z</cp:lastPrinted>
  <dcterms:created xsi:type="dcterms:W3CDTF">2004-02-26T11:39:43Z</dcterms:created>
  <dcterms:modified xsi:type="dcterms:W3CDTF">2009-06-25T08:59:20Z</dcterms:modified>
  <cp:category/>
  <cp:version/>
  <cp:contentType/>
  <cp:contentStatus/>
</cp:coreProperties>
</file>