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45" activeTab="0"/>
  </bookViews>
  <sheets>
    <sheet name="REKAPITULACE" sheetId="1" r:id="rId1"/>
    <sheet name="PLNĚNÍ PŘÍJMŮ" sheetId="2" r:id="rId2"/>
    <sheet name="dane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 " sheetId="11" r:id="rId11"/>
    <sheet name="Čerpání EU_pujcka " sheetId="12" r:id="rId12"/>
    <sheet name="UŽITÍ" sheetId="13" r:id="rId13"/>
  </sheets>
  <definedNames>
    <definedName name="_468">#REF!</definedName>
    <definedName name="_469">#REF!</definedName>
    <definedName name="_470">#REF!</definedName>
    <definedName name="_471">#REF!</definedName>
    <definedName name="_472">#REF!</definedName>
    <definedName name="_473">#REF!</definedName>
    <definedName name="_474">#REF!</definedName>
    <definedName name="_475">#REF!</definedName>
    <definedName name="_476">#REF!</definedName>
    <definedName name="_477">#REF!</definedName>
    <definedName name="_478">#REF!</definedName>
    <definedName name="_479">#REF!</definedName>
    <definedName name="_480">#REF!</definedName>
    <definedName name="_481">#REF!</definedName>
    <definedName name="_482">#REF!</definedName>
    <definedName name="_483" localSheetId="2">'dane'!$C$39</definedName>
    <definedName name="_483">#REF!</definedName>
    <definedName name="_484" localSheetId="2">'dane'!$D$39</definedName>
    <definedName name="_484">#REF!</definedName>
    <definedName name="_485" localSheetId="2">'dane'!$E$39</definedName>
    <definedName name="_485">#REF!</definedName>
    <definedName name="_486" localSheetId="2">'dane'!$F$39</definedName>
    <definedName name="_486">#REF!</definedName>
    <definedName name="_487" localSheetId="2">'dane'!$G$39</definedName>
    <definedName name="_487">#REF!</definedName>
    <definedName name="_488" localSheetId="2">'dane'!$H$39</definedName>
    <definedName name="_488">#REF!</definedName>
    <definedName name="_489" localSheetId="2">'dane'!$I$39</definedName>
    <definedName name="_489">#REF!</definedName>
    <definedName name="_490" localSheetId="2">'dane'!$L$39</definedName>
    <definedName name="_490">#REF!</definedName>
    <definedName name="_491" localSheetId="2">'dane'!$M$39</definedName>
    <definedName name="_491">#REF!</definedName>
    <definedName name="_492" localSheetId="2">'dane'!$N$39</definedName>
    <definedName name="_492">#REF!</definedName>
    <definedName name="_493" localSheetId="2">'dane'!$O$39</definedName>
    <definedName name="_493">#REF!</definedName>
    <definedName name="_494" localSheetId="2">'dane'!$P$39</definedName>
    <definedName name="_494">#REF!</definedName>
    <definedName name="_495" localSheetId="2">'dane'!$Q$39</definedName>
    <definedName name="_495">#REF!</definedName>
    <definedName name="_496" localSheetId="2">'dane'!$T$39</definedName>
    <definedName name="_496">#REF!</definedName>
    <definedName name="_497">#REF!</definedName>
    <definedName name="_498">#REF!</definedName>
    <definedName name="_499">#REF!</definedName>
    <definedName name="_500">#REF!</definedName>
    <definedName name="_501" localSheetId="2">'dane'!$C$34</definedName>
    <definedName name="_501">#REF!</definedName>
    <definedName name="_502" localSheetId="2">'dane'!$D$34</definedName>
    <definedName name="_502">#REF!</definedName>
    <definedName name="_503" localSheetId="2">'dane'!$E$34</definedName>
    <definedName name="_503">#REF!</definedName>
    <definedName name="_504" localSheetId="2">'dane'!$F$34</definedName>
    <definedName name="_504">#REF!</definedName>
    <definedName name="_505" localSheetId="2">'dane'!$G$34</definedName>
    <definedName name="_505">#REF!</definedName>
    <definedName name="_506" localSheetId="2">'dane'!$H$34</definedName>
    <definedName name="_506">#REF!</definedName>
    <definedName name="_507" localSheetId="2">'dane'!$I$34</definedName>
    <definedName name="_507">#REF!</definedName>
    <definedName name="_508" localSheetId="2">'dane'!$L$34</definedName>
    <definedName name="_508">#REF!</definedName>
    <definedName name="_509" localSheetId="2">'dane'!$M$34</definedName>
    <definedName name="_509">#REF!</definedName>
    <definedName name="_510" localSheetId="2">'dane'!$N$34</definedName>
    <definedName name="_510">#REF!</definedName>
    <definedName name="_511" localSheetId="2">'dane'!$O$34</definedName>
    <definedName name="_511">#REF!</definedName>
    <definedName name="_512" localSheetId="2">'dane'!$P$34</definedName>
    <definedName name="_512">#REF!</definedName>
    <definedName name="_513" localSheetId="2">'dane'!$Q$34</definedName>
    <definedName name="_513">#REF!</definedName>
    <definedName name="_514" localSheetId="2">'dane'!$T$34</definedName>
    <definedName name="_514">#REF!</definedName>
    <definedName name="_515">#REF!</definedName>
    <definedName name="_516">#REF!</definedName>
    <definedName name="_517">#REF!</definedName>
    <definedName name="_518">#REF!</definedName>
    <definedName name="_519" localSheetId="2">'dane'!$C$35</definedName>
    <definedName name="_519">#REF!</definedName>
    <definedName name="_520" localSheetId="2">'dane'!$D$35</definedName>
    <definedName name="_520">#REF!</definedName>
    <definedName name="_521" localSheetId="2">'dane'!$E$35</definedName>
    <definedName name="_521">#REF!</definedName>
    <definedName name="_522" localSheetId="2">'dane'!$F$35</definedName>
    <definedName name="_522">#REF!</definedName>
    <definedName name="_523" localSheetId="2">'dane'!$G$35</definedName>
    <definedName name="_523">#REF!</definedName>
    <definedName name="_524" localSheetId="2">'dane'!$H$35</definedName>
    <definedName name="_524">#REF!</definedName>
    <definedName name="_525" localSheetId="2">'dane'!$I$35</definedName>
    <definedName name="_525">#REF!</definedName>
    <definedName name="_526" localSheetId="2">'dane'!$L$35</definedName>
    <definedName name="_526">#REF!</definedName>
    <definedName name="_527" localSheetId="2">'dane'!$M$35</definedName>
    <definedName name="_527">#REF!</definedName>
    <definedName name="_528" localSheetId="2">'dane'!$N$35</definedName>
    <definedName name="_528">#REF!</definedName>
    <definedName name="_529" localSheetId="2">'dane'!$O$35</definedName>
    <definedName name="_529">#REF!</definedName>
    <definedName name="_530" localSheetId="2">'dane'!$P$35</definedName>
    <definedName name="_530">#REF!</definedName>
    <definedName name="_531" localSheetId="2">'dane'!$Q$35</definedName>
    <definedName name="_531">#REF!</definedName>
    <definedName name="_532" localSheetId="2">'dane'!$T$35</definedName>
    <definedName name="_532">#REF!</definedName>
    <definedName name="_533">#REF!</definedName>
    <definedName name="_534">#REF!</definedName>
    <definedName name="_535">#REF!</definedName>
    <definedName name="_536">#REF!</definedName>
    <definedName name="_537" localSheetId="2">'dane'!$C$36</definedName>
    <definedName name="_537">#REF!</definedName>
    <definedName name="_538" localSheetId="2">'dane'!$D$36</definedName>
    <definedName name="_538">#REF!</definedName>
    <definedName name="_539" localSheetId="2">'dane'!$E$36</definedName>
    <definedName name="_539">#REF!</definedName>
    <definedName name="_540" localSheetId="2">'dane'!$F$36</definedName>
    <definedName name="_540">#REF!</definedName>
    <definedName name="_541" localSheetId="2">'dane'!$G$36</definedName>
    <definedName name="_541">#REF!</definedName>
    <definedName name="_542" localSheetId="2">'dane'!$H$36</definedName>
    <definedName name="_542">#REF!</definedName>
    <definedName name="_543" localSheetId="2">'dane'!$I$36</definedName>
    <definedName name="_543">#REF!</definedName>
    <definedName name="_544" localSheetId="2">'dane'!$L$36</definedName>
    <definedName name="_544">#REF!</definedName>
    <definedName name="_545" localSheetId="2">'dane'!$M$36</definedName>
    <definedName name="_545">#REF!</definedName>
    <definedName name="_546" localSheetId="2">'dane'!$N$36</definedName>
    <definedName name="_546">#REF!</definedName>
    <definedName name="_547" localSheetId="2">'dane'!$O$36</definedName>
    <definedName name="_547">#REF!</definedName>
    <definedName name="_548" localSheetId="2">'dane'!$P$36</definedName>
    <definedName name="_548">#REF!</definedName>
    <definedName name="_549" localSheetId="2">'dane'!$Q$36</definedName>
    <definedName name="_549">#REF!</definedName>
    <definedName name="_550" localSheetId="2">'dane'!$T$36</definedName>
    <definedName name="_550">#REF!</definedName>
    <definedName name="_551">#REF!</definedName>
    <definedName name="_552">#REF!</definedName>
    <definedName name="_553">#REF!</definedName>
    <definedName name="_554">#REF!</definedName>
    <definedName name="_555" localSheetId="2">'dane'!$C$37</definedName>
    <definedName name="_555">#REF!</definedName>
    <definedName name="_556" localSheetId="2">'dane'!$D$37</definedName>
    <definedName name="_556">#REF!</definedName>
    <definedName name="_557" localSheetId="2">'dane'!$E$37</definedName>
    <definedName name="_557">#REF!</definedName>
    <definedName name="_558" localSheetId="2">'dane'!$F$37</definedName>
    <definedName name="_558">#REF!</definedName>
    <definedName name="_559" localSheetId="2">'dane'!$G$37</definedName>
    <definedName name="_559">#REF!</definedName>
    <definedName name="_560" localSheetId="2">'dane'!$H$37</definedName>
    <definedName name="_560">#REF!</definedName>
    <definedName name="_561" localSheetId="2">'dane'!$I$37</definedName>
    <definedName name="_561">#REF!</definedName>
    <definedName name="_562" localSheetId="2">'dane'!$L$37</definedName>
    <definedName name="_562">#REF!</definedName>
    <definedName name="_563" localSheetId="2">'dane'!$M$37</definedName>
    <definedName name="_563">#REF!</definedName>
    <definedName name="_564" localSheetId="2">'dane'!$N$37</definedName>
    <definedName name="_564">#REF!</definedName>
    <definedName name="_565" localSheetId="2">'dane'!$O$37</definedName>
    <definedName name="_565">#REF!</definedName>
    <definedName name="_566" localSheetId="2">'dane'!$P$37</definedName>
    <definedName name="_566">#REF!</definedName>
    <definedName name="_567" localSheetId="2">'dane'!$Q$37</definedName>
    <definedName name="_567">#REF!</definedName>
    <definedName name="_568" localSheetId="2">'dane'!$T$37</definedName>
    <definedName name="_568">#REF!</definedName>
    <definedName name="_569">#REF!</definedName>
    <definedName name="_570">#REF!</definedName>
    <definedName name="_571">#REF!</definedName>
    <definedName name="_572">#REF!</definedName>
    <definedName name="_573" localSheetId="2">'dane'!$C$38</definedName>
    <definedName name="_573">#REF!</definedName>
    <definedName name="_574" localSheetId="2">'dane'!$D$38</definedName>
    <definedName name="_574">#REF!</definedName>
    <definedName name="_575" localSheetId="2">'dane'!$E$38</definedName>
    <definedName name="_575">#REF!</definedName>
    <definedName name="_576" localSheetId="2">'dane'!$F$38</definedName>
    <definedName name="_576">#REF!</definedName>
    <definedName name="_577" localSheetId="2">'dane'!$G$38</definedName>
    <definedName name="_577">#REF!</definedName>
    <definedName name="_578" localSheetId="2">'dane'!$H$38</definedName>
    <definedName name="_578">#REF!</definedName>
    <definedName name="_579" localSheetId="2">'dane'!$I$38</definedName>
    <definedName name="_579">#REF!</definedName>
    <definedName name="_580" localSheetId="2">'dane'!$L$38</definedName>
    <definedName name="_580">#REF!</definedName>
    <definedName name="_581">'dane'!$M$38</definedName>
    <definedName name="_582">'dane'!$N$38</definedName>
    <definedName name="_583">'dane'!$O$38</definedName>
    <definedName name="_584">'dane'!$P$38</definedName>
    <definedName name="_585">'dane'!$Q$38</definedName>
    <definedName name="_586">'dane'!$T$38</definedName>
    <definedName name="_xlnm.Print_Titles" localSheetId="10">'Čerpání EU  '!$3:$4</definedName>
    <definedName name="_xlnm.Print_Titles" localSheetId="12">'UŽITÍ'!$7:$8</definedName>
    <definedName name="_xlnm.Print_Area" localSheetId="10">'Čerpání EU  '!$A$1:$N$95</definedName>
    <definedName name="_xlnm.Print_Area" localSheetId="4">'čerpání KÚ'!$A$1:$F$90</definedName>
    <definedName name="_xlnm.Print_Area" localSheetId="5">'čerpání zastupitelstva'!$A$1:$F$88</definedName>
    <definedName name="_xlnm.Print_Area" localSheetId="2">'dane'!$A$1:$AC$42</definedName>
    <definedName name="_xlnm.Print_Area" localSheetId="9">'Fond strateg.rez.'!$A$1:$G$139</definedName>
    <definedName name="_xlnm.Print_Area" localSheetId="8">'FOND VYS GP'!$A$1:$H$140</definedName>
    <definedName name="_xlnm.Print_Area" localSheetId="7">'FOND VYSOČINY'!$A$1:$E$32</definedName>
    <definedName name="_xlnm.Print_Area" localSheetId="1">'PLNĚNÍ PŘÍJMŮ'!$A$1:$E$95</definedName>
    <definedName name="_xlnm.Print_Area" localSheetId="0">'REKAPITULACE'!$A$1:$E$51</definedName>
    <definedName name="_xlnm.Print_Area" localSheetId="6">'SOCIÁLNÍ FOND'!$A$1:$E$43</definedName>
    <definedName name="_xlnm.Print_Area" localSheetId="12">'UŽITÍ'!$A$1:$E$81</definedName>
    <definedName name="_xlnm.Print_Area" localSheetId="3">'VÝDAJE - kapitoly'!$A$1:$G$595</definedName>
  </definedNames>
  <calcPr fullCalcOnLoad="1"/>
</workbook>
</file>

<file path=xl/sharedStrings.xml><?xml version="1.0" encoding="utf-8"?>
<sst xmlns="http://schemas.openxmlformats.org/spreadsheetml/2006/main" count="2155" uniqueCount="1102">
  <si>
    <t>Zpracování odborných podkladů v oblasti památkové péče</t>
  </si>
  <si>
    <t>Rodinné pasy  - volný čas rodin s dětmi</t>
  </si>
  <si>
    <t>Akce podporované krajem Vysočina</t>
  </si>
  <si>
    <t>Osobní a věcné výdaje krajského úřadu - příloha KR1</t>
  </si>
  <si>
    <t>Poplatky za odběr podzemních vod</t>
  </si>
  <si>
    <t>Realizované kurzové zisky</t>
  </si>
  <si>
    <t xml:space="preserve">Ostatní nedaňové přijmy jinde nezařazené </t>
  </si>
  <si>
    <t>Ostatní investiční přijaté transfery ze státního rozpočtu (pol.4216)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</si>
  <si>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</si>
  <si>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</si>
  <si>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</si>
  <si>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</si>
  <si>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</si>
  <si>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</si>
  <si>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8000</t>
  </si>
  <si>
    <t>8001</t>
  </si>
  <si>
    <t>8002</t>
  </si>
  <si>
    <t>8003</t>
  </si>
  <si>
    <t>8005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</si>
  <si>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</si>
  <si>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</si>
  <si>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</si>
  <si>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</si>
  <si>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</si>
  <si>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</si>
  <si>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</si>
  <si>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</si>
  <si>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ÚZ</t>
  </si>
  <si>
    <t>Vzdělávací programy EU</t>
  </si>
  <si>
    <t xml:space="preserve">Podpora neziskového sektoru </t>
  </si>
  <si>
    <t>Podpora sportu</t>
  </si>
  <si>
    <t>Ostatní činnosti ve školství</t>
  </si>
  <si>
    <t>236 90</t>
  </si>
  <si>
    <t>Jaroměřice - Hrotovice</t>
  </si>
  <si>
    <t>Základní umělecké školy - pořízení a opravy učebních pomůcek ZUŠ</t>
  </si>
  <si>
    <t>Zajištění provozu LSPP</t>
  </si>
  <si>
    <t>Certifikace a akreditace</t>
  </si>
  <si>
    <t>2212</t>
  </si>
  <si>
    <t>Souvislé opravy silnic II. III. třídy příloha D1</t>
  </si>
  <si>
    <t>Kapitálové výdaje příloha D2</t>
  </si>
  <si>
    <t>Investice do mostů příloha D2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</si>
  <si>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</si>
  <si>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</si>
  <si>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</si>
  <si>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</si>
  <si>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6310</t>
  </si>
  <si>
    <t>8224</t>
  </si>
  <si>
    <t>Splátky jistiny úvěru od EIB</t>
  </si>
  <si>
    <t>Ostatní neinvestiční transfery neziskovým organ.</t>
  </si>
  <si>
    <t>roku 2009 (dle schválených zásad)</t>
  </si>
  <si>
    <t>Zůstatek účtu k 31. 12. 2008</t>
  </si>
  <si>
    <t xml:space="preserve">SCHVÁLENÝ   ROZPOČET   ROK   2009    </t>
  </si>
  <si>
    <t>SCHVÁLENÝ   ROZPOČET   ROK   2009</t>
  </si>
  <si>
    <t>Zvýšení nenárokových složek platů pedag. prac.</t>
  </si>
  <si>
    <t>z toho 3549</t>
  </si>
  <si>
    <t>Dotace obcím a ostatním poskytovatelům sociálních služeb</t>
  </si>
  <si>
    <t xml:space="preserve">Dotace Klubu českých turistů na cyklotrasy a pěší trasy </t>
  </si>
  <si>
    <t>MA 21 a Zdraví 21 (dle Zásad zastupitelstva kraje)</t>
  </si>
  <si>
    <t>Financování kanceláře zastoupení v Bruselu - provozní, režijní apod.</t>
  </si>
  <si>
    <t>Dostavba KÚ kraje Vysočina (budova D)</t>
  </si>
  <si>
    <t>Pokusné ověřování ŠVP u vybraných ZŠ speciálních</t>
  </si>
  <si>
    <t>Hustota a specifika</t>
  </si>
  <si>
    <t>Program sociální prevence a prevence kriminality</t>
  </si>
  <si>
    <t>Program protidrogové politiky</t>
  </si>
  <si>
    <t>Asistenti pedagogů pro děti, žáky a studenty se sociálním znavýhodněním</t>
  </si>
  <si>
    <t>Neinvestiční transfery neziskovým organizacím</t>
  </si>
  <si>
    <t>Ostatní záležtosti lesního hosp.-režijní  výdaje</t>
  </si>
  <si>
    <t>Centrum multikulturního vzdělávání, o.s. Jihlava -  na podporu činnosti centra</t>
  </si>
  <si>
    <t xml:space="preserve">Ostatní záležitosti vodního hosp.-režijní výdaje. </t>
  </si>
  <si>
    <t>Daň z příjmů FO ze závislé činnosti a funkčních požitků</t>
  </si>
  <si>
    <t xml:space="preserve">Vědeckotechnologický park Jihlava </t>
  </si>
  <si>
    <t>10 a) Čerpání projektů EU k 31.  5.  2009 (v tis. Kč)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</si>
  <si>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</si>
  <si>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</si>
  <si>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</si>
  <si>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</si>
  <si>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</si>
  <si>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2005 - 2008 </t>
  </si>
  <si>
    <t>Převod z FSR    1-5/2009</t>
  </si>
  <si>
    <t>Zbývá převést z FSR</t>
  </si>
  <si>
    <t>Skutečné výdaje za trvání projektu            2005 - 2008</t>
  </si>
  <si>
    <t xml:space="preserve">Skutečné výdaje 1-5 2009 </t>
  </si>
  <si>
    <t>Skutečné příjmy za trvání projektu 2005 - 2008</t>
  </si>
  <si>
    <t xml:space="preserve">Příjmy 1-5 2009 </t>
  </si>
  <si>
    <t>236 51</t>
  </si>
  <si>
    <t xml:space="preserve">Půjčky na projekty EU (příjmy = splátky půjčených fin. prostředků) - ukončen </t>
  </si>
  <si>
    <t>236 60</t>
  </si>
  <si>
    <t>Technická asistence SROP: Ostatní výdaje technické pomoci SROP - ukončen</t>
  </si>
  <si>
    <t>Technická asistence SROP: Aktivity spojené s řízením SROP - ukončen</t>
  </si>
  <si>
    <t>236 61</t>
  </si>
  <si>
    <t>Budování rozvojového partnerství za účelem posílení kapacity při plánování a realizaci programů v kraji Vysočina - ukončen</t>
  </si>
  <si>
    <t>236 66</t>
  </si>
  <si>
    <t>Rozvoj kapacit dalšího profesního vzdělávání - OP RLZ (z rozpočtu kraje na zvl. účet převedeno 85 tis. Kč)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</si>
  <si>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</si>
  <si>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</si>
  <si>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</si>
  <si>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</si>
  <si>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</si>
  <si>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 - ukončen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</si>
  <si>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</si>
  <si>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</si>
  <si>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</si>
  <si>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</si>
  <si>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</si>
  <si>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</si>
  <si>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</si>
  <si>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 - ukončen</t>
  </si>
  <si>
    <t>236 77</t>
  </si>
  <si>
    <t>Adaptabilní školy - počáteční vzdělávání - ukončen</t>
  </si>
  <si>
    <t>236 78</t>
  </si>
  <si>
    <t>Adaptabilní školy - další vzdělávání - ukončen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</si>
  <si>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</si>
  <si>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</si>
  <si>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</si>
  <si>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</si>
  <si>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</si>
  <si>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</si>
  <si>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Přeložka silnice II/352 Jihlava - Heroltice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</si>
  <si>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</si>
  <si>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</si>
  <si>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</si>
  <si>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</si>
  <si>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</si>
  <si>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 - ukončen</t>
  </si>
  <si>
    <t>236 91</t>
  </si>
  <si>
    <t>Administrace GS 3.2 SROP - ukončen</t>
  </si>
  <si>
    <t>Zkvalitnění systému informování turistů v kraji Vysočina - ukončen</t>
  </si>
  <si>
    <t>Legese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</si>
  <si>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</si>
  <si>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</si>
  <si>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</si>
  <si>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</si>
  <si>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</si>
  <si>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</si>
  <si>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Půjčka pro Nemocnici Jihlava na projekt Modernizace a obnova přístrojového vybavení centra komplexní onkologické péče Nemocnice Jihlava</t>
  </si>
  <si>
    <t>Zkvalitnění propagace turistického potenciálu kraje Vysočina - ukončen</t>
  </si>
  <si>
    <t>Kulturní dědictví Vysočiny (FM EHP/Norsko - řízení)</t>
  </si>
  <si>
    <t>Kulturní dědictví Vysočiny (FM EHP/Norsko - subprojekty)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</si>
  <si>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</si>
  <si>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</si>
  <si>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</si>
  <si>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</si>
  <si>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</si>
  <si>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</si>
  <si>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</si>
  <si>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</si>
  <si>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</si>
  <si>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</si>
  <si>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II/602 hr. kraje - Pelhřimov, 5. stavba*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</si>
  <si>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</si>
  <si>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</si>
  <si>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</si>
  <si>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</si>
  <si>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</si>
  <si>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</si>
  <si>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</si>
  <si>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</si>
  <si>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II/353 Stáj - Zhoř**</t>
  </si>
  <si>
    <t>II/347 Světlá nad Sázavou - D1, 2. stavba*</t>
  </si>
  <si>
    <t>Úspora energií v zařízeních zřizovaných krajem Vysočina</t>
  </si>
  <si>
    <t>Úspora energií v zařízeních zřizovaných krajem Vysočina II.</t>
  </si>
  <si>
    <t>Interní pavilon v Nemocnici Nové Město na Moravě (z rozpočtu kraje převedeno na zvl. účet 112 tis. Kč)</t>
  </si>
  <si>
    <t>Hlavní lůžková budova v Nemocnici Pelhřimov (z rozpočtu kraje převedeno na zvl. účet 194 tis. Kč)</t>
  </si>
  <si>
    <t>Pavilon pro matku a dítě v Nemocnici Třebíč (z rozpočtu kraje převedeno na zvl. účet 112 tis. Kč)</t>
  </si>
  <si>
    <t>Rekonstrukce budovy interny v Nemocnici Havlíčkův Brod (z rozpočtu kraje převedeno na zvl. účet 112 tis. Kč)</t>
  </si>
  <si>
    <t>Globální grant 1.1 v rámci OP VK - Zvyšování kvality ve vzdělávání v kraji Vysočina</t>
  </si>
  <si>
    <t>Globální grant 1.2 v rámci OP VK Rovné příležitosti ve vzdělávání v kraji Vysočina</t>
  </si>
  <si>
    <t>Globální grant 1.3 v rámci OP VK Další vzdělávání pracovníků škol a školských zařízení v kraji Vysočina</t>
  </si>
  <si>
    <t>Technická pomoc v rámci OP Vzdělávání pro konkurenceschopnost, oblast podpory 5.3 Zvýšení absorpční kapacity</t>
  </si>
  <si>
    <t>Maximalizace hodnoty a zlepšení udržitelného lesního hospodářství ve střední a severní Evropě (z rozpočtu kraje převedeno na zvl. účet 300 tis. Kč)</t>
  </si>
  <si>
    <t>Není možno odhadnout výdaje a příjmy v příštích letech</t>
  </si>
  <si>
    <t>Zdravotnické přístroje Nemocnice Havlíčkův Brod (z rozpočtu kraje převedeno na zvl. účet 119 tis. Kč)</t>
  </si>
  <si>
    <t>Vybrané služby sociální prevence v kraji Vysočina (z rozpočtu kraje převedeno na zvl. účet 60 tis. Kč)</t>
  </si>
  <si>
    <t>Schválené, ale z důvodu ukončení projektů (Severojižní propojení, II/602 Jihlava - Velké Meziříčí, Rekonstrukce mostu v Jaroměřicích, Budování partnerství II., Budování partnerství, Půjčky na projekty EU, Adaptabilní školy, Úspory energií - nevyčerpáno 3 917tis. Kč ze schv. 6 mil. do konce roku 2008)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</si>
  <si>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</si>
  <si>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</si>
  <si>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>b) Čerpání projektů EU spolufinancovaných z půjčky SFDI k 31. 5. 2009 (v tis. Kč)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</si>
  <si>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</si>
  <si>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</si>
  <si>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</si>
  <si>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</si>
  <si>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</si>
  <si>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>Převedeno na zvláštní účet z FSR 2005 - 2008</t>
  </si>
  <si>
    <t>Převod z FSR  1-5 2009</t>
  </si>
  <si>
    <t>Skutečné výdaje za trvání projektu 2005 - 2008</t>
  </si>
  <si>
    <t>skutečné výdaje                1-5 2009</t>
  </si>
  <si>
    <t>Přijatá půjčka ze SFDI 2006 - 2008 skutečnost</t>
  </si>
  <si>
    <t>Vrácení půjčky do SFDI</t>
  </si>
  <si>
    <t>Přijatá půjčka ze SFDI                     1-5 2009              (dle smlouvy)</t>
  </si>
  <si>
    <t>Čerpání půjčky   1-5 2009</t>
  </si>
  <si>
    <t>Přijaté dotace 2005 - 2008</t>
  </si>
  <si>
    <t>Přijaté dotace             1-5 2009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</si>
  <si>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</si>
  <si>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</si>
  <si>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</si>
  <si>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</si>
  <si>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</si>
  <si>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236 82</t>
  </si>
  <si>
    <t>Rekonstrukce silnice II/150 Pavlíkov - Vilémovice - ukončen</t>
  </si>
  <si>
    <t>II/360 Oslavička - obchvat, 2. stavba*</t>
  </si>
  <si>
    <t>*</t>
  </si>
  <si>
    <t>II/353 Bohdalov - obchvat*</t>
  </si>
  <si>
    <t>II/405 Brtnice - Zašovice*</t>
  </si>
  <si>
    <t>II/602 hr. kraje - Pelhřimov, 2. stavba*</t>
  </si>
  <si>
    <t>II/602 hr. kraje - Pelhřimov, 1. stavba*</t>
  </si>
  <si>
    <t>* převod z FSR schválen v celkové výši 700 mil. na 22 akcí dle usnesení 0124/02/2007/ZK</t>
  </si>
  <si>
    <t>Část 10 připravila : H. Sošková</t>
  </si>
  <si>
    <t>Číslo prog.</t>
  </si>
  <si>
    <t>Název grantového programu</t>
  </si>
  <si>
    <t>Rozděl.výše podpor</t>
  </si>
  <si>
    <t>Vyčerpáno v roce 2006</t>
  </si>
  <si>
    <t>Vyčerpáno v roce 2007</t>
  </si>
  <si>
    <t>Vyčerpáno v roce 2008</t>
  </si>
  <si>
    <t>Vyčerpáno v roce 2009</t>
  </si>
  <si>
    <t>Celkem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</si>
  <si>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</si>
  <si>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</si>
  <si>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</si>
  <si>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</si>
  <si>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</si>
  <si>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</si>
  <si>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</si>
  <si>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ubyt.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</si>
  <si>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</si>
  <si>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</si>
  <si>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</si>
  <si>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</si>
  <si>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</si>
  <si>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</si>
  <si>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</si>
  <si>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</si>
  <si>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</si>
  <si>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</si>
  <si>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</si>
  <si>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</si>
  <si>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</si>
  <si>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</si>
  <si>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obn. zdrojů 2006 </t>
  </si>
  <si>
    <t xml:space="preserve">Systém sběru a třídění odp.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</si>
  <si>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</si>
  <si>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</si>
  <si>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</si>
  <si>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</si>
  <si>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</si>
  <si>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</si>
  <si>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</si>
  <si>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</si>
  <si>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</si>
  <si>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</si>
  <si>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</si>
  <si>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</si>
  <si>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</si>
  <si>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</si>
  <si>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</si>
  <si>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</si>
  <si>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</si>
  <si>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</si>
  <si>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</si>
  <si>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</si>
  <si>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</si>
  <si>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</si>
  <si>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</si>
  <si>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</si>
  <si>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</si>
  <si>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</si>
  <si>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</si>
  <si>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</si>
  <si>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</si>
  <si>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</si>
  <si>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</si>
  <si>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</si>
  <si>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</si>
  <si>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</si>
  <si>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</si>
  <si>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</si>
  <si>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</si>
  <si>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</si>
  <si>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</si>
  <si>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</si>
  <si>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</si>
  <si>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</si>
  <si>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</si>
  <si>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</si>
  <si>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</si>
  <si>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</si>
  <si>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</si>
  <si>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</si>
  <si>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</si>
  <si>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</si>
  <si>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</si>
  <si>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</si>
  <si>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</si>
  <si>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</t>
  </si>
  <si>
    <t>Klenotnice Vysočiny 2008</t>
  </si>
  <si>
    <t>Bioodpady 2008</t>
  </si>
  <si>
    <t>Prevence kriminality 2008</t>
  </si>
  <si>
    <t>Rozvoj vesnice 2008</t>
  </si>
  <si>
    <t>Edice Vysočiny VI.</t>
  </si>
  <si>
    <t>Vysočina bez bariér 2008</t>
  </si>
  <si>
    <t>Obnova památkově chráněných území</t>
  </si>
  <si>
    <t>Volný čas 2009</t>
  </si>
  <si>
    <t>Bioodpady 2008/II</t>
  </si>
  <si>
    <t>Web.stránky pro všechny - aktivní weby 2008</t>
  </si>
  <si>
    <t>Metropolitní sítě IX 2008</t>
  </si>
  <si>
    <t>Bezpečnost ICT a archivace dat 2008</t>
  </si>
  <si>
    <t>GIS VIII 2008</t>
  </si>
  <si>
    <t>Podpora dostupnosti služeb veř. správy 2008</t>
  </si>
  <si>
    <t>Regionální kultura VIII.</t>
  </si>
  <si>
    <t xml:space="preserve">Granty vyhlášené v roce 2009 </t>
  </si>
  <si>
    <t>Jednorázové akce 2009</t>
  </si>
  <si>
    <t>Sportoviště 2009</t>
  </si>
  <si>
    <t>Sport pro všechny 2009</t>
  </si>
  <si>
    <t>Diagnóza památek 2009</t>
  </si>
  <si>
    <t>Rozvoj vesnice 2009</t>
  </si>
  <si>
    <t>Doprov. infr. CR 2009</t>
  </si>
  <si>
    <t>Čistá voda 2009</t>
  </si>
  <si>
    <t>Popularizace a vzdělávání v oblasti ICT II - 2009</t>
  </si>
  <si>
    <t>Metropolitní sítě X - 2009</t>
  </si>
  <si>
    <t>Jdeme příkladem-předcházíme odpadům 2009, nerozděleno</t>
  </si>
  <si>
    <t>Krajina Vysočiny 2009</t>
  </si>
  <si>
    <t>Mezinárodní projekty 2009</t>
  </si>
  <si>
    <t>Naše školka, nerozděleno</t>
  </si>
  <si>
    <t>Rozvoj malých podnikatelů 2009, nerozděleno</t>
  </si>
  <si>
    <t>Dobrovolnictví a koordinace sociální výpomoci v obcích 2009, nerozděleno</t>
  </si>
  <si>
    <t>Obnova památkově chráněných území 2009, nerozděleno</t>
  </si>
  <si>
    <t xml:space="preserve">CELKEM </t>
  </si>
  <si>
    <t>PŘÍJMY DLE GRANTOVÝCH PROGRAMŮ  A ÚROKY</t>
  </si>
  <si>
    <t xml:space="preserve"> Program číslo</t>
  </si>
  <si>
    <t>Příjmy v roce 2009 z let min.</t>
  </si>
  <si>
    <t>Vítejte u nás</t>
  </si>
  <si>
    <t>CELKEM příjmy z let min.</t>
  </si>
  <si>
    <t>Převod z rozp. kap. ORJ 3000 Školství</t>
  </si>
  <si>
    <t>Převod z přebytku hosp. za rok 2008</t>
  </si>
  <si>
    <t>ÚROKY</t>
  </si>
  <si>
    <t>CELKEM PŘÍJMY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</si>
  <si>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</si>
  <si>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</si>
  <si>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</si>
  <si>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</si>
  <si>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</si>
  <si>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</si>
  <si>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</si>
  <si>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</si>
  <si>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</si>
  <si>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</si>
  <si>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</si>
  <si>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</si>
  <si>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>VÝDAJE</t>
  </si>
  <si>
    <t>Třídy 5 - běžné výdaje</t>
  </si>
  <si>
    <t>Třída 6 - kapitálové výdaje</t>
  </si>
  <si>
    <t xml:space="preserve"> VÝDAJE CELKEM včetně financování (-)</t>
  </si>
  <si>
    <t xml:space="preserve">BĚŽNÉ A KAPITÁLOVÉ VÝDAJE </t>
  </si>
  <si>
    <t>TRANSFERY CELKEM</t>
  </si>
  <si>
    <t xml:space="preserve">KAPITÁLOVÉ VÝDAJE </t>
  </si>
  <si>
    <t>HOSPODAŘENÍ BEZ TRANSFERŮ NA PŘÍMÉ NÁKLADY VE ŠKOLSTVÍ (tis.Kč)</t>
  </si>
  <si>
    <t xml:space="preserve">z toho     nespecifikovaná rezerva       </t>
  </si>
  <si>
    <t>FINANCOVÁNÍ (-)</t>
  </si>
  <si>
    <t>35XX</t>
  </si>
  <si>
    <t>SALDO ZDROJŮ A VÝDAJŮ</t>
  </si>
  <si>
    <t>Kapitola doprava - včetně financování</t>
  </si>
  <si>
    <t>Příjmy z poskytování služeb a výrobků (záchyty)</t>
  </si>
  <si>
    <t>Ostatní příjmy z vlastní činnosti (věcná břemena)</t>
  </si>
  <si>
    <t>Vědeckotechnologický park Jihlava 2</t>
  </si>
  <si>
    <t>Systémová podpora zvyšování kvality vzdělávání ve středních školách - certifikace</t>
  </si>
  <si>
    <t>FINANCOVÁNÍ (+)</t>
  </si>
  <si>
    <t>Implementace soustavy NATURA 2000 - Vysočina</t>
  </si>
  <si>
    <t>Technická pomoc OP Přeshraniční spolupráce Rakousko - Česká republika 2007 - 2013 v kraji Vysočina</t>
  </si>
  <si>
    <t>ICHNOS Plus</t>
  </si>
  <si>
    <t>Zdravotnické přístroje Nemocnice Havlíčkův Brod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</si>
  <si>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</si>
  <si>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</si>
  <si>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</si>
  <si>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Zařízení výchovného poradenství a preventivně výchovné péče - kompenzační pomůcky</t>
  </si>
  <si>
    <t>Krajská knihovna Vysočiny HB</t>
  </si>
  <si>
    <t>z toho 3522</t>
  </si>
  <si>
    <t>Chráněné části přírody (kosení)</t>
  </si>
  <si>
    <t xml:space="preserve">Územní plánování (mapy, studie, posudky) </t>
  </si>
  <si>
    <t>Úhrada ztrát z poskytování slevy žákovského jízdného (autobusy a dráha )</t>
  </si>
  <si>
    <t>Vypořádání závazků - konference ISSS/LORIS/V4DIS 2008</t>
  </si>
  <si>
    <t>Nemocnice Havl.Brod - na úhradu osob.nákladů MUDr. Neugebauera a MUDr. Bezouškové po dobu povinných stáží na klinických odděleních nemocnice</t>
  </si>
  <si>
    <t>Na pokrytí nákladů na odborníka ICT a psychologa</t>
  </si>
  <si>
    <t>3) VÝVOJ DAŇOVÝCH PŘÍJMŮ KRAJE V OBDOBÍ   leden - květen      2009</t>
  </si>
  <si>
    <t>(v tis.Kč)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</si>
  <si>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</si>
  <si>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</si>
  <si>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</si>
  <si>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</si>
  <si>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</si>
  <si>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</si>
  <si>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</si>
  <si>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</si>
  <si>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</si>
  <si>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</si>
  <si>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</si>
  <si>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</si>
  <si>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</si>
  <si>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Roz.sch.</t>
  </si>
  <si>
    <t>Roz.upr.</t>
  </si>
  <si>
    <t>%</t>
  </si>
  <si>
    <t>daň z příjmů FO ze závislé činnosti</t>
  </si>
  <si>
    <t>daň z příjmů FO ze SVČ</t>
  </si>
  <si>
    <t>daň z příjmů FO zvláštní sazbou</t>
  </si>
  <si>
    <t>daň z příjmů PO</t>
  </si>
  <si>
    <t>DPH</t>
  </si>
  <si>
    <t>Příjmy z daní celkem (tis.Kč)</t>
  </si>
  <si>
    <t>SROVNÁNÍ VÝVOJE DAŇOVÝCH PŘÍJMŮ V ROCE 2009 A 2008   (bez daně placené krajem)</t>
  </si>
  <si>
    <t>ROK 2009</t>
  </si>
  <si>
    <t>Rozpočet</t>
  </si>
  <si>
    <t>Poznámka:</t>
  </si>
  <si>
    <t>*Ochrana druhů stanovišť</t>
  </si>
  <si>
    <t>Stanice Pavlov - Reko stanice pro handicapované živočichy</t>
  </si>
  <si>
    <t>Dotace obcím v rámci Programu prevence kriminality kraje Vysočina</t>
  </si>
  <si>
    <t>Ve sledovaném období by alikvotní plnění daň. příjmů mělo činit 41.7%, tj. 1 506 917 tis. Kč. , což je o  63 702 tis. Kč více než skutečnost.</t>
  </si>
  <si>
    <t>Skutečné plnění daňových příjmů za sledované období činí 39.9%, tj. 1 443 215 tis. Kč, což je o  70 472 tis. Kč méně než za stejné období minulého roku.</t>
  </si>
  <si>
    <t>ROK 2008</t>
  </si>
  <si>
    <t>Celkem období skutečnost</t>
  </si>
  <si>
    <t>Celkem celý rok - skutečnost</t>
  </si>
  <si>
    <t>RK-22-2009-08, př. 1</t>
  </si>
  <si>
    <t>Převod do FSR (splátka půjčených prostředků od SOŠ a SOU Třešť, příspěvkové organizace kraje a splátky jistiny úvěru od EIB ), převody na zvl. účty kraje a do Fondu Vysočiny</t>
  </si>
  <si>
    <t>Převod z FSR (spolufinancování projektů ROP a zapojení části zůstatku zvláštního účtu vod § 42) a zapojení části disponibilního zůstatku kraje Vysočina za rok 2008 do rozpočtu kraje Vysočina na rok 2009</t>
  </si>
  <si>
    <t>Investiční výdaje na pořízení movitých věcí v sociální oblasti - příloha SV1</t>
  </si>
  <si>
    <t>Domovy - sociální ústavy pro dospělé, zdravotně postiženou mládež a domovy důchodců</t>
  </si>
  <si>
    <t xml:space="preserve">Příspěvek kraje Asociaci krajů </t>
  </si>
  <si>
    <t>Zajištění spolupráce kraje Vysočina s partnerskými zahraničními regiony</t>
  </si>
  <si>
    <t>Běžné a kapitálové výdaje</t>
  </si>
  <si>
    <t>Opravy mostů příloha D1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</si>
  <si>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</si>
  <si>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</si>
  <si>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</si>
  <si>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</si>
  <si>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</si>
  <si>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Investiční výdaje - příloha Z1</t>
  </si>
  <si>
    <t>214X</t>
  </si>
  <si>
    <t>CELKEM FINANCOVÁNÍ KRAJ (-)</t>
  </si>
  <si>
    <t>CELKEM FINANCOVÁNÍ KRAJ (+)</t>
  </si>
  <si>
    <t xml:space="preserve">CELKEM FINANCOVÁNÍ KRAJE (-) </t>
  </si>
  <si>
    <t>Kancelář zastoupení v Bruselu - mezinárodní spolupráce</t>
  </si>
  <si>
    <t>Veletrhy investičních příležitostí, konference a semináře GS cestovního ruchu 4.1.2. a 4.2.2.</t>
  </si>
  <si>
    <t xml:space="preserve">Nákup dat a analýzy, databáze  HBI CREDITINFO </t>
  </si>
  <si>
    <t>Výstavy a výdaje s Dolnorakouskou zemskou výstavou</t>
  </si>
  <si>
    <t>Finanční prostředky na poskytování dotací na výročí obcí a měst v kraji Vysočina</t>
  </si>
  <si>
    <t>Finanční prostředky - systémová podpora pro biskupství v kraji Vysočina</t>
  </si>
  <si>
    <t>Muzeum Vysočiny Jihlava - neinvestiční a investiční půjčka projekt "REILA 2009"</t>
  </si>
  <si>
    <t>Ostatní přijaté vratky transferů (pol.2229)</t>
  </si>
  <si>
    <t>Příjmy z fin. vypořádání min. let mezi krajem a obcemi (pol.2223)</t>
  </si>
  <si>
    <t xml:space="preserve">Vypracování zakázky "Právní, technické, finančně-ekonomické a společensko-ekonomické posouzení a porovnání variant zajištění vybudování a provozu administrativního komplexu kraje Vysočina"    </t>
  </si>
  <si>
    <t xml:space="preserve">Projekt "Rozvoj sběru použitých elektrozařízení" a projekt "Intenzifikace odděleného sběru a zajištění využití komunálních odpadů včetně jejich obalové složky" </t>
  </si>
  <si>
    <t>Příspěvek na vzdělávání lékařů</t>
  </si>
  <si>
    <t xml:space="preserve">Úhrada závazku MEDIAN, s r.o. </t>
  </si>
  <si>
    <t xml:space="preserve">Neinvestiční půjčka na projekt "Zkvalitnění marketingu turistické nabídky kraje Vysočina" </t>
  </si>
  <si>
    <t xml:space="preserve">Analýza inovačního potenciálu kraje Vysočina a varianty zajištění VTP Jihlava </t>
  </si>
  <si>
    <t>Závazek ze smlouvy na koupi areálu v Heleníně</t>
  </si>
  <si>
    <t>Poskytnutí finanční návratné výpomoci příspěvkovým organizacím kraje</t>
  </si>
  <si>
    <t xml:space="preserve">Příspěvky na provoz zřizovaným příspěvkovým organizacím kraje </t>
  </si>
  <si>
    <t>Rovné příležitosti v regionálních a komunálních rozpočtech</t>
  </si>
  <si>
    <t>Propojení systému Rodinných pasů v kraji Vysočina se systémem NO Familienpass v Dolním Rakousku</t>
  </si>
  <si>
    <t>Výkon inspekce poskytování sociálních služeb</t>
  </si>
  <si>
    <t>Neinvestiční přijaté transfery z Národního fondu a od obcí (pol.4121)</t>
  </si>
  <si>
    <t>Ostatní finanční operace (fin. vypořádání se SR za rok 2008)</t>
  </si>
  <si>
    <t>PLNĚNÍ PŘÍJMŮ A VÝDAJŮ ROZPOČTU KRAJE VYSOČINA V OBDOBÍ 1 - 5/2009</t>
  </si>
  <si>
    <t>1) REKAPITULACE HOSPODAŘENÍ  KRAJE DLE ROZPOČTU V OBDOBÍ 1 - 5/2009</t>
  </si>
  <si>
    <t>2)  PLNĚNÍ PŘÍJMŮ ROZPOČTU KRAJE V OBDOBÍ 1 - 5/2009</t>
  </si>
  <si>
    <t>Odvody za nesplnění povinnosti zaměstnávat ZP</t>
  </si>
  <si>
    <t>Náhrady mezd v době nemoci</t>
  </si>
  <si>
    <t>Zapojení části disponibilního zůstatku kraje Vysočina za rok 2008 do rozpočtu kraje Vysočina na rok 2009</t>
  </si>
  <si>
    <t>Převod do FSR splátka půjčených prostředků od SOŠ a SOU Třešť, příspěvkové organizace kraje</t>
  </si>
  <si>
    <t>Správa sítí, databází a aplikací, správa GIS a Telefonie KrÚ - příloha I1</t>
  </si>
  <si>
    <t>Spoluúčast na centrálních projektech, poplatky a příspěvkly ve sdruženích, konference DIS-V4 a náklady sítě Rowanet - příloha I1</t>
  </si>
  <si>
    <t>Investice Rowanet, projekt DiPla a JDTMK, projekt TIIZS, projekt eParticipate, investice MAN Jihlava, investice sítě SomtNet-MAX, průzkumy a studie - příloha I1</t>
  </si>
  <si>
    <t>Neinvestiční výdaje spojené s majetkem kraje - režijní výdaje a pojištění 2. úrovně rizik PO kraje Vysočina</t>
  </si>
  <si>
    <t>Technická zhodnocení a opravy ve školství - příloha M1</t>
  </si>
  <si>
    <t>Technická zhodnocení a opravy v sociálních organizacích - příloha M2</t>
  </si>
  <si>
    <t>Technická zhodnocení a opravy ve zdravotnictví - příloha M2</t>
  </si>
  <si>
    <t>Technická zhodnocení a opravy v kulturních organizacích - příloha M3</t>
  </si>
  <si>
    <t>Splátky půjčených prostředků od příspěvkových organizací</t>
  </si>
  <si>
    <t>Investice v sociálních věcech - příloha M4</t>
  </si>
  <si>
    <t>Investice ve zdravotnictví - příloha M4</t>
  </si>
  <si>
    <t>Investice ve školství - příloha M5</t>
  </si>
  <si>
    <t>Investice v kultuře - příloha M6</t>
  </si>
  <si>
    <t>Volby do zastupitelstev ÚSC</t>
  </si>
  <si>
    <t xml:space="preserve">Ostatní výdaje </t>
  </si>
  <si>
    <t>Příspěvek HZS kraje Vysočina - repasi a pořízení požární techniky a zařízení</t>
  </si>
  <si>
    <t>Požární ochrana profesionální část HZS Jihlava - repasi a pořízení požární techniky a zařízení</t>
  </si>
  <si>
    <t xml:space="preserve">Městys Jimramov - dotace na údržbu věřejné zeleně </t>
  </si>
  <si>
    <t>Převod z FSR spolufinancování projektů ROP Regionální radě regionu soudržnosti NUTS II Jihovýchod</t>
  </si>
  <si>
    <t>3000   8000</t>
  </si>
  <si>
    <t>Přímé náklady na vzdělávání - sportovní gymnázia</t>
  </si>
  <si>
    <t xml:space="preserve">Posílení úrovně odměňování nepedagogických pracovníků </t>
  </si>
  <si>
    <t>Soutěže</t>
  </si>
  <si>
    <t xml:space="preserve">Převod z rozpočtu kraje, kapitola Územní plánování na zvl. účet "ÚAP kraje Vysočina" </t>
  </si>
  <si>
    <t xml:space="preserve">Převod z rozpočtu kraje, kapitola Školství, mládeže a sportu do Fondu Vysočiny na realizaci GP Sport pro všechny 2009 </t>
  </si>
  <si>
    <t xml:space="preserve">Převod z rozpočtu kraje, položka Péče o lidské zdroje a majetek kraje na zvl. účet "Rozvoj lidských zdrojů" </t>
  </si>
  <si>
    <t xml:space="preserve"> ZDROJE CELKEM včetně financování  (+)</t>
  </si>
  <si>
    <t>Zachování a obnova klturních památek  - UNESCO</t>
  </si>
  <si>
    <t>Dotace vlastníkům kulturních památek v kraji Vysočina</t>
  </si>
  <si>
    <t xml:space="preserve">Příspěvky na provoz zřizovaným příspěvkovýn organizacím kraje </t>
  </si>
  <si>
    <t xml:space="preserve">Transfery obcím a systémová podpora jednotlivým biskupstvím </t>
  </si>
  <si>
    <t>33122</t>
  </si>
  <si>
    <t>33163</t>
  </si>
  <si>
    <t>Ostatní správa ve zdravotnictví - znalecké komise</t>
  </si>
  <si>
    <t>3XXX</t>
  </si>
  <si>
    <t>Nájemné ze smluv o nájmu u  5 zdravotnických zařízení</t>
  </si>
  <si>
    <t>Podpora  vzdělávání středního managementu ve zdravotnictví a realizace konference Dny bezpečí</t>
  </si>
  <si>
    <t>Prostředky určené na poplatky v nemocnicích</t>
  </si>
  <si>
    <t xml:space="preserve">Vázané zdroje </t>
  </si>
  <si>
    <t xml:space="preserve">Rozvoj nemocnic - přístrojové vybavení </t>
  </si>
  <si>
    <t xml:space="preserve">Školení, anylýzy studie a informační kampaň k prostředkům EU, seminář GS 3.2. SROP a 3.3. OPRLZ </t>
  </si>
  <si>
    <t>Dotace dle zásad zastupitelstva v rámci Programu obnovy venkova Vysočiny</t>
  </si>
  <si>
    <t>Regionální rada regionu soudržnosti NUTS II Jihovýchod - spolufinancování projektů v rámci ROP</t>
  </si>
  <si>
    <t>Filmová tvorba - ocenění v rámci Mezinárodního festivalu dokumentárních filmů v Jihlavě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</si>
  <si>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</si>
  <si>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</si>
  <si>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</si>
  <si>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</si>
  <si>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</si>
  <si>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>Investiční výdaje spojené s majetkem kraje - výkupy (pozemků a nemovitostí)</t>
  </si>
  <si>
    <t xml:space="preserve">Drobné studie, analýzy a podpory v oblasti školství </t>
  </si>
  <si>
    <t>Regionální kolo ankety Zlatý Ámos 2009</t>
  </si>
  <si>
    <t xml:space="preserve">Zvyšování odbornosti učitelů ve špičkových výzkumných a vzdělávacích pracovištích </t>
  </si>
  <si>
    <t>Podpora sportu v kraji Vysočina</t>
  </si>
  <si>
    <t xml:space="preserve">Mezistátní mezikrajové utkání v atletice </t>
  </si>
  <si>
    <t>Dary a dotace obcím z daňových příjmů kraje</t>
  </si>
  <si>
    <t>Investiční dotace jednotlivým školám a školským zařízením na nákup investičního movitého majetku a na modernizaci vybavení techniky zaměřených center vzdělávání - příloha Š3</t>
  </si>
  <si>
    <t>TIC - Turistická informační centra</t>
  </si>
  <si>
    <t xml:space="preserve">Vysočina TOURISM - příspěvek na provoz a půjčka zřizované příspěvkové organizaci kraje 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</si>
  <si>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</si>
  <si>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</si>
  <si>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</si>
  <si>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Převod do sociálního fondu příloha KR2</t>
  </si>
  <si>
    <t>ZASTUPITELSTVO KRAJE</t>
  </si>
  <si>
    <t xml:space="preserve">KULTURNÍ, SPOLEČENSKÉ A SPORTOVNÍ AKCE </t>
  </si>
  <si>
    <t>OSTATNÍ VÝDAJE</t>
  </si>
  <si>
    <t>Ostatní výdaje</t>
  </si>
  <si>
    <t>CELKEM AKCE VIP</t>
  </si>
  <si>
    <t>2000</t>
  </si>
  <si>
    <t>3000</t>
  </si>
  <si>
    <t>4000</t>
  </si>
  <si>
    <t>5000</t>
  </si>
  <si>
    <t>6000</t>
  </si>
  <si>
    <t>7000</t>
  </si>
  <si>
    <t>1000</t>
  </si>
  <si>
    <t>1700</t>
  </si>
  <si>
    <t>5100</t>
  </si>
  <si>
    <t>1500</t>
  </si>
  <si>
    <t>1800</t>
  </si>
  <si>
    <t>1400</t>
  </si>
  <si>
    <t>1900</t>
  </si>
  <si>
    <t>9000</t>
  </si>
  <si>
    <t>1600</t>
  </si>
  <si>
    <t>1701</t>
  </si>
  <si>
    <t>KSÚS Vysočiny - příspěvek na provoz a investiční dotace</t>
  </si>
  <si>
    <t xml:space="preserve">z toho </t>
  </si>
  <si>
    <t xml:space="preserve">Příspěvek na provoz - celkem </t>
  </si>
  <si>
    <t>SPŠ Třebíč - nové maturitní studium ENERGETIKA</t>
  </si>
  <si>
    <t>Zavedení oboru ENERGETIKA</t>
  </si>
  <si>
    <t>Ostatní záležitosti sociálních věcí a politiky zaměstnanosti - režijní výdaje</t>
  </si>
  <si>
    <t>33457</t>
  </si>
  <si>
    <t>PŘÍSPĚVKY NA PROVOZ</t>
  </si>
  <si>
    <t>Osobní a věcné výdaje zastupitelstva - příloha Z1</t>
  </si>
  <si>
    <t>Ostatní ekologické záležitosti a programy</t>
  </si>
  <si>
    <t xml:space="preserve">Ostatní speciální zdravotnická péče - příspěvek pro okresní centra NOR </t>
  </si>
  <si>
    <t>Ostatní ústavní péče</t>
  </si>
  <si>
    <t>Zdravotnická záchranná služba</t>
  </si>
  <si>
    <t>Činnost muzeí a galerií</t>
  </si>
  <si>
    <t>3231</t>
  </si>
  <si>
    <t>Vítejte na Vysočině</t>
  </si>
  <si>
    <t>Vesmír Vysočiny</t>
  </si>
  <si>
    <t>3122</t>
  </si>
  <si>
    <t>Zámek Třebíč - modernizace zámku a zpřístupnění nových expozic</t>
  </si>
  <si>
    <t xml:space="preserve">                                                                                                                                                                   </t>
  </si>
  <si>
    <t>Celkem účelové státní dotace</t>
  </si>
  <si>
    <t>Krajská hygienická stanice kraje Vysočina</t>
  </si>
  <si>
    <t>Celkem ostatní činnosti ve školství</t>
  </si>
  <si>
    <t>počet stran : 36</t>
  </si>
  <si>
    <t>Dotace obcím - na posporty místních komunikací</t>
  </si>
  <si>
    <t>Dotace obcím - na údržbu zeleně v průjezdních úsecích obcí</t>
  </si>
  <si>
    <t>Celkem dotace obcím</t>
  </si>
  <si>
    <t>Celkem ostatní výdaje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</si>
  <si>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</si>
  <si>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</si>
  <si>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</si>
  <si>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</si>
  <si>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</si>
  <si>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</si>
  <si>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</si>
  <si>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</si>
  <si>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</si>
  <si>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103X</t>
  </si>
  <si>
    <t>Pěstební činnost</t>
  </si>
  <si>
    <t>Podpora ostatních produkčních činností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</si>
  <si>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</si>
  <si>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</si>
  <si>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</si>
  <si>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</si>
  <si>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</si>
  <si>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</si>
  <si>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</si>
  <si>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</si>
  <si>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</si>
  <si>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</si>
  <si>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Ostatní režijní výdaje ve zdravotnictví</t>
  </si>
  <si>
    <t xml:space="preserve">Ekologická výchova a osvěta </t>
  </si>
  <si>
    <t>Úhrada ztrát na provoz veřejné železniční dopravy</t>
  </si>
  <si>
    <t>22XX</t>
  </si>
  <si>
    <t>Daň z příjmů prav. osob za kraj 2008</t>
  </si>
  <si>
    <t>VÝDAJE CELKEM</t>
  </si>
  <si>
    <t>Dosud nerealizované převody aktivních projektů EU :</t>
  </si>
  <si>
    <t>Schválené dosud neotevřené účty projektů EU :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</si>
  <si>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</si>
  <si>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</si>
  <si>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</si>
  <si>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</si>
  <si>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</si>
  <si>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</si>
  <si>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</si>
  <si>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</si>
  <si>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</si>
  <si>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</si>
  <si>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</si>
  <si>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</si>
  <si>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</si>
  <si>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</si>
  <si>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Převod úroků z běžného účtu Volskbank na příjmový účet kraje </t>
  </si>
  <si>
    <t>Úroky z běžného účtů Volskbank</t>
  </si>
  <si>
    <t>FINANCOVÁNÍ KRAJ (-)</t>
  </si>
  <si>
    <t xml:space="preserve">Vázané zdroje - schválených dosud neotevřených účtů projektů EU celkem : </t>
  </si>
  <si>
    <t>SU</t>
  </si>
  <si>
    <t>Název projektu, grantového schématu</t>
  </si>
  <si>
    <t>236 62</t>
  </si>
  <si>
    <t>236 64</t>
  </si>
  <si>
    <t>236 67</t>
  </si>
  <si>
    <t>236 79</t>
  </si>
  <si>
    <t>236 84</t>
  </si>
  <si>
    <t>236 85</t>
  </si>
  <si>
    <t>z toho :</t>
  </si>
  <si>
    <t>Druh příjmu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</si>
  <si>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</si>
  <si>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</si>
  <si>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</si>
  <si>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</si>
  <si>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</si>
  <si>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</si>
  <si>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</si>
  <si>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</si>
  <si>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</si>
  <si>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</si>
  <si>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</si>
  <si>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</si>
  <si>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</si>
  <si>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</si>
  <si>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</si>
  <si>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</si>
  <si>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</si>
  <si>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</si>
  <si>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Léky a zdravotnický materiál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</si>
  <si>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</si>
  <si>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</si>
  <si>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</si>
  <si>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</si>
  <si>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</si>
  <si>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</si>
  <si>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</si>
  <si>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Orj</t>
  </si>
  <si>
    <t>Seminář k problematice GS 1.1, licence na IS dotačních titulů J4B a příspěvek - Národní síť zdravých měst a propagace a realizace MA 21 v kraji Vysočina fin. z Revolvingového fondu MŽP</t>
  </si>
  <si>
    <t>Paragraf</t>
  </si>
  <si>
    <t>Název</t>
  </si>
  <si>
    <t>Daň z příjmů pravnických osob za kraje</t>
  </si>
  <si>
    <t>8004</t>
  </si>
  <si>
    <t>8006</t>
  </si>
  <si>
    <t>Na poskytnutí návratné bezúročné půjčky na povinné specializační vzdělávání v oboru praktické lékařství (MUDr. Kos)</t>
  </si>
  <si>
    <t xml:space="preserve">Na poskyt. dotací pro poskytovalete soc. služeb hospicové péče </t>
  </si>
  <si>
    <t>- 1 719,3</t>
  </si>
  <si>
    <t>Na vypracování zakázky "Právní, technické, finančně-ekonomické a společensko-ekonomické posouzení a porovnání variant zajištění vybudování a provozu administrativního komplexu kraje Vysočina"</t>
  </si>
  <si>
    <t>-1 100</t>
  </si>
  <si>
    <t>Převod z FSR do rozpočtu kraje, kapitoly Zdravotnictví, § 3522 na poskytnutí půjčky pro Nemocnici Jihlava na financování projektu "Modernizace a obnova přístrojového vybavení centra komplexní onkologické péče Nemocnice Jihlava"</t>
  </si>
  <si>
    <t>Na činnost zmocněnce pro zavedení odborného vzdělávání v oblasti energetiky a pro popularizaci technických oborů</t>
  </si>
  <si>
    <t>Zařazení nové akce do přílohy M1 - "SUPŠ Jihlava, Helenín - havárie kotle"</t>
  </si>
  <si>
    <t>Zařazení nové akce do přílohy M1 - "ZŠ a PŠ Velké Meziříčí - rekonstrukce střechy a odhlučnění"</t>
  </si>
  <si>
    <t>KOUS Vysočina - dotace na zajištění koordinace NNO v kraji Vysočina</t>
  </si>
  <si>
    <t>Na projekt "Intenzifikace odděleného sběru a zajištění využití komunálních odpadů včetně jejich obalové složky"</t>
  </si>
  <si>
    <t>Centrum Vysočina, o.p.s. - fin.dar na financ.cen v soutěží Mladý web Vysočiny</t>
  </si>
  <si>
    <t>Nemocnice Havl.Brod - na úhradu osob.nákladů MUDr. Kose po dobu povinných stáží na klinických odděleních nemocnice</t>
  </si>
  <si>
    <t>Na poskytnutí návratní finanční výpomoci PO z odvětví sociální péče</t>
  </si>
  <si>
    <t>Střední škola technická Jihlava - na mezinárodní soutěž "ENERSOL 2009"</t>
  </si>
  <si>
    <t xml:space="preserve">TJ Dětské středisko Březejc - dotace uspořádání národního MČR v boccie </t>
  </si>
  <si>
    <t>Převod na zvl.účet "Rozvoj lidských zdrojů" na fin.vypoř. GS Rozvoj kapacit dalšího profesního vzdělávání</t>
  </si>
  <si>
    <t>Na uspořádání konference "Strategické plány měst, krajů, informační a komunikační technologie - SPMIT 2009"</t>
  </si>
  <si>
    <t>Zařazení nové akce do přílohy M4 "DC Jihlava - přístavba rehabilitačního pavilonu"</t>
  </si>
  <si>
    <t>Na zabezpečení výkonu inspekcí sociálních služeb</t>
  </si>
  <si>
    <t>Na úhradu nájemních smluv na areál ve Věžní ulici čp.26 v Jihlavě</t>
  </si>
  <si>
    <t>Speciální předškolní zařízení</t>
  </si>
  <si>
    <t>Speciální základní školy</t>
  </si>
  <si>
    <t>Gymnázia</t>
  </si>
  <si>
    <t>Střední odborné školy</t>
  </si>
  <si>
    <t>Na pořízení "Studie proveditelnosti zavedení integrovaného dopravního systému v podmínkách kraje Vysočina"</t>
  </si>
  <si>
    <t>Krajská hygienická stanice kraje Vysočina - na podporu pořádání 23. ročníku Pečenkových epidemiologických dnů</t>
  </si>
  <si>
    <t>Na úhradu výdajů za ocenění majetku (nemocnice)</t>
  </si>
  <si>
    <t>Na úhradu veř.zakázky "Realizace 1. Etapy krajského kontaktního centra"</t>
  </si>
  <si>
    <t>Fin.dary P.Kinclové a L.Beranovi jako projev uznání a poděkování za reprezentaci Vysočiny a ČR na MS ve zpracování textů na PC</t>
  </si>
  <si>
    <t>Příprava budoucích osvojitelů, pěstounů a poradních sborů</t>
  </si>
  <si>
    <t xml:space="preserve">Platba úroků z úvěru EIB </t>
  </si>
  <si>
    <t>Úroky</t>
  </si>
  <si>
    <t xml:space="preserve">11)  ČERPÁNÍ REZERVY, NEROZDĚLENÝCH POLOŽEK V OBDOBÍ </t>
  </si>
  <si>
    <t>Dotace obcím</t>
  </si>
  <si>
    <t xml:space="preserve">Podpora zemědělství v kraji Vysočina (zemědělské akce dle notifikovaných zásad) </t>
  </si>
  <si>
    <t xml:space="preserve">Územní studie vyplývající z požadavků ZÚR a pořizování územně analytických podkladů kraje </t>
  </si>
  <si>
    <t>Technologické centrum kraje Vysočina</t>
  </si>
  <si>
    <t>Revitalizace parků v zařízeních zřizovaných krajem Vysočina</t>
  </si>
  <si>
    <t>Spolufinancování ve výši 10% nákladů na akce - program 229 310 MZe ČR "Výstavba a obnova infrastruktury vodovodů a kanalizací"</t>
  </si>
  <si>
    <t>Obec Dolní Cerekev - spolufinancování potsanačního monitoringu skládky průmyslových odpadů v k.ú. Nový Rychnov</t>
  </si>
  <si>
    <t>Centrum multikulturního vzdělávání, o.s. - na podporu činnosti centra</t>
  </si>
  <si>
    <t>Mezinárodní turnaj v ledním hokeji</t>
  </si>
  <si>
    <t>Dotace na ochranu obecního nemovitého majetku</t>
  </si>
  <si>
    <t>Pomoc při vzniku krajské policejní správy</t>
  </si>
  <si>
    <t>Program prevence kriminality 2009-2011 a výdaje v oblasti národnostních menšin</t>
  </si>
  <si>
    <t>Požární ochrana dobrovolná část příspěvek obcím kraje Vysočina na požární ochranu</t>
  </si>
  <si>
    <t>Ostatní složky a činnosti integrovaného záchranného systému</t>
  </si>
  <si>
    <t>Vyhodnocení kvality ovzduší Stat. města Jihlavy a aktualizace Programu zlepšení kvality ovzduší kraje Vysočiny</t>
  </si>
  <si>
    <t>Ostatní činnosti - odborné podklady znečištění ovzduší (emise, posudky, studie)</t>
  </si>
  <si>
    <t>Ostatní nakládání s odpady Plán odpadové  hospodářství kraje Vysočina</t>
  </si>
  <si>
    <t>Platby úroků z úvěru EIB (1. a 2. tranže)</t>
  </si>
  <si>
    <t>Silnice - režijní výdaje, odstraňování reklam, analýzy silniční sítě</t>
  </si>
  <si>
    <t>Infrastruktura obcí</t>
  </si>
  <si>
    <t>Aktualizace-Systém pro podporu dopr. obsl.</t>
  </si>
  <si>
    <t>Správa sítí, databází a aplikací, správa GIS - příloha I1</t>
  </si>
  <si>
    <t>Neinvestiční přijaté transfery ze státních fondů (pol.4113)</t>
  </si>
  <si>
    <t>Investiční přijaté transfery ze státních fondů (pol.4213)</t>
  </si>
  <si>
    <t>Neindentifikované příjmy (pol.2328)</t>
  </si>
  <si>
    <t>Obchodní mise a prezentace v zahraničí, tištěné materiály a propagace a podpora průmyslových zón</t>
  </si>
  <si>
    <t>Dotace obcím na dětská dopravní hřiště</t>
  </si>
  <si>
    <t>Dotace obcím a dobrovolným svazkům obcí</t>
  </si>
  <si>
    <t>Dotace na územně plánovací činnost obcí</t>
  </si>
  <si>
    <t xml:space="preserve">Dotace na drobné vodohospodářské ekologické akce </t>
  </si>
  <si>
    <t>Příjem části hospodářského výsledku roku 2008 na GP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</si>
  <si>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</si>
  <si>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Dotace DSO na úhradu nákladů na přezkoumání hospodaření rok 2008</t>
  </si>
  <si>
    <t>Dotace obcím na úhradu nákladů na přezkoumání hospodaření rok 2008</t>
  </si>
  <si>
    <r>
      <t>II/602 hr. kraje - Pelhřimov, 1.stavba  (</t>
    </r>
    <r>
      <rPr>
        <sz val="8"/>
        <rFont val="Arial CE"/>
        <family val="2"/>
      </rPr>
      <t>Velké Meziříčí- Jihlava)</t>
    </r>
  </si>
  <si>
    <t>Volby do Evropského parlamentu</t>
  </si>
  <si>
    <t>Odměny za užití duševního vlastnictví</t>
  </si>
  <si>
    <t xml:space="preserve">Dostavba Krajského úřadu kraje Vysočina (budova D, ul. Seifertova a Věžní) - oprava hydroizolací objektu Žižkova 16  </t>
  </si>
  <si>
    <t>Transfery na státní příspěvek zřizovatelům zařízení pro děti vyžadující okamžitou pomoc</t>
  </si>
  <si>
    <t>Transfery obecním PO - pověřeným knihovnám zajišťujícím výkon regionálních funkcí v kraji Vysočina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</si>
  <si>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</si>
  <si>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</si>
  <si>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</si>
  <si>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</si>
  <si>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</si>
  <si>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</si>
  <si>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</si>
  <si>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</si>
  <si>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</si>
  <si>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</si>
  <si>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</si>
  <si>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</si>
  <si>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Běžné výdaje</t>
  </si>
  <si>
    <t>3315</t>
  </si>
  <si>
    <t>Půjčka Muzeu Vysočiny Jihlava na projekt  "REILA  2009"</t>
  </si>
  <si>
    <t>Kapitálové výdaje</t>
  </si>
  <si>
    <t>KAPITOLA KULTURA</t>
  </si>
  <si>
    <t>KAPITOLA ŽIVOTNÍ PROSTŘEDÍ</t>
  </si>
  <si>
    <t>KAPITOLA SOCIÁLNÍ VĚCI</t>
  </si>
  <si>
    <t>Finanční vypořádání min. let rok 2008</t>
  </si>
  <si>
    <t>KAPITOLA POŽÁRNÍ OCHRANA A IZS</t>
  </si>
  <si>
    <t>KAPITOLA REGIONÁLNÍ ROZVOJ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</si>
  <si>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</si>
  <si>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</si>
  <si>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</si>
  <si>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</si>
  <si>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</si>
  <si>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</si>
  <si>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</si>
  <si>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</si>
  <si>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</si>
  <si>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</si>
  <si>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</si>
  <si>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</si>
  <si>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</si>
  <si>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</si>
  <si>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</si>
  <si>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</si>
  <si>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KAPITOLA KRAJSKÝ ÚŘAD</t>
  </si>
  <si>
    <t>KAPITOLA REZERVA A ROZVOJ KRAJE</t>
  </si>
  <si>
    <t>Kč</t>
  </si>
  <si>
    <t>Příjmy (Kč):</t>
  </si>
  <si>
    <t>Výdaje(Kč):</t>
  </si>
  <si>
    <t>Penzijní připojištění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</si>
  <si>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</si>
  <si>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</si>
  <si>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</si>
  <si>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</si>
  <si>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</si>
  <si>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</si>
  <si>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CELKOVÉ HOSPODAŘENÍ (tis.Kč)</t>
  </si>
  <si>
    <t>Základní školy</t>
  </si>
  <si>
    <t>Schválený rozpočet</t>
  </si>
  <si>
    <t>Upravený rozpočet</t>
  </si>
  <si>
    <t>% z upr.rozpočtu</t>
  </si>
  <si>
    <t>Příjmy z prodeje pozemků</t>
  </si>
  <si>
    <t xml:space="preserve">Zapojení části předpokládaného zůstatku na zvláštním účtu dle § 42 vod. zákona k 31.12.2008 do rozpočtu kraje rok 2009 </t>
  </si>
  <si>
    <t>Příjmy z prodeje ostatních nemovitostí a jejich částí</t>
  </si>
  <si>
    <t>Kapitola nemovitý majetek</t>
  </si>
  <si>
    <t>KAPITOLA NEMOVITÝ MAJETEK</t>
  </si>
  <si>
    <t>Školní stravování</t>
  </si>
  <si>
    <t>Datum schválení</t>
  </si>
  <si>
    <t>Popis rozpočtového opatření</t>
  </si>
  <si>
    <t>Zůstatek položky</t>
  </si>
  <si>
    <t xml:space="preserve">Přijaté nekapitálové příspěvky a náhrady </t>
  </si>
  <si>
    <t>Strategické a koncepční materiály</t>
  </si>
  <si>
    <t>Nespecifikovaná rezerva</t>
  </si>
  <si>
    <t xml:space="preserve"> </t>
  </si>
  <si>
    <t xml:space="preserve">Dotace obcím na real. projektů v rámci Progr.prevence kriminality </t>
  </si>
  <si>
    <t>Na poskytnutí darů pro pozůstalé obětí v Nemocnici Havlíčkův Brod</t>
  </si>
  <si>
    <t>Na zdrojové pokrytí dotací na drobné vodohospodářské ekologické akce</t>
  </si>
  <si>
    <t xml:space="preserve">Dotace obcím na údržbu veřejné zeleně v průjezdních úsecích obcí kraje </t>
  </si>
  <si>
    <t>Dotace obcím na pasporty místních komunikací</t>
  </si>
  <si>
    <t>5.5.209</t>
  </si>
  <si>
    <t>Stanice Pavlov, o.p.s. - na zpracování projektu "Rekonstrukce stanice pro handicapované živočichy v Pavlově" do OP ŽP</t>
  </si>
  <si>
    <t>Na financování projektu eParticipate</t>
  </si>
  <si>
    <t>Vrácení návrat. finanční výpomoci poskytnuté PO z odvětví sociálních věcí</t>
  </si>
  <si>
    <t xml:space="preserve">Finanční dar pro vítěze Novinářské křepelky </t>
  </si>
  <si>
    <t>Finanční dar Vojenskému sdružení rehabilitovaných AČR</t>
  </si>
  <si>
    <t>Dotace pro Nadační fond Českého rozhlasu Praha</t>
  </si>
  <si>
    <t>ZŠ a PŠ Velké Meziříčí - dotace na úhradu zvýšených provozních nákladů</t>
  </si>
  <si>
    <t>Část  8b) připravila : R. Tesařová</t>
  </si>
  <si>
    <t>SPŠ Třebíč - na úhradu nákladů s havárií vodovodního potrubí</t>
  </si>
  <si>
    <t>Česká zemědělská akademie v Humpolci - na vybavení domova mládeže</t>
  </si>
  <si>
    <t>Příspěvky na provoz a investiční dotace zřizovaným příspěvkovým organizacím kraje</t>
  </si>
  <si>
    <t>Dary pro pozůstalé obětí v Nemocnici Havlíčkův Brod</t>
  </si>
  <si>
    <t>Nemocnice Jihlava - financování projektu "Modernizace a obnova přístroj. …"</t>
  </si>
  <si>
    <t>Nemocnice Jihlava - neinvestiční a investiční půjčka na projekt "Modernizace a obnova přístroj. …"</t>
  </si>
  <si>
    <t xml:space="preserve">Město Havlíčkův Brod, Ledeč nad Sázavou a Přibyslav - na úhrady nákladů na místní komunikace </t>
  </si>
  <si>
    <t>Dětský domov Kamenice nad Lipou - na krytí nově vzniklých nákladů</t>
  </si>
  <si>
    <t>Dětské centrum Jihlava - na krytí nově vzniklých nákladů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</si>
  <si>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</si>
  <si>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</si>
  <si>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</si>
  <si>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</si>
  <si>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</si>
  <si>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</si>
  <si>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</si>
  <si>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</si>
  <si>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</si>
  <si>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</si>
  <si>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</si>
  <si>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</si>
  <si>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</si>
  <si>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</si>
  <si>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</si>
  <si>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</si>
  <si>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</si>
  <si>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</si>
  <si>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</si>
  <si>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</si>
  <si>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</si>
  <si>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</si>
  <si>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</si>
  <si>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</si>
  <si>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</si>
  <si>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</si>
  <si>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</si>
  <si>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</si>
  <si>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</si>
  <si>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</si>
  <si>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</si>
  <si>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</si>
  <si>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</si>
  <si>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</si>
  <si>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</si>
  <si>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</si>
  <si>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</si>
  <si>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</si>
  <si>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</si>
  <si>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</si>
  <si>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</si>
  <si>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</si>
  <si>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</si>
  <si>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</si>
  <si>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</si>
  <si>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</si>
  <si>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</si>
  <si>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</si>
  <si>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</si>
  <si>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</si>
  <si>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</si>
  <si>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</si>
  <si>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</si>
  <si>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</si>
  <si>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</si>
  <si>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</si>
  <si>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</si>
  <si>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</si>
  <si>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</si>
  <si>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</si>
  <si>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</si>
  <si>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</si>
  <si>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</si>
  <si>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</si>
  <si>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</si>
  <si>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</si>
  <si>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</si>
  <si>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</si>
  <si>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</si>
  <si>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</si>
  <si>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</si>
  <si>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</si>
  <si>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</si>
  <si>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</si>
  <si>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</si>
  <si>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</si>
  <si>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</si>
  <si>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</si>
  <si>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</si>
  <si>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</si>
  <si>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</si>
  <si>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</si>
  <si>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</si>
  <si>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</si>
  <si>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</si>
  <si>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</si>
  <si>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</si>
  <si>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</si>
  <si>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</si>
  <si>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</si>
  <si>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</si>
  <si>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</si>
  <si>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</si>
  <si>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</si>
  <si>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</si>
  <si>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</si>
  <si>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</si>
  <si>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</si>
  <si>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</si>
  <si>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</si>
  <si>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</si>
  <si>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</si>
  <si>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</si>
  <si>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</si>
  <si>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</si>
  <si>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</si>
  <si>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</si>
  <si>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</si>
  <si>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</si>
  <si>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</si>
  <si>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</si>
  <si>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Dotace Městu Žďár nad Sázavou - expozice "Umění baroka ze sbírek Národní galerie v Praze" v období let 2009-2010</t>
  </si>
  <si>
    <t>43XX</t>
  </si>
  <si>
    <t>KAPITOLA ŠKOLSTVÍ, MLÁDEŽE A SPORTU</t>
  </si>
  <si>
    <t>§ 4313 - 12.600 tis. 8000 běž. a 2.700 tis. 8000 kap.</t>
  </si>
  <si>
    <t>§ 4311 - 1.400 tis. 8000 bež. a 50.100 tis. 8000 kap.</t>
  </si>
  <si>
    <t>Nákup služeb (stravenky, bazén)</t>
  </si>
  <si>
    <t>§ 4316 - 3.700 tis.  8000 běž. a 16.400 tis. 8000 kap.</t>
  </si>
  <si>
    <t xml:space="preserve">                péče o lidské zdroje a majetek kraje</t>
  </si>
  <si>
    <t>OSTATNÍ VÝDAJE CELKEM</t>
  </si>
  <si>
    <t>Neinvestiční příspěvky na provoz KSÚS</t>
  </si>
  <si>
    <t>Investiční dotace KSÚS</t>
  </si>
  <si>
    <t xml:space="preserve">Zařízení pro výkon pěstounské péče </t>
  </si>
  <si>
    <t>Sociální péče a pomoc rodině a manželství - Psychocentrum</t>
  </si>
  <si>
    <t>Dotace na sociální služby z rozpočtu kraje Vysočina</t>
  </si>
  <si>
    <t>Příspěvek na provoz pro Vysočinu TOURISM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</si>
  <si>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</si>
  <si>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</si>
  <si>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</si>
  <si>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</si>
  <si>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</si>
  <si>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Technická pomoc v rámci OP Vzdělávání pro konkurenceschopnost, oblast podpory 5.1 Řízení, kontrola, monitorování a hodnocení programu</t>
  </si>
  <si>
    <t>Ostat. neinv. přijaté trans.ze SR - přímé výdaje ve školství (pol.4116)</t>
  </si>
  <si>
    <t>Ostat. neinv. přijaté transfery ze SR (pol.4116)</t>
  </si>
  <si>
    <t>Neinvestiční přijaté transfery od mezinár. institicí (pol.4152)</t>
  </si>
  <si>
    <t>Přijaté sankční platby (pol.2210)</t>
  </si>
  <si>
    <t>Neinvestiční přijaté transfery</t>
  </si>
  <si>
    <t>Investiční přijaté transfery</t>
  </si>
  <si>
    <t>Příjem z rozpočtu kraje, kapitola Školství, mládeže a sportu na realizaci GP Sport pro všechny 2009</t>
  </si>
  <si>
    <t>Na  real. Standardu ICT vybavení organizací zřiz. krajem Vysočina</t>
  </si>
  <si>
    <t>Dotace městu Žďár nad Sázavou na expozici "Umění baroka ze sbírek Národní galerie Praha"</t>
  </si>
  <si>
    <t>Ostatní nedaňové příjmy  - provize ze smluv na penzijní připojištění</t>
  </si>
  <si>
    <t>Dary obcím na podporu převodu vzdělávací činnosti základních škol vzdělávajících žáky se speciálními vzdělávacími potřebami</t>
  </si>
  <si>
    <t>Zlatá jeřabina - Péče o kulturní dědictví</t>
  </si>
  <si>
    <t>Příspěvky na podporu krajských a národních postupových přehlídek, Zlatá jeřabina - Kulturní aktivita, cena za nejkrásnější naučnou knihu a výročí oslav Gustava Mahlera</t>
  </si>
  <si>
    <t>Revolvingový fond MŽP - Projekt Vysočina 21</t>
  </si>
  <si>
    <t>Na výstavbu datové sítě na pracovišti krajského úřadu v areálu Věžní 26, Jihlava</t>
  </si>
  <si>
    <t>Moravskoslezský svaz Vojenských táborů nucených prací - PTP - fin.dar</t>
  </si>
  <si>
    <t>Český svaz bojovníků za svobodu - finanční dar</t>
  </si>
  <si>
    <t>Svaz důchodců ČR, o.s. Krajská rada kraje Vysočina - finanční dar</t>
  </si>
  <si>
    <t>Na úhr. nákladů na účast studentů na Pražském studentském summitu</t>
  </si>
  <si>
    <t>Akademie-VOŠ, GY a SOŠ Světlá nad Sázavou - na účast na mezinárodním veletrhu kamene v Norimberku</t>
  </si>
  <si>
    <t xml:space="preserve">Na poskytnutí návratné finanční výpomoci PO z odvětví sociální péče </t>
  </si>
  <si>
    <t xml:space="preserve">ÚSP Těchobuz - na zajištění úhrady finančních nákladů spojených s organizováním natáčení hraného filmu Malý princ </t>
  </si>
  <si>
    <t>Konfederace politických vězňů České republiky - finanční dar</t>
  </si>
  <si>
    <t>Zařazení nových akcí do přílohy M4 Investice v sociálních věcech a zdravotnictví - ZZS kraje Vysočina - výjezdové stanoviště Přibyslav a ZZS kraje Vysočina - výjezdové stanoviště Velká Bíteš</t>
  </si>
  <si>
    <t>Na realizaci projektu Vysočina 21 - propagace a realizace MA 21</t>
  </si>
  <si>
    <t>II/602 hr. kraje - Pelhřimov, 6. stavba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</si>
  <si>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</si>
  <si>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</si>
  <si>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</si>
  <si>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</si>
  <si>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</si>
  <si>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</si>
  <si>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</si>
  <si>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</si>
  <si>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</si>
  <si>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</si>
  <si>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</si>
  <si>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</si>
  <si>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</si>
  <si>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</si>
  <si>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</si>
  <si>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</si>
  <si>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</si>
  <si>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</si>
  <si>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</si>
  <si>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</si>
  <si>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</si>
  <si>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</si>
  <si>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</si>
  <si>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</si>
  <si>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</si>
  <si>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</si>
  <si>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</si>
  <si>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</si>
  <si>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</si>
  <si>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</si>
  <si>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</si>
  <si>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</si>
  <si>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</si>
  <si>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</si>
  <si>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</si>
  <si>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</si>
  <si>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</si>
  <si>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</si>
  <si>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>b) ČERPÁNÍ  FONDU VYSOČINY DLE GRANTOVÝCH PROGRAMŮ           (Kč)  1 - 5/2009</t>
  </si>
  <si>
    <t xml:space="preserve">KAPITOLA CELKEM </t>
  </si>
  <si>
    <t>Poskytnuté neinvestiční příspěvky a náhrady</t>
  </si>
  <si>
    <t>Kapitoly celkem</t>
  </si>
  <si>
    <t>% z upr.rozpoč.</t>
  </si>
  <si>
    <t>rozpočet na 4.čtvrtletí bude narozpočtován</t>
  </si>
  <si>
    <t>ZDROJE CELKEM</t>
  </si>
  <si>
    <t>Kapitola informatika</t>
  </si>
  <si>
    <t>KAPITOLA INFORMATIKA</t>
  </si>
  <si>
    <t>Dotace obcím na podporu převodu zřizovatelských kompetencí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</si>
  <si>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</si>
  <si>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</si>
  <si>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</si>
  <si>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</si>
  <si>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</si>
  <si>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</si>
  <si>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</si>
  <si>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Konkurzy</t>
  </si>
  <si>
    <t>236 65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</si>
  <si>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</si>
  <si>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</si>
  <si>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</si>
  <si>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</si>
  <si>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 xml:space="preserve">Zdroje celkem   </t>
  </si>
  <si>
    <t>První stpeň základních škol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</si>
  <si>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</si>
  <si>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</si>
  <si>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</si>
  <si>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</si>
  <si>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</si>
  <si>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</si>
  <si>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t>Na úhradu veřejné zakázky - dopravní obslužnost území kraje Vysočina a "Studie proveditelnosti zavedení integr. dopr. systému v podmínkách kraje Vysočina"</t>
  </si>
  <si>
    <t xml:space="preserve">Úhrada ztrát na provoz veřejné silniční dopravy a účelová neinvestiční dotace z MF ČR </t>
  </si>
  <si>
    <t>Neinvestiční transfery občanským sdružením</t>
  </si>
  <si>
    <t>Ostatní neinvestiční výdaje jinde nezařazené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</si>
  <si>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</si>
  <si>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</si>
  <si>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</si>
  <si>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</si>
  <si>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</si>
  <si>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</si>
  <si>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</si>
  <si>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</si>
  <si>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</si>
  <si>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</si>
  <si>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</si>
  <si>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</si>
  <si>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II/129 Humpolec - most ev. č. 129-011</t>
  </si>
  <si>
    <t>II/409 Počátky - průtah</t>
  </si>
  <si>
    <t>II/360 Jimramov - Horka</t>
  </si>
  <si>
    <t>4)  ČERPÁNÍ VÝDAJŮ ROZPOČTU KRAJE PODLE KAPITOL V OBDOBÍ 1 - 5/2009</t>
  </si>
  <si>
    <t>5)  ČERPÁNÍ VÝDAJŮ NA KAPITOLE KRAJSKÝ ÚŘAD V 1 - 5/2009</t>
  </si>
  <si>
    <t>6)  ČERPÁNÍ VÝDAJŮ NA KAPITOLE ZASTUPITELSTVO V 1 - 5/2009</t>
  </si>
  <si>
    <r>
      <t xml:space="preserve">7)  SOCIÁLNÍ FOND V OBDOBÍ 1 - 5/2009    </t>
    </r>
    <r>
      <rPr>
        <b/>
        <sz val="10"/>
        <rFont val="Arial CE"/>
        <family val="2"/>
      </rPr>
      <t>(Kč)</t>
    </r>
  </si>
  <si>
    <t>Disponibilní zdroje SF k  31. 5.  2009</t>
  </si>
  <si>
    <r>
      <t xml:space="preserve">8 a)  FOND VYSOČINY V OBDOBÍ 1 - 5/2009    </t>
    </r>
    <r>
      <rPr>
        <b/>
        <sz val="10"/>
        <rFont val="Arial CE"/>
        <family val="2"/>
      </rPr>
      <t>(Kč)</t>
    </r>
  </si>
  <si>
    <r>
      <t xml:space="preserve">9)  FOND STRATEGICKÝCH REZERV V OBDOBÍ 1 - 5/2009   </t>
    </r>
    <r>
      <rPr>
        <b/>
        <sz val="10"/>
        <rFont val="Arial CE"/>
        <family val="2"/>
      </rPr>
      <t>(Kč)</t>
    </r>
  </si>
  <si>
    <t>Stav na účtu k 31. 5. 2009</t>
  </si>
  <si>
    <t xml:space="preserve">        1 - 5/2009</t>
  </si>
  <si>
    <t>III/01926, III/01928, III/01929 v Nové Cerekvi</t>
  </si>
  <si>
    <t>III/3993 Naloučany - most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</si>
  <si>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</si>
  <si>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</si>
  <si>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</si>
  <si>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</si>
  <si>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</si>
  <si>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</si>
  <si>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</si>
  <si>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</si>
  <si>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</si>
  <si>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</si>
  <si>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 xml:space="preserve">Hrad Kámen - příspěvek na provoz 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</si>
</sst>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  <numFmt numFmtId="206" formatCode="#,##0;[Red]#,##0"/>
    <numFmt numFmtId="207" formatCode="[$-1010409]###\ ###\ ###"/>
    <numFmt numFmtId="208" formatCode="[$-1010409]#,##0.#%"/>
    <numFmt numFmtId="209" formatCode="#,##0.0\ &quot;Kč&quot;"/>
    <numFmt numFmtId="210" formatCode="#,##0.0[$₮-450]"/>
    <numFmt numFmtId="211" formatCode="#,##0[$₮-450]"/>
    <numFmt numFmtId="212" formatCode="#,##0\ &quot;Kč&quot;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_(&quot;$&quot;* #,##0_);_(&quot;$&quot;* \(#,##0\);_(&quot;$&quot;* &quot;-&quot;_);_(@_)"/>
    <numFmt numFmtId="218" formatCode="_(&quot;$&quot;* #,##0.00_);_(&quot;$&quot;* \(#,##0.00\);_(&quot;$&quot;* &quot;-&quot;??_);_(@_)"/>
  </numFmts>
  <fonts count="5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 CE"/>
      <family val="2"/>
    </font>
    <font>
      <b/>
      <sz val="10"/>
      <color indexed="10"/>
      <name val="Arial"/>
      <family val="2"/>
    </font>
    <font>
      <sz val="10"/>
      <color indexed="12"/>
      <name val="Arial CE"/>
      <family val="2"/>
    </font>
    <font>
      <sz val="10"/>
      <color indexed="8"/>
      <name val="Arial"/>
      <family val="0"/>
    </font>
    <font>
      <b/>
      <sz val="13.9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indexed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>
      <alignment wrapText="1"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9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2" borderId="1" xfId="0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0" fontId="14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3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1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1" fillId="4" borderId="0" xfId="0" applyNumberFormat="1" applyFont="1" applyFill="1" applyAlignment="1">
      <alignment/>
    </xf>
    <xf numFmtId="3" fontId="12" fillId="4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/>
    </xf>
    <xf numFmtId="3" fontId="11" fillId="0" borderId="1" xfId="0" applyNumberFormat="1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2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1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3" fillId="0" borderId="0" xfId="0" applyFont="1" applyFill="1" applyAlignment="1">
      <alignment horizontal="left"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/>
    </xf>
    <xf numFmtId="3" fontId="0" fillId="0" borderId="0" xfId="0" applyNumberFormat="1" applyAlignment="1">
      <alignment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2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4" fontId="16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1" fillId="4" borderId="1" xfId="0" applyNumberFormat="1" applyFont="1" applyFill="1" applyBorder="1" applyAlignment="1">
      <alignment/>
    </xf>
    <xf numFmtId="3" fontId="25" fillId="4" borderId="1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0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0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32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34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28" fillId="0" borderId="0" xfId="0" applyFont="1" applyFill="1" applyBorder="1" applyAlignment="1">
      <alignment horizontal="center" vertical="center"/>
    </xf>
    <xf numFmtId="3" fontId="33" fillId="4" borderId="1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top" wrapText="1"/>
    </xf>
    <xf numFmtId="3" fontId="29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1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0" fontId="0" fillId="0" borderId="6" xfId="0" applyFont="1" applyFill="1" applyBorder="1" applyAlignment="1">
      <alignment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" fontId="2" fillId="4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/>
    </xf>
    <xf numFmtId="3" fontId="2" fillId="4" borderId="1" xfId="0" applyNumberFormat="1" applyFont="1" applyFill="1" applyBorder="1" applyAlignment="1">
      <alignment vertical="top" wrapText="1"/>
    </xf>
    <xf numFmtId="0" fontId="36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shrinkToFit="1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25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28" fillId="4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3" fontId="27" fillId="0" borderId="7" xfId="0" applyNumberFormat="1" applyFont="1" applyFill="1" applyBorder="1" applyAlignment="1">
      <alignment/>
    </xf>
    <xf numFmtId="166" fontId="27" fillId="0" borderId="7" xfId="0" applyNumberFormat="1" applyFont="1" applyFill="1" applyBorder="1" applyAlignment="1">
      <alignment/>
    </xf>
    <xf numFmtId="3" fontId="27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3" fontId="0" fillId="4" borderId="0" xfId="0" applyNumberFormat="1" applyFill="1" applyBorder="1" applyAlignment="1">
      <alignment horizontal="center"/>
    </xf>
    <xf numFmtId="0" fontId="26" fillId="0" borderId="8" xfId="0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4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3" fontId="0" fillId="0" borderId="2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3" fontId="25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33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/>
    </xf>
    <xf numFmtId="3" fontId="0" fillId="4" borderId="0" xfId="0" applyNumberFormat="1" applyFill="1" applyAlignment="1">
      <alignment horizontal="left" vertical="center"/>
    </xf>
    <xf numFmtId="0" fontId="0" fillId="4" borderId="7" xfId="0" applyFont="1" applyFill="1" applyBorder="1" applyAlignment="1">
      <alignment vertical="top" wrapText="1"/>
    </xf>
    <xf numFmtId="3" fontId="11" fillId="4" borderId="7" xfId="0" applyNumberFormat="1" applyFont="1" applyFill="1" applyBorder="1" applyAlignment="1">
      <alignment vertical="center" wrapText="1"/>
    </xf>
    <xf numFmtId="3" fontId="11" fillId="4" borderId="7" xfId="0" applyNumberFormat="1" applyFont="1" applyFill="1" applyBorder="1" applyAlignment="1">
      <alignment horizontal="right" vertical="center" wrapText="1"/>
    </xf>
    <xf numFmtId="3" fontId="0" fillId="4" borderId="7" xfId="0" applyNumberFormat="1" applyFont="1" applyFill="1" applyBorder="1" applyAlignment="1">
      <alignment horizontal="right" vertical="center"/>
    </xf>
    <xf numFmtId="3" fontId="0" fillId="4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wrapText="1"/>
    </xf>
    <xf numFmtId="4" fontId="1" fillId="0" borderId="0" xfId="0" applyNumberFormat="1" applyFont="1" applyAlignment="1">
      <alignment/>
    </xf>
    <xf numFmtId="4" fontId="37" fillId="0" borderId="0" xfId="0" applyNumberFormat="1" applyFont="1" applyFill="1" applyAlignment="1">
      <alignment/>
    </xf>
    <xf numFmtId="4" fontId="1" fillId="4" borderId="0" xfId="0" applyNumberFormat="1" applyFont="1" applyFill="1" applyAlignment="1">
      <alignment/>
    </xf>
    <xf numFmtId="0" fontId="2" fillId="4" borderId="9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3" fontId="11" fillId="4" borderId="11" xfId="0" applyNumberFormat="1" applyFont="1" applyFill="1" applyBorder="1" applyAlignment="1">
      <alignment vertical="center" wrapText="1"/>
    </xf>
    <xf numFmtId="3" fontId="11" fillId="4" borderId="11" xfId="0" applyNumberFormat="1" applyFont="1" applyFill="1" applyBorder="1" applyAlignment="1">
      <alignment horizontal="right" vertical="center" wrapText="1"/>
    </xf>
    <xf numFmtId="3" fontId="0" fillId="4" borderId="11" xfId="0" applyNumberFormat="1" applyFont="1" applyFill="1" applyBorder="1" applyAlignment="1">
      <alignment horizontal="right" vertical="center"/>
    </xf>
    <xf numFmtId="3" fontId="0" fillId="4" borderId="1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right" vertical="center"/>
    </xf>
    <xf numFmtId="3" fontId="11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65" fontId="0" fillId="0" borderId="18" xfId="0" applyNumberFormat="1" applyBorder="1" applyAlignment="1">
      <alignment/>
    </xf>
    <xf numFmtId="165" fontId="2" fillId="0" borderId="1" xfId="0" applyNumberFormat="1" applyFont="1" applyBorder="1" applyAlignment="1">
      <alignment/>
    </xf>
    <xf numFmtId="1" fontId="0" fillId="0" borderId="1" xfId="0" applyNumberForma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/>
    </xf>
    <xf numFmtId="0" fontId="0" fillId="4" borderId="1" xfId="0" applyFont="1" applyFill="1" applyBorder="1" applyAlignment="1">
      <alignment vertical="top"/>
    </xf>
    <xf numFmtId="165" fontId="2" fillId="0" borderId="15" xfId="0" applyNumberFormat="1" applyFon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4" fontId="35" fillId="0" borderId="0" xfId="0" applyNumberFormat="1" applyFont="1" applyAlignment="1">
      <alignment horizontal="right"/>
    </xf>
    <xf numFmtId="0" fontId="36" fillId="0" borderId="0" xfId="0" applyFont="1" applyAlignment="1">
      <alignment horizontal="left"/>
    </xf>
    <xf numFmtId="3" fontId="35" fillId="0" borderId="0" xfId="0" applyNumberFormat="1" applyFont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/>
    </xf>
    <xf numFmtId="3" fontId="0" fillId="4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vertical="center" wrapText="1"/>
    </xf>
    <xf numFmtId="3" fontId="0" fillId="4" borderId="4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65" fontId="0" fillId="0" borderId="15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4" fontId="0" fillId="0" borderId="3" xfId="0" applyNumberFormat="1" applyBorder="1" applyAlignment="1">
      <alignment horizontal="right"/>
    </xf>
    <xf numFmtId="14" fontId="0" fillId="0" borderId="3" xfId="0" applyNumberFormat="1" applyFont="1" applyBorder="1" applyAlignment="1">
      <alignment/>
    </xf>
    <xf numFmtId="0" fontId="47" fillId="0" borderId="19" xfId="20" applyFill="1" applyBorder="1">
      <alignment vertical="top" wrapText="1"/>
      <protection/>
    </xf>
    <xf numFmtId="0" fontId="46" fillId="0" borderId="20" xfId="20" applyFill="1" applyBorder="1">
      <alignment horizontal="center" vertical="top" wrapText="1"/>
      <protection/>
    </xf>
    <xf numFmtId="0" fontId="40" fillId="0" borderId="0" xfId="20" applyFill="1" applyBorder="1">
      <alignment vertical="top" wrapText="1"/>
      <protection/>
    </xf>
    <xf numFmtId="0" fontId="40" fillId="0" borderId="0" xfId="20" applyFill="1" applyBorder="1">
      <alignment vertical="top" wrapText="1"/>
      <protection/>
    </xf>
    <xf numFmtId="0" fontId="40" fillId="0" borderId="0" xfId="20" applyFill="1" applyBorder="1">
      <alignment vertical="top" wrapText="1"/>
      <protection/>
    </xf>
    <xf numFmtId="0" fontId="7" fillId="0" borderId="0" xfId="20">
      <alignment wrapText="1"/>
      <protection/>
    </xf>
    <xf numFmtId="0" fontId="40" fillId="0" borderId="0" xfId="20" applyFill="1" applyBorder="1">
      <alignment vertical="top" wrapText="1"/>
      <protection/>
    </xf>
    <xf numFmtId="0" fontId="40" fillId="0" borderId="0" xfId="20" applyFill="1">
      <alignment vertical="top" wrapText="1"/>
      <protection/>
    </xf>
    <xf numFmtId="0" fontId="40" fillId="0" borderId="0" xfId="20" applyFill="1" applyBorder="1">
      <alignment vertical="top" wrapText="1"/>
      <protection/>
    </xf>
    <xf numFmtId="0" fontId="40" fillId="2" borderId="21" xfId="20" applyFill="1" applyBorder="1">
      <alignment vertical="top" wrapText="1"/>
      <protection/>
    </xf>
    <xf numFmtId="0" fontId="40" fillId="2" borderId="21" xfId="20" applyFill="1" applyBorder="1">
      <alignment horizontal="center" vertical="top" wrapText="1"/>
      <protection/>
    </xf>
    <xf numFmtId="0" fontId="40" fillId="0" borderId="22" xfId="20" applyFill="1" applyBorder="1">
      <alignment vertical="top" wrapText="1"/>
      <protection/>
    </xf>
    <xf numFmtId="0" fontId="34" fillId="0" borderId="23" xfId="20" applyFill="1" applyBorder="1">
      <alignment vertical="top" wrapText="1"/>
      <protection/>
    </xf>
    <xf numFmtId="207" fontId="43" fillId="0" borderId="21" xfId="20" applyFont="1" applyFill="1" applyBorder="1">
      <alignment horizontal="right" vertical="top" wrapText="1"/>
      <protection/>
    </xf>
    <xf numFmtId="0" fontId="40" fillId="0" borderId="24" xfId="20" applyFill="1" applyBorder="1">
      <alignment vertical="top" wrapText="1"/>
      <protection/>
    </xf>
    <xf numFmtId="0" fontId="44" fillId="0" borderId="21" xfId="20" applyFill="1" applyBorder="1">
      <alignment vertical="top" wrapText="1"/>
      <protection/>
    </xf>
    <xf numFmtId="207" fontId="45" fillId="0" borderId="21" xfId="20" applyFont="1" applyFill="1" applyBorder="1">
      <alignment horizontal="right" vertical="top" wrapText="1"/>
      <protection/>
    </xf>
    <xf numFmtId="0" fontId="40" fillId="0" borderId="25" xfId="20" applyFill="1" applyBorder="1">
      <alignment vertical="top" wrapText="1"/>
      <protection/>
    </xf>
    <xf numFmtId="0" fontId="44" fillId="0" borderId="20" xfId="20" applyFill="1" applyBorder="1">
      <alignment horizontal="left" vertical="top" wrapText="1"/>
      <protection/>
    </xf>
    <xf numFmtId="0" fontId="40" fillId="2" borderId="21" xfId="20" applyFill="1" applyBorder="1">
      <alignment horizontal="left" vertical="top" wrapText="1"/>
      <protection/>
    </xf>
    <xf numFmtId="0" fontId="40" fillId="0" borderId="0" xfId="20" applyFill="1" applyBorder="1">
      <alignment vertical="top" wrapText="1"/>
      <protection/>
    </xf>
    <xf numFmtId="0" fontId="47" fillId="0" borderId="0" xfId="20" applyFill="1" applyBorder="1">
      <alignment vertical="top" wrapText="1"/>
      <protection/>
    </xf>
    <xf numFmtId="0" fontId="40" fillId="0" borderId="0" xfId="20" applyFill="1" applyBorder="1">
      <alignment vertical="top" wrapText="1"/>
      <protection/>
    </xf>
    <xf numFmtId="0" fontId="40" fillId="0" borderId="0" xfId="20" applyFill="1" applyBorder="1">
      <alignment vertical="top" wrapText="1"/>
      <protection/>
    </xf>
    <xf numFmtId="0" fontId="40" fillId="0" borderId="0" xfId="20" applyFill="1" applyBorder="1">
      <alignment vertical="top" wrapText="1"/>
      <protection/>
    </xf>
    <xf numFmtId="0" fontId="0" fillId="0" borderId="13" xfId="0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/>
    </xf>
    <xf numFmtId="0" fontId="2" fillId="4" borderId="8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3" fontId="23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vertical="top"/>
    </xf>
    <xf numFmtId="1" fontId="0" fillId="4" borderId="1" xfId="0" applyNumberFormat="1" applyFont="1" applyFill="1" applyBorder="1" applyAlignment="1">
      <alignment horizontal="center"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1" fillId="4" borderId="1" xfId="0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vertical="center"/>
    </xf>
    <xf numFmtId="3" fontId="37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 horizontal="right" vertical="center"/>
    </xf>
    <xf numFmtId="0" fontId="2" fillId="2" borderId="1" xfId="0" applyFont="1" applyFill="1" applyBorder="1" applyAlignment="1">
      <alignment horizontal="left" vertical="center" indent="1"/>
    </xf>
    <xf numFmtId="0" fontId="50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51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wrapText="1" indent="1"/>
    </xf>
    <xf numFmtId="0" fontId="0" fillId="8" borderId="1" xfId="0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0" borderId="1" xfId="0" applyFill="1" applyBorder="1" applyAlignment="1">
      <alignment horizontal="left" vertical="center" wrapText="1" indent="1"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 vertical="center" wrapText="1" indent="1"/>
    </xf>
    <xf numFmtId="0" fontId="52" fillId="4" borderId="0" xfId="0" applyFont="1" applyFill="1" applyBorder="1" applyAlignment="1">
      <alignment horizontal="left" vertical="center" wrapText="1" indent="1"/>
    </xf>
    <xf numFmtId="0" fontId="51" fillId="2" borderId="9" xfId="0" applyFont="1" applyFill="1" applyBorder="1" applyAlignment="1">
      <alignment horizontal="center" vertical="center" wrapText="1"/>
    </xf>
    <xf numFmtId="3" fontId="2" fillId="7" borderId="2" xfId="0" applyNumberFormat="1" applyFont="1" applyFill="1" applyBorder="1" applyAlignment="1">
      <alignment/>
    </xf>
    <xf numFmtId="3" fontId="0" fillId="8" borderId="1" xfId="0" applyNumberFormat="1" applyFill="1" applyBorder="1" applyAlignment="1">
      <alignment/>
    </xf>
    <xf numFmtId="3" fontId="2" fillId="7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center" wrapText="1" indent="1"/>
    </xf>
    <xf numFmtId="0" fontId="36" fillId="2" borderId="26" xfId="0" applyFont="1" applyFill="1" applyBorder="1" applyAlignment="1">
      <alignment horizontal="center" vertical="center" wrapText="1"/>
    </xf>
    <xf numFmtId="0" fontId="36" fillId="2" borderId="27" xfId="0" applyFont="1" applyFill="1" applyBorder="1" applyAlignment="1">
      <alignment horizontal="center" vertical="center"/>
    </xf>
    <xf numFmtId="3" fontId="36" fillId="2" borderId="27" xfId="0" applyNumberFormat="1" applyFont="1" applyFill="1" applyBorder="1" applyAlignment="1">
      <alignment horizontal="center" vertical="center" wrapText="1"/>
    </xf>
    <xf numFmtId="3" fontId="36" fillId="2" borderId="28" xfId="0" applyNumberFormat="1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3" fontId="43" fillId="0" borderId="1" xfId="0" applyNumberFormat="1" applyFont="1" applyBorder="1" applyAlignment="1">
      <alignment horizontal="right" vertical="top" wrapText="1"/>
    </xf>
    <xf numFmtId="3" fontId="36" fillId="0" borderId="1" xfId="0" applyNumberFormat="1" applyFont="1" applyBorder="1" applyAlignment="1">
      <alignment/>
    </xf>
    <xf numFmtId="3" fontId="36" fillId="0" borderId="9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0" fontId="35" fillId="0" borderId="3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1" xfId="0" applyFont="1" applyFill="1" applyBorder="1" applyAlignment="1">
      <alignment horizontal="left"/>
    </xf>
    <xf numFmtId="3" fontId="43" fillId="0" borderId="1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left"/>
    </xf>
    <xf numFmtId="0" fontId="35" fillId="0" borderId="3" xfId="0" applyFont="1" applyFill="1" applyBorder="1" applyAlignment="1">
      <alignment horizontal="left"/>
    </xf>
    <xf numFmtId="3" fontId="43" fillId="0" borderId="3" xfId="0" applyNumberFormat="1" applyFont="1" applyFill="1" applyBorder="1" applyAlignment="1">
      <alignment horizontal="right" vertical="top" wrapText="1"/>
    </xf>
    <xf numFmtId="3" fontId="36" fillId="0" borderId="16" xfId="0" applyNumberFormat="1" applyFont="1" applyBorder="1" applyAlignment="1">
      <alignment/>
    </xf>
    <xf numFmtId="0" fontId="36" fillId="0" borderId="29" xfId="0" applyFont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4" fontId="36" fillId="0" borderId="3" xfId="0" applyNumberFormat="1" applyFont="1" applyBorder="1" applyAlignment="1">
      <alignment/>
    </xf>
    <xf numFmtId="4" fontId="36" fillId="0" borderId="16" xfId="0" applyNumberFormat="1" applyFont="1" applyBorder="1" applyAlignment="1">
      <alignment/>
    </xf>
    <xf numFmtId="3" fontId="36" fillId="0" borderId="18" xfId="0" applyNumberFormat="1" applyFont="1" applyBorder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0" fontId="35" fillId="0" borderId="30" xfId="0" applyFont="1" applyFill="1" applyBorder="1" applyAlignment="1">
      <alignment horizontal="center"/>
    </xf>
    <xf numFmtId="0" fontId="35" fillId="0" borderId="1" xfId="0" applyFont="1" applyFill="1" applyBorder="1" applyAlignment="1">
      <alignment/>
    </xf>
    <xf numFmtId="3" fontId="36" fillId="0" borderId="1" xfId="0" applyNumberFormat="1" applyFont="1" applyFill="1" applyBorder="1" applyAlignment="1">
      <alignment/>
    </xf>
    <xf numFmtId="3" fontId="36" fillId="0" borderId="9" xfId="0" applyNumberFormat="1" applyFont="1" applyFill="1" applyBorder="1" applyAlignment="1">
      <alignment/>
    </xf>
    <xf numFmtId="0" fontId="3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36" fillId="0" borderId="30" xfId="0" applyFont="1" applyFill="1" applyBorder="1" applyAlignment="1">
      <alignment horizontal="center"/>
    </xf>
    <xf numFmtId="0" fontId="36" fillId="0" borderId="1" xfId="0" applyFont="1" applyFill="1" applyBorder="1" applyAlignment="1">
      <alignment/>
    </xf>
    <xf numFmtId="0" fontId="36" fillId="0" borderId="1" xfId="0" applyFont="1" applyFill="1" applyBorder="1" applyAlignment="1">
      <alignment wrapText="1"/>
    </xf>
    <xf numFmtId="0" fontId="35" fillId="0" borderId="1" xfId="0" applyFont="1" applyFill="1" applyBorder="1" applyAlignment="1">
      <alignment shrinkToFit="1"/>
    </xf>
    <xf numFmtId="0" fontId="36" fillId="0" borderId="29" xfId="0" applyFont="1" applyFill="1" applyBorder="1" applyAlignment="1">
      <alignment horizontal="center"/>
    </xf>
    <xf numFmtId="0" fontId="55" fillId="0" borderId="3" xfId="0" applyFont="1" applyFill="1" applyBorder="1" applyAlignment="1">
      <alignment wrapText="1"/>
    </xf>
    <xf numFmtId="3" fontId="36" fillId="0" borderId="3" xfId="0" applyNumberFormat="1" applyFont="1" applyFill="1" applyBorder="1" applyAlignment="1">
      <alignment/>
    </xf>
    <xf numFmtId="3" fontId="36" fillId="0" borderId="16" xfId="0" applyNumberFormat="1" applyFont="1" applyFill="1" applyBorder="1" applyAlignment="1">
      <alignment/>
    </xf>
    <xf numFmtId="0" fontId="35" fillId="0" borderId="29" xfId="0" applyFont="1" applyFill="1" applyBorder="1" applyAlignment="1">
      <alignment horizontal="center"/>
    </xf>
    <xf numFmtId="0" fontId="35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/>
    </xf>
    <xf numFmtId="0" fontId="36" fillId="0" borderId="3" xfId="0" applyFont="1" applyFill="1" applyBorder="1" applyAlignment="1">
      <alignment wrapText="1" shrinkToFit="1"/>
    </xf>
    <xf numFmtId="0" fontId="7" fillId="0" borderId="3" xfId="0" applyFont="1" applyFill="1" applyBorder="1" applyAlignment="1">
      <alignment wrapText="1"/>
    </xf>
    <xf numFmtId="3" fontId="35" fillId="0" borderId="31" xfId="0" applyNumberFormat="1" applyFont="1" applyFill="1" applyBorder="1" applyAlignment="1">
      <alignment horizontal="right"/>
    </xf>
    <xf numFmtId="3" fontId="35" fillId="0" borderId="32" xfId="0" applyNumberFormat="1" applyFont="1" applyFill="1" applyBorder="1" applyAlignment="1">
      <alignment horizontal="right"/>
    </xf>
    <xf numFmtId="3" fontId="36" fillId="0" borderId="0" xfId="0" applyNumberFormat="1" applyFont="1" applyBorder="1" applyAlignment="1">
      <alignment/>
    </xf>
    <xf numFmtId="0" fontId="5" fillId="0" borderId="3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35" fillId="0" borderId="9" xfId="0" applyNumberFormat="1" applyFont="1" applyBorder="1" applyAlignment="1">
      <alignment wrapText="1"/>
    </xf>
    <xf numFmtId="3" fontId="35" fillId="0" borderId="14" xfId="0" applyNumberFormat="1" applyFont="1" applyBorder="1" applyAlignment="1">
      <alignment horizontal="center" vertical="center"/>
    </xf>
    <xf numFmtId="0" fontId="36" fillId="0" borderId="30" xfId="0" applyFont="1" applyBorder="1" applyAlignment="1">
      <alignment horizontal="center"/>
    </xf>
    <xf numFmtId="0" fontId="36" fillId="0" borderId="9" xfId="0" applyFont="1" applyBorder="1" applyAlignment="1">
      <alignment/>
    </xf>
    <xf numFmtId="3" fontId="36" fillId="0" borderId="1" xfId="0" applyNumberFormat="1" applyFont="1" applyBorder="1" applyAlignment="1">
      <alignment/>
    </xf>
    <xf numFmtId="0" fontId="36" fillId="0" borderId="9" xfId="0" applyFont="1" applyBorder="1" applyAlignment="1">
      <alignment horizontal="left"/>
    </xf>
    <xf numFmtId="3" fontId="35" fillId="0" borderId="1" xfId="0" applyNumberFormat="1" applyFont="1" applyBorder="1" applyAlignment="1">
      <alignment/>
    </xf>
    <xf numFmtId="3" fontId="35" fillId="0" borderId="9" xfId="0" applyNumberFormat="1" applyFont="1" applyBorder="1" applyAlignment="1">
      <alignment/>
    </xf>
    <xf numFmtId="3" fontId="36" fillId="0" borderId="31" xfId="0" applyNumberFormat="1" applyFont="1" applyBorder="1" applyAlignment="1">
      <alignment/>
    </xf>
    <xf numFmtId="3" fontId="36" fillId="0" borderId="33" xfId="0" applyNumberFormat="1" applyFont="1" applyBorder="1" applyAlignment="1">
      <alignment/>
    </xf>
    <xf numFmtId="3" fontId="36" fillId="0" borderId="32" xfId="0" applyNumberFormat="1" applyFont="1" applyBorder="1" applyAlignment="1">
      <alignment/>
    </xf>
    <xf numFmtId="0" fontId="56" fillId="0" borderId="0" xfId="0" applyFont="1" applyBorder="1" applyAlignment="1">
      <alignment/>
    </xf>
    <xf numFmtId="3" fontId="5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4" borderId="0" xfId="0" applyNumberFormat="1" applyFont="1" applyFill="1" applyAlignment="1">
      <alignment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6" xfId="0" applyNumberFormat="1" applyFill="1" applyBorder="1" applyAlignment="1">
      <alignment horizontal="center" vertical="top"/>
    </xf>
    <xf numFmtId="49" fontId="0" fillId="4" borderId="0" xfId="0" applyNumberFormat="1" applyFill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/>
    </xf>
    <xf numFmtId="49" fontId="0" fillId="0" borderId="3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0" fontId="40" fillId="2" borderId="21" xfId="20" applyFill="1" applyBorder="1">
      <alignment horizontal="center" vertical="top" wrapText="1"/>
      <protection/>
    </xf>
    <xf numFmtId="0" fontId="48" fillId="0" borderId="0" xfId="20" applyFont="1" applyFill="1" applyBorder="1">
      <alignment vertical="top" wrapText="1"/>
      <protection/>
    </xf>
    <xf numFmtId="0" fontId="46" fillId="0" borderId="20" xfId="20" applyFill="1" applyBorder="1">
      <alignment horizontal="center" vertical="top" wrapText="1"/>
      <protection/>
    </xf>
    <xf numFmtId="0" fontId="47" fillId="0" borderId="19" xfId="20" applyFill="1" applyBorder="1">
      <alignment vertical="top" wrapText="1"/>
      <protection/>
    </xf>
    <xf numFmtId="0" fontId="40" fillId="0" borderId="21" xfId="20" applyFill="1" applyBorder="1">
      <alignment vertical="top" wrapText="1"/>
      <protection/>
    </xf>
    <xf numFmtId="0" fontId="41" fillId="0" borderId="0" xfId="20" applyFill="1" applyBorder="1">
      <alignment vertical="top" wrapText="1"/>
      <protection/>
    </xf>
    <xf numFmtId="0" fontId="42" fillId="0" borderId="0" xfId="20" applyFill="1" applyBorder="1">
      <alignment horizontal="right" vertical="top" wrapText="1"/>
      <protection/>
    </xf>
    <xf numFmtId="207" fontId="45" fillId="0" borderId="21" xfId="20" applyFont="1" applyFill="1" applyBorder="1">
      <alignment horizontal="right" vertical="top" wrapText="1"/>
      <protection/>
    </xf>
    <xf numFmtId="208" fontId="45" fillId="0" borderId="21" xfId="20" applyFont="1" applyFill="1" applyBorder="1">
      <alignment horizontal="center" vertical="top" wrapText="1"/>
      <protection/>
    </xf>
    <xf numFmtId="207" fontId="43" fillId="0" borderId="21" xfId="20" applyFont="1" applyFill="1" applyBorder="1">
      <alignment horizontal="right" vertical="top" wrapText="1"/>
      <protection/>
    </xf>
    <xf numFmtId="208" fontId="43" fillId="0" borderId="21" xfId="20" applyFont="1" applyFill="1" applyBorder="1">
      <alignment horizontal="center" vertical="top" wrapText="1"/>
      <protection/>
    </xf>
    <xf numFmtId="0" fontId="47" fillId="0" borderId="0" xfId="20" applyFill="1" applyBorder="1">
      <alignment vertical="top" wrapText="1"/>
      <protection/>
    </xf>
    <xf numFmtId="0" fontId="3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1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0" fillId="4" borderId="21" xfId="20" applyFill="1" applyBorder="1">
      <alignment vertical="top" wrapText="1"/>
      <protection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49" fontId="0" fillId="4" borderId="11" xfId="0" applyNumberForma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4" borderId="9" xfId="0" applyFont="1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57" fillId="0" borderId="0" xfId="0" applyNumberFormat="1" applyFont="1" applyAlignment="1">
      <alignment horizontal="right"/>
    </xf>
    <xf numFmtId="0" fontId="35" fillId="0" borderId="30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0" borderId="34" xfId="0" applyFont="1" applyBorder="1" applyAlignment="1">
      <alignment/>
    </xf>
    <xf numFmtId="0" fontId="2" fillId="0" borderId="2" xfId="0" applyFont="1" applyBorder="1" applyAlignment="1">
      <alignment/>
    </xf>
    <xf numFmtId="0" fontId="7" fillId="0" borderId="0" xfId="0" applyFont="1" applyAlignment="1">
      <alignment/>
    </xf>
    <xf numFmtId="0" fontId="35" fillId="0" borderId="35" xfId="0" applyFont="1" applyBorder="1" applyAlignment="1">
      <alignment horizontal="left"/>
    </xf>
    <xf numFmtId="0" fontId="35" fillId="0" borderId="31" xfId="0" applyFont="1" applyBorder="1" applyAlignment="1">
      <alignment horizontal="left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right"/>
    </xf>
    <xf numFmtId="0" fontId="54" fillId="0" borderId="0" xfId="0" applyFont="1" applyAlignment="1">
      <alignment horizontal="left" wrapText="1"/>
    </xf>
    <xf numFmtId="0" fontId="36" fillId="9" borderId="34" xfId="0" applyFont="1" applyFill="1" applyBorder="1" applyAlignment="1">
      <alignment/>
    </xf>
    <xf numFmtId="0" fontId="36" fillId="9" borderId="10" xfId="0" applyFont="1" applyFill="1" applyBorder="1" applyAlignment="1">
      <alignment/>
    </xf>
    <xf numFmtId="0" fontId="36" fillId="9" borderId="36" xfId="0" applyFont="1" applyFill="1" applyBorder="1" applyAlignment="1">
      <alignment/>
    </xf>
    <xf numFmtId="0" fontId="36" fillId="2" borderId="34" xfId="0" applyFont="1" applyFill="1" applyBorder="1" applyAlignment="1">
      <alignment horizontal="left"/>
    </xf>
    <xf numFmtId="0" fontId="36" fillId="2" borderId="10" xfId="0" applyFont="1" applyFill="1" applyBorder="1" applyAlignment="1">
      <alignment horizontal="left"/>
    </xf>
    <xf numFmtId="0" fontId="36" fillId="2" borderId="36" xfId="0" applyFont="1" applyFill="1" applyBorder="1" applyAlignment="1">
      <alignment horizontal="left"/>
    </xf>
    <xf numFmtId="0" fontId="35" fillId="0" borderId="26" xfId="0" applyFont="1" applyBorder="1" applyAlignment="1">
      <alignment horizontal="left"/>
    </xf>
    <xf numFmtId="0" fontId="35" fillId="0" borderId="37" xfId="0" applyFont="1" applyBorder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35" fillId="10" borderId="35" xfId="0" applyFont="1" applyFill="1" applyBorder="1" applyAlignment="1">
      <alignment horizontal="left"/>
    </xf>
    <xf numFmtId="0" fontId="35" fillId="10" borderId="31" xfId="0" applyFont="1" applyFill="1" applyBorder="1" applyAlignment="1">
      <alignment horizontal="left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6" fillId="4" borderId="9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35" fillId="0" borderId="9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5" fillId="0" borderId="2" xfId="0" applyFont="1" applyFill="1" applyBorder="1" applyAlignment="1">
      <alignment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92" fontId="0" fillId="0" borderId="10" xfId="0" applyNumberFormat="1" applyBorder="1" applyAlignment="1">
      <alignment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192" fontId="2" fillId="0" borderId="9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0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/>
    </xf>
    <xf numFmtId="3" fontId="2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3" fontId="0" fillId="7" borderId="3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2" fillId="8" borderId="9" xfId="0" applyNumberFormat="1" applyFont="1" applyFill="1" applyBorder="1" applyAlignment="1">
      <alignment wrapText="1"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2" fillId="0" borderId="2" xfId="0" applyFont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53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165" fontId="0" fillId="0" borderId="18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0" fontId="0" fillId="0" borderId="3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3" xfId="0" applyFont="1" applyBorder="1" applyAlignment="1">
      <alignment horizontal="justify" wrapText="1"/>
    </xf>
    <xf numFmtId="0" fontId="0" fillId="0" borderId="6" xfId="0" applyFont="1" applyBorder="1" applyAlignment="1">
      <alignment horizontal="justify" wrapText="1"/>
    </xf>
    <xf numFmtId="14" fontId="0" fillId="0" borderId="3" xfId="0" applyNumberFormat="1" applyFont="1" applyFill="1" applyBorder="1" applyAlignment="1">
      <alignment horizontal="right"/>
    </xf>
    <xf numFmtId="14" fontId="0" fillId="0" borderId="6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daně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KÚ'!$A$57:$A$60</c:f>
              <c:strCache/>
            </c:strRef>
          </c:cat>
          <c:val>
            <c:numRef>
              <c:f>'čerpání KÚ'!$E$57:$E$60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zastupitelstva'!$A$56:$A$59</c:f>
              <c:strCache/>
            </c:strRef>
          </c:cat>
          <c:val>
            <c:numRef>
              <c:f>'čerpání zastupitelstva'!$E$56:$E$59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25</xdr:col>
      <xdr:colOff>0</xdr:colOff>
      <xdr:row>13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76500"/>
          <a:ext cx="1412557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42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2573000"/>
          <a:ext cx="676275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41</xdr:row>
      <xdr:rowOff>0</xdr:rowOff>
    </xdr:from>
    <xdr:to>
      <xdr:col>26</xdr:col>
      <xdr:colOff>0</xdr:colOff>
      <xdr:row>42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12573000"/>
          <a:ext cx="7162800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152400</xdr:rowOff>
    </xdr:from>
    <xdr:to>
      <xdr:col>7</xdr:col>
      <xdr:colOff>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0" y="11249025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6</xdr:col>
      <xdr:colOff>0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08299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45" t="s">
        <v>417</v>
      </c>
      <c r="E1" s="445"/>
      <c r="F1" s="445"/>
      <c r="G1" s="445"/>
      <c r="H1" s="445"/>
    </row>
    <row r="2" spans="4:8" ht="14.25">
      <c r="D2" s="445" t="s">
        <v>573</v>
      </c>
      <c r="E2" s="445"/>
      <c r="F2" s="445"/>
      <c r="G2" s="445"/>
      <c r="H2" s="445"/>
    </row>
    <row r="3" spans="4:8" ht="14.25">
      <c r="D3" s="445"/>
      <c r="E3" s="445"/>
      <c r="F3" s="445"/>
      <c r="G3" s="445"/>
      <c r="H3" s="445"/>
    </row>
    <row r="4" spans="1:5" ht="18">
      <c r="A4" s="816" t="s">
        <v>459</v>
      </c>
      <c r="B4" s="816"/>
      <c r="C4" s="816"/>
      <c r="D4" s="816"/>
      <c r="E4" s="816"/>
    </row>
    <row r="6" spans="1:5" ht="18">
      <c r="A6" s="817" t="s">
        <v>460</v>
      </c>
      <c r="B6" s="817"/>
      <c r="C6" s="817"/>
      <c r="D6" s="817"/>
      <c r="E6" s="817"/>
    </row>
    <row r="7" spans="2:3" ht="14.25">
      <c r="B7" s="445"/>
      <c r="C7" s="445"/>
    </row>
    <row r="8" spans="2:3" ht="14.25">
      <c r="B8" s="445"/>
      <c r="C8" s="445"/>
    </row>
    <row r="9" spans="1:3" ht="12.75">
      <c r="A9" s="55" t="s">
        <v>793</v>
      </c>
      <c r="C9" s="15"/>
    </row>
    <row r="10" spans="1:5" ht="25.5">
      <c r="A10" s="21"/>
      <c r="B10" s="42" t="s">
        <v>795</v>
      </c>
      <c r="C10" s="51" t="s">
        <v>796</v>
      </c>
      <c r="D10" s="5" t="s">
        <v>636</v>
      </c>
      <c r="E10" s="43" t="s">
        <v>797</v>
      </c>
    </row>
    <row r="11" spans="1:5" ht="12.75">
      <c r="A11" s="22" t="s">
        <v>961</v>
      </c>
      <c r="B11" s="311">
        <f>B35</f>
        <v>7852064</v>
      </c>
      <c r="C11" s="311">
        <f>C35</f>
        <v>8455676</v>
      </c>
      <c r="D11" s="311">
        <v>3751435</v>
      </c>
      <c r="E11" s="269">
        <f>+D11/C11*100</f>
        <v>44.365879203507795</v>
      </c>
    </row>
    <row r="12" spans="1:5" ht="12.75">
      <c r="A12" s="22" t="s">
        <v>960</v>
      </c>
      <c r="B12" s="291">
        <f>B48</f>
        <v>7852064</v>
      </c>
      <c r="C12" s="280">
        <f>C48</f>
        <v>8455676</v>
      </c>
      <c r="D12" s="280">
        <v>3282382</v>
      </c>
      <c r="E12" s="269">
        <f>+D12/C12*100</f>
        <v>38.81868226739057</v>
      </c>
    </row>
    <row r="13" spans="1:5" ht="12.75">
      <c r="A13" s="32" t="s">
        <v>358</v>
      </c>
      <c r="B13" s="27">
        <v>0</v>
      </c>
      <c r="C13" s="280">
        <f>C11-C12</f>
        <v>0</v>
      </c>
      <c r="D13" s="280">
        <f>D11-D12</f>
        <v>469053</v>
      </c>
      <c r="E13" s="269">
        <v>0</v>
      </c>
    </row>
    <row r="14" spans="1:5" ht="12.75">
      <c r="A14" s="271"/>
      <c r="B14" s="397"/>
      <c r="C14" s="397"/>
      <c r="D14" s="397"/>
      <c r="E14" s="35"/>
    </row>
    <row r="15" spans="1:5" ht="12.75" customHeight="1">
      <c r="A15" s="814"/>
      <c r="B15" s="815"/>
      <c r="C15" s="815"/>
      <c r="D15" s="815"/>
      <c r="E15" s="815"/>
    </row>
    <row r="16" spans="1:5" ht="12.75">
      <c r="A16" s="55" t="s">
        <v>354</v>
      </c>
      <c r="B16" s="285"/>
      <c r="C16" s="286"/>
      <c r="D16" s="286"/>
      <c r="E16" s="287"/>
    </row>
    <row r="17" spans="1:9" ht="25.5">
      <c r="A17" s="21"/>
      <c r="B17" s="42" t="s">
        <v>795</v>
      </c>
      <c r="C17" s="51" t="s">
        <v>796</v>
      </c>
      <c r="D17" s="5" t="s">
        <v>636</v>
      </c>
      <c r="E17" s="43" t="s">
        <v>797</v>
      </c>
      <c r="I17" s="106"/>
    </row>
    <row r="18" spans="1:9" ht="12.75">
      <c r="A18" s="94" t="s">
        <v>962</v>
      </c>
      <c r="B18" s="268">
        <v>4079986</v>
      </c>
      <c r="C18" s="268">
        <v>4718896</v>
      </c>
      <c r="D18" s="292">
        <v>1863123</v>
      </c>
      <c r="E18" s="484">
        <f>+D18/C18*100</f>
        <v>39.482179730174174</v>
      </c>
      <c r="I18" s="106"/>
    </row>
    <row r="19" spans="1:9" ht="12.75">
      <c r="A19" s="94" t="s">
        <v>960</v>
      </c>
      <c r="B19" s="292">
        <v>4079986</v>
      </c>
      <c r="C19" s="292">
        <v>4718896</v>
      </c>
      <c r="D19" s="292">
        <v>1434069</v>
      </c>
      <c r="E19" s="484">
        <f>+D19/C19*100</f>
        <v>30.389925948781237</v>
      </c>
      <c r="I19" s="106"/>
    </row>
    <row r="20" spans="1:5" ht="12.75">
      <c r="A20" s="94" t="s">
        <v>358</v>
      </c>
      <c r="B20" s="95">
        <v>0</v>
      </c>
      <c r="C20" s="268">
        <f>C18-C19</f>
        <v>0</v>
      </c>
      <c r="D20" s="268">
        <f>D18-D19</f>
        <v>429054</v>
      </c>
      <c r="E20" s="213">
        <v>0</v>
      </c>
    </row>
    <row r="21" spans="2:3" ht="14.25">
      <c r="B21" s="445"/>
      <c r="C21" s="445"/>
    </row>
    <row r="22" spans="2:3" ht="12.75" customHeight="1">
      <c r="B22" s="445"/>
      <c r="C22" s="445"/>
    </row>
    <row r="23" spans="1:12" s="15" customFormat="1" ht="26.25" customHeight="1">
      <c r="A23" s="217" t="s">
        <v>343</v>
      </c>
      <c r="B23" s="42" t="s">
        <v>795</v>
      </c>
      <c r="C23" s="51" t="s">
        <v>796</v>
      </c>
      <c r="D23" s="5" t="s">
        <v>636</v>
      </c>
      <c r="E23" s="43" t="s">
        <v>797</v>
      </c>
      <c r="F23"/>
      <c r="G23"/>
      <c r="H23"/>
      <c r="I23"/>
      <c r="J23"/>
      <c r="K23"/>
      <c r="L23"/>
    </row>
    <row r="24" spans="1:12" s="15" customFormat="1" ht="16.5" customHeight="1">
      <c r="A24" s="517" t="s">
        <v>340</v>
      </c>
      <c r="B24" s="430">
        <v>3617982</v>
      </c>
      <c r="C24" s="450">
        <v>3617982</v>
      </c>
      <c r="D24" s="450">
        <v>1443928</v>
      </c>
      <c r="E24" s="269">
        <f>+D24/C24*100</f>
        <v>39.90976185066703</v>
      </c>
      <c r="F24"/>
      <c r="G24"/>
      <c r="H24"/>
      <c r="I24"/>
      <c r="J24"/>
      <c r="K24"/>
      <c r="L24"/>
    </row>
    <row r="25" spans="1:12" s="15" customFormat="1" ht="15" customHeight="1">
      <c r="A25" s="517" t="s">
        <v>344</v>
      </c>
      <c r="B25" s="430">
        <v>317132</v>
      </c>
      <c r="C25" s="450">
        <v>327208</v>
      </c>
      <c r="D25" s="274">
        <v>39565</v>
      </c>
      <c r="E25" s="269">
        <f>+D25/C25*100</f>
        <v>12.091697024522627</v>
      </c>
      <c r="F25"/>
      <c r="G25"/>
      <c r="H25"/>
      <c r="I25"/>
      <c r="J25"/>
      <c r="K25"/>
      <c r="L25"/>
    </row>
    <row r="26" spans="1:12" s="15" customFormat="1" ht="15.75" customHeight="1">
      <c r="A26" s="517" t="s">
        <v>341</v>
      </c>
      <c r="B26" s="430">
        <v>31000</v>
      </c>
      <c r="C26" s="450">
        <v>31000</v>
      </c>
      <c r="D26" s="274">
        <v>4948</v>
      </c>
      <c r="E26" s="269">
        <f>+D26/C26*100</f>
        <v>15.961290322580645</v>
      </c>
      <c r="F26"/>
      <c r="G26"/>
      <c r="H26"/>
      <c r="I26"/>
      <c r="J26"/>
      <c r="K26"/>
      <c r="L26"/>
    </row>
    <row r="27" spans="1:12" s="15" customFormat="1" ht="15.75" customHeight="1">
      <c r="A27" s="517" t="s">
        <v>345</v>
      </c>
      <c r="B27" s="430">
        <v>3855400</v>
      </c>
      <c r="C27" s="450">
        <v>4212981</v>
      </c>
      <c r="D27" s="274">
        <v>2202184</v>
      </c>
      <c r="E27" s="269">
        <f>+D27/C27*100</f>
        <v>52.27139642927418</v>
      </c>
      <c r="F27"/>
      <c r="G27"/>
      <c r="H27"/>
      <c r="I27"/>
      <c r="J27"/>
      <c r="K27"/>
      <c r="L27"/>
    </row>
    <row r="28" spans="1:12" s="15" customFormat="1" ht="16.5" customHeight="1">
      <c r="A28" s="520" t="s">
        <v>346</v>
      </c>
      <c r="B28" s="483">
        <f>SUM(B24:B27)</f>
        <v>7821514</v>
      </c>
      <c r="C28" s="547">
        <f>SUM(C24:C27)</f>
        <v>8189171</v>
      </c>
      <c r="D28" s="548">
        <f>SUM(D24:D27)</f>
        <v>3690625</v>
      </c>
      <c r="E28" s="484">
        <f>D28/C28*100</f>
        <v>45.06713805341224</v>
      </c>
      <c r="F28"/>
      <c r="G28"/>
      <c r="H28"/>
      <c r="I28"/>
      <c r="J28"/>
      <c r="K28"/>
      <c r="L28"/>
    </row>
    <row r="29" spans="1:12" s="15" customFormat="1" ht="12.75">
      <c r="A29" s="28"/>
      <c r="E29"/>
      <c r="F29"/>
      <c r="G29"/>
      <c r="H29"/>
      <c r="I29"/>
      <c r="J29"/>
      <c r="K29"/>
      <c r="L29"/>
    </row>
    <row r="30" spans="1:12" s="15" customFormat="1" ht="12.75">
      <c r="A30" s="28"/>
      <c r="E30"/>
      <c r="F30"/>
      <c r="G30"/>
      <c r="H30"/>
      <c r="I30"/>
      <c r="J30"/>
      <c r="K30"/>
      <c r="L30"/>
    </row>
    <row r="31" spans="1:12" s="15" customFormat="1" ht="25.5">
      <c r="A31" s="217" t="s">
        <v>364</v>
      </c>
      <c r="B31" s="42" t="s">
        <v>795</v>
      </c>
      <c r="C31" s="51" t="s">
        <v>796</v>
      </c>
      <c r="D31" s="5" t="s">
        <v>636</v>
      </c>
      <c r="E31" s="43" t="s">
        <v>797</v>
      </c>
      <c r="F31"/>
      <c r="G31"/>
      <c r="H31"/>
      <c r="I31"/>
      <c r="J31"/>
      <c r="K31"/>
      <c r="L31"/>
    </row>
    <row r="32" spans="1:12" s="15" customFormat="1" ht="63.75" customHeight="1">
      <c r="A32" s="327" t="s">
        <v>419</v>
      </c>
      <c r="B32" s="430">
        <v>30550</v>
      </c>
      <c r="C32" s="450">
        <v>266505</v>
      </c>
      <c r="D32" s="274">
        <v>60810</v>
      </c>
      <c r="E32" s="269">
        <f>+D32/C32*100</f>
        <v>22.817583159790622</v>
      </c>
      <c r="F32"/>
      <c r="G32"/>
      <c r="H32"/>
      <c r="I32"/>
      <c r="J32"/>
      <c r="K32"/>
      <c r="L32"/>
    </row>
    <row r="33" spans="1:12" s="15" customFormat="1" ht="12.75">
      <c r="A33" s="478"/>
      <c r="B33" s="481"/>
      <c r="C33" s="373"/>
      <c r="D33" s="482"/>
      <c r="E33" s="386"/>
      <c r="F33"/>
      <c r="G33"/>
      <c r="H33"/>
      <c r="I33"/>
      <c r="J33"/>
      <c r="K33"/>
      <c r="L33"/>
    </row>
    <row r="34" spans="1:12" s="15" customFormat="1" ht="12.75">
      <c r="A34" s="478"/>
      <c r="B34" s="481"/>
      <c r="C34" s="373"/>
      <c r="D34" s="482"/>
      <c r="E34" s="386"/>
      <c r="F34"/>
      <c r="G34"/>
      <c r="H34"/>
      <c r="I34"/>
      <c r="J34"/>
      <c r="K34"/>
      <c r="L34"/>
    </row>
    <row r="35" spans="1:12" s="15" customFormat="1" ht="12.75">
      <c r="A35" s="518" t="s">
        <v>492</v>
      </c>
      <c r="B35" s="190">
        <f>B28+B32</f>
        <v>7852064</v>
      </c>
      <c r="C35" s="190">
        <f>C28+C32</f>
        <v>8455676</v>
      </c>
      <c r="D35" s="190">
        <f>D28+D32</f>
        <v>3751435</v>
      </c>
      <c r="E35" s="203">
        <f>D35/C35*100</f>
        <v>44.365879203507795</v>
      </c>
      <c r="F35"/>
      <c r="G35"/>
      <c r="H35"/>
      <c r="I35"/>
      <c r="J35"/>
      <c r="K35"/>
      <c r="L35"/>
    </row>
    <row r="36" spans="1:12" s="15" customFormat="1" ht="12.75">
      <c r="A36" s="28"/>
      <c r="E36"/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25.5" customHeight="1">
      <c r="A38" s="217" t="s">
        <v>347</v>
      </c>
      <c r="B38" s="42" t="s">
        <v>795</v>
      </c>
      <c r="C38" s="51" t="s">
        <v>796</v>
      </c>
      <c r="D38" s="5" t="s">
        <v>636</v>
      </c>
      <c r="E38" s="43" t="s">
        <v>797</v>
      </c>
      <c r="F38"/>
      <c r="G38"/>
      <c r="H38"/>
      <c r="I38"/>
      <c r="J38"/>
      <c r="K38"/>
      <c r="L38"/>
    </row>
    <row r="39" spans="1:12" s="15" customFormat="1" ht="16.5" customHeight="1">
      <c r="A39" s="517" t="s">
        <v>348</v>
      </c>
      <c r="B39" s="430">
        <v>7068029</v>
      </c>
      <c r="C39" s="450">
        <v>7362380</v>
      </c>
      <c r="D39" s="450">
        <v>3178774</v>
      </c>
      <c r="E39" s="269">
        <f>+D39/C39*100</f>
        <v>43.17590235766151</v>
      </c>
      <c r="F39"/>
      <c r="G39"/>
      <c r="H39"/>
      <c r="I39"/>
      <c r="J39"/>
      <c r="K39"/>
      <c r="L39"/>
    </row>
    <row r="40" spans="1:12" s="15" customFormat="1" ht="15" customHeight="1">
      <c r="A40" s="517" t="s">
        <v>349</v>
      </c>
      <c r="B40" s="430">
        <v>758175</v>
      </c>
      <c r="C40" s="450">
        <v>1065101</v>
      </c>
      <c r="D40" s="274">
        <v>87618</v>
      </c>
      <c r="E40" s="269">
        <f>+D40/C40*100</f>
        <v>8.226262110353852</v>
      </c>
      <c r="F40"/>
      <c r="G40"/>
      <c r="H40"/>
      <c r="I40" s="106"/>
      <c r="J40"/>
      <c r="K40"/>
      <c r="L40"/>
    </row>
    <row r="41" spans="1:12" s="15" customFormat="1" ht="16.5" customHeight="1">
      <c r="A41" s="520" t="s">
        <v>605</v>
      </c>
      <c r="B41" s="483">
        <f>SUM(B39:B40)</f>
        <v>7826204</v>
      </c>
      <c r="C41" s="547">
        <f>SUM(C39:C40)</f>
        <v>8427481</v>
      </c>
      <c r="D41" s="548">
        <f>SUM(D39:D40)</f>
        <v>3266392</v>
      </c>
      <c r="E41" s="484">
        <f>D41/C41*100</f>
        <v>38.75881772975816</v>
      </c>
      <c r="F41"/>
      <c r="G41"/>
      <c r="H41"/>
      <c r="I41"/>
      <c r="J41"/>
      <c r="K41"/>
      <c r="L41"/>
    </row>
    <row r="42" spans="1:12" s="15" customFormat="1" ht="12.75">
      <c r="A42" s="28"/>
      <c r="C42" s="134"/>
      <c r="D42" s="134"/>
      <c r="E42"/>
      <c r="F42"/>
      <c r="G42"/>
      <c r="H42"/>
      <c r="I42"/>
      <c r="J42"/>
      <c r="K42"/>
      <c r="L42"/>
    </row>
    <row r="43" spans="1:12" s="15" customFormat="1" ht="12.75">
      <c r="A43" s="28"/>
      <c r="C43" s="134"/>
      <c r="D43" s="134"/>
      <c r="E43"/>
      <c r="F43"/>
      <c r="G43"/>
      <c r="H43"/>
      <c r="I43"/>
      <c r="J43"/>
      <c r="K43"/>
      <c r="L43"/>
    </row>
    <row r="44" spans="1:12" s="15" customFormat="1" ht="25.5">
      <c r="A44" s="217" t="s">
        <v>356</v>
      </c>
      <c r="B44" s="42" t="s">
        <v>795</v>
      </c>
      <c r="C44" s="51" t="s">
        <v>796</v>
      </c>
      <c r="D44" s="5" t="s">
        <v>636</v>
      </c>
      <c r="E44" s="43" t="s">
        <v>797</v>
      </c>
      <c r="F44"/>
      <c r="G44"/>
      <c r="H44" s="106"/>
      <c r="I44"/>
      <c r="J44"/>
      <c r="K44"/>
      <c r="L44"/>
    </row>
    <row r="45" spans="1:12" s="15" customFormat="1" ht="50.25" customHeight="1">
      <c r="A45" s="549" t="s">
        <v>418</v>
      </c>
      <c r="B45" s="430">
        <v>25860</v>
      </c>
      <c r="C45" s="450">
        <v>28195</v>
      </c>
      <c r="D45" s="274">
        <v>15990</v>
      </c>
      <c r="E45" s="269">
        <f>+D45/C45*100</f>
        <v>56.71218301117219</v>
      </c>
      <c r="F45"/>
      <c r="G45"/>
      <c r="H45" s="106"/>
      <c r="I45"/>
      <c r="J45"/>
      <c r="K45"/>
      <c r="L45"/>
    </row>
    <row r="46" spans="1:12" s="15" customFormat="1" ht="14.25" customHeight="1">
      <c r="A46" s="568"/>
      <c r="B46" s="569"/>
      <c r="C46" s="570"/>
      <c r="D46" s="571"/>
      <c r="E46" s="572"/>
      <c r="F46"/>
      <c r="G46"/>
      <c r="H46"/>
      <c r="I46"/>
      <c r="J46"/>
      <c r="K46"/>
      <c r="L46"/>
    </row>
    <row r="47" spans="1:12" s="15" customFormat="1" ht="12.75" customHeight="1">
      <c r="A47" s="435"/>
      <c r="B47" s="586"/>
      <c r="C47" s="587"/>
      <c r="D47" s="482"/>
      <c r="E47" s="588"/>
      <c r="F47"/>
      <c r="G47"/>
      <c r="H47"/>
      <c r="I47"/>
      <c r="J47"/>
      <c r="K47"/>
      <c r="L47"/>
    </row>
    <row r="48" spans="1:12" s="15" customFormat="1" ht="12.75">
      <c r="A48" s="518" t="s">
        <v>350</v>
      </c>
      <c r="B48" s="190">
        <f>B41+B45</f>
        <v>7852064</v>
      </c>
      <c r="C48" s="190">
        <f>C41+C45</f>
        <v>8455676</v>
      </c>
      <c r="D48" s="190">
        <f>D41+D45</f>
        <v>3282382</v>
      </c>
      <c r="E48" s="203">
        <f>D48/C48*100</f>
        <v>38.81868226739057</v>
      </c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2" customHeight="1">
      <c r="A50" s="28"/>
      <c r="E50"/>
      <c r="F50"/>
      <c r="G50"/>
      <c r="H50"/>
      <c r="I50"/>
      <c r="J50"/>
      <c r="K50"/>
      <c r="L50"/>
    </row>
    <row r="51" spans="1:12" s="15" customFormat="1" ht="18" customHeight="1">
      <c r="A51" s="519" t="s">
        <v>358</v>
      </c>
      <c r="B51" s="244">
        <f>B35-B48</f>
        <v>0</v>
      </c>
      <c r="C51" s="244">
        <f>C35-C48</f>
        <v>0</v>
      </c>
      <c r="D51" s="244">
        <f>D35-D48</f>
        <v>469053</v>
      </c>
      <c r="E51" s="203" t="s">
        <v>1007</v>
      </c>
      <c r="F51"/>
      <c r="G51"/>
      <c r="H51"/>
      <c r="I51"/>
      <c r="J51"/>
      <c r="K51"/>
      <c r="L51"/>
    </row>
  </sheetData>
  <mergeCells count="3">
    <mergeCell ref="A15:E15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41"/>
  <sheetViews>
    <sheetView workbookViewId="0" topLeftCell="A1">
      <selection activeCell="B123" sqref="B123:E123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3.75390625" style="0" customWidth="1"/>
    <col min="8" max="8" width="13.875" style="0" bestFit="1" customWidth="1"/>
  </cols>
  <sheetData>
    <row r="1" spans="1:9" ht="18">
      <c r="A1" s="177" t="s">
        <v>1086</v>
      </c>
      <c r="C1" s="177"/>
      <c r="D1" s="177"/>
      <c r="E1" s="177"/>
      <c r="F1" s="177"/>
      <c r="I1" s="2"/>
    </row>
    <row r="2" spans="2:9" ht="15" customHeight="1">
      <c r="B2" s="177"/>
      <c r="C2" s="177"/>
      <c r="D2" s="177"/>
      <c r="E2" s="177"/>
      <c r="F2" s="177"/>
      <c r="I2" s="2"/>
    </row>
    <row r="3" spans="2:9" ht="15" customHeight="1">
      <c r="B3" s="177"/>
      <c r="C3" s="177"/>
      <c r="D3" s="177"/>
      <c r="E3" s="177"/>
      <c r="F3" s="177"/>
      <c r="I3" s="2"/>
    </row>
    <row r="4" spans="2:9" ht="15" customHeight="1">
      <c r="B4" s="177"/>
      <c r="C4" s="177"/>
      <c r="D4" s="177"/>
      <c r="E4" s="177"/>
      <c r="F4" s="177"/>
      <c r="I4" s="2"/>
    </row>
    <row r="5" spans="2:9" ht="15" customHeight="1">
      <c r="B5" s="177"/>
      <c r="C5" s="177"/>
      <c r="D5" s="177"/>
      <c r="E5" s="177"/>
      <c r="F5" s="177"/>
      <c r="I5" s="2"/>
    </row>
    <row r="6" spans="1:8" ht="16.5" customHeight="1">
      <c r="A6" s="919" t="s">
        <v>50</v>
      </c>
      <c r="B6" s="842"/>
      <c r="E6" s="577">
        <v>1420090058.64</v>
      </c>
      <c r="F6" s="2" t="s">
        <v>783</v>
      </c>
      <c r="H6" s="136"/>
    </row>
    <row r="7" spans="2:8" ht="15" customHeight="1">
      <c r="B7" s="1"/>
      <c r="E7" s="136"/>
      <c r="H7" s="136"/>
    </row>
    <row r="8" spans="2:8" ht="15" customHeight="1">
      <c r="B8" s="1"/>
      <c r="E8" s="136"/>
      <c r="H8" s="136"/>
    </row>
    <row r="9" spans="2:8" ht="15" customHeight="1">
      <c r="B9" s="1"/>
      <c r="E9" s="136"/>
      <c r="H9" s="136"/>
    </row>
    <row r="10" spans="2:8" ht="15" customHeight="1">
      <c r="B10" s="1"/>
      <c r="E10" s="136"/>
      <c r="H10" s="136"/>
    </row>
    <row r="11" spans="1:7" ht="15.75">
      <c r="A11" s="1" t="s">
        <v>1094</v>
      </c>
      <c r="C11" s="1"/>
      <c r="G11" s="281"/>
    </row>
    <row r="12" spans="1:7" ht="25.5">
      <c r="A12" s="920"/>
      <c r="B12" s="921"/>
      <c r="C12" s="88" t="s">
        <v>795</v>
      </c>
      <c r="D12" s="88" t="s">
        <v>796</v>
      </c>
      <c r="E12" s="5" t="s">
        <v>636</v>
      </c>
      <c r="F12" s="901" t="s">
        <v>797</v>
      </c>
      <c r="G12" s="902"/>
    </row>
    <row r="13" spans="1:8" ht="36" customHeight="1">
      <c r="A13" s="900" t="s">
        <v>841</v>
      </c>
      <c r="B13" s="856"/>
      <c r="C13" s="398">
        <v>0</v>
      </c>
      <c r="D13" s="398">
        <v>0</v>
      </c>
      <c r="E13" s="398">
        <v>40589149</v>
      </c>
      <c r="F13" s="895" t="s">
        <v>1007</v>
      </c>
      <c r="G13" s="933"/>
      <c r="H13" s="449"/>
    </row>
    <row r="14" spans="1:8" ht="16.5" customHeight="1">
      <c r="A14" s="900" t="s">
        <v>623</v>
      </c>
      <c r="B14" s="856"/>
      <c r="C14" s="398">
        <v>0</v>
      </c>
      <c r="D14" s="398">
        <v>0</v>
      </c>
      <c r="E14" s="398">
        <v>4395707</v>
      </c>
      <c r="F14" s="895" t="s">
        <v>1007</v>
      </c>
      <c r="G14" s="933"/>
      <c r="H14" s="449"/>
    </row>
    <row r="15" spans="1:8" ht="26.25" customHeight="1">
      <c r="A15" s="900" t="s">
        <v>465</v>
      </c>
      <c r="B15" s="856"/>
      <c r="C15" s="398">
        <v>0</v>
      </c>
      <c r="D15" s="398">
        <v>0</v>
      </c>
      <c r="E15" s="398">
        <v>1460000</v>
      </c>
      <c r="F15" s="895" t="s">
        <v>1007</v>
      </c>
      <c r="G15" s="933"/>
      <c r="H15" s="449"/>
    </row>
    <row r="16" spans="1:7" ht="15" customHeight="1">
      <c r="A16" s="927" t="s">
        <v>1025</v>
      </c>
      <c r="B16" s="921"/>
      <c r="C16" s="9">
        <v>0</v>
      </c>
      <c r="D16" s="9">
        <v>0</v>
      </c>
      <c r="E16" s="9">
        <f>SUM(E13:E15)</f>
        <v>46444856</v>
      </c>
      <c r="F16" s="934" t="s">
        <v>1007</v>
      </c>
      <c r="G16" s="935"/>
    </row>
    <row r="17" spans="1:7" ht="15" customHeight="1">
      <c r="A17" s="439"/>
      <c r="B17" s="402"/>
      <c r="C17" s="227"/>
      <c r="D17" s="227"/>
      <c r="E17" s="227"/>
      <c r="F17" s="556"/>
      <c r="G17" s="557"/>
    </row>
    <row r="18" spans="1:7" ht="15" customHeight="1">
      <c r="A18" s="439"/>
      <c r="B18" s="402"/>
      <c r="C18" s="227"/>
      <c r="D18" s="227"/>
      <c r="E18" s="227"/>
      <c r="F18" s="556"/>
      <c r="G18" s="557"/>
    </row>
    <row r="19" spans="2:6" ht="15" customHeight="1">
      <c r="B19" s="226"/>
      <c r="C19" s="227"/>
      <c r="D19" s="227"/>
      <c r="E19" s="227"/>
      <c r="F19" s="261"/>
    </row>
    <row r="20" spans="1:6" ht="15.75" customHeight="1">
      <c r="A20" s="1" t="s">
        <v>1053</v>
      </c>
      <c r="B20" s="1"/>
      <c r="C20" s="227"/>
      <c r="D20" s="227"/>
      <c r="E20" s="437">
        <f>E6+E16</f>
        <v>1466534914.64</v>
      </c>
      <c r="F20" s="438" t="s">
        <v>783</v>
      </c>
    </row>
    <row r="21" spans="1:6" ht="15.75" customHeight="1">
      <c r="A21" s="1"/>
      <c r="B21" s="1"/>
      <c r="C21" s="227"/>
      <c r="D21" s="227"/>
      <c r="E21" s="437"/>
      <c r="F21" s="438"/>
    </row>
    <row r="22" spans="1:6" ht="15.75" customHeight="1">
      <c r="A22" s="1"/>
      <c r="B22" s="1"/>
      <c r="C22" s="227"/>
      <c r="D22" s="227"/>
      <c r="E22" s="437"/>
      <c r="F22" s="438"/>
    </row>
    <row r="23" spans="2:7" ht="15.75" customHeight="1">
      <c r="B23" s="226"/>
      <c r="C23" s="227"/>
      <c r="D23" s="227"/>
      <c r="E23" s="227"/>
      <c r="F23" s="261"/>
      <c r="G23" t="s">
        <v>569</v>
      </c>
    </row>
    <row r="24" ht="15.75">
      <c r="A24" s="1" t="s">
        <v>614</v>
      </c>
    </row>
    <row r="25" spans="1:7" ht="24" customHeight="1">
      <c r="A25" s="927"/>
      <c r="B25" s="927"/>
      <c r="C25" s="88" t="s">
        <v>795</v>
      </c>
      <c r="D25" s="88" t="s">
        <v>796</v>
      </c>
      <c r="E25" s="217" t="s">
        <v>636</v>
      </c>
      <c r="F25" s="901" t="s">
        <v>797</v>
      </c>
      <c r="G25" s="902"/>
    </row>
    <row r="26" spans="1:8" ht="16.5" customHeight="1">
      <c r="A26" s="925" t="s">
        <v>615</v>
      </c>
      <c r="B26" s="926"/>
      <c r="C26" s="282">
        <v>0</v>
      </c>
      <c r="D26" s="282">
        <v>0</v>
      </c>
      <c r="E26" s="274">
        <v>389461708</v>
      </c>
      <c r="F26" s="895" t="s">
        <v>1007</v>
      </c>
      <c r="G26" s="933"/>
      <c r="H26" s="300"/>
    </row>
    <row r="27" spans="1:8" ht="23.25" customHeight="1">
      <c r="A27" s="900" t="s">
        <v>622</v>
      </c>
      <c r="B27" s="894"/>
      <c r="C27" s="282">
        <v>0</v>
      </c>
      <c r="D27" s="282">
        <v>0</v>
      </c>
      <c r="E27" s="274">
        <v>8080006</v>
      </c>
      <c r="F27" s="895" t="s">
        <v>1007</v>
      </c>
      <c r="G27" s="933"/>
      <c r="H27" s="300"/>
    </row>
    <row r="28" spans="1:8" ht="38.25" customHeight="1">
      <c r="A28" s="848" t="s">
        <v>484</v>
      </c>
      <c r="B28" s="894"/>
      <c r="C28" s="282">
        <v>0</v>
      </c>
      <c r="D28" s="282">
        <v>0</v>
      </c>
      <c r="E28" s="274">
        <v>3240000</v>
      </c>
      <c r="F28" s="895" t="s">
        <v>1007</v>
      </c>
      <c r="G28" s="896"/>
      <c r="H28" s="300"/>
    </row>
    <row r="29" spans="1:7" ht="15.75" customHeight="1">
      <c r="A29" s="927" t="s">
        <v>1026</v>
      </c>
      <c r="B29" s="921"/>
      <c r="C29" s="9">
        <v>0</v>
      </c>
      <c r="D29" s="250">
        <v>0</v>
      </c>
      <c r="E29" s="9">
        <f>SUM(E26:E28)</f>
        <v>400781714</v>
      </c>
      <c r="F29" s="934" t="s">
        <v>1007</v>
      </c>
      <c r="G29" s="935"/>
    </row>
    <row r="30" spans="1:6" ht="12.75" customHeight="1">
      <c r="A30" s="439"/>
      <c r="B30" s="402"/>
      <c r="C30" s="227"/>
      <c r="D30" s="295"/>
      <c r="E30" s="227"/>
      <c r="F30" s="228"/>
    </row>
    <row r="31" spans="1:6" ht="12.75" customHeight="1">
      <c r="A31" s="439"/>
      <c r="B31" s="402"/>
      <c r="C31" s="227"/>
      <c r="D31" s="295"/>
      <c r="E31" s="227"/>
      <c r="F31" s="228"/>
    </row>
    <row r="32" spans="1:6" ht="12.75" customHeight="1">
      <c r="A32" s="439"/>
      <c r="B32" s="402"/>
      <c r="C32" s="227"/>
      <c r="D32" s="295"/>
      <c r="E32" s="227"/>
      <c r="F32" s="228"/>
    </row>
    <row r="33" spans="1:6" ht="12.75" customHeight="1">
      <c r="A33" s="439"/>
      <c r="B33" s="402"/>
      <c r="C33" s="227"/>
      <c r="D33" s="295"/>
      <c r="E33" s="227"/>
      <c r="F33" s="228"/>
    </row>
    <row r="34" spans="1:6" ht="15.75" customHeight="1">
      <c r="A34" s="1" t="s">
        <v>1087</v>
      </c>
      <c r="B34" s="1"/>
      <c r="C34" s="227"/>
      <c r="D34" s="295"/>
      <c r="E34" s="437">
        <f>E20-E29</f>
        <v>1065753200.6400001</v>
      </c>
      <c r="F34" s="438" t="s">
        <v>783</v>
      </c>
    </row>
    <row r="35" spans="5:6" ht="13.5" customHeight="1">
      <c r="E35" s="437"/>
      <c r="F35" s="438"/>
    </row>
    <row r="36" spans="5:6" ht="13.5" customHeight="1">
      <c r="E36" s="437"/>
      <c r="F36" s="438"/>
    </row>
    <row r="37" spans="1:6" ht="13.5" customHeight="1">
      <c r="A37" s="903"/>
      <c r="B37" s="904"/>
      <c r="C37" s="904"/>
      <c r="E37" s="437"/>
      <c r="F37" s="438"/>
    </row>
    <row r="38" spans="5:6" ht="13.5" customHeight="1">
      <c r="E38" s="437"/>
      <c r="F38" s="438"/>
    </row>
    <row r="39" spans="1:5" ht="13.5" customHeight="1">
      <c r="A39" s="380" t="s">
        <v>634</v>
      </c>
      <c r="E39" s="260"/>
    </row>
    <row r="40" spans="1:6" ht="14.25" customHeight="1">
      <c r="A40" s="376" t="s">
        <v>582</v>
      </c>
      <c r="E40" s="276"/>
      <c r="F40" s="275"/>
    </row>
    <row r="41" ht="15">
      <c r="A41" s="259" t="s">
        <v>583</v>
      </c>
    </row>
    <row r="42" ht="15">
      <c r="A42" s="259"/>
    </row>
    <row r="43" ht="15">
      <c r="A43" s="259"/>
    </row>
    <row r="44" ht="15">
      <c r="A44" s="259"/>
    </row>
    <row r="45" ht="15">
      <c r="A45" s="259"/>
    </row>
    <row r="46" spans="1:6" ht="16.5" customHeight="1">
      <c r="A46" s="928" t="s">
        <v>606</v>
      </c>
      <c r="B46" s="842"/>
      <c r="C46" s="842"/>
      <c r="D46" s="842"/>
      <c r="E46" s="815"/>
      <c r="F46" s="405"/>
    </row>
    <row r="47" spans="1:7" ht="35.25" customHeight="1">
      <c r="A47" s="538" t="s">
        <v>626</v>
      </c>
      <c r="B47" s="922" t="s">
        <v>627</v>
      </c>
      <c r="C47" s="923"/>
      <c r="D47" s="923"/>
      <c r="E47" s="924"/>
      <c r="F47" s="539" t="s">
        <v>915</v>
      </c>
      <c r="G47" s="540" t="s">
        <v>916</v>
      </c>
    </row>
    <row r="48" spans="1:7" ht="18.75" customHeight="1">
      <c r="A48" s="310" t="s">
        <v>628</v>
      </c>
      <c r="B48" s="897" t="s">
        <v>609</v>
      </c>
      <c r="C48" s="898"/>
      <c r="D48" s="898"/>
      <c r="E48" s="899"/>
      <c r="F48" s="448">
        <v>2139000</v>
      </c>
      <c r="G48" s="446">
        <v>1925000</v>
      </c>
    </row>
    <row r="49" spans="1:7" ht="18.75" customHeight="1">
      <c r="A49" s="310" t="s">
        <v>1016</v>
      </c>
      <c r="B49" s="897" t="s">
        <v>581</v>
      </c>
      <c r="C49" s="898"/>
      <c r="D49" s="898"/>
      <c r="E49" s="899"/>
      <c r="F49" s="448">
        <v>1703000</v>
      </c>
      <c r="G49" s="446">
        <v>1508860</v>
      </c>
    </row>
    <row r="50" spans="1:7" ht="18.75" customHeight="1">
      <c r="A50" s="310" t="s">
        <v>629</v>
      </c>
      <c r="B50" s="897" t="s">
        <v>611</v>
      </c>
      <c r="C50" s="898"/>
      <c r="D50" s="898"/>
      <c r="E50" s="899"/>
      <c r="F50" s="446">
        <v>666000</v>
      </c>
      <c r="G50" s="446">
        <v>579420</v>
      </c>
    </row>
    <row r="51" spans="1:7" ht="18.75" customHeight="1">
      <c r="A51" s="310" t="s">
        <v>1048</v>
      </c>
      <c r="B51" s="897" t="s">
        <v>610</v>
      </c>
      <c r="C51" s="898"/>
      <c r="D51" s="898"/>
      <c r="E51" s="899"/>
      <c r="F51" s="448">
        <v>377000</v>
      </c>
      <c r="G51" s="446">
        <v>331760</v>
      </c>
    </row>
    <row r="52" spans="1:7" ht="18.75" customHeight="1">
      <c r="A52" s="310" t="s">
        <v>630</v>
      </c>
      <c r="B52" s="897" t="s">
        <v>1049</v>
      </c>
      <c r="C52" s="898"/>
      <c r="D52" s="898"/>
      <c r="E52" s="899"/>
      <c r="F52" s="448">
        <v>1982000</v>
      </c>
      <c r="G52" s="446">
        <v>1793710</v>
      </c>
    </row>
    <row r="53" spans="1:7" ht="18.75" customHeight="1">
      <c r="A53" s="310" t="s">
        <v>631</v>
      </c>
      <c r="B53" s="897" t="s">
        <v>1045</v>
      </c>
      <c r="C53" s="898"/>
      <c r="D53" s="898"/>
      <c r="E53" s="899"/>
      <c r="F53" s="448">
        <v>260000</v>
      </c>
      <c r="G53" s="446">
        <v>0</v>
      </c>
    </row>
    <row r="54" spans="1:7" ht="18.75" customHeight="1">
      <c r="A54" s="310" t="s">
        <v>633</v>
      </c>
      <c r="B54" s="897" t="s">
        <v>616</v>
      </c>
      <c r="C54" s="898"/>
      <c r="D54" s="898"/>
      <c r="E54" s="899"/>
      <c r="F54" s="448">
        <v>1411000</v>
      </c>
      <c r="G54" s="446">
        <v>1058250</v>
      </c>
    </row>
    <row r="55" spans="1:7" ht="18.75" customHeight="1">
      <c r="A55" s="310" t="s">
        <v>342</v>
      </c>
      <c r="B55" s="897" t="s">
        <v>585</v>
      </c>
      <c r="C55" s="898"/>
      <c r="D55" s="898"/>
      <c r="E55" s="899"/>
      <c r="F55" s="448">
        <v>238000</v>
      </c>
      <c r="G55" s="446">
        <v>202300</v>
      </c>
    </row>
    <row r="56" spans="1:7" ht="18.75" customHeight="1">
      <c r="A56" s="310" t="s">
        <v>32</v>
      </c>
      <c r="B56" s="897" t="s">
        <v>586</v>
      </c>
      <c r="C56" s="898"/>
      <c r="D56" s="898"/>
      <c r="E56" s="899"/>
      <c r="F56" s="448">
        <v>4384900</v>
      </c>
      <c r="G56" s="446">
        <v>3727170</v>
      </c>
    </row>
    <row r="57" spans="1:7" ht="18.75" customHeight="1">
      <c r="A57" s="310">
        <v>236108</v>
      </c>
      <c r="B57" s="897" t="s">
        <v>512</v>
      </c>
      <c r="C57" s="898"/>
      <c r="D57" s="898"/>
      <c r="E57" s="899"/>
      <c r="F57" s="448">
        <v>11950000</v>
      </c>
      <c r="G57" s="446">
        <v>10755000</v>
      </c>
    </row>
    <row r="58" spans="1:7" ht="34.5" customHeight="1">
      <c r="A58" s="538" t="s">
        <v>626</v>
      </c>
      <c r="B58" s="922" t="s">
        <v>627</v>
      </c>
      <c r="C58" s="923"/>
      <c r="D58" s="923"/>
      <c r="E58" s="924"/>
      <c r="F58" s="539" t="s">
        <v>915</v>
      </c>
      <c r="G58" s="540" t="s">
        <v>916</v>
      </c>
    </row>
    <row r="59" spans="1:7" ht="18.75" customHeight="1">
      <c r="A59" s="310" t="s">
        <v>743</v>
      </c>
      <c r="B59" s="897" t="s">
        <v>1055</v>
      </c>
      <c r="C59" s="898" t="s">
        <v>1055</v>
      </c>
      <c r="D59" s="898" t="s">
        <v>1055</v>
      </c>
      <c r="E59" s="899" t="s">
        <v>1055</v>
      </c>
      <c r="F59" s="917">
        <v>366253700</v>
      </c>
      <c r="G59" s="917">
        <v>338784670</v>
      </c>
    </row>
    <row r="60" spans="1:7" ht="18.75" customHeight="1">
      <c r="A60" s="310" t="s">
        <v>744</v>
      </c>
      <c r="B60" s="897" t="s">
        <v>1056</v>
      </c>
      <c r="C60" s="898" t="s">
        <v>1056</v>
      </c>
      <c r="D60" s="898" t="s">
        <v>1056</v>
      </c>
      <c r="E60" s="899" t="s">
        <v>1056</v>
      </c>
      <c r="F60" s="931"/>
      <c r="G60" s="931"/>
    </row>
    <row r="61" spans="1:7" ht="18.75" customHeight="1">
      <c r="A61" s="310" t="s">
        <v>745</v>
      </c>
      <c r="B61" s="897" t="s">
        <v>1057</v>
      </c>
      <c r="C61" s="898" t="s">
        <v>1057</v>
      </c>
      <c r="D61" s="898" t="s">
        <v>1057</v>
      </c>
      <c r="E61" s="899" t="s">
        <v>1057</v>
      </c>
      <c r="F61" s="931"/>
      <c r="G61" s="931"/>
    </row>
    <row r="62" spans="1:7" ht="18.75" customHeight="1">
      <c r="A62" s="310" t="s">
        <v>746</v>
      </c>
      <c r="B62" s="897" t="s">
        <v>1058</v>
      </c>
      <c r="C62" s="898" t="s">
        <v>1058</v>
      </c>
      <c r="D62" s="898" t="s">
        <v>1058</v>
      </c>
      <c r="E62" s="899" t="s">
        <v>1058</v>
      </c>
      <c r="F62" s="931"/>
      <c r="G62" s="931"/>
    </row>
    <row r="63" spans="1:7" ht="18.75" customHeight="1">
      <c r="A63" s="310" t="s">
        <v>747</v>
      </c>
      <c r="B63" s="897" t="s">
        <v>734</v>
      </c>
      <c r="C63" s="898" t="s">
        <v>1065</v>
      </c>
      <c r="D63" s="898" t="s">
        <v>1065</v>
      </c>
      <c r="E63" s="899" t="s">
        <v>1065</v>
      </c>
      <c r="F63" s="931"/>
      <c r="G63" s="931"/>
    </row>
    <row r="64" spans="1:7" ht="18.75" customHeight="1">
      <c r="A64" s="310" t="s">
        <v>748</v>
      </c>
      <c r="B64" s="897" t="s">
        <v>1060</v>
      </c>
      <c r="C64" s="898" t="s">
        <v>1060</v>
      </c>
      <c r="D64" s="898" t="s">
        <v>1060</v>
      </c>
      <c r="E64" s="899" t="s">
        <v>1060</v>
      </c>
      <c r="F64" s="931"/>
      <c r="G64" s="931"/>
    </row>
    <row r="65" spans="1:7" ht="18.75" customHeight="1">
      <c r="A65" s="310">
        <v>236102</v>
      </c>
      <c r="B65" s="897" t="s">
        <v>737</v>
      </c>
      <c r="C65" s="898" t="s">
        <v>1059</v>
      </c>
      <c r="D65" s="898" t="s">
        <v>1059</v>
      </c>
      <c r="E65" s="899" t="s">
        <v>1059</v>
      </c>
      <c r="F65" s="931"/>
      <c r="G65" s="931"/>
    </row>
    <row r="66" spans="1:7" ht="18.75" customHeight="1">
      <c r="A66" s="310">
        <v>236103</v>
      </c>
      <c r="B66" s="897" t="s">
        <v>1066</v>
      </c>
      <c r="C66" s="898" t="s">
        <v>1066</v>
      </c>
      <c r="D66" s="898" t="s">
        <v>1066</v>
      </c>
      <c r="E66" s="899" t="s">
        <v>1066</v>
      </c>
      <c r="F66" s="931"/>
      <c r="G66" s="931"/>
    </row>
    <row r="67" spans="1:7" ht="18.75" customHeight="1">
      <c r="A67" s="310">
        <v>236104</v>
      </c>
      <c r="B67" s="897" t="s">
        <v>1067</v>
      </c>
      <c r="C67" s="898" t="s">
        <v>1067</v>
      </c>
      <c r="D67" s="898" t="s">
        <v>1067</v>
      </c>
      <c r="E67" s="899" t="s">
        <v>1067</v>
      </c>
      <c r="F67" s="931"/>
      <c r="G67" s="931"/>
    </row>
    <row r="68" spans="1:7" ht="18.75" customHeight="1">
      <c r="A68" s="310">
        <v>236105</v>
      </c>
      <c r="B68" s="897" t="s">
        <v>1068</v>
      </c>
      <c r="C68" s="898" t="s">
        <v>1068</v>
      </c>
      <c r="D68" s="898" t="s">
        <v>1068</v>
      </c>
      <c r="E68" s="899" t="s">
        <v>1068</v>
      </c>
      <c r="F68" s="931"/>
      <c r="G68" s="931"/>
    </row>
    <row r="69" spans="1:7" ht="18.75" customHeight="1">
      <c r="A69" s="310">
        <v>236106</v>
      </c>
      <c r="B69" s="897" t="s">
        <v>1069</v>
      </c>
      <c r="C69" s="898" t="s">
        <v>1069</v>
      </c>
      <c r="D69" s="898" t="s">
        <v>1069</v>
      </c>
      <c r="E69" s="899" t="s">
        <v>1069</v>
      </c>
      <c r="F69" s="931"/>
      <c r="G69" s="931"/>
    </row>
    <row r="70" spans="1:7" ht="18.75" customHeight="1">
      <c r="A70" s="310">
        <v>236107</v>
      </c>
      <c r="B70" s="897" t="s">
        <v>1070</v>
      </c>
      <c r="C70" s="898" t="s">
        <v>1070</v>
      </c>
      <c r="D70" s="898" t="s">
        <v>1070</v>
      </c>
      <c r="E70" s="899" t="s">
        <v>1070</v>
      </c>
      <c r="F70" s="931"/>
      <c r="G70" s="931"/>
    </row>
    <row r="71" spans="1:7" ht="18.75" customHeight="1">
      <c r="A71" s="310" t="s">
        <v>632</v>
      </c>
      <c r="B71" s="897" t="s">
        <v>1071</v>
      </c>
      <c r="C71" s="898" t="s">
        <v>1071</v>
      </c>
      <c r="D71" s="898" t="s">
        <v>1071</v>
      </c>
      <c r="E71" s="899" t="s">
        <v>1071</v>
      </c>
      <c r="F71" s="931"/>
      <c r="G71" s="931"/>
    </row>
    <row r="72" spans="1:7" ht="18.75" customHeight="1">
      <c r="A72" s="310">
        <v>236109</v>
      </c>
      <c r="B72" s="897" t="s">
        <v>1072</v>
      </c>
      <c r="C72" s="898" t="s">
        <v>1072</v>
      </c>
      <c r="D72" s="898" t="s">
        <v>1072</v>
      </c>
      <c r="E72" s="899" t="s">
        <v>1072</v>
      </c>
      <c r="F72" s="931"/>
      <c r="G72" s="931"/>
    </row>
    <row r="73" spans="1:7" ht="18.75" customHeight="1">
      <c r="A73" s="310">
        <v>236110</v>
      </c>
      <c r="B73" s="897" t="s">
        <v>1073</v>
      </c>
      <c r="C73" s="898" t="s">
        <v>1073</v>
      </c>
      <c r="D73" s="898" t="s">
        <v>1073</v>
      </c>
      <c r="E73" s="899" t="s">
        <v>1073</v>
      </c>
      <c r="F73" s="931"/>
      <c r="G73" s="931"/>
    </row>
    <row r="74" spans="1:7" ht="21" customHeight="1">
      <c r="A74" s="310">
        <v>236111</v>
      </c>
      <c r="B74" s="897" t="s">
        <v>1074</v>
      </c>
      <c r="C74" s="898" t="s">
        <v>1074</v>
      </c>
      <c r="D74" s="898" t="s">
        <v>1074</v>
      </c>
      <c r="E74" s="899" t="s">
        <v>1074</v>
      </c>
      <c r="F74" s="931"/>
      <c r="G74" s="931"/>
    </row>
    <row r="75" spans="1:7" ht="18.75" customHeight="1">
      <c r="A75" s="310">
        <v>236112</v>
      </c>
      <c r="B75" s="897" t="s">
        <v>1075</v>
      </c>
      <c r="C75" s="898" t="s">
        <v>1075</v>
      </c>
      <c r="D75" s="898" t="s">
        <v>1075</v>
      </c>
      <c r="E75" s="899" t="s">
        <v>1075</v>
      </c>
      <c r="F75" s="931"/>
      <c r="G75" s="931"/>
    </row>
    <row r="76" spans="1:7" ht="18.75" customHeight="1">
      <c r="A76" s="310">
        <v>236113</v>
      </c>
      <c r="B76" s="897" t="s">
        <v>1076</v>
      </c>
      <c r="C76" s="898" t="s">
        <v>1076</v>
      </c>
      <c r="D76" s="898" t="s">
        <v>1076</v>
      </c>
      <c r="E76" s="899" t="s">
        <v>1076</v>
      </c>
      <c r="F76" s="931"/>
      <c r="G76" s="931"/>
    </row>
    <row r="77" spans="1:7" ht="18.75" customHeight="1">
      <c r="A77" s="310">
        <v>236114</v>
      </c>
      <c r="B77" s="897" t="s">
        <v>1091</v>
      </c>
      <c r="C77" s="898" t="s">
        <v>1091</v>
      </c>
      <c r="D77" s="898" t="s">
        <v>1091</v>
      </c>
      <c r="E77" s="899" t="s">
        <v>1091</v>
      </c>
      <c r="F77" s="931"/>
      <c r="G77" s="931"/>
    </row>
    <row r="78" spans="1:7" ht="18.75" customHeight="1">
      <c r="A78" s="310">
        <v>236115</v>
      </c>
      <c r="B78" s="897" t="s">
        <v>1092</v>
      </c>
      <c r="C78" s="898" t="s">
        <v>1092</v>
      </c>
      <c r="D78" s="898" t="s">
        <v>1092</v>
      </c>
      <c r="E78" s="899" t="s">
        <v>1092</v>
      </c>
      <c r="F78" s="931"/>
      <c r="G78" s="931"/>
    </row>
    <row r="79" spans="1:7" ht="18.75" customHeight="1">
      <c r="A79" s="310">
        <v>236116</v>
      </c>
      <c r="B79" s="897" t="s">
        <v>1093</v>
      </c>
      <c r="C79" s="898" t="s">
        <v>1093</v>
      </c>
      <c r="D79" s="898" t="s">
        <v>1093</v>
      </c>
      <c r="E79" s="899" t="s">
        <v>1093</v>
      </c>
      <c r="F79" s="931"/>
      <c r="G79" s="931"/>
    </row>
    <row r="80" spans="1:7" ht="18.75" customHeight="1">
      <c r="A80" s="310">
        <v>236172</v>
      </c>
      <c r="B80" s="897" t="s">
        <v>991</v>
      </c>
      <c r="C80" s="898" t="s">
        <v>1093</v>
      </c>
      <c r="D80" s="898" t="s">
        <v>1093</v>
      </c>
      <c r="E80" s="899" t="s">
        <v>1093</v>
      </c>
      <c r="F80" s="932"/>
      <c r="G80" s="932"/>
    </row>
    <row r="81" spans="1:7" ht="18.75" customHeight="1">
      <c r="A81" s="310">
        <v>236117</v>
      </c>
      <c r="B81" s="897" t="s">
        <v>639</v>
      </c>
      <c r="C81" s="898"/>
      <c r="D81" s="898"/>
      <c r="E81" s="899"/>
      <c r="F81" s="917">
        <v>1195900000</v>
      </c>
      <c r="G81" s="917">
        <v>1106207500</v>
      </c>
    </row>
    <row r="82" spans="1:7" ht="18.75" customHeight="1">
      <c r="A82" s="310">
        <v>236118</v>
      </c>
      <c r="B82" s="897" t="s">
        <v>640</v>
      </c>
      <c r="C82" s="898"/>
      <c r="D82" s="898"/>
      <c r="E82" s="899"/>
      <c r="F82" s="918"/>
      <c r="G82" s="918"/>
    </row>
    <row r="83" spans="1:7" ht="18.75" customHeight="1">
      <c r="A83" s="310">
        <v>236119</v>
      </c>
      <c r="B83" s="897" t="s">
        <v>641</v>
      </c>
      <c r="C83" s="898"/>
      <c r="D83" s="898"/>
      <c r="E83" s="899"/>
      <c r="F83" s="918"/>
      <c r="G83" s="918"/>
    </row>
    <row r="84" spans="1:7" ht="18.75" customHeight="1">
      <c r="A84" s="310">
        <v>236120</v>
      </c>
      <c r="B84" s="897" t="s">
        <v>642</v>
      </c>
      <c r="C84" s="898"/>
      <c r="D84" s="898"/>
      <c r="E84" s="899"/>
      <c r="F84" s="918"/>
      <c r="G84" s="918"/>
    </row>
    <row r="85" spans="1:7" ht="18.75" customHeight="1">
      <c r="A85" s="310">
        <v>236121</v>
      </c>
      <c r="B85" s="897" t="s">
        <v>643</v>
      </c>
      <c r="C85" s="898"/>
      <c r="D85" s="898"/>
      <c r="E85" s="899"/>
      <c r="F85" s="918"/>
      <c r="G85" s="918"/>
    </row>
    <row r="86" spans="1:7" ht="18.75" customHeight="1">
      <c r="A86" s="310">
        <v>236122</v>
      </c>
      <c r="B86" s="897" t="s">
        <v>644</v>
      </c>
      <c r="C86" s="898"/>
      <c r="D86" s="898"/>
      <c r="E86" s="899"/>
      <c r="F86" s="918"/>
      <c r="G86" s="918"/>
    </row>
    <row r="87" spans="1:7" ht="18.75" customHeight="1">
      <c r="A87" s="310">
        <v>236123</v>
      </c>
      <c r="B87" s="897" t="s">
        <v>645</v>
      </c>
      <c r="C87" s="898"/>
      <c r="D87" s="898"/>
      <c r="E87" s="899"/>
      <c r="F87" s="918"/>
      <c r="G87" s="918"/>
    </row>
    <row r="88" spans="1:7" ht="18.75" customHeight="1">
      <c r="A88" s="310">
        <v>236124</v>
      </c>
      <c r="B88" s="897" t="s">
        <v>646</v>
      </c>
      <c r="C88" s="898"/>
      <c r="D88" s="898"/>
      <c r="E88" s="899"/>
      <c r="F88" s="918"/>
      <c r="G88" s="918"/>
    </row>
    <row r="89" spans="1:7" ht="18.75" customHeight="1">
      <c r="A89" s="310">
        <v>236125</v>
      </c>
      <c r="B89" s="897" t="s">
        <v>647</v>
      </c>
      <c r="C89" s="898"/>
      <c r="D89" s="898"/>
      <c r="E89" s="899"/>
      <c r="F89" s="918"/>
      <c r="G89" s="918"/>
    </row>
    <row r="90" spans="1:7" ht="18.75" customHeight="1">
      <c r="A90" s="310">
        <v>236126</v>
      </c>
      <c r="B90" s="897" t="s">
        <v>648</v>
      </c>
      <c r="C90" s="898"/>
      <c r="D90" s="898"/>
      <c r="E90" s="899"/>
      <c r="F90" s="918"/>
      <c r="G90" s="918"/>
    </row>
    <row r="91" spans="1:7" ht="18.75" customHeight="1">
      <c r="A91" s="310">
        <v>236127</v>
      </c>
      <c r="B91" s="897" t="s">
        <v>649</v>
      </c>
      <c r="C91" s="898"/>
      <c r="D91" s="898"/>
      <c r="E91" s="899"/>
      <c r="F91" s="918"/>
      <c r="G91" s="918"/>
    </row>
    <row r="92" spans="1:7" ht="18.75" customHeight="1">
      <c r="A92" s="310">
        <v>236128</v>
      </c>
      <c r="B92" s="897" t="s">
        <v>650</v>
      </c>
      <c r="C92" s="898"/>
      <c r="D92" s="898"/>
      <c r="E92" s="899"/>
      <c r="F92" s="918"/>
      <c r="G92" s="918"/>
    </row>
    <row r="93" spans="1:7" ht="18.75" customHeight="1">
      <c r="A93" s="310">
        <v>236129</v>
      </c>
      <c r="B93" s="897" t="s">
        <v>651</v>
      </c>
      <c r="C93" s="898"/>
      <c r="D93" s="898"/>
      <c r="E93" s="899"/>
      <c r="F93" s="918"/>
      <c r="G93" s="918"/>
    </row>
    <row r="94" spans="1:7" ht="18.75" customHeight="1">
      <c r="A94" s="310">
        <v>236130</v>
      </c>
      <c r="B94" s="897" t="s">
        <v>652</v>
      </c>
      <c r="C94" s="898"/>
      <c r="D94" s="898"/>
      <c r="E94" s="899"/>
      <c r="F94" s="918"/>
      <c r="G94" s="918"/>
    </row>
    <row r="95" spans="1:7" ht="18.75" customHeight="1">
      <c r="A95" s="310">
        <v>236131</v>
      </c>
      <c r="B95" s="897" t="s">
        <v>653</v>
      </c>
      <c r="C95" s="898"/>
      <c r="D95" s="898"/>
      <c r="E95" s="899"/>
      <c r="F95" s="918"/>
      <c r="G95" s="918"/>
    </row>
    <row r="96" spans="1:7" ht="18.75" customHeight="1">
      <c r="A96" s="310">
        <v>236132</v>
      </c>
      <c r="B96" s="897" t="s">
        <v>655</v>
      </c>
      <c r="C96" s="898"/>
      <c r="D96" s="898"/>
      <c r="E96" s="899"/>
      <c r="F96" s="918"/>
      <c r="G96" s="918"/>
    </row>
    <row r="97" spans="1:7" ht="18.75" customHeight="1">
      <c r="A97" s="310">
        <v>236133</v>
      </c>
      <c r="B97" s="897" t="s">
        <v>656</v>
      </c>
      <c r="C97" s="898"/>
      <c r="D97" s="898"/>
      <c r="E97" s="899"/>
      <c r="F97" s="918"/>
      <c r="G97" s="918"/>
    </row>
    <row r="98" spans="1:7" ht="18.75" customHeight="1">
      <c r="A98" s="310">
        <v>236134</v>
      </c>
      <c r="B98" s="897" t="s">
        <v>657</v>
      </c>
      <c r="C98" s="898"/>
      <c r="D98" s="898"/>
      <c r="E98" s="899"/>
      <c r="F98" s="918"/>
      <c r="G98" s="918"/>
    </row>
    <row r="99" spans="1:7" ht="18.75" customHeight="1">
      <c r="A99" s="310">
        <v>236135</v>
      </c>
      <c r="B99" s="897" t="s">
        <v>658</v>
      </c>
      <c r="C99" s="898"/>
      <c r="D99" s="898"/>
      <c r="E99" s="899"/>
      <c r="F99" s="918"/>
      <c r="G99" s="918"/>
    </row>
    <row r="100" spans="1:7" ht="18.75" customHeight="1">
      <c r="A100" s="310">
        <v>236136</v>
      </c>
      <c r="B100" s="897" t="s">
        <v>660</v>
      </c>
      <c r="C100" s="898"/>
      <c r="D100" s="898"/>
      <c r="E100" s="899"/>
      <c r="F100" s="918"/>
      <c r="G100" s="918"/>
    </row>
    <row r="101" spans="1:7" ht="18.75" customHeight="1">
      <c r="A101" s="310">
        <v>236137</v>
      </c>
      <c r="B101" s="897" t="s">
        <v>661</v>
      </c>
      <c r="C101" s="898"/>
      <c r="D101" s="898"/>
      <c r="E101" s="899"/>
      <c r="F101" s="918"/>
      <c r="G101" s="918"/>
    </row>
    <row r="102" spans="1:7" ht="18.75" customHeight="1">
      <c r="A102" s="310" t="s">
        <v>881</v>
      </c>
      <c r="B102" s="897" t="s">
        <v>882</v>
      </c>
      <c r="C102" s="898"/>
      <c r="D102" s="898"/>
      <c r="E102" s="899"/>
      <c r="F102" s="446">
        <v>145000000</v>
      </c>
      <c r="G102" s="446">
        <v>123250000</v>
      </c>
    </row>
    <row r="103" spans="1:7" ht="18.75" customHeight="1">
      <c r="A103" s="310">
        <v>236138</v>
      </c>
      <c r="B103" s="911" t="s">
        <v>1018</v>
      </c>
      <c r="C103" s="912"/>
      <c r="D103" s="912"/>
      <c r="E103" s="913"/>
      <c r="F103" s="446">
        <v>368699000</v>
      </c>
      <c r="G103" s="446">
        <v>145424400</v>
      </c>
    </row>
    <row r="104" spans="1:7" ht="16.5" customHeight="1">
      <c r="A104" s="310">
        <v>236139</v>
      </c>
      <c r="B104" s="911" t="s">
        <v>1019</v>
      </c>
      <c r="C104" s="912"/>
      <c r="D104" s="912"/>
      <c r="E104" s="913"/>
      <c r="F104" s="446">
        <v>378180000</v>
      </c>
      <c r="G104" s="446">
        <v>124799400</v>
      </c>
    </row>
    <row r="105" spans="1:7" ht="16.5" customHeight="1">
      <c r="A105" s="310">
        <v>236140</v>
      </c>
      <c r="B105" s="911" t="s">
        <v>1020</v>
      </c>
      <c r="C105" s="912"/>
      <c r="D105" s="912"/>
      <c r="E105" s="913"/>
      <c r="F105" s="448">
        <v>309888000</v>
      </c>
      <c r="G105" s="446">
        <v>123955200</v>
      </c>
    </row>
    <row r="106" spans="1:7" ht="16.5" customHeight="1">
      <c r="A106" s="310">
        <v>236141</v>
      </c>
      <c r="B106" s="908" t="s">
        <v>1021</v>
      </c>
      <c r="C106" s="909"/>
      <c r="D106" s="909"/>
      <c r="E106" s="910"/>
      <c r="F106" s="448">
        <v>115700000</v>
      </c>
      <c r="G106" s="446">
        <v>45123000</v>
      </c>
    </row>
    <row r="107" spans="1:7" ht="24.75" customHeight="1">
      <c r="A107" s="310">
        <v>236145</v>
      </c>
      <c r="B107" s="911" t="s">
        <v>965</v>
      </c>
      <c r="C107" s="912"/>
      <c r="D107" s="912"/>
      <c r="E107" s="913"/>
      <c r="F107" s="448">
        <v>1080000</v>
      </c>
      <c r="G107" s="446">
        <v>1080000</v>
      </c>
    </row>
    <row r="108" spans="1:7" ht="25.5" customHeight="1">
      <c r="A108" s="310">
        <v>236146</v>
      </c>
      <c r="B108" s="911" t="s">
        <v>510</v>
      </c>
      <c r="C108" s="912"/>
      <c r="D108" s="912"/>
      <c r="E108" s="913"/>
      <c r="F108" s="448">
        <v>300000</v>
      </c>
      <c r="G108" s="446">
        <v>300000</v>
      </c>
    </row>
    <row r="109" spans="1:7" ht="18.75" customHeight="1">
      <c r="A109" s="310">
        <v>236148</v>
      </c>
      <c r="B109" s="911" t="s">
        <v>917</v>
      </c>
      <c r="C109" s="912"/>
      <c r="D109" s="912"/>
      <c r="E109" s="913"/>
      <c r="F109" s="448">
        <v>465000</v>
      </c>
      <c r="G109" s="446">
        <v>395250</v>
      </c>
    </row>
    <row r="110" spans="1:7" ht="36" customHeight="1">
      <c r="A110" s="590" t="s">
        <v>626</v>
      </c>
      <c r="B110" s="936" t="s">
        <v>627</v>
      </c>
      <c r="C110" s="937"/>
      <c r="D110" s="937"/>
      <c r="E110" s="938"/>
      <c r="F110" s="591" t="s">
        <v>915</v>
      </c>
      <c r="G110" s="540" t="s">
        <v>916</v>
      </c>
    </row>
    <row r="111" spans="1:7" ht="18.75" customHeight="1">
      <c r="A111" s="310">
        <v>236150</v>
      </c>
      <c r="B111" s="911" t="s">
        <v>566</v>
      </c>
      <c r="C111" s="912"/>
      <c r="D111" s="912"/>
      <c r="E111" s="913"/>
      <c r="F111" s="448">
        <v>9750000</v>
      </c>
      <c r="G111" s="446">
        <v>3900000</v>
      </c>
    </row>
    <row r="112" spans="1:7" ht="18.75" customHeight="1">
      <c r="A112" s="310">
        <v>236151</v>
      </c>
      <c r="B112" s="911" t="s">
        <v>70</v>
      </c>
      <c r="C112" s="912"/>
      <c r="D112" s="912"/>
      <c r="E112" s="913"/>
      <c r="F112" s="448">
        <v>48775000</v>
      </c>
      <c r="G112" s="446">
        <v>36581250</v>
      </c>
    </row>
    <row r="113" spans="1:7" ht="18.75" customHeight="1">
      <c r="A113" s="310">
        <v>236152</v>
      </c>
      <c r="B113" s="911" t="s">
        <v>362</v>
      </c>
      <c r="C113" s="912"/>
      <c r="D113" s="912"/>
      <c r="E113" s="913"/>
      <c r="F113" s="448">
        <v>49750000</v>
      </c>
      <c r="G113" s="446">
        <v>37312500</v>
      </c>
    </row>
    <row r="114" spans="1:7" ht="18.75" customHeight="1">
      <c r="A114" s="310">
        <v>236153</v>
      </c>
      <c r="B114" s="911" t="s">
        <v>568</v>
      </c>
      <c r="C114" s="912"/>
      <c r="D114" s="912"/>
      <c r="E114" s="913"/>
      <c r="F114" s="448">
        <v>7400000</v>
      </c>
      <c r="G114" s="446">
        <v>6845000</v>
      </c>
    </row>
    <row r="115" spans="1:7" ht="18.75" customHeight="1">
      <c r="A115" s="310">
        <v>236154</v>
      </c>
      <c r="B115" s="911" t="s">
        <v>565</v>
      </c>
      <c r="C115" s="912"/>
      <c r="D115" s="912"/>
      <c r="E115" s="913"/>
      <c r="F115" s="448">
        <v>6535000</v>
      </c>
      <c r="G115" s="446">
        <v>6044875</v>
      </c>
    </row>
    <row r="116" spans="1:7" ht="18.75" customHeight="1">
      <c r="A116" s="310">
        <v>236155</v>
      </c>
      <c r="B116" s="911" t="s">
        <v>368</v>
      </c>
      <c r="C116" s="912"/>
      <c r="D116" s="912"/>
      <c r="E116" s="913"/>
      <c r="F116" s="448">
        <v>24000000</v>
      </c>
      <c r="G116" s="446">
        <v>9600000</v>
      </c>
    </row>
    <row r="117" spans="1:7" ht="27" customHeight="1">
      <c r="A117" s="310">
        <v>236156</v>
      </c>
      <c r="B117" s="911" t="s">
        <v>366</v>
      </c>
      <c r="C117" s="912"/>
      <c r="D117" s="912"/>
      <c r="E117" s="913"/>
      <c r="F117" s="448">
        <v>240000</v>
      </c>
      <c r="G117" s="446">
        <v>204000</v>
      </c>
    </row>
    <row r="118" spans="1:7" ht="18.75" customHeight="1">
      <c r="A118" s="310">
        <v>236157</v>
      </c>
      <c r="B118" s="911" t="s">
        <v>367</v>
      </c>
      <c r="C118" s="912"/>
      <c r="D118" s="912"/>
      <c r="E118" s="913"/>
      <c r="F118" s="448">
        <v>1168000</v>
      </c>
      <c r="G118" s="446">
        <v>992800</v>
      </c>
    </row>
    <row r="119" spans="1:7" ht="18.75" customHeight="1">
      <c r="A119" s="310">
        <v>236158</v>
      </c>
      <c r="B119" s="911" t="s">
        <v>33</v>
      </c>
      <c r="C119" s="912"/>
      <c r="D119" s="912"/>
      <c r="E119" s="913"/>
      <c r="F119" s="448">
        <v>78000000</v>
      </c>
      <c r="G119" s="446">
        <v>72150000</v>
      </c>
    </row>
    <row r="120" spans="1:7" ht="18.75" customHeight="1">
      <c r="A120" s="310">
        <v>236159</v>
      </c>
      <c r="B120" s="911" t="s">
        <v>584</v>
      </c>
      <c r="C120" s="912"/>
      <c r="D120" s="912"/>
      <c r="E120" s="913"/>
      <c r="F120" s="448">
        <v>56000</v>
      </c>
      <c r="G120" s="446">
        <v>56000</v>
      </c>
    </row>
    <row r="121" spans="1:7" ht="18.75" customHeight="1">
      <c r="A121" s="310">
        <v>236167</v>
      </c>
      <c r="B121" s="911" t="s">
        <v>1077</v>
      </c>
      <c r="C121" s="912"/>
      <c r="D121" s="912"/>
      <c r="E121" s="913"/>
      <c r="F121" s="448">
        <v>29900000</v>
      </c>
      <c r="G121" s="446">
        <v>27657500</v>
      </c>
    </row>
    <row r="122" spans="1:7" ht="18.75" customHeight="1">
      <c r="A122" s="310">
        <v>236168</v>
      </c>
      <c r="B122" s="911" t="s">
        <v>1078</v>
      </c>
      <c r="C122" s="912"/>
      <c r="D122" s="912"/>
      <c r="E122" s="913"/>
      <c r="F122" s="448">
        <v>12900000</v>
      </c>
      <c r="G122" s="446">
        <v>11932500</v>
      </c>
    </row>
    <row r="123" spans="1:7" ht="18.75" customHeight="1">
      <c r="A123" s="310">
        <v>236169</v>
      </c>
      <c r="B123" s="911" t="s">
        <v>1079</v>
      </c>
      <c r="C123" s="912"/>
      <c r="D123" s="912"/>
      <c r="E123" s="913"/>
      <c r="F123" s="448">
        <v>12212800</v>
      </c>
      <c r="G123" s="446">
        <v>11296840</v>
      </c>
    </row>
    <row r="124" spans="1:7" ht="18.75" customHeight="1">
      <c r="A124" s="310">
        <v>236170</v>
      </c>
      <c r="B124" s="911" t="s">
        <v>1089</v>
      </c>
      <c r="C124" s="912"/>
      <c r="D124" s="912"/>
      <c r="E124" s="913"/>
      <c r="F124" s="448">
        <v>37900000</v>
      </c>
      <c r="G124" s="446">
        <v>35057500</v>
      </c>
    </row>
    <row r="125" spans="1:7" ht="18.75" customHeight="1">
      <c r="A125" s="310">
        <v>236171</v>
      </c>
      <c r="B125" s="911" t="s">
        <v>1090</v>
      </c>
      <c r="C125" s="912"/>
      <c r="D125" s="912"/>
      <c r="E125" s="913"/>
      <c r="F125" s="448">
        <v>34000000</v>
      </c>
      <c r="G125" s="446">
        <v>31450</v>
      </c>
    </row>
    <row r="126" spans="1:7" ht="18.75" customHeight="1">
      <c r="A126" s="914" t="s">
        <v>620</v>
      </c>
      <c r="B126" s="915"/>
      <c r="C126" s="915"/>
      <c r="D126" s="915"/>
      <c r="E126" s="916"/>
      <c r="F126" s="532">
        <f>SUM(F48:F125)</f>
        <v>3259163400</v>
      </c>
      <c r="G126" s="532">
        <f>SUM(G48:G125)</f>
        <v>2290863105</v>
      </c>
    </row>
    <row r="127" ht="15.75" customHeight="1"/>
    <row r="128" spans="1:7" ht="18.75" customHeight="1">
      <c r="A128" s="947" t="s">
        <v>607</v>
      </c>
      <c r="B128" s="921"/>
      <c r="C128" s="921"/>
      <c r="D128" s="921"/>
      <c r="E128" s="921"/>
      <c r="F128" s="929" t="s">
        <v>613</v>
      </c>
      <c r="G128" s="930"/>
    </row>
    <row r="129" spans="1:7" ht="18.75" customHeight="1">
      <c r="A129" s="908" t="s">
        <v>365</v>
      </c>
      <c r="B129" s="909"/>
      <c r="C129" s="909"/>
      <c r="D129" s="909"/>
      <c r="E129" s="910"/>
      <c r="F129" s="890">
        <v>6400000</v>
      </c>
      <c r="G129" s="891"/>
    </row>
    <row r="130" spans="1:7" ht="18.75" customHeight="1">
      <c r="A130" s="908" t="s">
        <v>454</v>
      </c>
      <c r="B130" s="909"/>
      <c r="C130" s="909"/>
      <c r="D130" s="909"/>
      <c r="E130" s="910"/>
      <c r="F130" s="890">
        <v>221000</v>
      </c>
      <c r="G130" s="891"/>
    </row>
    <row r="131" spans="1:7" ht="18.75" customHeight="1">
      <c r="A131" s="908" t="s">
        <v>455</v>
      </c>
      <c r="B131" s="909"/>
      <c r="C131" s="909"/>
      <c r="D131" s="909"/>
      <c r="E131" s="910"/>
      <c r="F131" s="890">
        <v>1070000</v>
      </c>
      <c r="G131" s="891"/>
    </row>
    <row r="132" spans="1:7" ht="18.75" customHeight="1">
      <c r="A132" s="908" t="s">
        <v>706</v>
      </c>
      <c r="B132" s="909"/>
      <c r="C132" s="909"/>
      <c r="D132" s="909"/>
      <c r="E132" s="910"/>
      <c r="F132" s="890">
        <v>25900000</v>
      </c>
      <c r="G132" s="891"/>
    </row>
    <row r="133" spans="1:7" ht="18.75" customHeight="1">
      <c r="A133" s="944" t="s">
        <v>625</v>
      </c>
      <c r="B133" s="945"/>
      <c r="C133" s="945"/>
      <c r="D133" s="945"/>
      <c r="E133" s="946"/>
      <c r="F133" s="940">
        <f>SUM(F129:F132)</f>
        <v>33591000</v>
      </c>
      <c r="G133" s="941"/>
    </row>
    <row r="134" spans="2:6" ht="15.75" customHeight="1">
      <c r="B134" s="382"/>
      <c r="C134" s="377"/>
      <c r="D134" s="377"/>
      <c r="E134" s="377"/>
      <c r="F134" s="379"/>
    </row>
    <row r="135" spans="1:7" ht="15.75" customHeight="1">
      <c r="A135" s="905" t="s">
        <v>621</v>
      </c>
      <c r="B135" s="906"/>
      <c r="C135" s="906"/>
      <c r="D135" s="906"/>
      <c r="E135" s="907"/>
      <c r="F135" s="943">
        <f>F126+F133</f>
        <v>3292754400</v>
      </c>
      <c r="G135" s="856"/>
    </row>
    <row r="136" spans="2:6" ht="17.25" customHeight="1">
      <c r="B136" s="382"/>
      <c r="C136" s="377"/>
      <c r="D136" s="377"/>
      <c r="E136" s="377"/>
      <c r="F136" s="379"/>
    </row>
    <row r="137" spans="1:7" ht="18.75" customHeight="1">
      <c r="A137" s="944" t="s">
        <v>840</v>
      </c>
      <c r="B137" s="945"/>
      <c r="C137" s="945"/>
      <c r="D137" s="945"/>
      <c r="E137" s="946"/>
      <c r="F137" s="929" t="s">
        <v>613</v>
      </c>
      <c r="G137" s="930"/>
    </row>
    <row r="138" spans="1:7" ht="18.75" customHeight="1">
      <c r="A138" s="942" t="s">
        <v>612</v>
      </c>
      <c r="B138" s="855"/>
      <c r="C138" s="855"/>
      <c r="D138" s="855"/>
      <c r="E138" s="856"/>
      <c r="F138" s="939">
        <v>7705000</v>
      </c>
      <c r="G138" s="891"/>
    </row>
    <row r="139" spans="1:7" ht="25.5" customHeight="1">
      <c r="A139" s="892" t="s">
        <v>134</v>
      </c>
      <c r="B139" s="893"/>
      <c r="C139" s="893"/>
      <c r="D139" s="893"/>
      <c r="E139" s="894"/>
      <c r="F139" s="890">
        <v>81451000</v>
      </c>
      <c r="G139" s="891"/>
    </row>
    <row r="140" spans="2:6" ht="18.75" customHeight="1">
      <c r="B140" s="315"/>
      <c r="C140" s="315"/>
      <c r="D140" s="315"/>
      <c r="E140" s="315"/>
      <c r="F140" s="401"/>
    </row>
    <row r="141" spans="2:6" ht="18.75" customHeight="1">
      <c r="B141" s="315"/>
      <c r="C141" s="315"/>
      <c r="D141" s="315"/>
      <c r="E141" s="315"/>
      <c r="F141" s="378"/>
    </row>
  </sheetData>
  <mergeCells count="127">
    <mergeCell ref="B125:E125"/>
    <mergeCell ref="A132:E132"/>
    <mergeCell ref="F132:G132"/>
    <mergeCell ref="B121:E121"/>
    <mergeCell ref="B122:E122"/>
    <mergeCell ref="B123:E123"/>
    <mergeCell ref="B124:E124"/>
    <mergeCell ref="A137:E137"/>
    <mergeCell ref="A133:E133"/>
    <mergeCell ref="A130:E130"/>
    <mergeCell ref="B108:E108"/>
    <mergeCell ref="B109:E109"/>
    <mergeCell ref="A128:E128"/>
    <mergeCell ref="A129:E129"/>
    <mergeCell ref="B114:E114"/>
    <mergeCell ref="B115:E115"/>
    <mergeCell ref="B116:E116"/>
    <mergeCell ref="B112:E112"/>
    <mergeCell ref="B110:E110"/>
    <mergeCell ref="B120:E120"/>
    <mergeCell ref="F138:G138"/>
    <mergeCell ref="F133:G133"/>
    <mergeCell ref="A138:E138"/>
    <mergeCell ref="B119:E119"/>
    <mergeCell ref="B111:E111"/>
    <mergeCell ref="B113:E113"/>
    <mergeCell ref="F135:G135"/>
    <mergeCell ref="F12:G12"/>
    <mergeCell ref="F16:G16"/>
    <mergeCell ref="F13:G13"/>
    <mergeCell ref="F14:G14"/>
    <mergeCell ref="F15:G15"/>
    <mergeCell ref="F137:G137"/>
    <mergeCell ref="F128:G128"/>
    <mergeCell ref="F59:F80"/>
    <mergeCell ref="F26:G26"/>
    <mergeCell ref="F27:G27"/>
    <mergeCell ref="G59:G80"/>
    <mergeCell ref="G81:G101"/>
    <mergeCell ref="F129:G129"/>
    <mergeCell ref="F130:G130"/>
    <mergeCell ref="F29:G29"/>
    <mergeCell ref="B77:E77"/>
    <mergeCell ref="A26:B26"/>
    <mergeCell ref="A16:B16"/>
    <mergeCell ref="A13:B13"/>
    <mergeCell ref="B47:E47"/>
    <mergeCell ref="A25:B25"/>
    <mergeCell ref="A27:B27"/>
    <mergeCell ref="A14:B14"/>
    <mergeCell ref="A29:B29"/>
    <mergeCell ref="A46:E46"/>
    <mergeCell ref="B59:E59"/>
    <mergeCell ref="B80:E80"/>
    <mergeCell ref="B71:E71"/>
    <mergeCell ref="B72:E72"/>
    <mergeCell ref="B75:E75"/>
    <mergeCell ref="B76:E76"/>
    <mergeCell ref="B73:E73"/>
    <mergeCell ref="B78:E78"/>
    <mergeCell ref="B74:E74"/>
    <mergeCell ref="B79:E79"/>
    <mergeCell ref="B48:E48"/>
    <mergeCell ref="B70:E70"/>
    <mergeCell ref="B55:E55"/>
    <mergeCell ref="B57:E57"/>
    <mergeCell ref="B56:E56"/>
    <mergeCell ref="B69:E69"/>
    <mergeCell ref="B62:E62"/>
    <mergeCell ref="B50:E50"/>
    <mergeCell ref="B60:E60"/>
    <mergeCell ref="B58:E58"/>
    <mergeCell ref="B81:E81"/>
    <mergeCell ref="B64:E64"/>
    <mergeCell ref="B65:E65"/>
    <mergeCell ref="A6:B6"/>
    <mergeCell ref="B53:E53"/>
    <mergeCell ref="B54:E54"/>
    <mergeCell ref="B51:E51"/>
    <mergeCell ref="B52:E52"/>
    <mergeCell ref="A12:B12"/>
    <mergeCell ref="B49:E49"/>
    <mergeCell ref="B61:E61"/>
    <mergeCell ref="B68:E68"/>
    <mergeCell ref="B63:E63"/>
    <mergeCell ref="B66:E66"/>
    <mergeCell ref="B67:E67"/>
    <mergeCell ref="B107:E107"/>
    <mergeCell ref="A126:E126"/>
    <mergeCell ref="F81:F101"/>
    <mergeCell ref="B106:E106"/>
    <mergeCell ref="B83:E83"/>
    <mergeCell ref="B97:E97"/>
    <mergeCell ref="B100:E100"/>
    <mergeCell ref="B96:E96"/>
    <mergeCell ref="B117:E117"/>
    <mergeCell ref="B118:E118"/>
    <mergeCell ref="A135:E135"/>
    <mergeCell ref="A131:E131"/>
    <mergeCell ref="F131:G131"/>
    <mergeCell ref="B93:E93"/>
    <mergeCell ref="B105:E105"/>
    <mergeCell ref="B94:E94"/>
    <mergeCell ref="B104:E104"/>
    <mergeCell ref="B102:E102"/>
    <mergeCell ref="B103:E103"/>
    <mergeCell ref="B99:E99"/>
    <mergeCell ref="A15:B15"/>
    <mergeCell ref="F25:G25"/>
    <mergeCell ref="B95:E95"/>
    <mergeCell ref="B98:E98"/>
    <mergeCell ref="A37:C37"/>
    <mergeCell ref="B91:E91"/>
    <mergeCell ref="B92:E92"/>
    <mergeCell ref="B90:E90"/>
    <mergeCell ref="B82:E82"/>
    <mergeCell ref="B87:E87"/>
    <mergeCell ref="F139:G139"/>
    <mergeCell ref="A139:E139"/>
    <mergeCell ref="A28:B28"/>
    <mergeCell ref="F28:G28"/>
    <mergeCell ref="B101:E101"/>
    <mergeCell ref="B89:E89"/>
    <mergeCell ref="B85:E85"/>
    <mergeCell ref="B86:E86"/>
    <mergeCell ref="B84:E84"/>
    <mergeCell ref="B88:E88"/>
  </mergeCells>
  <printOptions horizontalCentered="1"/>
  <pageMargins left="0.3937007874015748" right="0.3937007874015748" top="0.3937007874015748" bottom="0.3937007874015748" header="0.5118110236220472" footer="0.5118110236220472"/>
  <pageSetup firstPageNumber="28" useFirstPageNumber="1" horizontalDpi="600" verticalDpi="600" orientation="portrait" paperSize="9" scale="73" r:id="rId1"/>
  <headerFooter alignWithMargins="0">
    <oddFooter>&amp;C&amp;P</oddFooter>
  </headerFooter>
  <rowBreaks count="2" manualBreakCount="2">
    <brk id="57" max="6" man="1"/>
    <brk id="109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9" sqref="D19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48" t="s">
        <v>71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</row>
    <row r="2" spans="2:14" ht="13.5" customHeight="1" hidden="1">
      <c r="B2" s="440"/>
      <c r="C2" s="440"/>
      <c r="G2" s="949" t="s">
        <v>878</v>
      </c>
      <c r="H2" s="950"/>
      <c r="I2" s="950"/>
      <c r="J2" s="951"/>
      <c r="K2" s="952" t="s">
        <v>879</v>
      </c>
      <c r="L2" s="953"/>
      <c r="M2" s="949" t="s">
        <v>880</v>
      </c>
      <c r="N2" s="951"/>
    </row>
    <row r="3" spans="2:14" ht="10.5" customHeight="1">
      <c r="B3" s="440"/>
      <c r="C3" s="440"/>
      <c r="G3" s="949" t="s">
        <v>878</v>
      </c>
      <c r="H3" s="950"/>
      <c r="I3" s="950"/>
      <c r="J3" s="950"/>
      <c r="K3" s="952" t="s">
        <v>879</v>
      </c>
      <c r="L3" s="953"/>
      <c r="M3" s="949" t="s">
        <v>880</v>
      </c>
      <c r="N3" s="951"/>
    </row>
    <row r="4" spans="1:14" ht="65.25" customHeight="1">
      <c r="A4" s="669" t="s">
        <v>626</v>
      </c>
      <c r="B4" s="669" t="s">
        <v>627</v>
      </c>
      <c r="C4" s="670" t="s">
        <v>72</v>
      </c>
      <c r="D4" s="670" t="s">
        <v>73</v>
      </c>
      <c r="E4" s="671" t="s">
        <v>74</v>
      </c>
      <c r="F4" s="671" t="s">
        <v>75</v>
      </c>
      <c r="G4" s="671" t="s">
        <v>76</v>
      </c>
      <c r="H4" s="671" t="s">
        <v>77</v>
      </c>
      <c r="I4" s="672" t="s">
        <v>78</v>
      </c>
      <c r="J4" s="672" t="s">
        <v>79</v>
      </c>
      <c r="K4" s="671" t="s">
        <v>80</v>
      </c>
      <c r="L4" s="671" t="s">
        <v>81</v>
      </c>
      <c r="M4" s="671" t="s">
        <v>82</v>
      </c>
      <c r="N4" s="671" t="s">
        <v>83</v>
      </c>
    </row>
    <row r="5" spans="1:14" ht="24.75" customHeight="1">
      <c r="A5" s="673" t="s">
        <v>84</v>
      </c>
      <c r="B5" s="674" t="s">
        <v>85</v>
      </c>
      <c r="C5" s="675">
        <v>70029</v>
      </c>
      <c r="D5" s="675">
        <v>70029</v>
      </c>
      <c r="E5" s="676">
        <v>0</v>
      </c>
      <c r="F5" s="675">
        <v>0</v>
      </c>
      <c r="G5" s="677">
        <v>60629</v>
      </c>
      <c r="H5" s="678">
        <v>34200</v>
      </c>
      <c r="I5" s="679">
        <v>0</v>
      </c>
      <c r="J5" s="679">
        <v>0</v>
      </c>
      <c r="K5" s="680">
        <v>43986</v>
      </c>
      <c r="L5" s="681">
        <v>0</v>
      </c>
      <c r="M5" s="679">
        <v>43985</v>
      </c>
      <c r="N5" s="682">
        <v>0</v>
      </c>
    </row>
    <row r="6" spans="1:16" ht="24" customHeight="1">
      <c r="A6" s="673" t="s">
        <v>86</v>
      </c>
      <c r="B6" s="683" t="s">
        <v>87</v>
      </c>
      <c r="C6" s="675">
        <v>1308</v>
      </c>
      <c r="D6" s="675">
        <v>1308</v>
      </c>
      <c r="E6" s="676">
        <v>0</v>
      </c>
      <c r="F6" s="675">
        <v>0</v>
      </c>
      <c r="G6" s="954">
        <v>1939</v>
      </c>
      <c r="H6" s="956">
        <v>1939</v>
      </c>
      <c r="I6" s="956">
        <v>0</v>
      </c>
      <c r="J6" s="956">
        <v>0</v>
      </c>
      <c r="K6" s="680">
        <v>1428</v>
      </c>
      <c r="L6" s="681">
        <v>0</v>
      </c>
      <c r="M6" s="958">
        <v>1871</v>
      </c>
      <c r="N6" s="960">
        <v>0</v>
      </c>
      <c r="O6" s="15"/>
      <c r="P6" s="15"/>
    </row>
    <row r="7" spans="1:16" ht="24" customHeight="1">
      <c r="A7" s="673" t="s">
        <v>86</v>
      </c>
      <c r="B7" s="683" t="s">
        <v>88</v>
      </c>
      <c r="C7" s="675">
        <v>475</v>
      </c>
      <c r="D7" s="675">
        <v>361</v>
      </c>
      <c r="E7" s="676">
        <v>0</v>
      </c>
      <c r="F7" s="675">
        <v>0</v>
      </c>
      <c r="G7" s="955"/>
      <c r="H7" s="957"/>
      <c r="I7" s="957"/>
      <c r="J7" s="957"/>
      <c r="K7" s="680">
        <v>361</v>
      </c>
      <c r="L7" s="681">
        <v>0</v>
      </c>
      <c r="M7" s="959"/>
      <c r="N7" s="961"/>
      <c r="O7" s="15"/>
      <c r="P7" s="15"/>
    </row>
    <row r="8" spans="1:16" ht="27" customHeight="1">
      <c r="A8" s="673" t="s">
        <v>89</v>
      </c>
      <c r="B8" s="683" t="s">
        <v>90</v>
      </c>
      <c r="C8" s="675">
        <v>28230</v>
      </c>
      <c r="D8" s="681">
        <v>25215</v>
      </c>
      <c r="E8" s="684">
        <v>12.5</v>
      </c>
      <c r="F8" s="681">
        <v>3152</v>
      </c>
      <c r="G8" s="682">
        <v>21000</v>
      </c>
      <c r="H8" s="678">
        <v>14000</v>
      </c>
      <c r="I8" s="679">
        <v>0</v>
      </c>
      <c r="J8" s="678">
        <v>0</v>
      </c>
      <c r="K8" s="680">
        <v>22454</v>
      </c>
      <c r="L8" s="681">
        <v>0</v>
      </c>
      <c r="M8" s="679">
        <v>19795</v>
      </c>
      <c r="N8" s="682">
        <v>0</v>
      </c>
      <c r="O8" s="15"/>
      <c r="P8" s="15"/>
    </row>
    <row r="9" spans="1:15" ht="24" customHeight="1">
      <c r="A9" s="673" t="s">
        <v>91</v>
      </c>
      <c r="B9" s="674" t="s">
        <v>92</v>
      </c>
      <c r="C9" s="675">
        <v>53452</v>
      </c>
      <c r="D9" s="675">
        <v>53452</v>
      </c>
      <c r="E9" s="676">
        <v>0</v>
      </c>
      <c r="F9" s="675">
        <v>0</v>
      </c>
      <c r="G9" s="677">
        <v>0</v>
      </c>
      <c r="H9" s="678">
        <v>0</v>
      </c>
      <c r="I9" s="679">
        <v>0</v>
      </c>
      <c r="J9" s="679">
        <v>0</v>
      </c>
      <c r="K9" s="680">
        <v>43380</v>
      </c>
      <c r="L9" s="681">
        <v>8176</v>
      </c>
      <c r="M9" s="679">
        <v>50319</v>
      </c>
      <c r="N9" s="682">
        <v>0</v>
      </c>
      <c r="O9" s="15"/>
    </row>
    <row r="10" spans="1:16" ht="24" customHeight="1">
      <c r="A10" s="673" t="s">
        <v>93</v>
      </c>
      <c r="B10" s="685" t="s">
        <v>94</v>
      </c>
      <c r="C10" s="675">
        <v>32292</v>
      </c>
      <c r="D10" s="681">
        <v>32292</v>
      </c>
      <c r="E10" s="684">
        <v>50.4</v>
      </c>
      <c r="F10" s="681">
        <v>16287</v>
      </c>
      <c r="G10" s="682">
        <v>34637</v>
      </c>
      <c r="H10" s="678">
        <v>34637</v>
      </c>
      <c r="I10" s="679">
        <v>0</v>
      </c>
      <c r="J10" s="678">
        <v>0</v>
      </c>
      <c r="K10" s="680">
        <v>32297</v>
      </c>
      <c r="L10" s="681">
        <v>0</v>
      </c>
      <c r="M10" s="679">
        <v>16005</v>
      </c>
      <c r="N10" s="682">
        <v>0</v>
      </c>
      <c r="O10" s="15"/>
      <c r="P10" s="15"/>
    </row>
    <row r="11" spans="1:14" ht="24" customHeight="1">
      <c r="A11" s="673" t="s">
        <v>95</v>
      </c>
      <c r="B11" s="674" t="s">
        <v>96</v>
      </c>
      <c r="C11" s="675">
        <v>190</v>
      </c>
      <c r="D11" s="675">
        <v>190</v>
      </c>
      <c r="E11" s="676">
        <v>25</v>
      </c>
      <c r="F11" s="675">
        <v>47</v>
      </c>
      <c r="G11" s="677">
        <v>190</v>
      </c>
      <c r="H11" s="678">
        <v>190</v>
      </c>
      <c r="I11" s="679">
        <v>0</v>
      </c>
      <c r="J11" s="679">
        <v>0</v>
      </c>
      <c r="K11" s="680">
        <v>190</v>
      </c>
      <c r="L11" s="681">
        <v>0</v>
      </c>
      <c r="M11" s="679">
        <v>142</v>
      </c>
      <c r="N11" s="682">
        <v>0</v>
      </c>
    </row>
    <row r="12" spans="1:16" ht="24" customHeight="1">
      <c r="A12" s="673" t="s">
        <v>97</v>
      </c>
      <c r="B12" s="685" t="s">
        <v>98</v>
      </c>
      <c r="C12" s="675">
        <v>7797</v>
      </c>
      <c r="D12" s="681">
        <v>7797</v>
      </c>
      <c r="E12" s="684">
        <v>12.5</v>
      </c>
      <c r="F12" s="681">
        <v>974</v>
      </c>
      <c r="G12" s="682">
        <v>6600</v>
      </c>
      <c r="H12" s="678">
        <v>6600</v>
      </c>
      <c r="I12" s="679">
        <v>0</v>
      </c>
      <c r="J12" s="678">
        <v>0</v>
      </c>
      <c r="K12" s="680">
        <v>7312</v>
      </c>
      <c r="L12" s="681">
        <v>0</v>
      </c>
      <c r="M12" s="679">
        <v>6238</v>
      </c>
      <c r="N12" s="682">
        <v>0</v>
      </c>
      <c r="O12" s="15"/>
      <c r="P12" s="15"/>
    </row>
    <row r="13" spans="1:14" ht="24" customHeight="1">
      <c r="A13" s="673" t="s">
        <v>99</v>
      </c>
      <c r="B13" s="674" t="s">
        <v>100</v>
      </c>
      <c r="C13" s="675">
        <v>13000</v>
      </c>
      <c r="D13" s="675">
        <v>13000</v>
      </c>
      <c r="E13" s="676">
        <v>25</v>
      </c>
      <c r="F13" s="675">
        <v>2593</v>
      </c>
      <c r="G13" s="677">
        <v>13000</v>
      </c>
      <c r="H13" s="678">
        <v>13000</v>
      </c>
      <c r="I13" s="679">
        <v>0</v>
      </c>
      <c r="J13" s="679">
        <v>0</v>
      </c>
      <c r="K13" s="680">
        <v>10372</v>
      </c>
      <c r="L13" s="681">
        <v>0</v>
      </c>
      <c r="M13" s="679">
        <v>7781</v>
      </c>
      <c r="N13" s="682">
        <v>0</v>
      </c>
    </row>
    <row r="14" spans="1:14" ht="27" customHeight="1">
      <c r="A14" s="673" t="s">
        <v>101</v>
      </c>
      <c r="B14" s="674" t="s">
        <v>102</v>
      </c>
      <c r="C14" s="675">
        <v>20000</v>
      </c>
      <c r="D14" s="675">
        <v>20000</v>
      </c>
      <c r="E14" s="676">
        <v>25</v>
      </c>
      <c r="F14" s="675">
        <v>5000</v>
      </c>
      <c r="G14" s="677">
        <v>20000</v>
      </c>
      <c r="H14" s="678">
        <v>20000</v>
      </c>
      <c r="I14" s="679">
        <v>0</v>
      </c>
      <c r="J14" s="679">
        <v>0</v>
      </c>
      <c r="K14" s="680">
        <v>19816</v>
      </c>
      <c r="L14" s="681">
        <v>0</v>
      </c>
      <c r="M14" s="679">
        <v>14730</v>
      </c>
      <c r="N14" s="682">
        <v>0</v>
      </c>
    </row>
    <row r="15" spans="1:14" ht="27" customHeight="1">
      <c r="A15" s="673" t="s">
        <v>103</v>
      </c>
      <c r="B15" s="674" t="s">
        <v>104</v>
      </c>
      <c r="C15" s="675">
        <v>998</v>
      </c>
      <c r="D15" s="675">
        <v>861</v>
      </c>
      <c r="E15" s="676">
        <v>20</v>
      </c>
      <c r="F15" s="675">
        <v>172</v>
      </c>
      <c r="G15" s="677">
        <v>946</v>
      </c>
      <c r="H15" s="678">
        <v>946</v>
      </c>
      <c r="I15" s="679">
        <v>0</v>
      </c>
      <c r="J15" s="679">
        <v>0</v>
      </c>
      <c r="K15" s="680">
        <v>868</v>
      </c>
      <c r="L15" s="681">
        <v>0</v>
      </c>
      <c r="M15" s="679">
        <v>695</v>
      </c>
      <c r="N15" s="682">
        <v>0</v>
      </c>
    </row>
    <row r="16" spans="1:15" ht="27" customHeight="1">
      <c r="A16" s="673" t="s">
        <v>105</v>
      </c>
      <c r="B16" s="686" t="s">
        <v>106</v>
      </c>
      <c r="C16" s="675">
        <v>3791</v>
      </c>
      <c r="D16" s="675">
        <v>3791</v>
      </c>
      <c r="E16" s="676">
        <v>0</v>
      </c>
      <c r="F16" s="675">
        <v>0</v>
      </c>
      <c r="G16" s="677">
        <v>600</v>
      </c>
      <c r="H16" s="678">
        <v>600</v>
      </c>
      <c r="I16" s="679">
        <v>0</v>
      </c>
      <c r="J16" s="679">
        <v>0</v>
      </c>
      <c r="K16" s="680">
        <v>3671</v>
      </c>
      <c r="L16" s="681">
        <v>0</v>
      </c>
      <c r="M16" s="679">
        <v>3554</v>
      </c>
      <c r="N16" s="682">
        <v>0</v>
      </c>
      <c r="O16" s="15"/>
    </row>
    <row r="17" spans="1:15" ht="21" customHeight="1">
      <c r="A17" s="673" t="s">
        <v>107</v>
      </c>
      <c r="B17" s="674" t="s">
        <v>108</v>
      </c>
      <c r="C17" s="675">
        <v>9625</v>
      </c>
      <c r="D17" s="675">
        <v>9625</v>
      </c>
      <c r="E17" s="676">
        <v>0</v>
      </c>
      <c r="F17" s="675">
        <v>0</v>
      </c>
      <c r="G17" s="677">
        <v>1000</v>
      </c>
      <c r="H17" s="678">
        <v>658</v>
      </c>
      <c r="I17" s="679">
        <v>0</v>
      </c>
      <c r="J17" s="679">
        <v>0</v>
      </c>
      <c r="K17" s="680">
        <v>5621</v>
      </c>
      <c r="L17" s="681">
        <v>0</v>
      </c>
      <c r="M17" s="679">
        <v>5610</v>
      </c>
      <c r="N17" s="682">
        <v>0</v>
      </c>
      <c r="O17" s="15"/>
    </row>
    <row r="18" spans="1:15" ht="24" customHeight="1">
      <c r="A18" s="673" t="s">
        <v>109</v>
      </c>
      <c r="B18" s="674" t="s">
        <v>110</v>
      </c>
      <c r="C18" s="675">
        <v>9936</v>
      </c>
      <c r="D18" s="675">
        <v>9936</v>
      </c>
      <c r="E18" s="676">
        <v>0</v>
      </c>
      <c r="F18" s="675">
        <v>0</v>
      </c>
      <c r="G18" s="677">
        <v>500</v>
      </c>
      <c r="H18" s="678">
        <v>500</v>
      </c>
      <c r="I18" s="679">
        <v>0</v>
      </c>
      <c r="J18" s="679">
        <v>0</v>
      </c>
      <c r="K18" s="680">
        <v>5922</v>
      </c>
      <c r="L18" s="681">
        <v>0</v>
      </c>
      <c r="M18" s="679">
        <v>5898</v>
      </c>
      <c r="N18" s="682">
        <v>0</v>
      </c>
      <c r="O18" s="15"/>
    </row>
    <row r="19" spans="1:15" ht="24" customHeight="1">
      <c r="A19" s="673" t="s">
        <v>111</v>
      </c>
      <c r="B19" s="674" t="s">
        <v>112</v>
      </c>
      <c r="C19" s="675">
        <v>11850</v>
      </c>
      <c r="D19" s="675">
        <v>11850</v>
      </c>
      <c r="E19" s="676">
        <v>25</v>
      </c>
      <c r="F19" s="675">
        <v>3000</v>
      </c>
      <c r="G19" s="677">
        <v>11850</v>
      </c>
      <c r="H19" s="678">
        <v>11842</v>
      </c>
      <c r="I19" s="679">
        <v>0</v>
      </c>
      <c r="J19" s="679">
        <v>0</v>
      </c>
      <c r="K19" s="680">
        <v>11842</v>
      </c>
      <c r="L19" s="681">
        <v>0</v>
      </c>
      <c r="M19" s="679">
        <v>9546</v>
      </c>
      <c r="N19" s="682">
        <v>0</v>
      </c>
      <c r="O19" s="15"/>
    </row>
    <row r="20" spans="1:15" ht="24" customHeight="1">
      <c r="A20" s="673" t="s">
        <v>113</v>
      </c>
      <c r="B20" s="674" t="s">
        <v>114</v>
      </c>
      <c r="C20" s="675">
        <v>41159</v>
      </c>
      <c r="D20" s="675">
        <v>683</v>
      </c>
      <c r="E20" s="676">
        <v>100</v>
      </c>
      <c r="F20" s="675">
        <v>683</v>
      </c>
      <c r="G20" s="677">
        <v>45000</v>
      </c>
      <c r="H20" s="678">
        <v>758</v>
      </c>
      <c r="I20" s="679">
        <v>0</v>
      </c>
      <c r="J20" s="679">
        <v>0</v>
      </c>
      <c r="K20" s="680">
        <v>683</v>
      </c>
      <c r="L20" s="681">
        <v>0</v>
      </c>
      <c r="M20" s="679">
        <v>0</v>
      </c>
      <c r="N20" s="682">
        <v>0</v>
      </c>
      <c r="O20" s="15"/>
    </row>
    <row r="21" spans="1:15" ht="24" customHeight="1">
      <c r="A21" s="673" t="s">
        <v>115</v>
      </c>
      <c r="B21" s="674" t="s">
        <v>116</v>
      </c>
      <c r="C21" s="675">
        <v>28582</v>
      </c>
      <c r="D21" s="675">
        <v>26500</v>
      </c>
      <c r="E21" s="676">
        <v>25</v>
      </c>
      <c r="F21" s="675">
        <v>6625</v>
      </c>
      <c r="G21" s="677">
        <v>30000</v>
      </c>
      <c r="H21" s="678">
        <v>29000</v>
      </c>
      <c r="I21" s="679">
        <v>0</v>
      </c>
      <c r="J21" s="679">
        <v>0</v>
      </c>
      <c r="K21" s="680">
        <v>25725</v>
      </c>
      <c r="L21" s="681">
        <v>0</v>
      </c>
      <c r="M21" s="679">
        <v>19214</v>
      </c>
      <c r="N21" s="682">
        <v>0</v>
      </c>
      <c r="O21" s="15"/>
    </row>
    <row r="22" spans="1:15" ht="21.75" customHeight="1">
      <c r="A22" s="687" t="s">
        <v>632</v>
      </c>
      <c r="B22" s="674" t="s">
        <v>117</v>
      </c>
      <c r="C22" s="675">
        <v>202163</v>
      </c>
      <c r="D22" s="675">
        <v>202163</v>
      </c>
      <c r="E22" s="676">
        <v>15</v>
      </c>
      <c r="F22" s="675">
        <v>30320</v>
      </c>
      <c r="G22" s="677">
        <v>30000</v>
      </c>
      <c r="H22" s="678">
        <v>30000</v>
      </c>
      <c r="I22" s="679">
        <v>0</v>
      </c>
      <c r="J22" s="679">
        <v>0</v>
      </c>
      <c r="K22" s="680">
        <v>22280</v>
      </c>
      <c r="L22" s="681">
        <v>538</v>
      </c>
      <c r="M22" s="679">
        <v>0</v>
      </c>
      <c r="N22" s="682">
        <v>0</v>
      </c>
      <c r="O22" s="15"/>
    </row>
    <row r="23" spans="1:15" ht="23.25" customHeight="1">
      <c r="A23" s="687" t="s">
        <v>118</v>
      </c>
      <c r="B23" s="688" t="s">
        <v>119</v>
      </c>
      <c r="C23" s="689">
        <v>4700</v>
      </c>
      <c r="D23" s="689">
        <v>4700</v>
      </c>
      <c r="E23" s="690">
        <v>12.5</v>
      </c>
      <c r="F23" s="689">
        <v>587</v>
      </c>
      <c r="G23" s="691">
        <v>4700</v>
      </c>
      <c r="H23" s="692">
        <v>3601</v>
      </c>
      <c r="I23" s="692">
        <v>0</v>
      </c>
      <c r="J23" s="692">
        <v>0</v>
      </c>
      <c r="K23" s="690">
        <v>2521</v>
      </c>
      <c r="L23" s="689">
        <v>0</v>
      </c>
      <c r="M23" s="692">
        <v>2206</v>
      </c>
      <c r="N23" s="691">
        <v>0</v>
      </c>
      <c r="O23" s="15"/>
    </row>
    <row r="24" spans="1:15" ht="24" customHeight="1">
      <c r="A24" s="673" t="s">
        <v>120</v>
      </c>
      <c r="B24" s="674" t="s">
        <v>121</v>
      </c>
      <c r="C24" s="675">
        <v>1404</v>
      </c>
      <c r="D24" s="675">
        <v>1404</v>
      </c>
      <c r="E24" s="676">
        <v>0</v>
      </c>
      <c r="F24" s="675">
        <v>0</v>
      </c>
      <c r="G24" s="677">
        <v>1404</v>
      </c>
      <c r="H24" s="678">
        <v>1404</v>
      </c>
      <c r="I24" s="679">
        <v>0</v>
      </c>
      <c r="J24" s="679">
        <v>0</v>
      </c>
      <c r="K24" s="680">
        <v>188</v>
      </c>
      <c r="L24" s="681">
        <v>0</v>
      </c>
      <c r="M24" s="679">
        <v>188</v>
      </c>
      <c r="N24" s="682">
        <v>0</v>
      </c>
      <c r="O24" s="15"/>
    </row>
    <row r="25" spans="1:15" ht="24" customHeight="1">
      <c r="A25" s="673" t="s">
        <v>122</v>
      </c>
      <c r="B25" s="683" t="s">
        <v>123</v>
      </c>
      <c r="C25" s="675">
        <v>897</v>
      </c>
      <c r="D25" s="675">
        <v>897</v>
      </c>
      <c r="E25" s="693">
        <v>20</v>
      </c>
      <c r="F25" s="675">
        <v>179</v>
      </c>
      <c r="G25" s="677">
        <v>897</v>
      </c>
      <c r="H25" s="678">
        <v>897</v>
      </c>
      <c r="I25" s="679">
        <v>0</v>
      </c>
      <c r="J25" s="679">
        <v>0</v>
      </c>
      <c r="K25" s="680">
        <v>671</v>
      </c>
      <c r="L25" s="681">
        <v>0</v>
      </c>
      <c r="M25" s="679">
        <v>486</v>
      </c>
      <c r="N25" s="682">
        <v>0</v>
      </c>
      <c r="O25" s="15"/>
    </row>
    <row r="26" spans="1:15" ht="24" customHeight="1">
      <c r="A26" s="673" t="s">
        <v>124</v>
      </c>
      <c r="B26" s="674" t="s">
        <v>125</v>
      </c>
      <c r="C26" s="675">
        <v>1050</v>
      </c>
      <c r="D26" s="675">
        <v>1050</v>
      </c>
      <c r="E26" s="676">
        <v>0</v>
      </c>
      <c r="F26" s="675">
        <v>0</v>
      </c>
      <c r="G26" s="677">
        <v>1050</v>
      </c>
      <c r="H26" s="678">
        <v>1050</v>
      </c>
      <c r="I26" s="679">
        <v>0</v>
      </c>
      <c r="J26" s="679">
        <v>0</v>
      </c>
      <c r="K26" s="680">
        <v>588</v>
      </c>
      <c r="L26" s="681">
        <v>0</v>
      </c>
      <c r="M26" s="679">
        <v>575</v>
      </c>
      <c r="N26" s="682">
        <v>0</v>
      </c>
      <c r="O26" s="15"/>
    </row>
    <row r="27" spans="1:15" ht="24" customHeight="1">
      <c r="A27" s="694">
        <v>236100</v>
      </c>
      <c r="B27" s="674" t="s">
        <v>126</v>
      </c>
      <c r="C27" s="675">
        <v>5919</v>
      </c>
      <c r="D27" s="675">
        <v>5919</v>
      </c>
      <c r="E27" s="693">
        <v>48</v>
      </c>
      <c r="F27" s="675">
        <v>2889</v>
      </c>
      <c r="G27" s="677">
        <v>5919</v>
      </c>
      <c r="H27" s="678">
        <v>5919</v>
      </c>
      <c r="I27" s="679">
        <v>0</v>
      </c>
      <c r="J27" s="679">
        <v>0</v>
      </c>
      <c r="K27" s="680">
        <v>5770</v>
      </c>
      <c r="L27" s="681">
        <v>0</v>
      </c>
      <c r="M27" s="679">
        <v>0</v>
      </c>
      <c r="N27" s="682">
        <v>0</v>
      </c>
      <c r="O27" s="15"/>
    </row>
    <row r="28" spans="1:15" ht="24" customHeight="1">
      <c r="A28" s="694">
        <v>236101</v>
      </c>
      <c r="B28" s="683" t="s">
        <v>127</v>
      </c>
      <c r="C28" s="675">
        <v>1302</v>
      </c>
      <c r="D28" s="675">
        <v>1302</v>
      </c>
      <c r="E28" s="693">
        <v>25</v>
      </c>
      <c r="F28" s="675">
        <v>326</v>
      </c>
      <c r="G28" s="677">
        <v>570</v>
      </c>
      <c r="H28" s="678">
        <v>570</v>
      </c>
      <c r="I28" s="679">
        <v>0</v>
      </c>
      <c r="J28" s="679">
        <v>0</v>
      </c>
      <c r="K28" s="680">
        <v>1213</v>
      </c>
      <c r="L28" s="681">
        <v>1</v>
      </c>
      <c r="M28" s="679">
        <v>727</v>
      </c>
      <c r="N28" s="682">
        <v>347</v>
      </c>
      <c r="O28" s="15"/>
    </row>
    <row r="29" spans="1:15" ht="27" customHeight="1">
      <c r="A29" s="673" t="s">
        <v>628</v>
      </c>
      <c r="B29" s="674" t="s">
        <v>128</v>
      </c>
      <c r="C29" s="675">
        <v>121654</v>
      </c>
      <c r="D29" s="675">
        <v>156581</v>
      </c>
      <c r="E29" s="693">
        <v>10</v>
      </c>
      <c r="F29" s="675">
        <v>15591</v>
      </c>
      <c r="G29" s="677">
        <v>20680</v>
      </c>
      <c r="H29" s="678">
        <v>18541</v>
      </c>
      <c r="I29" s="679">
        <v>0</v>
      </c>
      <c r="J29" s="679">
        <v>2139</v>
      </c>
      <c r="K29" s="680">
        <v>57425</v>
      </c>
      <c r="L29" s="681">
        <v>0</v>
      </c>
      <c r="M29" s="679">
        <v>41872</v>
      </c>
      <c r="N29" s="682">
        <v>0</v>
      </c>
      <c r="O29" s="15"/>
    </row>
    <row r="30" spans="1:15" ht="27" customHeight="1">
      <c r="A30" s="673" t="s">
        <v>1016</v>
      </c>
      <c r="B30" s="674" t="s">
        <v>129</v>
      </c>
      <c r="C30" s="675">
        <v>54264</v>
      </c>
      <c r="D30" s="695">
        <v>47102</v>
      </c>
      <c r="E30" s="693">
        <v>11.4</v>
      </c>
      <c r="F30" s="675">
        <v>5377</v>
      </c>
      <c r="G30" s="677">
        <v>8103</v>
      </c>
      <c r="H30" s="678">
        <v>6400</v>
      </c>
      <c r="I30" s="679">
        <v>0</v>
      </c>
      <c r="J30" s="679">
        <v>1703</v>
      </c>
      <c r="K30" s="680">
        <v>18197</v>
      </c>
      <c r="L30" s="681">
        <v>517</v>
      </c>
      <c r="M30" s="679">
        <v>13268</v>
      </c>
      <c r="N30" s="682">
        <v>709</v>
      </c>
      <c r="O30" s="15"/>
    </row>
    <row r="31" spans="1:15" ht="27" customHeight="1">
      <c r="A31" s="673" t="s">
        <v>629</v>
      </c>
      <c r="B31" s="674" t="s">
        <v>130</v>
      </c>
      <c r="C31" s="675">
        <v>136100</v>
      </c>
      <c r="D31" s="675">
        <v>130366</v>
      </c>
      <c r="E31" s="693">
        <v>13</v>
      </c>
      <c r="F31" s="675">
        <v>16947</v>
      </c>
      <c r="G31" s="677">
        <v>19515</v>
      </c>
      <c r="H31" s="678">
        <v>18849</v>
      </c>
      <c r="I31" s="679">
        <v>0</v>
      </c>
      <c r="J31" s="679">
        <v>666</v>
      </c>
      <c r="K31" s="680">
        <v>54693</v>
      </c>
      <c r="L31" s="681">
        <v>0</v>
      </c>
      <c r="M31" s="679">
        <v>39880</v>
      </c>
      <c r="N31" s="682">
        <v>0</v>
      </c>
      <c r="O31" s="15"/>
    </row>
    <row r="32" spans="1:15" ht="26.25" customHeight="1">
      <c r="A32" s="673" t="s">
        <v>1048</v>
      </c>
      <c r="B32" s="674" t="s">
        <v>131</v>
      </c>
      <c r="C32" s="675">
        <v>40978</v>
      </c>
      <c r="D32" s="675">
        <v>33984</v>
      </c>
      <c r="E32" s="693">
        <v>12</v>
      </c>
      <c r="F32" s="675">
        <v>3947</v>
      </c>
      <c r="G32" s="677">
        <v>5800</v>
      </c>
      <c r="H32" s="678">
        <v>5423</v>
      </c>
      <c r="I32" s="679">
        <v>0</v>
      </c>
      <c r="J32" s="679">
        <v>377</v>
      </c>
      <c r="K32" s="680">
        <v>14207</v>
      </c>
      <c r="L32" s="681">
        <v>0</v>
      </c>
      <c r="M32" s="679">
        <v>19835</v>
      </c>
      <c r="N32" s="682">
        <v>0</v>
      </c>
      <c r="O32" s="15"/>
    </row>
    <row r="33" spans="1:14" ht="22.5" customHeight="1">
      <c r="A33" s="673" t="s">
        <v>630</v>
      </c>
      <c r="B33" s="674" t="s">
        <v>132</v>
      </c>
      <c r="C33" s="675">
        <v>97037</v>
      </c>
      <c r="D33" s="675">
        <v>69870</v>
      </c>
      <c r="E33" s="676">
        <v>9.5</v>
      </c>
      <c r="F33" s="675">
        <v>6651</v>
      </c>
      <c r="G33" s="677">
        <v>8988</v>
      </c>
      <c r="H33" s="678">
        <v>7006</v>
      </c>
      <c r="I33" s="679">
        <v>0</v>
      </c>
      <c r="J33" s="679">
        <v>1982</v>
      </c>
      <c r="K33" s="680">
        <v>58616</v>
      </c>
      <c r="L33" s="681">
        <v>7</v>
      </c>
      <c r="M33" s="679">
        <v>53058</v>
      </c>
      <c r="N33" s="682">
        <v>0</v>
      </c>
    </row>
    <row r="34" spans="1:15" ht="21" customHeight="1">
      <c r="A34" s="673" t="s">
        <v>631</v>
      </c>
      <c r="B34" s="674" t="s">
        <v>133</v>
      </c>
      <c r="C34" s="675">
        <v>4616</v>
      </c>
      <c r="D34" s="675">
        <v>4616</v>
      </c>
      <c r="E34" s="676">
        <v>100</v>
      </c>
      <c r="F34" s="675">
        <v>4616</v>
      </c>
      <c r="G34" s="677">
        <v>4616</v>
      </c>
      <c r="H34" s="678">
        <v>4356</v>
      </c>
      <c r="I34" s="679">
        <v>0</v>
      </c>
      <c r="J34" s="679">
        <v>260</v>
      </c>
      <c r="K34" s="680">
        <v>4377</v>
      </c>
      <c r="L34" s="681">
        <v>0</v>
      </c>
      <c r="M34" s="679">
        <v>0</v>
      </c>
      <c r="N34" s="682">
        <v>0</v>
      </c>
      <c r="O34" s="15"/>
    </row>
    <row r="35" spans="1:15" ht="24" customHeight="1">
      <c r="A35" s="673" t="s">
        <v>633</v>
      </c>
      <c r="B35" s="674" t="s">
        <v>135</v>
      </c>
      <c r="C35" s="675">
        <v>9131</v>
      </c>
      <c r="D35" s="675">
        <v>9131</v>
      </c>
      <c r="E35" s="693">
        <v>25</v>
      </c>
      <c r="F35" s="675">
        <v>2283</v>
      </c>
      <c r="G35" s="677">
        <v>9131</v>
      </c>
      <c r="H35" s="678">
        <v>7720</v>
      </c>
      <c r="I35" s="679">
        <v>0</v>
      </c>
      <c r="J35" s="679">
        <v>1411</v>
      </c>
      <c r="K35" s="680">
        <v>4567</v>
      </c>
      <c r="L35" s="681">
        <v>0</v>
      </c>
      <c r="M35" s="679">
        <v>0</v>
      </c>
      <c r="N35" s="682">
        <v>0</v>
      </c>
      <c r="O35" s="15"/>
    </row>
    <row r="36" spans="1:15" ht="24" customHeight="1">
      <c r="A36" s="673" t="s">
        <v>342</v>
      </c>
      <c r="B36" s="674" t="s">
        <v>136</v>
      </c>
      <c r="C36" s="675">
        <v>778</v>
      </c>
      <c r="D36" s="675">
        <v>778</v>
      </c>
      <c r="E36" s="693">
        <v>15</v>
      </c>
      <c r="F36" s="675">
        <v>117</v>
      </c>
      <c r="G36" s="677">
        <v>795</v>
      </c>
      <c r="H36" s="678">
        <v>557</v>
      </c>
      <c r="I36" s="679">
        <v>0</v>
      </c>
      <c r="J36" s="678">
        <v>238</v>
      </c>
      <c r="K36" s="680">
        <v>557</v>
      </c>
      <c r="L36" s="681">
        <v>0</v>
      </c>
      <c r="M36" s="679">
        <v>445</v>
      </c>
      <c r="N36" s="682">
        <v>0</v>
      </c>
      <c r="O36" s="15"/>
    </row>
    <row r="37" spans="1:15" ht="24" customHeight="1">
      <c r="A37" s="673" t="s">
        <v>32</v>
      </c>
      <c r="B37" s="674" t="s">
        <v>137</v>
      </c>
      <c r="C37" s="675">
        <v>18655</v>
      </c>
      <c r="D37" s="675">
        <v>18655</v>
      </c>
      <c r="E37" s="693">
        <v>15</v>
      </c>
      <c r="F37" s="675">
        <v>2798</v>
      </c>
      <c r="G37" s="677">
        <v>19069</v>
      </c>
      <c r="H37" s="678">
        <v>7293</v>
      </c>
      <c r="I37" s="679">
        <v>7391</v>
      </c>
      <c r="J37" s="678">
        <v>4385</v>
      </c>
      <c r="K37" s="680">
        <v>7293</v>
      </c>
      <c r="L37" s="681">
        <v>7391</v>
      </c>
      <c r="M37" s="679">
        <v>0</v>
      </c>
      <c r="N37" s="682">
        <v>6812</v>
      </c>
      <c r="O37" s="15"/>
    </row>
    <row r="38" spans="1:15" ht="24" customHeight="1">
      <c r="A38" s="694">
        <v>236108</v>
      </c>
      <c r="B38" s="674" t="s">
        <v>512</v>
      </c>
      <c r="C38" s="675">
        <v>12000</v>
      </c>
      <c r="D38" s="675">
        <v>12000</v>
      </c>
      <c r="E38" s="693">
        <v>10</v>
      </c>
      <c r="F38" s="675">
        <v>1200</v>
      </c>
      <c r="G38" s="691">
        <v>12000</v>
      </c>
      <c r="H38" s="678">
        <v>50</v>
      </c>
      <c r="I38" s="679">
        <v>0</v>
      </c>
      <c r="J38" s="696">
        <v>11950</v>
      </c>
      <c r="K38" s="680">
        <v>8</v>
      </c>
      <c r="L38" s="681">
        <v>1</v>
      </c>
      <c r="M38" s="679">
        <v>0</v>
      </c>
      <c r="N38" s="682">
        <v>0</v>
      </c>
      <c r="O38" s="15"/>
    </row>
    <row r="39" spans="1:15" ht="24" customHeight="1">
      <c r="A39" s="673" t="s">
        <v>747</v>
      </c>
      <c r="B39" s="683" t="s">
        <v>138</v>
      </c>
      <c r="C39" s="675">
        <v>305088</v>
      </c>
      <c r="D39" s="675">
        <v>305088</v>
      </c>
      <c r="E39" s="693">
        <v>7.5</v>
      </c>
      <c r="F39" s="675">
        <v>22882</v>
      </c>
      <c r="G39" s="963">
        <v>700000</v>
      </c>
      <c r="H39" s="678">
        <v>16000</v>
      </c>
      <c r="I39" s="679">
        <v>1000</v>
      </c>
      <c r="J39" s="966">
        <v>366254</v>
      </c>
      <c r="K39" s="680">
        <v>15179</v>
      </c>
      <c r="L39" s="681">
        <v>950</v>
      </c>
      <c r="M39" s="679">
        <v>0</v>
      </c>
      <c r="N39" s="682">
        <v>0</v>
      </c>
      <c r="O39" s="15"/>
    </row>
    <row r="40" spans="1:15" ht="24" customHeight="1">
      <c r="A40" s="673" t="s">
        <v>139</v>
      </c>
      <c r="B40" s="683" t="s">
        <v>140</v>
      </c>
      <c r="C40" s="675">
        <v>20000</v>
      </c>
      <c r="D40" s="675">
        <v>0</v>
      </c>
      <c r="E40" s="693">
        <v>15</v>
      </c>
      <c r="F40" s="675">
        <v>0</v>
      </c>
      <c r="G40" s="964"/>
      <c r="H40" s="678">
        <v>2000</v>
      </c>
      <c r="I40" s="679">
        <v>0</v>
      </c>
      <c r="J40" s="967"/>
      <c r="K40" s="680">
        <v>431</v>
      </c>
      <c r="L40" s="681">
        <v>0</v>
      </c>
      <c r="M40" s="679">
        <v>0</v>
      </c>
      <c r="N40" s="682">
        <v>0</v>
      </c>
      <c r="O40" s="15"/>
    </row>
    <row r="41" spans="1:15" ht="24" customHeight="1">
      <c r="A41" s="673" t="s">
        <v>748</v>
      </c>
      <c r="B41" s="683" t="s">
        <v>141</v>
      </c>
      <c r="C41" s="675">
        <v>51792</v>
      </c>
      <c r="D41" s="675">
        <v>51792</v>
      </c>
      <c r="E41" s="693">
        <v>10</v>
      </c>
      <c r="F41" s="675">
        <v>5172</v>
      </c>
      <c r="G41" s="964"/>
      <c r="H41" s="678">
        <v>2100</v>
      </c>
      <c r="I41" s="679">
        <v>0</v>
      </c>
      <c r="J41" s="967"/>
      <c r="K41" s="680">
        <v>782</v>
      </c>
      <c r="L41" s="681">
        <v>51</v>
      </c>
      <c r="M41" s="679">
        <v>0</v>
      </c>
      <c r="N41" s="682">
        <v>0</v>
      </c>
      <c r="O41" s="15"/>
    </row>
    <row r="42" spans="1:15" ht="24" customHeight="1">
      <c r="A42" s="694">
        <v>236103</v>
      </c>
      <c r="B42" s="683" t="s">
        <v>142</v>
      </c>
      <c r="C42" s="675">
        <v>140000</v>
      </c>
      <c r="D42" s="675">
        <v>140000</v>
      </c>
      <c r="E42" s="693">
        <v>7.5</v>
      </c>
      <c r="F42" s="675">
        <v>10500</v>
      </c>
      <c r="G42" s="964"/>
      <c r="H42" s="678">
        <v>3000</v>
      </c>
      <c r="I42" s="679">
        <v>0</v>
      </c>
      <c r="J42" s="967"/>
      <c r="K42" s="680">
        <v>2137</v>
      </c>
      <c r="L42" s="681">
        <v>372</v>
      </c>
      <c r="M42" s="679">
        <v>0</v>
      </c>
      <c r="N42" s="682">
        <v>0</v>
      </c>
      <c r="O42" s="15"/>
    </row>
    <row r="43" spans="1:15" ht="24" customHeight="1">
      <c r="A43" s="694">
        <v>236104</v>
      </c>
      <c r="B43" s="683" t="s">
        <v>143</v>
      </c>
      <c r="C43" s="675">
        <v>82000</v>
      </c>
      <c r="D43" s="675">
        <v>82000</v>
      </c>
      <c r="E43" s="693">
        <v>7.5</v>
      </c>
      <c r="F43" s="675">
        <v>6150</v>
      </c>
      <c r="G43" s="964"/>
      <c r="H43" s="678">
        <v>700</v>
      </c>
      <c r="I43" s="679">
        <v>0</v>
      </c>
      <c r="J43" s="967"/>
      <c r="K43" s="680">
        <v>535</v>
      </c>
      <c r="L43" s="681">
        <v>0</v>
      </c>
      <c r="M43" s="679">
        <v>0</v>
      </c>
      <c r="N43" s="682">
        <v>0</v>
      </c>
      <c r="O43" s="15"/>
    </row>
    <row r="44" spans="1:15" ht="24" customHeight="1">
      <c r="A44" s="694">
        <v>236105</v>
      </c>
      <c r="B44" s="683" t="s">
        <v>144</v>
      </c>
      <c r="C44" s="675">
        <v>150000</v>
      </c>
      <c r="D44" s="675">
        <v>150000</v>
      </c>
      <c r="E44" s="693">
        <v>7.5</v>
      </c>
      <c r="F44" s="675">
        <v>11250</v>
      </c>
      <c r="G44" s="964"/>
      <c r="H44" s="678">
        <v>250</v>
      </c>
      <c r="I44" s="679">
        <v>0</v>
      </c>
      <c r="J44" s="967"/>
      <c r="K44" s="680">
        <v>220</v>
      </c>
      <c r="L44" s="681">
        <v>0</v>
      </c>
      <c r="M44" s="679">
        <v>0</v>
      </c>
      <c r="N44" s="682">
        <v>0</v>
      </c>
      <c r="O44" s="15"/>
    </row>
    <row r="45" spans="1:15" ht="24" customHeight="1">
      <c r="A45" s="694">
        <v>236106</v>
      </c>
      <c r="B45" s="697" t="s">
        <v>145</v>
      </c>
      <c r="C45" s="675">
        <v>80000</v>
      </c>
      <c r="D45" s="675">
        <v>80000</v>
      </c>
      <c r="E45" s="693">
        <v>7.5</v>
      </c>
      <c r="F45" s="675">
        <v>6000</v>
      </c>
      <c r="G45" s="964"/>
      <c r="H45" s="678">
        <v>800</v>
      </c>
      <c r="I45" s="679">
        <v>0</v>
      </c>
      <c r="J45" s="967"/>
      <c r="K45" s="680">
        <v>774</v>
      </c>
      <c r="L45" s="681">
        <v>0</v>
      </c>
      <c r="M45" s="679">
        <v>0</v>
      </c>
      <c r="N45" s="682">
        <v>0</v>
      </c>
      <c r="O45" s="15"/>
    </row>
    <row r="46" spans="1:15" ht="24" customHeight="1">
      <c r="A46" s="694">
        <v>236107</v>
      </c>
      <c r="B46" s="683" t="s">
        <v>146</v>
      </c>
      <c r="C46" s="675">
        <v>72114</v>
      </c>
      <c r="D46" s="675">
        <v>72114</v>
      </c>
      <c r="E46" s="693">
        <v>7.5</v>
      </c>
      <c r="F46" s="675">
        <v>5409</v>
      </c>
      <c r="G46" s="964"/>
      <c r="H46" s="678">
        <v>3000</v>
      </c>
      <c r="I46" s="679">
        <v>10000</v>
      </c>
      <c r="J46" s="967"/>
      <c r="K46" s="680">
        <v>2181</v>
      </c>
      <c r="L46" s="681">
        <v>8606</v>
      </c>
      <c r="M46" s="679">
        <v>0</v>
      </c>
      <c r="N46" s="682">
        <v>0</v>
      </c>
      <c r="O46" s="15"/>
    </row>
    <row r="47" spans="1:15" ht="24" customHeight="1">
      <c r="A47" s="694">
        <v>236109</v>
      </c>
      <c r="B47" s="683" t="s">
        <v>147</v>
      </c>
      <c r="C47" s="675">
        <v>50000</v>
      </c>
      <c r="D47" s="675">
        <v>50000</v>
      </c>
      <c r="E47" s="693">
        <v>7.5</v>
      </c>
      <c r="F47" s="675">
        <v>3750</v>
      </c>
      <c r="G47" s="964"/>
      <c r="H47" s="678">
        <v>1500</v>
      </c>
      <c r="I47" s="679">
        <v>500</v>
      </c>
      <c r="J47" s="967"/>
      <c r="K47" s="680">
        <v>1079</v>
      </c>
      <c r="L47" s="681">
        <v>474</v>
      </c>
      <c r="M47" s="679">
        <v>0</v>
      </c>
      <c r="N47" s="682">
        <v>0</v>
      </c>
      <c r="O47" s="15"/>
    </row>
    <row r="48" spans="1:15" ht="24" customHeight="1">
      <c r="A48" s="694">
        <v>236110</v>
      </c>
      <c r="B48" s="683" t="s">
        <v>148</v>
      </c>
      <c r="C48" s="675">
        <v>115000</v>
      </c>
      <c r="D48" s="675">
        <v>115000</v>
      </c>
      <c r="E48" s="693">
        <v>7.5</v>
      </c>
      <c r="F48" s="675">
        <v>8625</v>
      </c>
      <c r="G48" s="964"/>
      <c r="H48" s="678">
        <v>1000</v>
      </c>
      <c r="I48" s="679">
        <v>0</v>
      </c>
      <c r="J48" s="967"/>
      <c r="K48" s="680">
        <v>421</v>
      </c>
      <c r="L48" s="681">
        <v>523</v>
      </c>
      <c r="M48" s="679">
        <v>0</v>
      </c>
      <c r="N48" s="682">
        <v>0</v>
      </c>
      <c r="O48" s="15"/>
    </row>
    <row r="49" spans="1:15" ht="24" customHeight="1">
      <c r="A49" s="694">
        <v>236112</v>
      </c>
      <c r="B49" s="683" t="s">
        <v>149</v>
      </c>
      <c r="C49" s="675">
        <v>140000</v>
      </c>
      <c r="D49" s="675">
        <v>140000</v>
      </c>
      <c r="E49" s="693">
        <v>7.5</v>
      </c>
      <c r="F49" s="675">
        <v>10500</v>
      </c>
      <c r="G49" s="964"/>
      <c r="H49" s="678">
        <v>2510</v>
      </c>
      <c r="I49" s="679">
        <v>3075</v>
      </c>
      <c r="J49" s="967"/>
      <c r="K49" s="680">
        <v>2089</v>
      </c>
      <c r="L49" s="681">
        <v>3019</v>
      </c>
      <c r="M49" s="679">
        <v>0</v>
      </c>
      <c r="N49" s="682">
        <v>0</v>
      </c>
      <c r="O49" s="15"/>
    </row>
    <row r="50" spans="1:15" ht="24" customHeight="1">
      <c r="A50" s="694">
        <v>236113</v>
      </c>
      <c r="B50" s="683" t="s">
        <v>150</v>
      </c>
      <c r="C50" s="675">
        <v>40000</v>
      </c>
      <c r="D50" s="675">
        <v>40000</v>
      </c>
      <c r="E50" s="693">
        <v>7.5</v>
      </c>
      <c r="F50" s="675">
        <v>3000</v>
      </c>
      <c r="G50" s="964"/>
      <c r="H50" s="678">
        <v>3000</v>
      </c>
      <c r="I50" s="679">
        <v>0</v>
      </c>
      <c r="J50" s="967"/>
      <c r="K50" s="680">
        <v>2475</v>
      </c>
      <c r="L50" s="681">
        <v>0</v>
      </c>
      <c r="M50" s="679">
        <v>0</v>
      </c>
      <c r="N50" s="682">
        <v>0</v>
      </c>
      <c r="O50" s="15"/>
    </row>
    <row r="51" spans="1:15" ht="24" customHeight="1">
      <c r="A51" s="694">
        <v>236114</v>
      </c>
      <c r="B51" s="683" t="s">
        <v>151</v>
      </c>
      <c r="C51" s="675">
        <v>60000</v>
      </c>
      <c r="D51" s="675">
        <v>60000</v>
      </c>
      <c r="E51" s="693">
        <v>7.5</v>
      </c>
      <c r="F51" s="675">
        <v>4500</v>
      </c>
      <c r="G51" s="964"/>
      <c r="H51" s="678">
        <v>600</v>
      </c>
      <c r="I51" s="679">
        <v>0</v>
      </c>
      <c r="J51" s="967"/>
      <c r="K51" s="680">
        <v>583</v>
      </c>
      <c r="L51" s="681">
        <v>0</v>
      </c>
      <c r="M51" s="679">
        <v>0</v>
      </c>
      <c r="N51" s="682">
        <v>0</v>
      </c>
      <c r="O51" s="15"/>
    </row>
    <row r="52" spans="1:15" ht="24" customHeight="1">
      <c r="A52" s="694">
        <v>236115</v>
      </c>
      <c r="B52" s="683" t="s">
        <v>152</v>
      </c>
      <c r="C52" s="675">
        <v>50000</v>
      </c>
      <c r="D52" s="675">
        <v>50000</v>
      </c>
      <c r="E52" s="693">
        <v>7.5</v>
      </c>
      <c r="F52" s="675">
        <v>3750</v>
      </c>
      <c r="G52" s="964"/>
      <c r="H52" s="678">
        <v>1000</v>
      </c>
      <c r="I52" s="679">
        <v>0</v>
      </c>
      <c r="J52" s="967"/>
      <c r="K52" s="680">
        <v>985</v>
      </c>
      <c r="L52" s="681">
        <v>8</v>
      </c>
      <c r="M52" s="679">
        <v>0</v>
      </c>
      <c r="N52" s="682">
        <v>0</v>
      </c>
      <c r="O52" s="15"/>
    </row>
    <row r="53" spans="1:15" ht="24" customHeight="1">
      <c r="A53" s="694">
        <v>236116</v>
      </c>
      <c r="B53" s="683" t="s">
        <v>153</v>
      </c>
      <c r="C53" s="675">
        <v>100000</v>
      </c>
      <c r="D53" s="675">
        <v>100000</v>
      </c>
      <c r="E53" s="693">
        <v>7.5</v>
      </c>
      <c r="F53" s="675">
        <v>7500</v>
      </c>
      <c r="G53" s="965"/>
      <c r="H53" s="678">
        <v>2000</v>
      </c>
      <c r="I53" s="679">
        <v>1000</v>
      </c>
      <c r="J53" s="968"/>
      <c r="K53" s="680">
        <v>1839</v>
      </c>
      <c r="L53" s="681">
        <v>683</v>
      </c>
      <c r="M53" s="679">
        <v>0</v>
      </c>
      <c r="N53" s="682">
        <v>0</v>
      </c>
      <c r="O53" s="15"/>
    </row>
    <row r="54" spans="1:15" ht="24" customHeight="1">
      <c r="A54" s="694">
        <v>236117</v>
      </c>
      <c r="B54" s="683" t="s">
        <v>639</v>
      </c>
      <c r="C54" s="675">
        <v>270000</v>
      </c>
      <c r="D54" s="675">
        <v>270000</v>
      </c>
      <c r="E54" s="693">
        <v>7.5</v>
      </c>
      <c r="F54" s="675">
        <v>20250</v>
      </c>
      <c r="G54" s="969">
        <v>1200000</v>
      </c>
      <c r="H54" s="678">
        <v>500</v>
      </c>
      <c r="I54" s="679">
        <v>0</v>
      </c>
      <c r="J54" s="966">
        <v>1195900</v>
      </c>
      <c r="K54" s="680">
        <v>111</v>
      </c>
      <c r="L54" s="681">
        <v>0</v>
      </c>
      <c r="M54" s="679">
        <v>0</v>
      </c>
      <c r="N54" s="682">
        <v>0</v>
      </c>
      <c r="O54" s="15"/>
    </row>
    <row r="55" spans="1:15" ht="24" customHeight="1">
      <c r="A55" s="694">
        <v>236118</v>
      </c>
      <c r="B55" s="683" t="s">
        <v>154</v>
      </c>
      <c r="C55" s="675">
        <v>140000</v>
      </c>
      <c r="D55" s="675">
        <v>140000</v>
      </c>
      <c r="E55" s="693">
        <v>7.5</v>
      </c>
      <c r="F55" s="675">
        <v>10500</v>
      </c>
      <c r="G55" s="970"/>
      <c r="H55" s="678">
        <v>1000</v>
      </c>
      <c r="I55" s="679">
        <v>0</v>
      </c>
      <c r="J55" s="970"/>
      <c r="K55" s="680">
        <v>15</v>
      </c>
      <c r="L55" s="681">
        <v>92</v>
      </c>
      <c r="M55" s="679">
        <v>0</v>
      </c>
      <c r="N55" s="682">
        <v>0</v>
      </c>
      <c r="O55" s="15"/>
    </row>
    <row r="56" spans="1:15" ht="24" customHeight="1">
      <c r="A56" s="694">
        <v>236126</v>
      </c>
      <c r="B56" s="683" t="s">
        <v>155</v>
      </c>
      <c r="C56" s="675">
        <v>115000</v>
      </c>
      <c r="D56" s="675">
        <v>115000</v>
      </c>
      <c r="E56" s="693">
        <v>7.5</v>
      </c>
      <c r="F56" s="675">
        <v>8625</v>
      </c>
      <c r="G56" s="970"/>
      <c r="H56" s="678">
        <v>300</v>
      </c>
      <c r="I56" s="679">
        <v>0</v>
      </c>
      <c r="J56" s="970"/>
      <c r="K56" s="680">
        <v>277</v>
      </c>
      <c r="L56" s="681">
        <v>12</v>
      </c>
      <c r="M56" s="679">
        <v>0</v>
      </c>
      <c r="N56" s="682">
        <v>0</v>
      </c>
      <c r="O56" s="15"/>
    </row>
    <row r="57" spans="1:15" ht="24" customHeight="1">
      <c r="A57" s="694">
        <v>236127</v>
      </c>
      <c r="B57" s="683" t="s">
        <v>156</v>
      </c>
      <c r="C57" s="675">
        <v>104300</v>
      </c>
      <c r="D57" s="675">
        <v>104300</v>
      </c>
      <c r="E57" s="693">
        <v>7.5</v>
      </c>
      <c r="F57" s="675">
        <v>7823</v>
      </c>
      <c r="G57" s="970"/>
      <c r="H57" s="678">
        <v>200</v>
      </c>
      <c r="I57" s="679">
        <v>0</v>
      </c>
      <c r="J57" s="970"/>
      <c r="K57" s="680">
        <v>134</v>
      </c>
      <c r="L57" s="681">
        <v>0</v>
      </c>
      <c r="M57" s="679">
        <v>0</v>
      </c>
      <c r="N57" s="682">
        <v>0</v>
      </c>
      <c r="O57" s="15"/>
    </row>
    <row r="58" spans="1:15" ht="24" customHeight="1">
      <c r="A58" s="694">
        <v>236128</v>
      </c>
      <c r="B58" s="683" t="s">
        <v>157</v>
      </c>
      <c r="C58" s="675">
        <v>105000</v>
      </c>
      <c r="D58" s="675">
        <v>105000</v>
      </c>
      <c r="E58" s="693">
        <v>7.5</v>
      </c>
      <c r="F58" s="675">
        <v>7875</v>
      </c>
      <c r="G58" s="970"/>
      <c r="H58" s="678">
        <v>100</v>
      </c>
      <c r="I58" s="679">
        <v>0</v>
      </c>
      <c r="J58" s="970"/>
      <c r="K58" s="680">
        <v>0</v>
      </c>
      <c r="L58" s="681">
        <v>0</v>
      </c>
      <c r="M58" s="679">
        <v>0</v>
      </c>
      <c r="N58" s="682">
        <v>0</v>
      </c>
      <c r="O58" s="15"/>
    </row>
    <row r="59" spans="1:15" ht="22.5" customHeight="1">
      <c r="A59" s="694">
        <v>236137</v>
      </c>
      <c r="B59" s="683" t="s">
        <v>158</v>
      </c>
      <c r="C59" s="675">
        <v>100000</v>
      </c>
      <c r="D59" s="675">
        <v>100000</v>
      </c>
      <c r="E59" s="693">
        <v>7.5</v>
      </c>
      <c r="F59" s="675">
        <v>7500</v>
      </c>
      <c r="G59" s="968"/>
      <c r="H59" s="678">
        <v>2000</v>
      </c>
      <c r="I59" s="679">
        <v>0</v>
      </c>
      <c r="J59" s="968"/>
      <c r="K59" s="680">
        <v>1241</v>
      </c>
      <c r="L59" s="681">
        <v>457</v>
      </c>
      <c r="M59" s="679">
        <v>0</v>
      </c>
      <c r="N59" s="682">
        <v>0</v>
      </c>
      <c r="O59" s="15"/>
    </row>
    <row r="60" spans="1:15" ht="20.25" customHeight="1">
      <c r="A60" s="971" t="s">
        <v>881</v>
      </c>
      <c r="B60" s="683" t="s">
        <v>159</v>
      </c>
      <c r="C60" s="675">
        <v>245000</v>
      </c>
      <c r="D60" s="675">
        <v>245000</v>
      </c>
      <c r="E60" s="693">
        <v>15</v>
      </c>
      <c r="F60" s="675">
        <f>C60*0.15</f>
        <v>36750</v>
      </c>
      <c r="G60" s="677">
        <v>251000</v>
      </c>
      <c r="H60" s="678">
        <v>2083</v>
      </c>
      <c r="I60" s="679">
        <v>100000</v>
      </c>
      <c r="J60" s="679">
        <v>145000</v>
      </c>
      <c r="K60" s="680">
        <v>2079</v>
      </c>
      <c r="L60" s="681">
        <v>95</v>
      </c>
      <c r="M60" s="679">
        <v>0</v>
      </c>
      <c r="N60" s="682">
        <v>0</v>
      </c>
      <c r="O60" s="15"/>
    </row>
    <row r="61" spans="1:15" ht="20.25" customHeight="1">
      <c r="A61" s="972"/>
      <c r="B61" s="683" t="s">
        <v>160</v>
      </c>
      <c r="C61" s="675">
        <v>400000</v>
      </c>
      <c r="D61" s="675">
        <v>400000</v>
      </c>
      <c r="E61" s="693">
        <v>41.5</v>
      </c>
      <c r="F61" s="675">
        <v>166000</v>
      </c>
      <c r="G61" s="677">
        <v>10000</v>
      </c>
      <c r="H61" s="678">
        <v>0</v>
      </c>
      <c r="I61" s="679">
        <v>10000</v>
      </c>
      <c r="J61" s="679">
        <v>0</v>
      </c>
      <c r="K61" s="680">
        <v>0</v>
      </c>
      <c r="L61" s="681">
        <v>0</v>
      </c>
      <c r="M61" s="679">
        <v>0</v>
      </c>
      <c r="N61" s="682">
        <v>0</v>
      </c>
      <c r="O61" s="15"/>
    </row>
    <row r="62" spans="1:15" ht="24" customHeight="1">
      <c r="A62" s="694">
        <v>236138</v>
      </c>
      <c r="B62" s="683" t="s">
        <v>161</v>
      </c>
      <c r="C62" s="675">
        <v>404000</v>
      </c>
      <c r="D62" s="675">
        <v>404000</v>
      </c>
      <c r="E62" s="693">
        <v>64</v>
      </c>
      <c r="F62" s="675">
        <v>258560</v>
      </c>
      <c r="G62" s="677">
        <v>404000</v>
      </c>
      <c r="H62" s="678">
        <v>15301</v>
      </c>
      <c r="I62" s="679">
        <v>20000</v>
      </c>
      <c r="J62" s="679">
        <v>368699</v>
      </c>
      <c r="K62" s="680">
        <v>7623</v>
      </c>
      <c r="L62" s="681">
        <v>19786</v>
      </c>
      <c r="M62" s="679">
        <v>0</v>
      </c>
      <c r="N62" s="682">
        <v>0</v>
      </c>
      <c r="O62" s="15"/>
    </row>
    <row r="63" spans="1:15" ht="24" customHeight="1">
      <c r="A63" s="694">
        <v>236139</v>
      </c>
      <c r="B63" s="683" t="s">
        <v>162</v>
      </c>
      <c r="C63" s="675">
        <v>474000</v>
      </c>
      <c r="D63" s="675">
        <v>474000</v>
      </c>
      <c r="E63" s="693">
        <v>67</v>
      </c>
      <c r="F63" s="675">
        <v>317580</v>
      </c>
      <c r="G63" s="677">
        <v>474000</v>
      </c>
      <c r="H63" s="678">
        <v>25320</v>
      </c>
      <c r="I63" s="679">
        <v>70500</v>
      </c>
      <c r="J63" s="679">
        <v>378180</v>
      </c>
      <c r="K63" s="680">
        <v>11125</v>
      </c>
      <c r="L63" s="681">
        <v>66066</v>
      </c>
      <c r="M63" s="679">
        <v>0</v>
      </c>
      <c r="N63" s="682">
        <v>0</v>
      </c>
      <c r="O63" s="15"/>
    </row>
    <row r="64" spans="1:15" ht="24" customHeight="1">
      <c r="A64" s="694">
        <v>236140</v>
      </c>
      <c r="B64" s="683" t="s">
        <v>163</v>
      </c>
      <c r="C64" s="675">
        <v>310000</v>
      </c>
      <c r="D64" s="675">
        <v>310000</v>
      </c>
      <c r="E64" s="693">
        <v>60</v>
      </c>
      <c r="F64" s="675">
        <v>186000</v>
      </c>
      <c r="G64" s="677">
        <v>310000</v>
      </c>
      <c r="H64" s="678">
        <v>50</v>
      </c>
      <c r="I64" s="679">
        <v>62</v>
      </c>
      <c r="J64" s="679">
        <v>309888</v>
      </c>
      <c r="K64" s="680">
        <v>124</v>
      </c>
      <c r="L64" s="681">
        <v>49</v>
      </c>
      <c r="M64" s="679">
        <v>0</v>
      </c>
      <c r="N64" s="682">
        <v>0</v>
      </c>
      <c r="O64" s="15"/>
    </row>
    <row r="65" spans="1:15" ht="24" customHeight="1">
      <c r="A65" s="694">
        <v>236141</v>
      </c>
      <c r="B65" s="683" t="s">
        <v>164</v>
      </c>
      <c r="C65" s="675">
        <v>180000</v>
      </c>
      <c r="D65" s="675">
        <v>180000</v>
      </c>
      <c r="E65" s="693">
        <v>61</v>
      </c>
      <c r="F65" s="675">
        <v>109800</v>
      </c>
      <c r="G65" s="677">
        <v>180000</v>
      </c>
      <c r="H65" s="678">
        <v>9300</v>
      </c>
      <c r="I65" s="679">
        <v>55000</v>
      </c>
      <c r="J65" s="679">
        <v>115700</v>
      </c>
      <c r="K65" s="680">
        <v>302</v>
      </c>
      <c r="L65" s="681">
        <v>57300</v>
      </c>
      <c r="M65" s="679">
        <v>0</v>
      </c>
      <c r="N65" s="682">
        <v>0</v>
      </c>
      <c r="O65" s="15"/>
    </row>
    <row r="66" spans="1:15" ht="23.25" customHeight="1">
      <c r="A66" s="694">
        <v>236142</v>
      </c>
      <c r="B66" s="698" t="s">
        <v>165</v>
      </c>
      <c r="C66" s="675">
        <v>213570</v>
      </c>
      <c r="D66" s="675">
        <v>213570</v>
      </c>
      <c r="E66" s="693">
        <v>0</v>
      </c>
      <c r="F66" s="675">
        <v>0</v>
      </c>
      <c r="G66" s="677">
        <v>0</v>
      </c>
      <c r="H66" s="678">
        <v>0</v>
      </c>
      <c r="I66" s="679">
        <v>0</v>
      </c>
      <c r="J66" s="679">
        <v>0</v>
      </c>
      <c r="K66" s="680">
        <v>0</v>
      </c>
      <c r="L66" s="681">
        <v>15225</v>
      </c>
      <c r="M66" s="679">
        <v>53392</v>
      </c>
      <c r="N66" s="682">
        <v>0</v>
      </c>
      <c r="O66" s="15"/>
    </row>
    <row r="67" spans="1:15" ht="24" customHeight="1">
      <c r="A67" s="694">
        <v>236143</v>
      </c>
      <c r="B67" s="698" t="s">
        <v>166</v>
      </c>
      <c r="C67" s="675">
        <v>77661</v>
      </c>
      <c r="D67" s="675">
        <v>77661</v>
      </c>
      <c r="E67" s="693">
        <v>0</v>
      </c>
      <c r="F67" s="675">
        <v>0</v>
      </c>
      <c r="G67" s="677">
        <v>0</v>
      </c>
      <c r="H67" s="678">
        <v>0</v>
      </c>
      <c r="I67" s="679">
        <v>0</v>
      </c>
      <c r="J67" s="679">
        <v>0</v>
      </c>
      <c r="K67" s="680">
        <v>0</v>
      </c>
      <c r="L67" s="681">
        <v>4307</v>
      </c>
      <c r="M67" s="679">
        <v>19415</v>
      </c>
      <c r="N67" s="682">
        <v>0</v>
      </c>
      <c r="O67" s="15"/>
    </row>
    <row r="68" spans="1:15" ht="24" customHeight="1">
      <c r="A68" s="694">
        <v>236144</v>
      </c>
      <c r="B68" s="698" t="s">
        <v>167</v>
      </c>
      <c r="C68" s="675">
        <v>97077</v>
      </c>
      <c r="D68" s="675">
        <v>97077</v>
      </c>
      <c r="E68" s="693">
        <v>0</v>
      </c>
      <c r="F68" s="675">
        <v>0</v>
      </c>
      <c r="G68" s="677">
        <v>0</v>
      </c>
      <c r="H68" s="678">
        <v>0</v>
      </c>
      <c r="I68" s="679">
        <v>0</v>
      </c>
      <c r="J68" s="679">
        <v>0</v>
      </c>
      <c r="K68" s="680">
        <v>0</v>
      </c>
      <c r="L68" s="681">
        <v>1681</v>
      </c>
      <c r="M68" s="679">
        <v>24269</v>
      </c>
      <c r="N68" s="682">
        <v>0</v>
      </c>
      <c r="O68" s="15"/>
    </row>
    <row r="69" spans="1:15" ht="24" customHeight="1">
      <c r="A69" s="694">
        <v>236145</v>
      </c>
      <c r="B69" s="698" t="s">
        <v>965</v>
      </c>
      <c r="C69" s="675">
        <v>16933</v>
      </c>
      <c r="D69" s="675">
        <v>16933</v>
      </c>
      <c r="E69" s="693">
        <v>0</v>
      </c>
      <c r="F69" s="675">
        <v>0</v>
      </c>
      <c r="G69" s="677">
        <v>1500</v>
      </c>
      <c r="H69" s="678">
        <v>420</v>
      </c>
      <c r="I69" s="679">
        <v>0</v>
      </c>
      <c r="J69" s="679">
        <v>1080</v>
      </c>
      <c r="K69" s="680">
        <v>804</v>
      </c>
      <c r="L69" s="681">
        <v>1035</v>
      </c>
      <c r="M69" s="679">
        <v>4233</v>
      </c>
      <c r="N69" s="682">
        <v>201</v>
      </c>
      <c r="O69" s="15"/>
    </row>
    <row r="70" spans="1:15" ht="24" customHeight="1">
      <c r="A70" s="694">
        <v>236146</v>
      </c>
      <c r="B70" s="698" t="s">
        <v>510</v>
      </c>
      <c r="C70" s="675">
        <v>940</v>
      </c>
      <c r="D70" s="675">
        <v>940</v>
      </c>
      <c r="E70" s="693">
        <v>0</v>
      </c>
      <c r="F70" s="675">
        <v>0</v>
      </c>
      <c r="G70" s="677">
        <v>400</v>
      </c>
      <c r="H70" s="678">
        <v>100</v>
      </c>
      <c r="I70" s="679">
        <v>0</v>
      </c>
      <c r="J70" s="679">
        <v>300</v>
      </c>
      <c r="K70" s="680">
        <v>23</v>
      </c>
      <c r="L70" s="681">
        <v>222</v>
      </c>
      <c r="M70" s="679">
        <v>235</v>
      </c>
      <c r="N70" s="682">
        <v>23</v>
      </c>
      <c r="O70" s="15"/>
    </row>
    <row r="71" spans="1:15" ht="24" customHeight="1">
      <c r="A71" s="694">
        <v>236147</v>
      </c>
      <c r="B71" s="698" t="s">
        <v>168</v>
      </c>
      <c r="C71" s="675">
        <v>940</v>
      </c>
      <c r="D71" s="675">
        <v>940</v>
      </c>
      <c r="E71" s="693">
        <v>0</v>
      </c>
      <c r="F71" s="675">
        <v>0</v>
      </c>
      <c r="G71" s="677">
        <v>0</v>
      </c>
      <c r="H71" s="678">
        <v>0</v>
      </c>
      <c r="I71" s="679">
        <v>0</v>
      </c>
      <c r="J71" s="679">
        <v>0</v>
      </c>
      <c r="K71" s="680">
        <v>3</v>
      </c>
      <c r="L71" s="681">
        <v>17</v>
      </c>
      <c r="M71" s="679">
        <v>235</v>
      </c>
      <c r="N71" s="682">
        <v>0</v>
      </c>
      <c r="O71" s="15"/>
    </row>
    <row r="72" spans="1:15" ht="19.5" customHeight="1">
      <c r="A72" s="694">
        <v>236148</v>
      </c>
      <c r="B72" s="698" t="s">
        <v>917</v>
      </c>
      <c r="C72" s="675">
        <v>6951</v>
      </c>
      <c r="D72" s="675">
        <v>6951</v>
      </c>
      <c r="E72" s="693">
        <v>15</v>
      </c>
      <c r="F72" s="675">
        <v>1042</v>
      </c>
      <c r="G72" s="677">
        <v>1000</v>
      </c>
      <c r="H72" s="678">
        <v>535</v>
      </c>
      <c r="I72" s="679">
        <v>0</v>
      </c>
      <c r="J72" s="679">
        <v>465</v>
      </c>
      <c r="K72" s="680">
        <v>170</v>
      </c>
      <c r="L72" s="681">
        <v>182</v>
      </c>
      <c r="M72" s="679">
        <v>0</v>
      </c>
      <c r="N72" s="682">
        <v>0</v>
      </c>
      <c r="O72" s="15"/>
    </row>
    <row r="73" spans="1:15" ht="35.25" customHeight="1">
      <c r="A73" s="694">
        <v>236149</v>
      </c>
      <c r="B73" s="698" t="s">
        <v>169</v>
      </c>
      <c r="C73" s="973" t="s">
        <v>170</v>
      </c>
      <c r="D73" s="893"/>
      <c r="E73" s="893"/>
      <c r="F73" s="894"/>
      <c r="G73" s="677">
        <v>0</v>
      </c>
      <c r="H73" s="678">
        <v>0</v>
      </c>
      <c r="I73" s="679">
        <v>0</v>
      </c>
      <c r="J73" s="679">
        <v>0</v>
      </c>
      <c r="K73" s="680">
        <v>157</v>
      </c>
      <c r="L73" s="681">
        <v>28</v>
      </c>
      <c r="M73" s="679">
        <v>0</v>
      </c>
      <c r="N73" s="682">
        <v>0</v>
      </c>
      <c r="O73" s="15"/>
    </row>
    <row r="74" spans="1:15" ht="19.5" customHeight="1">
      <c r="A74" s="694">
        <v>236150</v>
      </c>
      <c r="B74" s="698" t="s">
        <v>566</v>
      </c>
      <c r="C74" s="675">
        <v>53000</v>
      </c>
      <c r="D74" s="675">
        <v>53000</v>
      </c>
      <c r="E74" s="693">
        <v>60</v>
      </c>
      <c r="F74" s="675">
        <v>31800</v>
      </c>
      <c r="G74" s="677">
        <v>10000</v>
      </c>
      <c r="H74" s="678">
        <v>0</v>
      </c>
      <c r="I74" s="679">
        <v>250</v>
      </c>
      <c r="J74" s="679">
        <v>9750</v>
      </c>
      <c r="K74" s="680">
        <v>0</v>
      </c>
      <c r="L74" s="681">
        <v>173</v>
      </c>
      <c r="M74" s="679">
        <v>0</v>
      </c>
      <c r="N74" s="682">
        <v>0</v>
      </c>
      <c r="O74" s="15"/>
    </row>
    <row r="75" spans="1:15" ht="19.5" customHeight="1">
      <c r="A75" s="694">
        <v>236151</v>
      </c>
      <c r="B75" s="698" t="s">
        <v>70</v>
      </c>
      <c r="C75" s="675">
        <v>400000</v>
      </c>
      <c r="D75" s="675">
        <v>400000</v>
      </c>
      <c r="E75" s="693">
        <v>25</v>
      </c>
      <c r="F75" s="675">
        <v>100000</v>
      </c>
      <c r="G75" s="677">
        <v>50000</v>
      </c>
      <c r="H75" s="678">
        <v>25</v>
      </c>
      <c r="I75" s="679">
        <v>1200</v>
      </c>
      <c r="J75" s="679">
        <v>48775</v>
      </c>
      <c r="K75" s="680">
        <v>22</v>
      </c>
      <c r="L75" s="681">
        <v>65</v>
      </c>
      <c r="M75" s="679">
        <v>0</v>
      </c>
      <c r="N75" s="682">
        <v>0</v>
      </c>
      <c r="O75" s="15"/>
    </row>
    <row r="76" spans="1:15" ht="19.5" customHeight="1">
      <c r="A76" s="694">
        <v>236152</v>
      </c>
      <c r="B76" s="698" t="s">
        <v>362</v>
      </c>
      <c r="C76" s="675">
        <v>400000</v>
      </c>
      <c r="D76" s="675">
        <v>400000</v>
      </c>
      <c r="E76" s="693">
        <v>25</v>
      </c>
      <c r="F76" s="675">
        <v>100000</v>
      </c>
      <c r="G76" s="677">
        <v>50000</v>
      </c>
      <c r="H76" s="678">
        <v>150</v>
      </c>
      <c r="I76" s="679">
        <v>100</v>
      </c>
      <c r="J76" s="679">
        <v>49750</v>
      </c>
      <c r="K76" s="680">
        <v>119</v>
      </c>
      <c r="L76" s="681">
        <v>37</v>
      </c>
      <c r="M76" s="679">
        <v>0</v>
      </c>
      <c r="N76" s="682">
        <v>0</v>
      </c>
      <c r="O76" s="15"/>
    </row>
    <row r="77" spans="1:15" ht="19.5" customHeight="1">
      <c r="A77" s="694">
        <v>236153</v>
      </c>
      <c r="B77" s="698" t="s">
        <v>568</v>
      </c>
      <c r="C77" s="675">
        <v>175000</v>
      </c>
      <c r="D77" s="675">
        <v>175000</v>
      </c>
      <c r="E77" s="693">
        <v>7.5</v>
      </c>
      <c r="F77" s="675">
        <v>13125</v>
      </c>
      <c r="G77" s="677">
        <v>10000</v>
      </c>
      <c r="H77" s="678">
        <v>0</v>
      </c>
      <c r="I77" s="679">
        <v>2600</v>
      </c>
      <c r="J77" s="679">
        <v>7400</v>
      </c>
      <c r="K77" s="680">
        <v>0</v>
      </c>
      <c r="L77" s="681">
        <v>1734</v>
      </c>
      <c r="M77" s="679">
        <v>0</v>
      </c>
      <c r="N77" s="682">
        <v>0</v>
      </c>
      <c r="O77" s="15"/>
    </row>
    <row r="78" spans="1:15" ht="19.5" customHeight="1">
      <c r="A78" s="694">
        <v>236154</v>
      </c>
      <c r="B78" s="698" t="s">
        <v>565</v>
      </c>
      <c r="C78" s="675">
        <v>6735</v>
      </c>
      <c r="D78" s="675">
        <v>6735</v>
      </c>
      <c r="E78" s="693">
        <v>7.5</v>
      </c>
      <c r="F78" s="675">
        <v>505</v>
      </c>
      <c r="G78" s="677">
        <v>6735</v>
      </c>
      <c r="H78" s="678">
        <v>100</v>
      </c>
      <c r="I78" s="679">
        <v>100</v>
      </c>
      <c r="J78" s="679">
        <v>6535</v>
      </c>
      <c r="K78" s="680">
        <v>97</v>
      </c>
      <c r="L78" s="681">
        <v>29</v>
      </c>
      <c r="M78" s="679">
        <v>0</v>
      </c>
      <c r="N78" s="682">
        <v>0</v>
      </c>
      <c r="O78" s="15"/>
    </row>
    <row r="79" spans="1:15" ht="24" customHeight="1">
      <c r="A79" s="694">
        <v>236155</v>
      </c>
      <c r="B79" s="698" t="s">
        <v>171</v>
      </c>
      <c r="C79" s="675">
        <v>24119</v>
      </c>
      <c r="D79" s="675">
        <v>24119</v>
      </c>
      <c r="E79" s="693">
        <v>60</v>
      </c>
      <c r="F79" s="675">
        <v>14471</v>
      </c>
      <c r="G79" s="677">
        <v>24000</v>
      </c>
      <c r="H79" s="678">
        <v>0</v>
      </c>
      <c r="I79" s="679">
        <v>0</v>
      </c>
      <c r="J79" s="679">
        <v>24000</v>
      </c>
      <c r="K79" s="680">
        <v>0</v>
      </c>
      <c r="L79" s="681">
        <v>113</v>
      </c>
      <c r="M79" s="679">
        <v>0</v>
      </c>
      <c r="N79" s="682">
        <v>0</v>
      </c>
      <c r="O79" s="15"/>
    </row>
    <row r="80" spans="1:15" ht="24" customHeight="1">
      <c r="A80" s="694">
        <v>236156</v>
      </c>
      <c r="B80" s="698" t="s">
        <v>366</v>
      </c>
      <c r="C80" s="675">
        <v>2823</v>
      </c>
      <c r="D80" s="675">
        <v>2823</v>
      </c>
      <c r="E80" s="693">
        <v>15</v>
      </c>
      <c r="F80" s="675">
        <v>423</v>
      </c>
      <c r="G80" s="677">
        <v>600</v>
      </c>
      <c r="H80" s="678">
        <v>0</v>
      </c>
      <c r="I80" s="679">
        <v>360</v>
      </c>
      <c r="J80" s="679">
        <v>240</v>
      </c>
      <c r="K80" s="680">
        <v>0</v>
      </c>
      <c r="L80" s="681">
        <v>61</v>
      </c>
      <c r="M80" s="679">
        <v>0</v>
      </c>
      <c r="N80" s="682">
        <v>0</v>
      </c>
      <c r="O80" s="15"/>
    </row>
    <row r="81" spans="1:15" ht="19.5" customHeight="1">
      <c r="A81" s="694">
        <v>236157</v>
      </c>
      <c r="B81" s="698" t="s">
        <v>367</v>
      </c>
      <c r="C81" s="675">
        <v>4703</v>
      </c>
      <c r="D81" s="675">
        <v>4703</v>
      </c>
      <c r="E81" s="693">
        <v>15</v>
      </c>
      <c r="F81" s="675">
        <v>705</v>
      </c>
      <c r="G81" s="677">
        <v>4703</v>
      </c>
      <c r="H81" s="678">
        <v>705</v>
      </c>
      <c r="I81" s="679">
        <v>2830</v>
      </c>
      <c r="J81" s="679">
        <v>1168</v>
      </c>
      <c r="K81" s="680">
        <v>516</v>
      </c>
      <c r="L81" s="681">
        <v>415</v>
      </c>
      <c r="M81" s="679">
        <v>0</v>
      </c>
      <c r="N81" s="682">
        <v>0</v>
      </c>
      <c r="O81" s="15"/>
    </row>
    <row r="82" spans="1:15" ht="19.5" customHeight="1">
      <c r="A82" s="694">
        <v>236158</v>
      </c>
      <c r="B82" s="698" t="s">
        <v>33</v>
      </c>
      <c r="C82" s="675">
        <v>35000</v>
      </c>
      <c r="D82" s="675">
        <v>35000</v>
      </c>
      <c r="E82" s="693">
        <v>10</v>
      </c>
      <c r="F82" s="675">
        <v>3500</v>
      </c>
      <c r="G82" s="677">
        <v>80000</v>
      </c>
      <c r="H82" s="678">
        <v>2000</v>
      </c>
      <c r="I82" s="679">
        <v>0</v>
      </c>
      <c r="J82" s="679">
        <v>78000</v>
      </c>
      <c r="K82" s="680">
        <v>1263</v>
      </c>
      <c r="L82" s="681">
        <v>73</v>
      </c>
      <c r="M82" s="679">
        <v>0</v>
      </c>
      <c r="N82" s="682">
        <v>0</v>
      </c>
      <c r="O82" s="15"/>
    </row>
    <row r="83" spans="1:15" ht="24" customHeight="1">
      <c r="A83" s="694">
        <v>236159</v>
      </c>
      <c r="B83" s="698" t="s">
        <v>584</v>
      </c>
      <c r="C83" s="675">
        <v>1500</v>
      </c>
      <c r="D83" s="675">
        <v>1500</v>
      </c>
      <c r="E83" s="693">
        <v>0</v>
      </c>
      <c r="F83" s="675">
        <v>0</v>
      </c>
      <c r="G83" s="677">
        <v>1500</v>
      </c>
      <c r="H83" s="678">
        <v>0</v>
      </c>
      <c r="I83" s="679">
        <v>1444</v>
      </c>
      <c r="J83" s="679">
        <v>56</v>
      </c>
      <c r="K83" s="680">
        <v>0</v>
      </c>
      <c r="L83" s="681">
        <v>982</v>
      </c>
      <c r="M83" s="679">
        <v>0</v>
      </c>
      <c r="N83" s="682">
        <v>0</v>
      </c>
      <c r="O83" s="15"/>
    </row>
    <row r="84" spans="1:15" ht="24" customHeight="1">
      <c r="A84" s="694">
        <v>236162</v>
      </c>
      <c r="B84" s="698" t="s">
        <v>172</v>
      </c>
      <c r="C84" s="675">
        <v>324609</v>
      </c>
      <c r="D84" s="675">
        <v>324609</v>
      </c>
      <c r="E84" s="693">
        <v>0</v>
      </c>
      <c r="F84" s="675">
        <v>0</v>
      </c>
      <c r="G84" s="677">
        <v>0</v>
      </c>
      <c r="H84" s="678">
        <v>0</v>
      </c>
      <c r="I84" s="679">
        <v>0</v>
      </c>
      <c r="J84" s="679">
        <v>0</v>
      </c>
      <c r="K84" s="680">
        <v>60</v>
      </c>
      <c r="L84" s="681">
        <v>0</v>
      </c>
      <c r="M84" s="679">
        <v>0</v>
      </c>
      <c r="N84" s="682">
        <v>0</v>
      </c>
      <c r="O84" s="15"/>
    </row>
    <row r="85" spans="1:15" ht="24" customHeight="1">
      <c r="A85" s="694">
        <v>236167</v>
      </c>
      <c r="B85" s="698" t="s">
        <v>1077</v>
      </c>
      <c r="C85" s="675">
        <v>28057</v>
      </c>
      <c r="D85" s="675">
        <v>28057</v>
      </c>
      <c r="E85" s="693">
        <v>7.5</v>
      </c>
      <c r="F85" s="675">
        <v>2104</v>
      </c>
      <c r="G85" s="677">
        <v>30000</v>
      </c>
      <c r="H85" s="678">
        <v>0</v>
      </c>
      <c r="I85" s="679">
        <v>100</v>
      </c>
      <c r="J85" s="679">
        <v>29900</v>
      </c>
      <c r="K85" s="680">
        <v>0</v>
      </c>
      <c r="L85" s="681">
        <v>0</v>
      </c>
      <c r="M85" s="679">
        <v>0</v>
      </c>
      <c r="N85" s="682">
        <v>0</v>
      </c>
      <c r="O85" s="15"/>
    </row>
    <row r="86" spans="1:15" ht="24" customHeight="1">
      <c r="A86" s="694">
        <v>236168</v>
      </c>
      <c r="B86" s="698" t="s">
        <v>1078</v>
      </c>
      <c r="C86" s="675">
        <v>13000</v>
      </c>
      <c r="D86" s="675">
        <v>13000</v>
      </c>
      <c r="E86" s="693">
        <v>7.5</v>
      </c>
      <c r="F86" s="675">
        <v>975</v>
      </c>
      <c r="G86" s="677">
        <v>13000</v>
      </c>
      <c r="H86" s="678">
        <v>0</v>
      </c>
      <c r="I86" s="679">
        <v>100</v>
      </c>
      <c r="J86" s="679">
        <v>12900</v>
      </c>
      <c r="K86" s="680">
        <v>0</v>
      </c>
      <c r="L86" s="681">
        <v>0</v>
      </c>
      <c r="M86" s="679">
        <v>0</v>
      </c>
      <c r="N86" s="682">
        <v>0</v>
      </c>
      <c r="O86" s="15"/>
    </row>
    <row r="87" spans="1:15" ht="24" customHeight="1">
      <c r="A87" s="694">
        <v>236169</v>
      </c>
      <c r="B87" s="698" t="s">
        <v>1079</v>
      </c>
      <c r="C87" s="675">
        <v>13000</v>
      </c>
      <c r="D87" s="675">
        <v>13000</v>
      </c>
      <c r="E87" s="693">
        <v>7.5</v>
      </c>
      <c r="F87" s="675">
        <v>975</v>
      </c>
      <c r="G87" s="677">
        <v>13000</v>
      </c>
      <c r="H87" s="678">
        <v>0</v>
      </c>
      <c r="I87" s="679">
        <v>787</v>
      </c>
      <c r="J87" s="679">
        <v>12213</v>
      </c>
      <c r="K87" s="680">
        <v>0</v>
      </c>
      <c r="L87" s="681">
        <v>687</v>
      </c>
      <c r="M87" s="679">
        <v>0</v>
      </c>
      <c r="N87" s="682">
        <v>0</v>
      </c>
      <c r="O87" s="15"/>
    </row>
    <row r="88" spans="1:15" ht="24" customHeight="1">
      <c r="A88" s="694">
        <v>236170</v>
      </c>
      <c r="B88" s="698" t="s">
        <v>1089</v>
      </c>
      <c r="C88" s="675">
        <v>38000</v>
      </c>
      <c r="D88" s="675">
        <v>38000</v>
      </c>
      <c r="E88" s="693">
        <v>7.5</v>
      </c>
      <c r="F88" s="675">
        <v>2850</v>
      </c>
      <c r="G88" s="677">
        <v>38000</v>
      </c>
      <c r="H88" s="678">
        <v>0</v>
      </c>
      <c r="I88" s="679">
        <v>100</v>
      </c>
      <c r="J88" s="679">
        <v>37900</v>
      </c>
      <c r="K88" s="680">
        <v>0</v>
      </c>
      <c r="L88" s="681">
        <v>0</v>
      </c>
      <c r="M88" s="679">
        <v>0</v>
      </c>
      <c r="N88" s="682">
        <v>0</v>
      </c>
      <c r="O88" s="15"/>
    </row>
    <row r="89" spans="1:15" ht="24" customHeight="1">
      <c r="A89" s="694">
        <v>236171</v>
      </c>
      <c r="B89" s="698" t="s">
        <v>1090</v>
      </c>
      <c r="C89" s="675">
        <v>34553</v>
      </c>
      <c r="D89" s="675">
        <v>34553</v>
      </c>
      <c r="E89" s="693">
        <v>7.5</v>
      </c>
      <c r="F89" s="675">
        <v>2591</v>
      </c>
      <c r="G89" s="677">
        <v>35000</v>
      </c>
      <c r="H89" s="678">
        <v>0</v>
      </c>
      <c r="I89" s="679">
        <v>1000</v>
      </c>
      <c r="J89" s="679">
        <v>34000</v>
      </c>
      <c r="K89" s="680">
        <v>0</v>
      </c>
      <c r="L89" s="681">
        <v>236</v>
      </c>
      <c r="M89" s="679">
        <v>0</v>
      </c>
      <c r="N89" s="682">
        <v>0</v>
      </c>
      <c r="O89" s="15"/>
    </row>
    <row r="90" spans="1:15" ht="24" customHeight="1">
      <c r="A90" s="694">
        <v>236173</v>
      </c>
      <c r="B90" s="698" t="s">
        <v>707</v>
      </c>
      <c r="C90" s="675">
        <v>60000</v>
      </c>
      <c r="D90" s="675">
        <v>60000</v>
      </c>
      <c r="E90" s="693">
        <v>10</v>
      </c>
      <c r="F90" s="675">
        <v>6000</v>
      </c>
      <c r="G90" s="677">
        <v>2000</v>
      </c>
      <c r="H90" s="678">
        <v>0</v>
      </c>
      <c r="I90" s="679">
        <v>2000</v>
      </c>
      <c r="J90" s="679">
        <v>0</v>
      </c>
      <c r="K90" s="680">
        <v>0</v>
      </c>
      <c r="L90" s="681">
        <v>0</v>
      </c>
      <c r="M90" s="679">
        <v>0</v>
      </c>
      <c r="N90" s="682">
        <v>0</v>
      </c>
      <c r="O90" s="15"/>
    </row>
    <row r="91" spans="1:15" ht="61.5" customHeight="1">
      <c r="A91" s="974" t="s">
        <v>173</v>
      </c>
      <c r="B91" s="975"/>
      <c r="C91" s="675"/>
      <c r="D91" s="675"/>
      <c r="E91" s="693"/>
      <c r="F91" s="675"/>
      <c r="G91" s="677">
        <v>-84037</v>
      </c>
      <c r="H91" s="678"/>
      <c r="I91" s="679"/>
      <c r="J91" s="679"/>
      <c r="K91" s="680"/>
      <c r="L91" s="681"/>
      <c r="M91" s="679"/>
      <c r="N91" s="682"/>
      <c r="O91" s="15"/>
    </row>
    <row r="92" spans="1:15" ht="23.25" customHeight="1">
      <c r="A92" s="976" t="s">
        <v>778</v>
      </c>
      <c r="B92" s="977"/>
      <c r="C92" s="9">
        <f>SUM(C5:C91)</f>
        <v>7376827</v>
      </c>
      <c r="D92" s="9">
        <f>SUM(D5:D91)</f>
        <v>7298873</v>
      </c>
      <c r="E92" s="699" t="s">
        <v>1007</v>
      </c>
      <c r="F92" s="9">
        <f aca="true" t="shared" si="0" ref="F92:N92">SUM(F5:F91)</f>
        <v>1659678</v>
      </c>
      <c r="G92" s="9">
        <f t="shared" si="0"/>
        <v>4217529</v>
      </c>
      <c r="H92" s="9">
        <f t="shared" si="0"/>
        <v>388155</v>
      </c>
      <c r="I92" s="9">
        <f t="shared" si="0"/>
        <v>291499</v>
      </c>
      <c r="J92" s="9">
        <f t="shared" si="0"/>
        <v>3259164</v>
      </c>
      <c r="K92" s="9">
        <f t="shared" si="0"/>
        <v>547074</v>
      </c>
      <c r="L92" s="9">
        <f t="shared" si="0"/>
        <v>202476</v>
      </c>
      <c r="M92" s="9">
        <f t="shared" si="0"/>
        <v>479702</v>
      </c>
      <c r="N92" s="9">
        <f t="shared" si="0"/>
        <v>8092</v>
      </c>
      <c r="O92" s="15"/>
    </row>
    <row r="93" spans="1:15" ht="23.25" customHeight="1">
      <c r="A93" s="700"/>
      <c r="B93" s="701"/>
      <c r="C93" s="227"/>
      <c r="D93" s="227"/>
      <c r="E93" s="338"/>
      <c r="F93" s="227"/>
      <c r="G93" s="227"/>
      <c r="H93" s="227"/>
      <c r="I93" s="227"/>
      <c r="J93" s="227"/>
      <c r="K93" s="227"/>
      <c r="L93" s="227"/>
      <c r="M93" s="227"/>
      <c r="N93" s="227"/>
      <c r="O93" s="15"/>
    </row>
    <row r="94" spans="2:14" ht="12.75">
      <c r="B94" s="962" t="s">
        <v>174</v>
      </c>
      <c r="C94" s="962"/>
      <c r="D94" s="962"/>
      <c r="E94" s="962"/>
      <c r="F94" s="962"/>
      <c r="G94" s="962"/>
      <c r="H94" s="962"/>
      <c r="I94" s="962"/>
      <c r="J94" s="962"/>
      <c r="K94" s="962"/>
      <c r="L94" s="962"/>
      <c r="M94" s="962"/>
      <c r="N94" s="962"/>
    </row>
    <row r="95" ht="12.75" customHeight="1">
      <c r="B95" t="s">
        <v>175</v>
      </c>
    </row>
  </sheetData>
  <mergeCells count="22">
    <mergeCell ref="A60:A61"/>
    <mergeCell ref="C73:F73"/>
    <mergeCell ref="A91:B91"/>
    <mergeCell ref="A92:B92"/>
    <mergeCell ref="B94:N94"/>
    <mergeCell ref="G39:G53"/>
    <mergeCell ref="J39:J53"/>
    <mergeCell ref="G54:G59"/>
    <mergeCell ref="J54:J59"/>
    <mergeCell ref="G3:J3"/>
    <mergeCell ref="K3:L3"/>
    <mergeCell ref="M3:N3"/>
    <mergeCell ref="G6:G7"/>
    <mergeCell ref="H6:H7"/>
    <mergeCell ref="I6:I7"/>
    <mergeCell ref="J6:J7"/>
    <mergeCell ref="M6:M7"/>
    <mergeCell ref="N6:N7"/>
    <mergeCell ref="A1:K1"/>
    <mergeCell ref="G2:J2"/>
    <mergeCell ref="K2:L2"/>
    <mergeCell ref="M2:N2"/>
  </mergeCells>
  <printOptions/>
  <pageMargins left="0.7874015748031497" right="0.7874015748031497" top="0.5905511811023623" bottom="0.5905511811023623" header="0.5118110236220472" footer="0.5118110236220472"/>
  <pageSetup firstPageNumber="31" useFirstPageNumber="1" horizontalDpi="600" verticalDpi="600" orientation="landscape" paperSize="9" scale="6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pane xSplit="2" ySplit="3" topLeftCell="I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17" sqref="N17:Q17"/>
    </sheetView>
  </sheetViews>
  <sheetFormatPr defaultColWidth="9.00390625" defaultRowHeight="12.75"/>
  <cols>
    <col min="1" max="1" width="7.75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48" t="s">
        <v>176</v>
      </c>
      <c r="B1" s="948"/>
      <c r="C1" s="948"/>
      <c r="D1" s="948"/>
      <c r="E1" s="948"/>
      <c r="F1" s="948"/>
      <c r="G1" s="948"/>
      <c r="H1" s="948"/>
      <c r="I1" s="948"/>
      <c r="J1" s="948"/>
      <c r="K1" s="948"/>
      <c r="L1" s="948"/>
      <c r="M1" s="948"/>
      <c r="N1" s="948"/>
      <c r="O1" s="948"/>
      <c r="P1" s="948"/>
      <c r="Q1" s="948"/>
    </row>
    <row r="2" spans="2:17" ht="30" customHeight="1">
      <c r="B2" s="440"/>
      <c r="F2" s="949" t="s">
        <v>878</v>
      </c>
      <c r="G2" s="950"/>
      <c r="H2" s="950"/>
      <c r="I2" s="950"/>
      <c r="J2" s="949" t="s">
        <v>177</v>
      </c>
      <c r="K2" s="981"/>
      <c r="L2" s="952" t="s">
        <v>178</v>
      </c>
      <c r="M2" s="982"/>
      <c r="N2" s="982"/>
      <c r="O2" s="983"/>
      <c r="P2" s="952" t="s">
        <v>880</v>
      </c>
      <c r="Q2" s="983"/>
    </row>
    <row r="3" spans="1:17" ht="57" customHeight="1">
      <c r="A3" s="669" t="s">
        <v>626</v>
      </c>
      <c r="B3" s="669" t="s">
        <v>179</v>
      </c>
      <c r="C3" s="671" t="s">
        <v>180</v>
      </c>
      <c r="D3" s="671" t="s">
        <v>74</v>
      </c>
      <c r="E3" s="671" t="s">
        <v>75</v>
      </c>
      <c r="F3" s="671" t="s">
        <v>181</v>
      </c>
      <c r="G3" s="671" t="s">
        <v>182</v>
      </c>
      <c r="H3" s="672" t="s">
        <v>183</v>
      </c>
      <c r="I3" s="672" t="s">
        <v>79</v>
      </c>
      <c r="J3" s="672" t="s">
        <v>184</v>
      </c>
      <c r="K3" s="702" t="s">
        <v>185</v>
      </c>
      <c r="L3" s="702" t="s">
        <v>186</v>
      </c>
      <c r="M3" s="702" t="s">
        <v>187</v>
      </c>
      <c r="N3" s="702" t="s">
        <v>188</v>
      </c>
      <c r="O3" s="702" t="s">
        <v>189</v>
      </c>
      <c r="P3" s="702" t="s">
        <v>190</v>
      </c>
      <c r="Q3" s="671" t="s">
        <v>191</v>
      </c>
    </row>
    <row r="4" spans="1:18" ht="27" customHeight="1">
      <c r="A4" s="978" t="s">
        <v>192</v>
      </c>
      <c r="B4" s="674" t="s">
        <v>193</v>
      </c>
      <c r="C4" s="675">
        <v>185000</v>
      </c>
      <c r="D4" s="676">
        <v>25</v>
      </c>
      <c r="E4" s="675">
        <v>46250</v>
      </c>
      <c r="F4" s="677">
        <v>120000</v>
      </c>
      <c r="G4" s="678">
        <v>117700</v>
      </c>
      <c r="H4" s="679">
        <v>0</v>
      </c>
      <c r="I4" s="679">
        <v>0</v>
      </c>
      <c r="J4" s="680">
        <v>111019</v>
      </c>
      <c r="K4" s="681">
        <v>304</v>
      </c>
      <c r="L4" s="679">
        <v>62985</v>
      </c>
      <c r="M4" s="679">
        <v>62985</v>
      </c>
      <c r="N4" s="679">
        <v>0</v>
      </c>
      <c r="O4" s="703">
        <v>0</v>
      </c>
      <c r="P4" s="704">
        <v>122741</v>
      </c>
      <c r="Q4" s="681">
        <v>0</v>
      </c>
      <c r="R4" s="15"/>
    </row>
    <row r="5" spans="1:18" ht="27" customHeight="1">
      <c r="A5" s="979"/>
      <c r="B5" s="674" t="s">
        <v>194</v>
      </c>
      <c r="C5" s="675"/>
      <c r="D5" s="676"/>
      <c r="E5" s="675"/>
      <c r="F5" s="677">
        <v>-2300</v>
      </c>
      <c r="G5" s="678"/>
      <c r="H5" s="679"/>
      <c r="I5" s="679"/>
      <c r="J5" s="680"/>
      <c r="K5" s="681"/>
      <c r="L5" s="679"/>
      <c r="M5" s="679"/>
      <c r="N5" s="679"/>
      <c r="O5" s="703"/>
      <c r="P5" s="704"/>
      <c r="Q5" s="681"/>
      <c r="R5" s="15"/>
    </row>
    <row r="6" spans="1:18" ht="27" customHeight="1">
      <c r="A6" s="978" t="s">
        <v>195</v>
      </c>
      <c r="B6" s="674" t="s">
        <v>196</v>
      </c>
      <c r="C6" s="675">
        <v>22408</v>
      </c>
      <c r="D6" s="676">
        <v>25</v>
      </c>
      <c r="E6" s="675">
        <v>5602</v>
      </c>
      <c r="F6" s="677">
        <v>25000</v>
      </c>
      <c r="G6" s="678">
        <v>12000</v>
      </c>
      <c r="H6" s="679">
        <v>0</v>
      </c>
      <c r="I6" s="679">
        <v>0</v>
      </c>
      <c r="J6" s="680">
        <v>4628</v>
      </c>
      <c r="K6" s="681">
        <v>0</v>
      </c>
      <c r="L6" s="679">
        <v>11112</v>
      </c>
      <c r="M6" s="679">
        <v>11112</v>
      </c>
      <c r="N6" s="679">
        <v>0</v>
      </c>
      <c r="O6" s="703">
        <v>0</v>
      </c>
      <c r="P6" s="704">
        <v>11785</v>
      </c>
      <c r="Q6" s="681">
        <v>0</v>
      </c>
      <c r="R6" s="15"/>
    </row>
    <row r="7" spans="1:18" ht="27" customHeight="1">
      <c r="A7" s="979"/>
      <c r="B7" s="674" t="s">
        <v>194</v>
      </c>
      <c r="C7" s="675"/>
      <c r="D7" s="676"/>
      <c r="E7" s="675"/>
      <c r="F7" s="677">
        <v>-13000</v>
      </c>
      <c r="G7" s="678"/>
      <c r="H7" s="679"/>
      <c r="I7" s="679"/>
      <c r="J7" s="680"/>
      <c r="K7" s="681"/>
      <c r="L7" s="679"/>
      <c r="M7" s="679"/>
      <c r="N7" s="679"/>
      <c r="O7" s="703"/>
      <c r="P7" s="704"/>
      <c r="Q7" s="681"/>
      <c r="R7" s="15"/>
    </row>
    <row r="8" spans="1:18" ht="27" customHeight="1">
      <c r="A8" s="673" t="s">
        <v>197</v>
      </c>
      <c r="B8" s="674" t="s">
        <v>198</v>
      </c>
      <c r="C8" s="675">
        <v>40818</v>
      </c>
      <c r="D8" s="676">
        <v>25</v>
      </c>
      <c r="E8" s="675">
        <v>10105</v>
      </c>
      <c r="F8" s="677">
        <v>43000</v>
      </c>
      <c r="G8" s="678">
        <v>15573</v>
      </c>
      <c r="H8" s="679">
        <v>0</v>
      </c>
      <c r="I8" s="679">
        <v>0</v>
      </c>
      <c r="J8" s="680">
        <v>13503</v>
      </c>
      <c r="K8" s="681">
        <v>0</v>
      </c>
      <c r="L8" s="679">
        <v>14681</v>
      </c>
      <c r="M8" s="679">
        <v>14681</v>
      </c>
      <c r="N8" s="679">
        <v>0</v>
      </c>
      <c r="O8" s="703">
        <v>0</v>
      </c>
      <c r="P8" s="704">
        <v>19898</v>
      </c>
      <c r="Q8" s="681">
        <v>0</v>
      </c>
      <c r="R8" s="15"/>
    </row>
    <row r="9" spans="1:18" ht="27" customHeight="1">
      <c r="A9" s="673"/>
      <c r="B9" s="674" t="s">
        <v>194</v>
      </c>
      <c r="C9" s="675"/>
      <c r="D9" s="676"/>
      <c r="E9" s="675"/>
      <c r="F9" s="677">
        <v>-27427</v>
      </c>
      <c r="G9" s="678"/>
      <c r="H9" s="679"/>
      <c r="I9" s="679"/>
      <c r="J9" s="680"/>
      <c r="K9" s="681"/>
      <c r="L9" s="679"/>
      <c r="M9" s="679"/>
      <c r="N9" s="679"/>
      <c r="O9" s="703"/>
      <c r="P9" s="704"/>
      <c r="Q9" s="681"/>
      <c r="R9" s="15"/>
    </row>
    <row r="10" spans="1:18" ht="27" customHeight="1">
      <c r="A10" s="673" t="s">
        <v>743</v>
      </c>
      <c r="B10" s="674" t="s">
        <v>199</v>
      </c>
      <c r="C10" s="675">
        <v>141442</v>
      </c>
      <c r="D10" s="676">
        <v>7.5</v>
      </c>
      <c r="E10" s="675">
        <v>10768</v>
      </c>
      <c r="F10" s="705" t="s">
        <v>200</v>
      </c>
      <c r="G10" s="678">
        <v>4000</v>
      </c>
      <c r="H10" s="679">
        <v>16000</v>
      </c>
      <c r="I10" s="705" t="s">
        <v>200</v>
      </c>
      <c r="J10" s="680">
        <v>2110</v>
      </c>
      <c r="K10" s="681">
        <v>13192</v>
      </c>
      <c r="L10" s="679">
        <v>8661</v>
      </c>
      <c r="M10" s="679">
        <v>0</v>
      </c>
      <c r="N10" s="679">
        <v>63750</v>
      </c>
      <c r="O10" s="703">
        <v>0</v>
      </c>
      <c r="P10" s="704">
        <v>0</v>
      </c>
      <c r="Q10" s="681">
        <v>0</v>
      </c>
      <c r="R10" s="15"/>
    </row>
    <row r="11" spans="1:18" ht="27" customHeight="1">
      <c r="A11" s="673" t="s">
        <v>744</v>
      </c>
      <c r="B11" s="674" t="s">
        <v>201</v>
      </c>
      <c r="C11" s="675">
        <v>98462</v>
      </c>
      <c r="D11" s="676">
        <v>7.5</v>
      </c>
      <c r="E11" s="675">
        <v>7385</v>
      </c>
      <c r="F11" s="705" t="s">
        <v>200</v>
      </c>
      <c r="G11" s="678">
        <v>22000</v>
      </c>
      <c r="H11" s="679">
        <v>10000</v>
      </c>
      <c r="I11" s="705" t="s">
        <v>200</v>
      </c>
      <c r="J11" s="680">
        <v>20435</v>
      </c>
      <c r="K11" s="681">
        <v>11526</v>
      </c>
      <c r="L11" s="679">
        <v>34000</v>
      </c>
      <c r="M11" s="679">
        <v>0</v>
      </c>
      <c r="N11" s="679">
        <v>36125</v>
      </c>
      <c r="O11" s="703">
        <v>0</v>
      </c>
      <c r="P11" s="704">
        <v>0</v>
      </c>
      <c r="Q11" s="681">
        <v>0</v>
      </c>
      <c r="R11" s="15"/>
    </row>
    <row r="12" spans="1:18" ht="27" customHeight="1">
      <c r="A12" s="673" t="s">
        <v>745</v>
      </c>
      <c r="B12" s="674" t="s">
        <v>202</v>
      </c>
      <c r="C12" s="675">
        <v>267801</v>
      </c>
      <c r="D12" s="693">
        <v>7.5</v>
      </c>
      <c r="E12" s="675">
        <v>20085</v>
      </c>
      <c r="F12" s="705" t="s">
        <v>200</v>
      </c>
      <c r="G12" s="678">
        <v>40000</v>
      </c>
      <c r="H12" s="679">
        <v>10000</v>
      </c>
      <c r="I12" s="705" t="s">
        <v>200</v>
      </c>
      <c r="J12" s="680">
        <v>38896</v>
      </c>
      <c r="K12" s="681">
        <v>7111</v>
      </c>
      <c r="L12" s="679">
        <v>25500</v>
      </c>
      <c r="M12" s="679">
        <v>0</v>
      </c>
      <c r="N12" s="679">
        <v>97750</v>
      </c>
      <c r="O12" s="703">
        <v>0</v>
      </c>
      <c r="P12" s="704">
        <v>0</v>
      </c>
      <c r="Q12" s="681">
        <v>0</v>
      </c>
      <c r="R12" s="15"/>
    </row>
    <row r="13" spans="1:18" ht="27" customHeight="1">
      <c r="A13" s="673" t="s">
        <v>746</v>
      </c>
      <c r="B13" s="683" t="s">
        <v>203</v>
      </c>
      <c r="C13" s="675">
        <v>81736</v>
      </c>
      <c r="D13" s="693">
        <v>7.5</v>
      </c>
      <c r="E13" s="675">
        <v>8783</v>
      </c>
      <c r="F13" s="705" t="s">
        <v>200</v>
      </c>
      <c r="G13" s="678">
        <v>46175</v>
      </c>
      <c r="H13" s="679">
        <v>11147</v>
      </c>
      <c r="I13" s="705" t="s">
        <v>200</v>
      </c>
      <c r="J13" s="680">
        <v>46175</v>
      </c>
      <c r="K13" s="681">
        <v>0</v>
      </c>
      <c r="L13" s="679">
        <v>39698</v>
      </c>
      <c r="M13" s="679">
        <v>39698</v>
      </c>
      <c r="N13" s="679">
        <v>0</v>
      </c>
      <c r="O13" s="703">
        <v>0</v>
      </c>
      <c r="P13" s="704">
        <v>28551</v>
      </c>
      <c r="Q13" s="681">
        <v>0</v>
      </c>
      <c r="R13" s="15"/>
    </row>
    <row r="14" spans="1:18" ht="27" customHeight="1">
      <c r="A14" s="694">
        <v>236102</v>
      </c>
      <c r="B14" s="683" t="s">
        <v>204</v>
      </c>
      <c r="C14" s="675">
        <v>164689</v>
      </c>
      <c r="D14" s="693">
        <v>7.5</v>
      </c>
      <c r="E14" s="675">
        <v>12352</v>
      </c>
      <c r="F14" s="705" t="s">
        <v>200</v>
      </c>
      <c r="G14" s="678">
        <v>68573</v>
      </c>
      <c r="H14" s="679">
        <v>50816</v>
      </c>
      <c r="I14" s="705" t="s">
        <v>200</v>
      </c>
      <c r="J14" s="680">
        <v>68573</v>
      </c>
      <c r="K14" s="681">
        <v>2</v>
      </c>
      <c r="L14" s="679">
        <v>104685</v>
      </c>
      <c r="M14" s="679">
        <v>85464</v>
      </c>
      <c r="N14" s="679">
        <v>0</v>
      </c>
      <c r="O14" s="703">
        <v>0</v>
      </c>
      <c r="P14" s="704">
        <v>53871</v>
      </c>
      <c r="Q14" s="681">
        <v>0</v>
      </c>
      <c r="R14" s="15"/>
    </row>
    <row r="15" spans="1:18" ht="27" customHeight="1">
      <c r="A15" s="706"/>
      <c r="B15" s="706" t="s">
        <v>778</v>
      </c>
      <c r="C15" s="9">
        <f>SUM(C4:C14)</f>
        <v>1002356</v>
      </c>
      <c r="D15" s="699" t="s">
        <v>1007</v>
      </c>
      <c r="E15" s="9">
        <f aca="true" t="shared" si="0" ref="E15:Q15">SUM(E4:E14)</f>
        <v>121330</v>
      </c>
      <c r="F15" s="9">
        <f t="shared" si="0"/>
        <v>145273</v>
      </c>
      <c r="G15" s="9">
        <f t="shared" si="0"/>
        <v>326021</v>
      </c>
      <c r="H15" s="9">
        <f t="shared" si="0"/>
        <v>97963</v>
      </c>
      <c r="I15" s="9">
        <f t="shared" si="0"/>
        <v>0</v>
      </c>
      <c r="J15" s="9">
        <f t="shared" si="0"/>
        <v>305339</v>
      </c>
      <c r="K15" s="9">
        <f t="shared" si="0"/>
        <v>32135</v>
      </c>
      <c r="L15" s="9">
        <f t="shared" si="0"/>
        <v>301322</v>
      </c>
      <c r="M15" s="9">
        <f t="shared" si="0"/>
        <v>213940</v>
      </c>
      <c r="N15" s="9">
        <f t="shared" si="0"/>
        <v>197625</v>
      </c>
      <c r="O15" s="9">
        <f t="shared" si="0"/>
        <v>0</v>
      </c>
      <c r="P15" s="9">
        <f t="shared" si="0"/>
        <v>236846</v>
      </c>
      <c r="Q15" s="9">
        <f t="shared" si="0"/>
        <v>0</v>
      </c>
      <c r="R15" s="15"/>
    </row>
    <row r="16" ht="15.75" customHeight="1"/>
    <row r="17" spans="2:17" ht="25.5" customHeight="1">
      <c r="B17" t="s">
        <v>205</v>
      </c>
      <c r="N17" s="980" t="s">
        <v>206</v>
      </c>
      <c r="O17" s="980"/>
      <c r="P17" s="980"/>
      <c r="Q17" s="980"/>
    </row>
    <row r="18" ht="12.75">
      <c r="G18" s="15"/>
    </row>
    <row r="19" ht="12.75">
      <c r="G19" s="15"/>
    </row>
  </sheetData>
  <mergeCells count="8">
    <mergeCell ref="A4:A5"/>
    <mergeCell ref="A6:A7"/>
    <mergeCell ref="A1:Q1"/>
    <mergeCell ref="N17:Q17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4" useFirstPageNumber="1" horizontalDpi="600" verticalDpi="600" orientation="landscape" paperSize="9" scale="59" r:id="rId1"/>
  <headerFooter alignWithMargins="0">
    <oddFooter>&amp;C34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82"/>
  <sheetViews>
    <sheetView workbookViewId="0" topLeftCell="A1">
      <selection activeCell="I22" sqref="I22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05" customFormat="1" ht="18">
      <c r="A1" s="860" t="s">
        <v>702</v>
      </c>
      <c r="B1" s="860"/>
      <c r="C1" s="860"/>
      <c r="D1" s="860"/>
      <c r="E1" s="860"/>
      <c r="F1" s="842"/>
      <c r="G1" s="842"/>
      <c r="H1" s="28"/>
      <c r="I1" s="7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270" t="s">
        <v>1088</v>
      </c>
      <c r="B2" s="28"/>
      <c r="C2" s="28"/>
      <c r="D2" s="28"/>
      <c r="E2" s="78"/>
      <c r="I2" s="23"/>
    </row>
    <row r="3" spans="1:9" ht="12.75" customHeight="1">
      <c r="A3" s="56"/>
      <c r="B3" s="28"/>
      <c r="C3" s="28"/>
      <c r="E3" s="78"/>
      <c r="I3" s="23"/>
    </row>
    <row r="4" spans="1:9" ht="12.75" customHeight="1">
      <c r="A4" s="56"/>
      <c r="B4" s="28"/>
      <c r="C4" s="28"/>
      <c r="E4" s="78"/>
      <c r="I4" s="23"/>
    </row>
    <row r="5" spans="1:5" s="28" customFormat="1" ht="14.25" customHeight="1">
      <c r="A5" s="55" t="s">
        <v>766</v>
      </c>
      <c r="E5" s="55"/>
    </row>
    <row r="6" ht="12" customHeight="1">
      <c r="E6" s="55" t="s">
        <v>1017</v>
      </c>
    </row>
    <row r="7" spans="1:5" ht="23.25" customHeight="1">
      <c r="A7" s="72" t="s">
        <v>804</v>
      </c>
      <c r="B7" s="73" t="s">
        <v>805</v>
      </c>
      <c r="C7" s="468" t="s">
        <v>662</v>
      </c>
      <c r="D7" s="74" t="s">
        <v>9</v>
      </c>
      <c r="E7" s="74" t="s">
        <v>806</v>
      </c>
    </row>
    <row r="8" spans="1:5" ht="13.5" customHeight="1">
      <c r="A8" s="72"/>
      <c r="B8" s="73" t="s">
        <v>51</v>
      </c>
      <c r="C8" s="467">
        <v>1700</v>
      </c>
      <c r="D8" s="244">
        <v>40000</v>
      </c>
      <c r="E8" s="76"/>
    </row>
    <row r="9" spans="1:5" ht="25.5">
      <c r="A9" s="414">
        <v>39819</v>
      </c>
      <c r="B9" s="415" t="s">
        <v>675</v>
      </c>
      <c r="C9" s="403">
        <v>3000</v>
      </c>
      <c r="D9" s="422">
        <v>-741</v>
      </c>
      <c r="E9" s="423">
        <v>39259</v>
      </c>
    </row>
    <row r="10" spans="1:5" ht="14.25" customHeight="1">
      <c r="A10" s="77">
        <v>39826</v>
      </c>
      <c r="B10" s="416" t="s">
        <v>676</v>
      </c>
      <c r="C10" s="403">
        <v>8001</v>
      </c>
      <c r="D10" s="424">
        <v>-600</v>
      </c>
      <c r="E10" s="423">
        <v>38659</v>
      </c>
    </row>
    <row r="11" spans="1:5" ht="25.5">
      <c r="A11" s="77">
        <v>39833</v>
      </c>
      <c r="B11" s="555" t="s">
        <v>677</v>
      </c>
      <c r="C11" s="403">
        <v>8001</v>
      </c>
      <c r="D11" s="144">
        <v>-1800</v>
      </c>
      <c r="E11" s="425">
        <v>36859</v>
      </c>
    </row>
    <row r="12" spans="1:5" ht="12.75">
      <c r="A12" s="75">
        <v>39833</v>
      </c>
      <c r="B12" s="416" t="s">
        <v>678</v>
      </c>
      <c r="C12" s="403">
        <v>9000</v>
      </c>
      <c r="D12" s="144">
        <v>-100</v>
      </c>
      <c r="E12" s="425">
        <v>36759</v>
      </c>
    </row>
    <row r="13" spans="1:5" ht="25.5">
      <c r="A13" s="418">
        <v>39833</v>
      </c>
      <c r="B13" s="416" t="s">
        <v>679</v>
      </c>
      <c r="C13" s="419">
        <v>6000</v>
      </c>
      <c r="D13" s="426">
        <v>-1770</v>
      </c>
      <c r="E13" s="427">
        <v>34989</v>
      </c>
    </row>
    <row r="14" spans="1:5" ht="25.5">
      <c r="A14" s="75">
        <v>39847</v>
      </c>
      <c r="B14" s="416" t="s">
        <v>680</v>
      </c>
      <c r="C14" s="403">
        <v>1800</v>
      </c>
      <c r="D14" s="144">
        <v>-20</v>
      </c>
      <c r="E14" s="425">
        <v>34969</v>
      </c>
    </row>
    <row r="15" spans="1:5" ht="25.5">
      <c r="A15" s="75">
        <v>39847</v>
      </c>
      <c r="B15" s="416" t="s">
        <v>681</v>
      </c>
      <c r="C15" s="41">
        <v>5000</v>
      </c>
      <c r="D15" s="144">
        <v>-245</v>
      </c>
      <c r="E15" s="425">
        <v>34724</v>
      </c>
    </row>
    <row r="16" spans="1:5" ht="12.75">
      <c r="A16" s="75">
        <v>39847</v>
      </c>
      <c r="B16" s="4" t="s">
        <v>682</v>
      </c>
      <c r="C16" s="41">
        <v>5100</v>
      </c>
      <c r="D16" s="144">
        <v>-7155</v>
      </c>
      <c r="E16" s="425">
        <v>27569</v>
      </c>
    </row>
    <row r="17" spans="1:5" ht="13.5" customHeight="1">
      <c r="A17" s="75">
        <v>39847</v>
      </c>
      <c r="B17" s="416" t="s">
        <v>683</v>
      </c>
      <c r="C17" s="403">
        <v>3000</v>
      </c>
      <c r="D17" s="144">
        <v>-169</v>
      </c>
      <c r="E17" s="425">
        <v>27400</v>
      </c>
    </row>
    <row r="18" spans="1:5" ht="13.5" customHeight="1">
      <c r="A18" s="75">
        <v>39847</v>
      </c>
      <c r="B18" s="555" t="s">
        <v>684</v>
      </c>
      <c r="C18" s="403">
        <v>1800</v>
      </c>
      <c r="D18" s="428">
        <v>-30</v>
      </c>
      <c r="E18" s="425">
        <v>27370</v>
      </c>
    </row>
    <row r="19" spans="1:5" ht="25.5">
      <c r="A19" s="418">
        <v>39854</v>
      </c>
      <c r="B19" s="555" t="s">
        <v>685</v>
      </c>
      <c r="C19" s="420" t="s">
        <v>21</v>
      </c>
      <c r="D19" s="429">
        <v>-85</v>
      </c>
      <c r="E19" s="427">
        <v>27285</v>
      </c>
    </row>
    <row r="20" spans="1:5" ht="12.75" customHeight="1">
      <c r="A20" s="75">
        <v>39854</v>
      </c>
      <c r="B20" s="416" t="s">
        <v>686</v>
      </c>
      <c r="C20" s="421">
        <v>1600</v>
      </c>
      <c r="D20" s="429">
        <v>-49</v>
      </c>
      <c r="E20" s="423">
        <v>27236</v>
      </c>
    </row>
    <row r="21" spans="1:5" ht="25.5">
      <c r="A21" s="75">
        <v>39861</v>
      </c>
      <c r="B21" s="416" t="s">
        <v>687</v>
      </c>
      <c r="C21" s="403">
        <v>8004</v>
      </c>
      <c r="D21" s="428">
        <v>-1000</v>
      </c>
      <c r="E21" s="423">
        <v>26236</v>
      </c>
    </row>
    <row r="22" spans="1:5" ht="12.75">
      <c r="A22" s="75">
        <v>39861</v>
      </c>
      <c r="B22" s="416" t="s">
        <v>688</v>
      </c>
      <c r="C22" s="403">
        <v>5100</v>
      </c>
      <c r="D22" s="428">
        <v>-836</v>
      </c>
      <c r="E22" s="423">
        <v>25400</v>
      </c>
    </row>
    <row r="23" spans="1:5" ht="12.75">
      <c r="A23" s="75">
        <v>39861</v>
      </c>
      <c r="B23" s="416" t="s">
        <v>689</v>
      </c>
      <c r="C23" s="403">
        <v>1900</v>
      </c>
      <c r="D23" s="428">
        <v>-903</v>
      </c>
      <c r="E23" s="425">
        <v>24497</v>
      </c>
    </row>
    <row r="24" spans="1:5" ht="25.5">
      <c r="A24" s="75">
        <v>39875</v>
      </c>
      <c r="B24" s="416" t="s">
        <v>980</v>
      </c>
      <c r="C24" s="403">
        <v>1600</v>
      </c>
      <c r="D24" s="428">
        <v>-500</v>
      </c>
      <c r="E24" s="423">
        <v>23997</v>
      </c>
    </row>
    <row r="25" spans="1:5" ht="14.25" customHeight="1">
      <c r="A25" s="75">
        <v>39875</v>
      </c>
      <c r="B25" s="416" t="s">
        <v>981</v>
      </c>
      <c r="C25" s="403">
        <v>1800</v>
      </c>
      <c r="D25" s="428">
        <v>-20</v>
      </c>
      <c r="E25" s="423">
        <v>23977</v>
      </c>
    </row>
    <row r="26" spans="1:5" ht="12.75">
      <c r="A26" s="75">
        <v>39875</v>
      </c>
      <c r="B26" s="416" t="s">
        <v>982</v>
      </c>
      <c r="C26" s="403">
        <v>1800</v>
      </c>
      <c r="D26" s="428">
        <v>-80</v>
      </c>
      <c r="E26" s="423">
        <v>23897</v>
      </c>
    </row>
    <row r="27" spans="1:5" ht="12.75">
      <c r="A27" s="75">
        <v>39875</v>
      </c>
      <c r="B27" s="416" t="s">
        <v>983</v>
      </c>
      <c r="C27" s="403">
        <v>1800</v>
      </c>
      <c r="D27" s="428">
        <v>-20</v>
      </c>
      <c r="E27" s="423">
        <v>23877</v>
      </c>
    </row>
    <row r="28" spans="1:5" ht="12.75">
      <c r="A28" s="75">
        <v>39875</v>
      </c>
      <c r="B28" s="416" t="s">
        <v>984</v>
      </c>
      <c r="C28" s="403">
        <v>3000</v>
      </c>
      <c r="D28" s="428">
        <v>-18</v>
      </c>
      <c r="E28" s="423">
        <v>23859</v>
      </c>
    </row>
    <row r="29" spans="1:5" ht="25.5">
      <c r="A29" s="75">
        <v>39875</v>
      </c>
      <c r="B29" s="416" t="s">
        <v>985</v>
      </c>
      <c r="C29" s="592">
        <v>3000</v>
      </c>
      <c r="D29" s="428">
        <v>-40</v>
      </c>
      <c r="E29" s="423">
        <v>23819</v>
      </c>
    </row>
    <row r="30" spans="1:5" ht="12.75">
      <c r="A30" s="75">
        <v>39875</v>
      </c>
      <c r="B30" s="555" t="s">
        <v>986</v>
      </c>
      <c r="C30" s="41">
        <v>5100</v>
      </c>
      <c r="D30" s="144">
        <v>-2946</v>
      </c>
      <c r="E30" s="423">
        <v>20873</v>
      </c>
    </row>
    <row r="31" spans="1:5" ht="25.5">
      <c r="A31" s="528">
        <v>39875</v>
      </c>
      <c r="B31" s="416" t="s">
        <v>987</v>
      </c>
      <c r="C31" s="529" t="s">
        <v>542</v>
      </c>
      <c r="D31" s="531">
        <v>-25</v>
      </c>
      <c r="E31" s="593">
        <v>20848</v>
      </c>
    </row>
    <row r="32" spans="1:5" ht="12.75">
      <c r="A32" s="528">
        <v>39875</v>
      </c>
      <c r="B32" s="416" t="s">
        <v>988</v>
      </c>
      <c r="C32" s="530">
        <v>1800</v>
      </c>
      <c r="D32" s="531">
        <v>-50</v>
      </c>
      <c r="E32" s="593">
        <v>20798</v>
      </c>
    </row>
    <row r="33" spans="1:5" ht="38.25">
      <c r="A33" s="528">
        <v>39888</v>
      </c>
      <c r="B33" s="416" t="s">
        <v>989</v>
      </c>
      <c r="C33" s="530">
        <v>8004</v>
      </c>
      <c r="D33" s="531">
        <v>-800</v>
      </c>
      <c r="E33" s="593">
        <v>19998</v>
      </c>
    </row>
    <row r="34" spans="1:5" ht="12.75">
      <c r="A34" s="75">
        <v>39888</v>
      </c>
      <c r="B34" s="416" t="s">
        <v>990</v>
      </c>
      <c r="C34" s="403">
        <v>9000</v>
      </c>
      <c r="D34" s="144">
        <v>-170.1</v>
      </c>
      <c r="E34" s="600">
        <v>19827.9</v>
      </c>
    </row>
    <row r="35" spans="1:5" ht="25.5">
      <c r="A35" s="528">
        <v>39896</v>
      </c>
      <c r="B35" s="416" t="s">
        <v>695</v>
      </c>
      <c r="C35" s="599" t="s">
        <v>537</v>
      </c>
      <c r="D35" s="531">
        <v>-40</v>
      </c>
      <c r="E35" s="600">
        <v>19787.9</v>
      </c>
    </row>
    <row r="36" spans="1:5" ht="12.75">
      <c r="A36" s="528">
        <v>39896</v>
      </c>
      <c r="B36" s="416" t="s">
        <v>696</v>
      </c>
      <c r="C36" s="530">
        <v>5000</v>
      </c>
      <c r="D36" s="531">
        <v>-70</v>
      </c>
      <c r="E36" s="600">
        <v>19717.9</v>
      </c>
    </row>
    <row r="37" spans="1:5" ht="25.5">
      <c r="A37" s="528">
        <v>39903</v>
      </c>
      <c r="B37" s="416" t="s">
        <v>697</v>
      </c>
      <c r="C37" s="530">
        <v>1600</v>
      </c>
      <c r="D37" s="531">
        <v>-1100</v>
      </c>
      <c r="E37" s="600">
        <v>18617.9</v>
      </c>
    </row>
    <row r="38" spans="1:5" ht="25.5">
      <c r="A38" s="528">
        <v>39903</v>
      </c>
      <c r="B38" s="416" t="s">
        <v>698</v>
      </c>
      <c r="C38" s="530">
        <v>1800</v>
      </c>
      <c r="D38" s="531">
        <v>-50</v>
      </c>
      <c r="E38" s="600">
        <v>18567.9</v>
      </c>
    </row>
    <row r="39" spans="1:5" ht="12.75">
      <c r="A39" s="528">
        <v>39917</v>
      </c>
      <c r="B39" s="610" t="s">
        <v>378</v>
      </c>
      <c r="C39" s="530">
        <v>1700</v>
      </c>
      <c r="D39" s="531">
        <v>673</v>
      </c>
      <c r="E39" s="600">
        <v>19240.9</v>
      </c>
    </row>
    <row r="40" spans="1:5" ht="38.25">
      <c r="A40" s="528">
        <v>39917</v>
      </c>
      <c r="B40" s="416" t="s">
        <v>379</v>
      </c>
      <c r="C40" s="530">
        <v>5000</v>
      </c>
      <c r="D40" s="531">
        <v>-235</v>
      </c>
      <c r="E40" s="600">
        <v>19005.9</v>
      </c>
    </row>
    <row r="41" spans="1:5" ht="12.75">
      <c r="A41" s="528">
        <v>39917</v>
      </c>
      <c r="B41" s="416" t="s">
        <v>380</v>
      </c>
      <c r="C41" s="530">
        <v>5000</v>
      </c>
      <c r="D41" s="531">
        <v>-310.8</v>
      </c>
      <c r="E41" s="600">
        <v>18695.1</v>
      </c>
    </row>
    <row r="42" spans="1:5" ht="25.5">
      <c r="A42" s="528">
        <v>39931</v>
      </c>
      <c r="B42" s="416" t="s">
        <v>67</v>
      </c>
      <c r="C42" s="530">
        <v>5100</v>
      </c>
      <c r="D42" s="531">
        <v>-100</v>
      </c>
      <c r="E42" s="600">
        <v>18595.1</v>
      </c>
    </row>
    <row r="43" spans="1:5" ht="12.75">
      <c r="A43" s="528">
        <v>39938</v>
      </c>
      <c r="B43" s="555" t="s">
        <v>986</v>
      </c>
      <c r="C43" s="530">
        <v>5100</v>
      </c>
      <c r="D43" s="531">
        <v>-2190</v>
      </c>
      <c r="E43" s="600">
        <v>16405.1</v>
      </c>
    </row>
    <row r="44" spans="1:5" ht="25.5">
      <c r="A44" s="622" t="s">
        <v>816</v>
      </c>
      <c r="B44" s="417" t="s">
        <v>817</v>
      </c>
      <c r="C44" s="530">
        <v>6000</v>
      </c>
      <c r="D44" s="531">
        <v>-200</v>
      </c>
      <c r="E44" s="600">
        <v>16205.1</v>
      </c>
    </row>
    <row r="45" spans="1:5" ht="12.75">
      <c r="A45" s="528">
        <v>39944</v>
      </c>
      <c r="B45" s="416" t="s">
        <v>818</v>
      </c>
      <c r="C45" s="530">
        <v>1600</v>
      </c>
      <c r="D45" s="531">
        <v>-800</v>
      </c>
      <c r="E45" s="600">
        <v>15405.1</v>
      </c>
    </row>
    <row r="46" spans="1:5" ht="25.5">
      <c r="A46" s="623">
        <v>39944</v>
      </c>
      <c r="B46" s="416" t="s">
        <v>819</v>
      </c>
      <c r="C46" s="530">
        <v>1700</v>
      </c>
      <c r="D46" s="531">
        <v>8129</v>
      </c>
      <c r="E46" s="600">
        <v>23534.1</v>
      </c>
    </row>
    <row r="47" spans="1:5" ht="12.75">
      <c r="A47" s="528">
        <v>39944</v>
      </c>
      <c r="B47" s="416" t="s">
        <v>820</v>
      </c>
      <c r="C47" s="530">
        <v>1800</v>
      </c>
      <c r="D47" s="531">
        <v>-3.4</v>
      </c>
      <c r="E47" s="600">
        <v>23530.7</v>
      </c>
    </row>
    <row r="48" spans="1:5" ht="12.75">
      <c r="A48" s="528">
        <v>39944</v>
      </c>
      <c r="B48" s="416" t="s">
        <v>821</v>
      </c>
      <c r="C48" s="530">
        <v>1800</v>
      </c>
      <c r="D48" s="531">
        <v>-20</v>
      </c>
      <c r="E48" s="600">
        <v>23510.7</v>
      </c>
    </row>
    <row r="49" spans="1:5" ht="12.75">
      <c r="A49" s="75">
        <v>39959</v>
      </c>
      <c r="B49" s="417" t="s">
        <v>822</v>
      </c>
      <c r="C49" s="41">
        <v>5100</v>
      </c>
      <c r="D49" s="144">
        <v>-10</v>
      </c>
      <c r="E49" s="600">
        <v>23500.7</v>
      </c>
    </row>
    <row r="50" spans="1:5" ht="25.5">
      <c r="A50" s="528">
        <v>39959</v>
      </c>
      <c r="B50" s="416" t="s">
        <v>823</v>
      </c>
      <c r="C50" s="530">
        <v>3000</v>
      </c>
      <c r="D50" s="531">
        <v>-92</v>
      </c>
      <c r="E50" s="600">
        <v>23408.7</v>
      </c>
    </row>
    <row r="51" spans="1:5" ht="12.75">
      <c r="A51" s="528">
        <v>39959</v>
      </c>
      <c r="B51" s="416" t="s">
        <v>825</v>
      </c>
      <c r="C51" s="530">
        <v>3000</v>
      </c>
      <c r="D51" s="531">
        <v>-660</v>
      </c>
      <c r="E51" s="600">
        <v>22748.7</v>
      </c>
    </row>
    <row r="52" spans="1:5" ht="25.5">
      <c r="A52" s="528">
        <v>39959</v>
      </c>
      <c r="B52" s="416" t="s">
        <v>826</v>
      </c>
      <c r="C52" s="530">
        <v>3000</v>
      </c>
      <c r="D52" s="531">
        <v>-400</v>
      </c>
      <c r="E52" s="600">
        <v>22348.7</v>
      </c>
    </row>
    <row r="53" spans="1:5" ht="12.75">
      <c r="A53" s="528">
        <v>39959</v>
      </c>
      <c r="B53" s="416" t="s">
        <v>832</v>
      </c>
      <c r="C53" s="530">
        <v>5000</v>
      </c>
      <c r="D53" s="531">
        <v>-552</v>
      </c>
      <c r="E53" s="600">
        <v>21796.7</v>
      </c>
    </row>
    <row r="54" spans="1:5" ht="12.75">
      <c r="A54" s="528">
        <v>39959</v>
      </c>
      <c r="B54" s="416" t="s">
        <v>833</v>
      </c>
      <c r="C54" s="530">
        <v>5000</v>
      </c>
      <c r="D54" s="531">
        <v>-1190</v>
      </c>
      <c r="E54" s="594">
        <v>20606.7</v>
      </c>
    </row>
    <row r="55" spans="1:5" ht="12.75">
      <c r="A55" s="75"/>
      <c r="B55" s="417"/>
      <c r="C55" s="41"/>
      <c r="D55" s="144"/>
      <c r="E55" s="144"/>
    </row>
    <row r="56" spans="1:5" ht="12.75" customHeight="1">
      <c r="A56" s="145"/>
      <c r="B56" s="146"/>
      <c r="C56" s="13"/>
      <c r="D56" s="24"/>
      <c r="E56" s="147"/>
    </row>
    <row r="57" spans="1:5" s="28" customFormat="1" ht="14.25" customHeight="1">
      <c r="A57" s="55" t="s">
        <v>808</v>
      </c>
      <c r="E57" s="55"/>
    </row>
    <row r="58" ht="13.5" customHeight="1">
      <c r="E58" s="55" t="s">
        <v>1017</v>
      </c>
    </row>
    <row r="59" spans="1:5" ht="23.25" customHeight="1">
      <c r="A59" s="72" t="s">
        <v>804</v>
      </c>
      <c r="B59" s="73" t="s">
        <v>805</v>
      </c>
      <c r="C59" s="468" t="s">
        <v>662</v>
      </c>
      <c r="D59" s="74" t="s">
        <v>10</v>
      </c>
      <c r="E59" s="74" t="s">
        <v>806</v>
      </c>
    </row>
    <row r="60" spans="1:8" ht="14.25" customHeight="1">
      <c r="A60" s="72"/>
      <c r="B60" s="73" t="s">
        <v>52</v>
      </c>
      <c r="C60" s="467">
        <v>1700</v>
      </c>
      <c r="D60" s="244">
        <v>10000</v>
      </c>
      <c r="E60" s="272" t="s">
        <v>810</v>
      </c>
      <c r="H60" s="2"/>
    </row>
    <row r="61" spans="1:8" ht="37.5" customHeight="1">
      <c r="A61" s="551">
        <v>39826</v>
      </c>
      <c r="B61" s="552" t="s">
        <v>672</v>
      </c>
      <c r="C61" s="553">
        <v>9000</v>
      </c>
      <c r="D61" s="554" t="s">
        <v>673</v>
      </c>
      <c r="E61" s="425">
        <v>8900</v>
      </c>
      <c r="H61" s="2"/>
    </row>
    <row r="62" spans="1:8" ht="26.25" customHeight="1">
      <c r="A62" s="418">
        <v>39896</v>
      </c>
      <c r="B62" s="416" t="s">
        <v>694</v>
      </c>
      <c r="C62" s="553">
        <v>1000</v>
      </c>
      <c r="D62" s="426">
        <v>-655</v>
      </c>
      <c r="E62" s="598">
        <v>8245</v>
      </c>
      <c r="H62" s="2"/>
    </row>
    <row r="63" spans="1:8" ht="12" customHeight="1">
      <c r="A63" s="409"/>
      <c r="B63" s="417"/>
      <c r="C63" s="31"/>
      <c r="D63" s="487"/>
      <c r="E63" s="488"/>
      <c r="H63" s="2"/>
    </row>
    <row r="64" spans="1:8" ht="12.75">
      <c r="A64" s="410"/>
      <c r="B64" s="411"/>
      <c r="C64" s="146"/>
      <c r="D64" s="412"/>
      <c r="E64" s="413"/>
      <c r="H64" s="2"/>
    </row>
    <row r="65" spans="1:5" s="28" customFormat="1" ht="13.5" customHeight="1">
      <c r="A65" s="55" t="s">
        <v>809</v>
      </c>
      <c r="E65" s="55"/>
    </row>
    <row r="66" ht="12" customHeight="1">
      <c r="E66" s="55" t="s">
        <v>1017</v>
      </c>
    </row>
    <row r="67" spans="1:5" ht="23.25" customHeight="1">
      <c r="A67" s="72" t="s">
        <v>804</v>
      </c>
      <c r="B67" s="73" t="s">
        <v>805</v>
      </c>
      <c r="C67" s="468" t="s">
        <v>662</v>
      </c>
      <c r="D67" s="74" t="s">
        <v>11</v>
      </c>
      <c r="E67" s="74" t="s">
        <v>806</v>
      </c>
    </row>
    <row r="68" spans="1:7" ht="15" customHeight="1">
      <c r="A68" s="72"/>
      <c r="B68" s="73" t="s">
        <v>52</v>
      </c>
      <c r="C68" s="467">
        <v>1700</v>
      </c>
      <c r="D68" s="244">
        <v>100000</v>
      </c>
      <c r="E68" s="76"/>
      <c r="G68" s="304"/>
    </row>
    <row r="69" spans="1:9" ht="25.5">
      <c r="A69" s="409">
        <v>39840</v>
      </c>
      <c r="B69" s="416" t="s">
        <v>669</v>
      </c>
      <c r="C69" s="31">
        <v>5000</v>
      </c>
      <c r="D69" s="451">
        <v>-30</v>
      </c>
      <c r="E69" s="488">
        <v>99970</v>
      </c>
      <c r="I69" s="225"/>
    </row>
    <row r="70" spans="1:9" ht="12.75">
      <c r="A70" s="409">
        <v>39840</v>
      </c>
      <c r="B70" s="416" t="s">
        <v>670</v>
      </c>
      <c r="C70" s="31">
        <v>5100</v>
      </c>
      <c r="D70" s="487" t="s">
        <v>671</v>
      </c>
      <c r="E70" s="488">
        <v>98250.7</v>
      </c>
      <c r="I70" s="225"/>
    </row>
    <row r="71" spans="1:9" ht="12.75">
      <c r="A71" s="409">
        <v>39882</v>
      </c>
      <c r="B71" s="416" t="s">
        <v>973</v>
      </c>
      <c r="C71" s="31">
        <v>1600</v>
      </c>
      <c r="D71" s="255">
        <v>-20000</v>
      </c>
      <c r="E71" s="488">
        <v>78250.7</v>
      </c>
      <c r="I71" s="225"/>
    </row>
    <row r="72" spans="1:9" ht="12.75">
      <c r="A72" s="992">
        <v>39882</v>
      </c>
      <c r="B72" s="988" t="s">
        <v>974</v>
      </c>
      <c r="C72" s="994">
        <v>4000</v>
      </c>
      <c r="D72" s="984">
        <v>-200</v>
      </c>
      <c r="E72" s="986">
        <v>78050.7</v>
      </c>
      <c r="I72" s="225"/>
    </row>
    <row r="73" spans="1:9" ht="12.75">
      <c r="A73" s="993"/>
      <c r="B73" s="989"/>
      <c r="C73" s="995"/>
      <c r="D73" s="985"/>
      <c r="E73" s="987"/>
      <c r="I73" s="225"/>
    </row>
    <row r="74" spans="1:9" ht="12.75">
      <c r="A74" s="992">
        <v>39882</v>
      </c>
      <c r="B74" s="990" t="s">
        <v>976</v>
      </c>
      <c r="C74" s="996" t="s">
        <v>535</v>
      </c>
      <c r="D74" s="984">
        <v>-1920</v>
      </c>
      <c r="E74" s="986">
        <v>76130.7</v>
      </c>
      <c r="I74" s="225"/>
    </row>
    <row r="75" spans="1:9" ht="12.75">
      <c r="A75" s="993"/>
      <c r="B75" s="991"/>
      <c r="C75" s="997"/>
      <c r="D75" s="985"/>
      <c r="E75" s="987"/>
      <c r="I75" s="225"/>
    </row>
    <row r="76" spans="1:9" ht="12.75">
      <c r="A76" s="409">
        <v>39945</v>
      </c>
      <c r="B76" s="416" t="s">
        <v>811</v>
      </c>
      <c r="C76" s="486" t="s">
        <v>543</v>
      </c>
      <c r="D76" s="621">
        <v>-1568.6</v>
      </c>
      <c r="E76" s="619">
        <v>74562.1</v>
      </c>
      <c r="I76" s="225"/>
    </row>
    <row r="77" spans="1:9" ht="12.75">
      <c r="A77" s="409">
        <v>39945</v>
      </c>
      <c r="B77" s="416" t="s">
        <v>812</v>
      </c>
      <c r="C77" s="486" t="s">
        <v>537</v>
      </c>
      <c r="D77" s="621">
        <v>-400</v>
      </c>
      <c r="E77" s="619">
        <v>74162.1</v>
      </c>
      <c r="I77" s="225"/>
    </row>
    <row r="78" spans="1:9" ht="12.75">
      <c r="A78" s="409">
        <v>39945</v>
      </c>
      <c r="B78" s="416" t="s">
        <v>813</v>
      </c>
      <c r="C78" s="486" t="s">
        <v>534</v>
      </c>
      <c r="D78" s="255">
        <v>-20000</v>
      </c>
      <c r="E78" s="619">
        <v>54162.1</v>
      </c>
      <c r="I78" s="225"/>
    </row>
    <row r="79" spans="1:9" ht="12.75">
      <c r="A79" s="409">
        <v>39945</v>
      </c>
      <c r="B79" s="416" t="s">
        <v>814</v>
      </c>
      <c r="C79" s="486" t="s">
        <v>540</v>
      </c>
      <c r="D79" s="255">
        <v>-519</v>
      </c>
      <c r="E79" s="619">
        <v>53643.1</v>
      </c>
      <c r="I79" s="225"/>
    </row>
    <row r="80" spans="1:9" ht="12.75">
      <c r="A80" s="534">
        <v>39945</v>
      </c>
      <c r="B80" s="416" t="s">
        <v>815</v>
      </c>
      <c r="C80" s="41">
        <v>1000</v>
      </c>
      <c r="D80" s="428">
        <v>-414.9</v>
      </c>
      <c r="E80" s="620">
        <v>53228.2</v>
      </c>
      <c r="I80" s="225"/>
    </row>
    <row r="81" spans="1:9" ht="12.75">
      <c r="A81" s="534"/>
      <c r="B81" s="417"/>
      <c r="C81" s="486"/>
      <c r="D81" s="25"/>
      <c r="E81" s="488"/>
      <c r="I81" s="225"/>
    </row>
    <row r="82" spans="1:9" ht="12.75">
      <c r="A82" s="545"/>
      <c r="B82" s="541"/>
      <c r="C82" s="543"/>
      <c r="D82" s="24"/>
      <c r="E82" s="544"/>
      <c r="I82" s="225"/>
    </row>
  </sheetData>
  <mergeCells count="11">
    <mergeCell ref="D72:D73"/>
    <mergeCell ref="D74:D75"/>
    <mergeCell ref="E72:E73"/>
    <mergeCell ref="E74:E75"/>
    <mergeCell ref="A1:G1"/>
    <mergeCell ref="B72:B73"/>
    <mergeCell ref="B74:B75"/>
    <mergeCell ref="A72:A73"/>
    <mergeCell ref="A74:A75"/>
    <mergeCell ref="C72:C73"/>
    <mergeCell ref="C74:C75"/>
  </mergeCells>
  <printOptions horizontalCentered="1"/>
  <pageMargins left="0.7874015748031497" right="0.7874015748031497" top="0.984251968503937" bottom="0.984251968503937" header="0.5118110236220472" footer="0.5118110236220472"/>
  <pageSetup firstPageNumber="35" useFirstPageNumber="1" horizontalDpi="600" verticalDpi="600" orientation="portrait" paperSize="9" scale="74" r:id="rId1"/>
  <headerFooter alignWithMargins="0">
    <oddFooter>&amp;C&amp;P</oddFooter>
  </headerFooter>
  <rowBreaks count="1" manualBreakCount="1">
    <brk id="4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06"/>
  <sheetViews>
    <sheetView workbookViewId="0" topLeftCell="A1">
      <selection activeCell="J91" sqref="J91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16" t="s">
        <v>461</v>
      </c>
      <c r="B1" s="816"/>
      <c r="C1" s="816"/>
      <c r="D1" s="816"/>
      <c r="E1" s="816"/>
      <c r="I1" t="s">
        <v>810</v>
      </c>
    </row>
    <row r="2" ht="12" customHeight="1"/>
    <row r="3" spans="1:4" ht="12.75" customHeight="1">
      <c r="A3" s="55"/>
      <c r="B3" s="28"/>
      <c r="C3" s="69"/>
      <c r="D3" s="28"/>
    </row>
    <row r="4" spans="1:4" ht="15.75" customHeight="1">
      <c r="A4" s="64"/>
      <c r="B4" s="28"/>
      <c r="C4" s="69"/>
      <c r="D4" s="28"/>
    </row>
    <row r="5" spans="1:4" ht="12.75">
      <c r="A5" s="55" t="s">
        <v>995</v>
      </c>
      <c r="B5" s="28"/>
      <c r="C5" s="69"/>
      <c r="D5" s="28"/>
    </row>
    <row r="6" spans="1:4" ht="12.75">
      <c r="A6" s="55"/>
      <c r="B6" s="28"/>
      <c r="C6" s="69"/>
      <c r="D6" s="28"/>
    </row>
    <row r="7" spans="1:7" ht="26.25" customHeight="1">
      <c r="A7" s="5" t="s">
        <v>635</v>
      </c>
      <c r="B7" s="42" t="s">
        <v>795</v>
      </c>
      <c r="C7" s="51" t="s">
        <v>796</v>
      </c>
      <c r="D7" s="5" t="s">
        <v>636</v>
      </c>
      <c r="E7" s="43" t="s">
        <v>797</v>
      </c>
      <c r="F7" t="s">
        <v>922</v>
      </c>
      <c r="G7" s="284"/>
    </row>
    <row r="8" spans="1:5" ht="12.75">
      <c r="A8" s="81" t="s">
        <v>69</v>
      </c>
      <c r="B8" s="278">
        <v>720000</v>
      </c>
      <c r="C8" s="278">
        <v>720000</v>
      </c>
      <c r="D8" s="651">
        <v>290851</v>
      </c>
      <c r="E8" s="310">
        <f aca="true" t="shared" si="0" ref="E8:E14">+D8/C8*100</f>
        <v>40.39597222222222</v>
      </c>
    </row>
    <row r="9" spans="1:5" ht="12.75">
      <c r="A9" s="80" t="s">
        <v>1040</v>
      </c>
      <c r="B9" s="278">
        <v>69000</v>
      </c>
      <c r="C9" s="278">
        <v>69000</v>
      </c>
      <c r="D9" s="651">
        <v>35230</v>
      </c>
      <c r="E9" s="310">
        <f t="shared" si="0"/>
        <v>51.05797101449275</v>
      </c>
    </row>
    <row r="10" spans="1:5" ht="12.75">
      <c r="A10" s="80" t="s">
        <v>335</v>
      </c>
      <c r="B10" s="278">
        <v>55000</v>
      </c>
      <c r="C10" s="278">
        <v>55000</v>
      </c>
      <c r="D10" s="651">
        <v>25756</v>
      </c>
      <c r="E10" s="310">
        <f t="shared" si="0"/>
        <v>46.82909090909091</v>
      </c>
    </row>
    <row r="11" spans="1:5" ht="12.75">
      <c r="A11" s="80" t="s">
        <v>1041</v>
      </c>
      <c r="B11" s="278">
        <v>1060000</v>
      </c>
      <c r="C11" s="278">
        <v>1060000</v>
      </c>
      <c r="D11" s="651">
        <v>370717</v>
      </c>
      <c r="E11" s="310">
        <f t="shared" si="0"/>
        <v>34.97330188679245</v>
      </c>
    </row>
    <row r="12" spans="1:5" ht="12.75">
      <c r="A12" s="80" t="s">
        <v>870</v>
      </c>
      <c r="B12" s="278">
        <v>1712600</v>
      </c>
      <c r="C12" s="278">
        <v>1712600</v>
      </c>
      <c r="D12" s="651">
        <v>720660</v>
      </c>
      <c r="E12" s="310">
        <f t="shared" si="0"/>
        <v>42.07987854723812</v>
      </c>
    </row>
    <row r="13" spans="1:5" ht="12.75">
      <c r="A13" s="80" t="s">
        <v>666</v>
      </c>
      <c r="B13" s="278">
        <v>0</v>
      </c>
      <c r="C13" s="278">
        <v>0</v>
      </c>
      <c r="D13" s="651">
        <v>0</v>
      </c>
      <c r="E13" s="310" t="s">
        <v>1007</v>
      </c>
    </row>
    <row r="14" spans="1:6" ht="12.75">
      <c r="A14" s="214" t="s">
        <v>637</v>
      </c>
      <c r="B14" s="278">
        <v>1382</v>
      </c>
      <c r="C14" s="278">
        <v>1382</v>
      </c>
      <c r="D14" s="651">
        <v>521</v>
      </c>
      <c r="E14" s="310">
        <f t="shared" si="0"/>
        <v>37.69898697539797</v>
      </c>
      <c r="F14" t="s">
        <v>919</v>
      </c>
    </row>
    <row r="15" spans="1:5" ht="12.75">
      <c r="A15" s="214" t="s">
        <v>336</v>
      </c>
      <c r="B15" s="278">
        <v>0</v>
      </c>
      <c r="C15" s="278">
        <v>0</v>
      </c>
      <c r="D15" s="651">
        <v>33</v>
      </c>
      <c r="E15" s="310" t="s">
        <v>1007</v>
      </c>
    </row>
    <row r="16" spans="1:5" ht="12.75">
      <c r="A16" s="214" t="s">
        <v>337</v>
      </c>
      <c r="B16" s="278">
        <v>0</v>
      </c>
      <c r="C16" s="278">
        <v>0</v>
      </c>
      <c r="D16" s="651">
        <v>160</v>
      </c>
      <c r="E16" s="310" t="s">
        <v>1007</v>
      </c>
    </row>
    <row r="17" spans="1:5" ht="12.75">
      <c r="A17" s="94" t="s">
        <v>1014</v>
      </c>
      <c r="B17" s="95">
        <f>SUM(B8:B16)</f>
        <v>3617982</v>
      </c>
      <c r="C17" s="95">
        <f>SUM(C8:C16)</f>
        <v>3617982</v>
      </c>
      <c r="D17" s="268">
        <f>SUM(D8:D16)</f>
        <v>1443928</v>
      </c>
      <c r="E17" s="213">
        <f>+D17/C17*100</f>
        <v>39.90976185066703</v>
      </c>
    </row>
    <row r="18" spans="1:5" ht="12.75">
      <c r="A18" s="504"/>
      <c r="B18" s="494"/>
      <c r="C18" s="494"/>
      <c r="D18" s="495"/>
      <c r="E18" s="505"/>
    </row>
    <row r="19" spans="1:5" ht="14.25" customHeight="1">
      <c r="A19" s="3" t="s">
        <v>997</v>
      </c>
      <c r="B19" s="9">
        <f>B17</f>
        <v>3617982</v>
      </c>
      <c r="C19" s="9">
        <f>C17</f>
        <v>3617982</v>
      </c>
      <c r="D19" s="9">
        <f>D17</f>
        <v>1443928</v>
      </c>
      <c r="E19" s="26">
        <f>+D19/C19*100</f>
        <v>39.90976185066703</v>
      </c>
    </row>
    <row r="20" spans="1:5" ht="12.75">
      <c r="A20" s="507"/>
      <c r="B20" s="495"/>
      <c r="C20" s="495"/>
      <c r="D20" s="495"/>
      <c r="E20" s="508"/>
    </row>
    <row r="21" spans="1:5" ht="12.75">
      <c r="A21" s="226"/>
      <c r="B21" s="227"/>
      <c r="C21" s="227"/>
      <c r="D21" s="227"/>
      <c r="E21" s="261"/>
    </row>
    <row r="22" spans="1:5" ht="12.75">
      <c r="A22" s="226"/>
      <c r="B22" s="227"/>
      <c r="C22" s="227"/>
      <c r="D22" s="227"/>
      <c r="E22" s="261"/>
    </row>
    <row r="23" spans="1:11" ht="13.5" customHeight="1">
      <c r="A23" s="11" t="s">
        <v>996</v>
      </c>
      <c r="B23" s="18"/>
      <c r="C23" s="18"/>
      <c r="D23" s="227"/>
      <c r="E23" s="521"/>
      <c r="K23" t="s">
        <v>810</v>
      </c>
    </row>
    <row r="24" spans="1:5" ht="13.5" customHeight="1">
      <c r="A24" s="499"/>
      <c r="B24" s="497"/>
      <c r="C24" s="497"/>
      <c r="D24" s="492"/>
      <c r="E24" s="506"/>
    </row>
    <row r="25" spans="1:7" ht="26.25" customHeight="1">
      <c r="A25" s="5" t="s">
        <v>635</v>
      </c>
      <c r="B25" s="42" t="s">
        <v>795</v>
      </c>
      <c r="C25" s="51" t="s">
        <v>796</v>
      </c>
      <c r="D25" s="5" t="s">
        <v>636</v>
      </c>
      <c r="E25" s="43" t="s">
        <v>797</v>
      </c>
      <c r="G25" t="s">
        <v>810</v>
      </c>
    </row>
    <row r="26" spans="1:7" ht="12.75">
      <c r="A26" s="32" t="s">
        <v>360</v>
      </c>
      <c r="B26" s="27">
        <v>632</v>
      </c>
      <c r="C26" s="280">
        <v>722</v>
      </c>
      <c r="D26" s="280">
        <v>698</v>
      </c>
      <c r="E26" s="310">
        <f aca="true" t="shared" si="1" ref="E26:E33">+D26/C26*100</f>
        <v>96.67590027700831</v>
      </c>
      <c r="G26" s="238"/>
    </row>
    <row r="27" spans="1:7" ht="12.75">
      <c r="A27" s="32" t="s">
        <v>361</v>
      </c>
      <c r="B27" s="27">
        <v>500</v>
      </c>
      <c r="C27" s="280">
        <v>500</v>
      </c>
      <c r="D27" s="280">
        <v>81</v>
      </c>
      <c r="E27" s="310">
        <f t="shared" si="1"/>
        <v>16.2</v>
      </c>
      <c r="G27" s="238"/>
    </row>
    <row r="28" spans="1:5" ht="12.75">
      <c r="A28" s="32" t="s">
        <v>1006</v>
      </c>
      <c r="B28" s="27">
        <v>30000</v>
      </c>
      <c r="C28" s="280">
        <v>30000</v>
      </c>
      <c r="D28" s="280">
        <v>12292</v>
      </c>
      <c r="E28" s="310">
        <f t="shared" si="1"/>
        <v>40.973333333333336</v>
      </c>
    </row>
    <row r="29" spans="1:6" ht="12.75" customHeight="1">
      <c r="A29" s="22" t="s">
        <v>638</v>
      </c>
      <c r="B29" s="27">
        <v>82040</v>
      </c>
      <c r="C29" s="280">
        <v>82119</v>
      </c>
      <c r="D29" s="280">
        <v>7229</v>
      </c>
      <c r="E29" s="30">
        <f t="shared" si="1"/>
        <v>8.80307845930905</v>
      </c>
      <c r="F29" t="s">
        <v>920</v>
      </c>
    </row>
    <row r="30" spans="1:7" ht="13.5" customHeight="1">
      <c r="A30" s="22" t="s">
        <v>338</v>
      </c>
      <c r="B30" s="27">
        <v>40300</v>
      </c>
      <c r="C30" s="280">
        <v>40405</v>
      </c>
      <c r="D30" s="280">
        <v>661</v>
      </c>
      <c r="E30" s="30">
        <f t="shared" si="1"/>
        <v>1.63593614651652</v>
      </c>
      <c r="G30" s="238"/>
    </row>
    <row r="31" spans="1:7" ht="12" customHeight="1">
      <c r="A31" s="22" t="s">
        <v>8</v>
      </c>
      <c r="B31" s="27">
        <v>149200</v>
      </c>
      <c r="C31" s="280">
        <v>149200</v>
      </c>
      <c r="D31" s="220">
        <v>4</v>
      </c>
      <c r="E31" s="30">
        <f t="shared" si="1"/>
        <v>0.002680965147453083</v>
      </c>
      <c r="G31" s="238"/>
    </row>
    <row r="32" spans="1:9" ht="12.75">
      <c r="A32" s="22" t="s">
        <v>4</v>
      </c>
      <c r="B32" s="27">
        <v>13000</v>
      </c>
      <c r="C32" s="280">
        <v>13000</v>
      </c>
      <c r="D32" s="220">
        <v>3941</v>
      </c>
      <c r="E32" s="30">
        <f t="shared" si="1"/>
        <v>30.315384615384616</v>
      </c>
      <c r="H32">
        <v>2143</v>
      </c>
      <c r="I32">
        <v>2</v>
      </c>
    </row>
    <row r="33" spans="1:5" ht="12.75">
      <c r="A33" s="22" t="s">
        <v>474</v>
      </c>
      <c r="B33" s="27">
        <v>1460</v>
      </c>
      <c r="C33" s="280">
        <v>9589</v>
      </c>
      <c r="D33" s="280">
        <v>9589</v>
      </c>
      <c r="E33" s="30">
        <f t="shared" si="1"/>
        <v>100</v>
      </c>
    </row>
    <row r="34" spans="1:5" ht="12.75">
      <c r="A34" s="22" t="s">
        <v>807</v>
      </c>
      <c r="B34" s="27">
        <v>0</v>
      </c>
      <c r="C34" s="27">
        <v>673</v>
      </c>
      <c r="D34" s="220">
        <v>1871</v>
      </c>
      <c r="E34" s="310" t="s">
        <v>1007</v>
      </c>
    </row>
    <row r="35" spans="1:5" ht="12.75">
      <c r="A35" s="22" t="s">
        <v>6</v>
      </c>
      <c r="B35" s="27">
        <v>0</v>
      </c>
      <c r="C35" s="280">
        <v>1000</v>
      </c>
      <c r="D35" s="280">
        <v>400</v>
      </c>
      <c r="E35" s="30">
        <f>+D35/C35*100</f>
        <v>40</v>
      </c>
    </row>
    <row r="36" spans="1:5" ht="12.75">
      <c r="A36" s="22" t="s">
        <v>20</v>
      </c>
      <c r="B36" s="27">
        <v>0</v>
      </c>
      <c r="C36" s="280">
        <v>0</v>
      </c>
      <c r="D36" s="280">
        <f>D45</f>
        <v>2799</v>
      </c>
      <c r="E36" s="313" t="s">
        <v>1007</v>
      </c>
    </row>
    <row r="37" spans="1:5" ht="12.75">
      <c r="A37" s="94" t="s">
        <v>1015</v>
      </c>
      <c r="B37" s="95">
        <f>SUM(B26:B35)</f>
        <v>317132</v>
      </c>
      <c r="C37" s="268">
        <f>SUM(C26:C35)</f>
        <v>327208</v>
      </c>
      <c r="D37" s="268">
        <f>SUM(D26:D36)</f>
        <v>39565</v>
      </c>
      <c r="E37" s="312">
        <f>+D37/C37*100</f>
        <v>12.091697024522627</v>
      </c>
    </row>
    <row r="38" spans="1:5" ht="12.75">
      <c r="A38" s="493"/>
      <c r="B38" s="494"/>
      <c r="C38" s="495"/>
      <c r="D38" s="495"/>
      <c r="E38" s="496"/>
    </row>
    <row r="39" spans="1:5" ht="12.75">
      <c r="A39" s="503" t="s">
        <v>19</v>
      </c>
      <c r="B39" s="497"/>
      <c r="C39" s="492"/>
      <c r="D39" s="492"/>
      <c r="E39" s="498"/>
    </row>
    <row r="40" spans="1:5" ht="12.75">
      <c r="A40" s="649" t="s">
        <v>5</v>
      </c>
      <c r="B40" s="27">
        <v>0</v>
      </c>
      <c r="C40" s="27">
        <v>0</v>
      </c>
      <c r="D40" s="220">
        <v>3</v>
      </c>
      <c r="E40" s="30" t="s">
        <v>1007</v>
      </c>
    </row>
    <row r="41" spans="1:5" ht="12.75">
      <c r="A41" s="22" t="s">
        <v>969</v>
      </c>
      <c r="B41" s="27">
        <v>0</v>
      </c>
      <c r="C41" s="27">
        <v>0</v>
      </c>
      <c r="D41" s="220">
        <v>643</v>
      </c>
      <c r="E41" s="30" t="s">
        <v>1007</v>
      </c>
    </row>
    <row r="42" spans="1:5" ht="12.75">
      <c r="A42" s="22" t="s">
        <v>444</v>
      </c>
      <c r="B42" s="27">
        <v>0</v>
      </c>
      <c r="C42" s="27">
        <v>0</v>
      </c>
      <c r="D42" s="220">
        <v>1233</v>
      </c>
      <c r="E42" s="30" t="s">
        <v>1007</v>
      </c>
    </row>
    <row r="43" spans="1:5" ht="12.75">
      <c r="A43" s="22" t="s">
        <v>443</v>
      </c>
      <c r="B43" s="27">
        <v>0</v>
      </c>
      <c r="C43" s="27">
        <v>0</v>
      </c>
      <c r="D43" s="220">
        <v>888</v>
      </c>
      <c r="E43" s="30" t="s">
        <v>1007</v>
      </c>
    </row>
    <row r="44" spans="1:5" ht="12.75">
      <c r="A44" s="22" t="s">
        <v>727</v>
      </c>
      <c r="B44" s="27">
        <v>0</v>
      </c>
      <c r="C44" s="27">
        <v>0</v>
      </c>
      <c r="D44" s="220">
        <v>32</v>
      </c>
      <c r="E44" s="310" t="s">
        <v>1007</v>
      </c>
    </row>
    <row r="45" spans="1:5" ht="12.75">
      <c r="A45" s="111" t="s">
        <v>992</v>
      </c>
      <c r="B45" s="268">
        <v>0</v>
      </c>
      <c r="C45" s="268">
        <v>0</v>
      </c>
      <c r="D45" s="268">
        <f>SUM(D40:D44)</f>
        <v>2799</v>
      </c>
      <c r="E45" s="491" t="s">
        <v>1007</v>
      </c>
    </row>
    <row r="46" spans="1:5" ht="12.75">
      <c r="A46" s="500"/>
      <c r="B46" s="501"/>
      <c r="C46" s="501"/>
      <c r="D46" s="501"/>
      <c r="E46" s="502"/>
    </row>
    <row r="47" spans="1:5" ht="14.25" customHeight="1">
      <c r="A47" s="3" t="s">
        <v>998</v>
      </c>
      <c r="B47" s="9">
        <f>B37</f>
        <v>317132</v>
      </c>
      <c r="C47" s="9">
        <f>C37</f>
        <v>327208</v>
      </c>
      <c r="D47" s="9">
        <f>D37</f>
        <v>39565</v>
      </c>
      <c r="E47" s="26">
        <f>+D47/C47*100</f>
        <v>12.091697024522627</v>
      </c>
    </row>
    <row r="48" spans="1:5" ht="12.75">
      <c r="A48" s="226"/>
      <c r="B48" s="227"/>
      <c r="C48" s="227"/>
      <c r="D48" s="227"/>
      <c r="E48" s="228"/>
    </row>
    <row r="49" spans="1:5" ht="12.75">
      <c r="A49" s="226"/>
      <c r="B49" s="227"/>
      <c r="C49" s="227"/>
      <c r="D49" s="227"/>
      <c r="E49" s="228"/>
    </row>
    <row r="50" spans="1:5" ht="12.75">
      <c r="A50" s="226"/>
      <c r="B50" s="227"/>
      <c r="C50" s="227"/>
      <c r="D50" s="227"/>
      <c r="E50" s="228"/>
    </row>
    <row r="51" spans="1:5" s="28" customFormat="1" ht="12.75">
      <c r="A51" s="55" t="s">
        <v>789</v>
      </c>
      <c r="C51" s="69"/>
      <c r="E51"/>
    </row>
    <row r="52" spans="1:5" s="28" customFormat="1" ht="12.75">
      <c r="A52" s="55"/>
      <c r="C52" s="69"/>
      <c r="E52"/>
    </row>
    <row r="53" spans="1:5" s="28" customFormat="1" ht="27.75" customHeight="1">
      <c r="A53" s="5" t="s">
        <v>635</v>
      </c>
      <c r="B53" s="42" t="s">
        <v>795</v>
      </c>
      <c r="C53" s="51" t="s">
        <v>796</v>
      </c>
      <c r="D53" s="5" t="s">
        <v>636</v>
      </c>
      <c r="E53" s="43" t="s">
        <v>797</v>
      </c>
    </row>
    <row r="54" spans="1:5" s="28" customFormat="1" ht="12.75">
      <c r="A54" s="22" t="s">
        <v>798</v>
      </c>
      <c r="B54" s="199">
        <v>7000</v>
      </c>
      <c r="C54" s="220">
        <v>7000</v>
      </c>
      <c r="D54" s="220">
        <v>496</v>
      </c>
      <c r="E54" s="310">
        <f>+D54/C54*100</f>
        <v>7.085714285714285</v>
      </c>
    </row>
    <row r="55" spans="1:5" s="28" customFormat="1" ht="12.75">
      <c r="A55" s="22" t="s">
        <v>800</v>
      </c>
      <c r="B55" s="199">
        <v>24000</v>
      </c>
      <c r="C55" s="220">
        <v>24000</v>
      </c>
      <c r="D55" s="220">
        <v>4000</v>
      </c>
      <c r="E55" s="310">
        <f>+D55/C55*100</f>
        <v>16.666666666666664</v>
      </c>
    </row>
    <row r="56" spans="1:5" s="28" customFormat="1" ht="12.75">
      <c r="A56" s="22" t="s">
        <v>339</v>
      </c>
      <c r="B56" s="199">
        <v>0</v>
      </c>
      <c r="C56" s="220">
        <v>0</v>
      </c>
      <c r="D56" s="220">
        <v>452</v>
      </c>
      <c r="E56" s="310" t="s">
        <v>1007</v>
      </c>
    </row>
    <row r="57" spans="1:5" s="28" customFormat="1" ht="12.75">
      <c r="A57" s="94" t="s">
        <v>1022</v>
      </c>
      <c r="B57" s="215">
        <f>SUM(B54:B56)</f>
        <v>31000</v>
      </c>
      <c r="C57" s="292">
        <f>SUM(C54:C56)</f>
        <v>31000</v>
      </c>
      <c r="D57" s="292">
        <f>SUM(D54:D56)</f>
        <v>4948</v>
      </c>
      <c r="E57" s="107">
        <f>+D57/C57*100</f>
        <v>15.961290322580645</v>
      </c>
    </row>
    <row r="58" spans="1:5" ht="12.75">
      <c r="A58" s="226"/>
      <c r="B58" s="227"/>
      <c r="C58" s="227"/>
      <c r="D58" s="227"/>
      <c r="E58" s="228"/>
    </row>
    <row r="59" spans="1:5" ht="15.75" customHeight="1">
      <c r="A59" s="3" t="s">
        <v>999</v>
      </c>
      <c r="B59" s="9">
        <f>B57</f>
        <v>31000</v>
      </c>
      <c r="C59" s="9">
        <f>C57</f>
        <v>31000</v>
      </c>
      <c r="D59" s="9">
        <f>D57</f>
        <v>4948</v>
      </c>
      <c r="E59" s="26">
        <f>+D59/C59*100</f>
        <v>15.961290322580645</v>
      </c>
    </row>
    <row r="60" spans="1:5" ht="12.75">
      <c r="A60" s="226"/>
      <c r="B60" s="227"/>
      <c r="C60" s="227"/>
      <c r="D60" s="227"/>
      <c r="E60" s="228"/>
    </row>
    <row r="61" spans="1:5" ht="15">
      <c r="A61" s="509" t="s">
        <v>1000</v>
      </c>
      <c r="B61" s="227"/>
      <c r="C61" s="227"/>
      <c r="D61" s="227"/>
      <c r="E61" s="228"/>
    </row>
    <row r="62" spans="1:5" ht="12.75">
      <c r="A62" s="226" t="s">
        <v>970</v>
      </c>
      <c r="B62" s="227"/>
      <c r="C62" s="227"/>
      <c r="D62" s="227"/>
      <c r="E62" s="228"/>
    </row>
    <row r="63" spans="1:5" ht="12.75">
      <c r="A63" s="226"/>
      <c r="B63" s="227"/>
      <c r="C63" s="227"/>
      <c r="D63" s="227"/>
      <c r="E63" s="228"/>
    </row>
    <row r="64" spans="1:5" ht="27" customHeight="1">
      <c r="A64" s="5" t="s">
        <v>635</v>
      </c>
      <c r="B64" s="42" t="s">
        <v>795</v>
      </c>
      <c r="C64" s="51" t="s">
        <v>796</v>
      </c>
      <c r="D64" s="5" t="s">
        <v>636</v>
      </c>
      <c r="E64" s="43" t="s">
        <v>797</v>
      </c>
    </row>
    <row r="65" spans="1:5" ht="12.75">
      <c r="A65" s="32" t="s">
        <v>963</v>
      </c>
      <c r="B65" s="27">
        <v>0</v>
      </c>
      <c r="C65" s="280">
        <v>1761</v>
      </c>
      <c r="D65" s="280">
        <v>5111</v>
      </c>
      <c r="E65" s="30" t="s">
        <v>1007</v>
      </c>
    </row>
    <row r="66" spans="1:5" ht="12.75">
      <c r="A66" s="22" t="s">
        <v>964</v>
      </c>
      <c r="B66" s="27">
        <v>75022</v>
      </c>
      <c r="C66" s="280">
        <v>75022</v>
      </c>
      <c r="D66" s="291">
        <v>31260</v>
      </c>
      <c r="E66" s="30">
        <f aca="true" t="shared" si="2" ref="E66:E72">+D66/C66*100</f>
        <v>41.66777745194743</v>
      </c>
    </row>
    <row r="67" spans="1:5" ht="12.75">
      <c r="A67" s="22" t="s">
        <v>725</v>
      </c>
      <c r="B67" s="27">
        <v>0</v>
      </c>
      <c r="C67" s="280">
        <v>27989</v>
      </c>
      <c r="D67" s="291">
        <v>0</v>
      </c>
      <c r="E67" s="30">
        <f t="shared" si="2"/>
        <v>0</v>
      </c>
    </row>
    <row r="68" spans="1:5" ht="12.75">
      <c r="A68" s="32" t="s">
        <v>966</v>
      </c>
      <c r="B68" s="27">
        <v>3772078</v>
      </c>
      <c r="C68" s="280">
        <v>3736780</v>
      </c>
      <c r="D68" s="291">
        <v>1888312</v>
      </c>
      <c r="E68" s="30">
        <f t="shared" si="2"/>
        <v>50.533132804179004</v>
      </c>
    </row>
    <row r="69" spans="1:5" ht="12.75">
      <c r="A69" s="32" t="s">
        <v>967</v>
      </c>
      <c r="B69" s="27">
        <v>0</v>
      </c>
      <c r="C69" s="280">
        <v>339129</v>
      </c>
      <c r="D69" s="291">
        <v>270242</v>
      </c>
      <c r="E69" s="30">
        <f t="shared" si="2"/>
        <v>79.68708072739282</v>
      </c>
    </row>
    <row r="70" spans="1:5" ht="12.75">
      <c r="A70" s="32" t="s">
        <v>968</v>
      </c>
      <c r="B70" s="27">
        <v>1800</v>
      </c>
      <c r="C70" s="27">
        <v>1800</v>
      </c>
      <c r="D70" s="291">
        <v>96</v>
      </c>
      <c r="E70" s="30">
        <f t="shared" si="2"/>
        <v>5.333333333333334</v>
      </c>
    </row>
    <row r="71" spans="1:5" ht="12.75">
      <c r="A71" s="32" t="s">
        <v>457</v>
      </c>
      <c r="B71" s="27">
        <v>6500</v>
      </c>
      <c r="C71" s="27">
        <v>6500</v>
      </c>
      <c r="D71" s="291">
        <v>3250</v>
      </c>
      <c r="E71" s="30">
        <f t="shared" si="2"/>
        <v>50</v>
      </c>
    </row>
    <row r="72" spans="1:5" ht="25.5">
      <c r="A72" s="216" t="s">
        <v>846</v>
      </c>
      <c r="B72" s="215">
        <f>SUM(B65:B71)</f>
        <v>3855400</v>
      </c>
      <c r="C72" s="215">
        <f>SUM(C65:C71)</f>
        <v>4188981</v>
      </c>
      <c r="D72" s="292">
        <f>SUM(D65:D71)</f>
        <v>2198271</v>
      </c>
      <c r="E72" s="213">
        <f t="shared" si="2"/>
        <v>52.477464089715376</v>
      </c>
    </row>
    <row r="73" spans="1:5" s="28" customFormat="1" ht="12.75" customHeight="1">
      <c r="A73" s="510"/>
      <c r="B73" s="511"/>
      <c r="C73" s="511"/>
      <c r="D73" s="512"/>
      <c r="E73" s="513"/>
    </row>
    <row r="74" spans="1:5" s="28" customFormat="1" ht="9.75" customHeight="1">
      <c r="A74" s="522"/>
      <c r="B74" s="523"/>
      <c r="C74" s="523"/>
      <c r="D74" s="524"/>
      <c r="E74" s="525"/>
    </row>
    <row r="75" spans="1:5" s="28" customFormat="1" ht="12.75">
      <c r="A75" s="526" t="s">
        <v>971</v>
      </c>
      <c r="B75" s="227"/>
      <c r="C75" s="227"/>
      <c r="D75" s="227"/>
      <c r="E75" s="527"/>
    </row>
    <row r="76" spans="1:5" s="28" customFormat="1" ht="12.75">
      <c r="A76" s="503"/>
      <c r="B76" s="492"/>
      <c r="C76" s="492"/>
      <c r="D76" s="492"/>
      <c r="E76" s="514"/>
    </row>
    <row r="77" spans="1:5" ht="26.25" customHeight="1">
      <c r="A77" s="5" t="s">
        <v>635</v>
      </c>
      <c r="B77" s="42" t="s">
        <v>795</v>
      </c>
      <c r="C77" s="51" t="s">
        <v>796</v>
      </c>
      <c r="D77" s="5" t="s">
        <v>636</v>
      </c>
      <c r="E77" s="43" t="s">
        <v>797</v>
      </c>
    </row>
    <row r="78" spans="1:5" ht="13.5" customHeight="1">
      <c r="A78" s="597" t="s">
        <v>726</v>
      </c>
      <c r="B78" s="431">
        <v>0</v>
      </c>
      <c r="C78" s="407">
        <v>24000</v>
      </c>
      <c r="D78" s="597">
        <v>23</v>
      </c>
      <c r="E78" s="30">
        <f>+D78/C78*100</f>
        <v>0.09583333333333333</v>
      </c>
    </row>
    <row r="79" spans="1:5" ht="13.5" customHeight="1">
      <c r="A79" s="597" t="s">
        <v>7</v>
      </c>
      <c r="B79" s="431">
        <v>0</v>
      </c>
      <c r="C79" s="407">
        <v>0</v>
      </c>
      <c r="D79" s="650">
        <v>3890</v>
      </c>
      <c r="E79" s="30">
        <v>0</v>
      </c>
    </row>
    <row r="80" spans="1:5" ht="25.5">
      <c r="A80" s="216" t="s">
        <v>993</v>
      </c>
      <c r="B80" s="215">
        <v>0</v>
      </c>
      <c r="C80" s="215">
        <f>C78</f>
        <v>24000</v>
      </c>
      <c r="D80" s="215">
        <f>D78+D79</f>
        <v>3913</v>
      </c>
      <c r="E80" s="213">
        <f>+D80/C80*100</f>
        <v>16.304166666666667</v>
      </c>
    </row>
    <row r="81" spans="1:5" ht="12.75">
      <c r="A81" s="226"/>
      <c r="B81" s="227"/>
      <c r="C81" s="227"/>
      <c r="D81" s="227"/>
      <c r="E81" s="228"/>
    </row>
    <row r="82" spans="1:5" ht="12.75">
      <c r="A82" s="3" t="s">
        <v>1001</v>
      </c>
      <c r="B82" s="9">
        <f>B72+B80</f>
        <v>3855400</v>
      </c>
      <c r="C82" s="9">
        <f>C72+C80</f>
        <v>4212981</v>
      </c>
      <c r="D82" s="9">
        <f>D72+D80</f>
        <v>2202184</v>
      </c>
      <c r="E82" s="10">
        <f>+D82/C82*100</f>
        <v>52.27139642927418</v>
      </c>
    </row>
    <row r="83" spans="1:5" ht="12.75">
      <c r="A83" s="226"/>
      <c r="B83" s="227"/>
      <c r="C83" s="227"/>
      <c r="D83" s="227"/>
      <c r="E83" s="228"/>
    </row>
    <row r="84" spans="1:5" ht="12.75">
      <c r="A84" s="3" t="s">
        <v>994</v>
      </c>
      <c r="B84" s="9">
        <f>B19+B47+B59+B82</f>
        <v>7821514</v>
      </c>
      <c r="C84" s="9">
        <f>C19+C47+C59+C82</f>
        <v>8189171</v>
      </c>
      <c r="D84" s="9">
        <f>D19+D47+D59+D82</f>
        <v>3690625</v>
      </c>
      <c r="E84" s="10">
        <f>+D84/C84*100</f>
        <v>45.06713805341224</v>
      </c>
    </row>
    <row r="85" spans="1:5" ht="12.75">
      <c r="A85" s="226"/>
      <c r="B85" s="227"/>
      <c r="C85" s="227"/>
      <c r="D85" s="227"/>
      <c r="E85" s="228"/>
    </row>
    <row r="86" spans="1:10" ht="15.75">
      <c r="A86" s="64" t="s">
        <v>364</v>
      </c>
      <c r="B86" s="2"/>
      <c r="C86" s="2"/>
      <c r="J86" t="s">
        <v>810</v>
      </c>
    </row>
    <row r="88" spans="1:5" ht="25.5" customHeight="1">
      <c r="A88" s="5" t="s">
        <v>364</v>
      </c>
      <c r="B88" s="42" t="s">
        <v>795</v>
      </c>
      <c r="C88" s="51" t="s">
        <v>796</v>
      </c>
      <c r="D88" s="5" t="s">
        <v>636</v>
      </c>
      <c r="E88" s="43" t="s">
        <v>797</v>
      </c>
    </row>
    <row r="89" spans="1:6" ht="26.25" customHeight="1">
      <c r="A89" s="327" t="s">
        <v>484</v>
      </c>
      <c r="B89" s="430">
        <v>22500</v>
      </c>
      <c r="C89" s="450">
        <v>22500</v>
      </c>
      <c r="D89" s="274">
        <v>3240</v>
      </c>
      <c r="E89" s="269">
        <f>+D89/C89*100</f>
        <v>14.399999999999999</v>
      </c>
      <c r="F89" t="s">
        <v>921</v>
      </c>
    </row>
    <row r="90" spans="1:11" ht="26.25" customHeight="1">
      <c r="A90" s="533" t="s">
        <v>799</v>
      </c>
      <c r="B90" s="430">
        <v>8050</v>
      </c>
      <c r="C90" s="450">
        <v>8050</v>
      </c>
      <c r="D90" s="274">
        <v>0</v>
      </c>
      <c r="E90" s="269">
        <f>+D90/C90*100</f>
        <v>0</v>
      </c>
      <c r="K90" s="106"/>
    </row>
    <row r="91" spans="1:11" ht="26.25" customHeight="1">
      <c r="A91" s="533" t="s">
        <v>464</v>
      </c>
      <c r="B91" s="430">
        <v>0</v>
      </c>
      <c r="C91" s="450">
        <v>154504</v>
      </c>
      <c r="D91" s="274">
        <v>57570</v>
      </c>
      <c r="E91" s="269">
        <f>+D91/C91*100</f>
        <v>37.26117123181277</v>
      </c>
      <c r="K91" s="106"/>
    </row>
    <row r="92" spans="1:11" ht="51.75" customHeight="1">
      <c r="A92" s="416" t="s">
        <v>674</v>
      </c>
      <c r="B92" s="430">
        <v>0</v>
      </c>
      <c r="C92" s="450">
        <v>81451</v>
      </c>
      <c r="D92" s="274">
        <v>0</v>
      </c>
      <c r="E92" s="269">
        <f>+D92/C92*100</f>
        <v>0</v>
      </c>
      <c r="K92" s="106"/>
    </row>
    <row r="93" spans="1:11" ht="19.5" customHeight="1">
      <c r="A93" s="578" t="s">
        <v>434</v>
      </c>
      <c r="B93" s="585">
        <f>SUM(B89:B92)</f>
        <v>30550</v>
      </c>
      <c r="C93" s="585">
        <f>SUM(C89:C92)</f>
        <v>266505</v>
      </c>
      <c r="D93" s="585">
        <f>SUM(D89:D92)</f>
        <v>60810</v>
      </c>
      <c r="E93" s="579">
        <f>+D93/C93*100</f>
        <v>22.817583159790622</v>
      </c>
      <c r="K93" s="106"/>
    </row>
    <row r="94" spans="1:11" ht="21" customHeight="1">
      <c r="A94" s="580"/>
      <c r="B94" s="581"/>
      <c r="C94" s="582"/>
      <c r="D94" s="583"/>
      <c r="E94" s="584"/>
      <c r="K94" s="106"/>
    </row>
    <row r="95" spans="1:5" ht="12.75">
      <c r="A95" s="3" t="s">
        <v>1036</v>
      </c>
      <c r="B95" s="9">
        <f>B84+B93</f>
        <v>7852064</v>
      </c>
      <c r="C95" s="9">
        <f>C84+C93</f>
        <v>8455676</v>
      </c>
      <c r="D95" s="9">
        <f>D84+D93</f>
        <v>3751435</v>
      </c>
      <c r="E95" s="10">
        <f>+D95/C95*100</f>
        <v>44.365879203507795</v>
      </c>
    </row>
    <row r="99" spans="1:2" ht="12.75">
      <c r="A99" s="79"/>
      <c r="B99" s="79"/>
    </row>
    <row r="100" spans="1:2" ht="12.75">
      <c r="A100" s="79"/>
      <c r="B100" s="79"/>
    </row>
    <row r="101" spans="1:2" ht="12.75">
      <c r="A101" s="79"/>
      <c r="B101" s="79"/>
    </row>
    <row r="102" spans="1:2" ht="12.75">
      <c r="A102" s="79"/>
      <c r="B102" s="79"/>
    </row>
    <row r="103" spans="1:2" ht="12.75">
      <c r="A103" s="79"/>
      <c r="B103" s="79"/>
    </row>
    <row r="104" spans="1:5" ht="12.75">
      <c r="A104" s="818"/>
      <c r="B104" s="818"/>
      <c r="C104" s="818"/>
      <c r="D104" s="818"/>
      <c r="E104" s="818"/>
    </row>
    <row r="105" spans="1:5" ht="12.75">
      <c r="A105" s="79"/>
      <c r="B105" s="211"/>
      <c r="C105" s="212"/>
      <c r="D105" s="211"/>
      <c r="E105" s="211"/>
    </row>
    <row r="106" spans="1:5" ht="12.75">
      <c r="A106" s="79"/>
      <c r="B106" s="211"/>
      <c r="C106" s="212"/>
      <c r="D106" s="211"/>
      <c r="E106" s="211"/>
    </row>
  </sheetData>
  <mergeCells count="2">
    <mergeCell ref="A1:E1"/>
    <mergeCell ref="A104:E104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59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42"/>
  <sheetViews>
    <sheetView showGridLines="0" workbookViewId="0" topLeftCell="A1">
      <selection activeCell="H31" sqref="H31"/>
    </sheetView>
  </sheetViews>
  <sheetFormatPr defaultColWidth="9.00390625" defaultRowHeight="12.75"/>
  <cols>
    <col min="1" max="1" width="1.25" style="629" customWidth="1"/>
    <col min="2" max="2" width="32.375" style="629" customWidth="1"/>
    <col min="3" max="8" width="9.375" style="629" customWidth="1"/>
    <col min="9" max="9" width="0.12890625" style="629" customWidth="1"/>
    <col min="10" max="10" width="2.75390625" style="629" customWidth="1"/>
    <col min="11" max="11" width="6.75390625" style="629" customWidth="1"/>
    <col min="12" max="16" width="9.375" style="629" customWidth="1"/>
    <col min="17" max="17" width="11.125" style="629" customWidth="1"/>
    <col min="18" max="18" width="0.2421875" style="629" customWidth="1"/>
    <col min="19" max="19" width="3.75390625" style="629" customWidth="1"/>
    <col min="20" max="20" width="5.375" style="629" customWidth="1"/>
    <col min="21" max="21" width="0.74609375" style="629" customWidth="1"/>
    <col min="22" max="22" width="6.375" style="629" customWidth="1"/>
    <col min="23" max="23" width="3.375" style="629" customWidth="1"/>
    <col min="24" max="24" width="9.125" style="629" customWidth="1"/>
    <col min="25" max="26" width="0.12890625" style="629" customWidth="1"/>
    <col min="27" max="27" width="0.2421875" style="629" customWidth="1"/>
    <col min="28" max="28" width="0.12890625" style="629" customWidth="1"/>
    <col min="29" max="29" width="1.00390625" style="629" customWidth="1"/>
    <col min="30" max="16384" width="9.125" style="629" customWidth="1"/>
  </cols>
  <sheetData>
    <row r="1" spans="1:29" ht="18" customHeight="1">
      <c r="A1" s="626"/>
      <c r="B1" s="807" t="s">
        <v>381</v>
      </c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807"/>
      <c r="R1" s="627"/>
      <c r="S1" s="627"/>
      <c r="T1" s="627"/>
      <c r="U1" s="808" t="s">
        <v>382</v>
      </c>
      <c r="V1" s="808"/>
      <c r="W1" s="808"/>
      <c r="X1" s="808"/>
      <c r="Y1" s="808"/>
      <c r="Z1" s="627"/>
      <c r="AA1" s="627"/>
      <c r="AB1" s="627"/>
      <c r="AC1" s="628"/>
    </row>
    <row r="2" spans="1:29" ht="9.75" customHeight="1">
      <c r="A2" s="630"/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2"/>
    </row>
    <row r="3" spans="1:29" ht="26.25" customHeight="1">
      <c r="A3" s="630"/>
      <c r="B3" s="633" t="s">
        <v>635</v>
      </c>
      <c r="C3" s="634" t="s">
        <v>383</v>
      </c>
      <c r="D3" s="634" t="s">
        <v>384</v>
      </c>
      <c r="E3" s="634" t="s">
        <v>385</v>
      </c>
      <c r="F3" s="634" t="s">
        <v>386</v>
      </c>
      <c r="G3" s="634" t="s">
        <v>387</v>
      </c>
      <c r="H3" s="634" t="s">
        <v>388</v>
      </c>
      <c r="I3" s="802" t="s">
        <v>389</v>
      </c>
      <c r="J3" s="802"/>
      <c r="K3" s="802"/>
      <c r="L3" s="634" t="s">
        <v>390</v>
      </c>
      <c r="M3" s="634" t="s">
        <v>391</v>
      </c>
      <c r="N3" s="634" t="s">
        <v>392</v>
      </c>
      <c r="O3" s="634" t="s">
        <v>393</v>
      </c>
      <c r="P3" s="634" t="s">
        <v>394</v>
      </c>
      <c r="Q3" s="802" t="s">
        <v>395</v>
      </c>
      <c r="R3" s="802"/>
      <c r="S3" s="802" t="s">
        <v>396</v>
      </c>
      <c r="T3" s="802"/>
      <c r="U3" s="802"/>
      <c r="V3" s="802" t="s">
        <v>397</v>
      </c>
      <c r="W3" s="802"/>
      <c r="X3" s="802" t="s">
        <v>398</v>
      </c>
      <c r="Y3" s="802"/>
      <c r="Z3" s="802"/>
      <c r="AA3" s="802"/>
      <c r="AB3" s="635"/>
      <c r="AC3" s="632"/>
    </row>
    <row r="4" spans="1:29" ht="14.25">
      <c r="A4" s="630"/>
      <c r="B4" s="636" t="s">
        <v>399</v>
      </c>
      <c r="C4" s="637">
        <v>97001.845</v>
      </c>
      <c r="D4" s="637">
        <v>50305.438</v>
      </c>
      <c r="E4" s="637">
        <v>51638.503</v>
      </c>
      <c r="F4" s="637">
        <v>43163.127</v>
      </c>
      <c r="G4" s="637">
        <v>48742.306</v>
      </c>
      <c r="H4" s="637">
        <v>0</v>
      </c>
      <c r="I4" s="811">
        <v>0</v>
      </c>
      <c r="J4" s="811"/>
      <c r="K4" s="811"/>
      <c r="L4" s="637">
        <v>0</v>
      </c>
      <c r="M4" s="637">
        <v>0</v>
      </c>
      <c r="N4" s="637">
        <v>0</v>
      </c>
      <c r="O4" s="637">
        <v>0</v>
      </c>
      <c r="P4" s="637">
        <v>0</v>
      </c>
      <c r="Q4" s="811">
        <v>290851.219</v>
      </c>
      <c r="R4" s="811"/>
      <c r="S4" s="811">
        <v>720000</v>
      </c>
      <c r="T4" s="811"/>
      <c r="U4" s="811"/>
      <c r="V4" s="811">
        <v>720000</v>
      </c>
      <c r="W4" s="811"/>
      <c r="X4" s="812">
        <v>0.4039600263888889</v>
      </c>
      <c r="Y4" s="812"/>
      <c r="Z4" s="812"/>
      <c r="AA4" s="812"/>
      <c r="AB4" s="638"/>
      <c r="AC4" s="632"/>
    </row>
    <row r="5" spans="1:29" ht="14.25">
      <c r="A5" s="630"/>
      <c r="B5" s="636" t="s">
        <v>400</v>
      </c>
      <c r="C5" s="637">
        <v>9584.226</v>
      </c>
      <c r="D5" s="637">
        <v>1214.38</v>
      </c>
      <c r="E5" s="637">
        <v>5420.442</v>
      </c>
      <c r="F5" s="637">
        <v>19010.848</v>
      </c>
      <c r="G5" s="637">
        <v>0</v>
      </c>
      <c r="H5" s="637">
        <v>0</v>
      </c>
      <c r="I5" s="811">
        <v>0</v>
      </c>
      <c r="J5" s="811"/>
      <c r="K5" s="811"/>
      <c r="L5" s="637">
        <v>0</v>
      </c>
      <c r="M5" s="637">
        <v>0</v>
      </c>
      <c r="N5" s="637">
        <v>0</v>
      </c>
      <c r="O5" s="637">
        <v>0</v>
      </c>
      <c r="P5" s="637">
        <v>0</v>
      </c>
      <c r="Q5" s="811">
        <v>35229.896</v>
      </c>
      <c r="R5" s="811"/>
      <c r="S5" s="811">
        <v>69000</v>
      </c>
      <c r="T5" s="811"/>
      <c r="U5" s="811"/>
      <c r="V5" s="811">
        <v>69000</v>
      </c>
      <c r="W5" s="811"/>
      <c r="X5" s="812">
        <v>0.5105782028985507</v>
      </c>
      <c r="Y5" s="812"/>
      <c r="Z5" s="812"/>
      <c r="AA5" s="812"/>
      <c r="AB5" s="638"/>
      <c r="AC5" s="632"/>
    </row>
    <row r="6" spans="1:29" ht="14.25">
      <c r="A6" s="630"/>
      <c r="B6" s="636" t="s">
        <v>401</v>
      </c>
      <c r="C6" s="637">
        <v>6825.264</v>
      </c>
      <c r="D6" s="637">
        <v>5300.21</v>
      </c>
      <c r="E6" s="637">
        <v>3862.699</v>
      </c>
      <c r="F6" s="637">
        <v>4457.751</v>
      </c>
      <c r="G6" s="637">
        <v>5310.337</v>
      </c>
      <c r="H6" s="637">
        <v>0</v>
      </c>
      <c r="I6" s="811">
        <v>0</v>
      </c>
      <c r="J6" s="811"/>
      <c r="K6" s="811"/>
      <c r="L6" s="637">
        <v>0</v>
      </c>
      <c r="M6" s="637">
        <v>0</v>
      </c>
      <c r="N6" s="637">
        <v>0</v>
      </c>
      <c r="O6" s="637">
        <v>0</v>
      </c>
      <c r="P6" s="637">
        <v>0</v>
      </c>
      <c r="Q6" s="811">
        <v>25756.261</v>
      </c>
      <c r="R6" s="811"/>
      <c r="S6" s="811">
        <v>55000</v>
      </c>
      <c r="T6" s="811"/>
      <c r="U6" s="811"/>
      <c r="V6" s="811">
        <v>55000</v>
      </c>
      <c r="W6" s="811"/>
      <c r="X6" s="812">
        <v>0.4682956545454545</v>
      </c>
      <c r="Y6" s="812"/>
      <c r="Z6" s="812"/>
      <c r="AA6" s="812"/>
      <c r="AB6" s="638"/>
      <c r="AC6" s="632"/>
    </row>
    <row r="7" spans="1:29" ht="14.25">
      <c r="A7" s="630"/>
      <c r="B7" s="636" t="s">
        <v>402</v>
      </c>
      <c r="C7" s="637">
        <v>162769.205</v>
      </c>
      <c r="D7" s="637">
        <v>7249.698</v>
      </c>
      <c r="E7" s="637">
        <v>57566.957</v>
      </c>
      <c r="F7" s="637">
        <v>143131.421</v>
      </c>
      <c r="G7" s="637">
        <v>0</v>
      </c>
      <c r="H7" s="637">
        <v>0</v>
      </c>
      <c r="I7" s="811">
        <v>0</v>
      </c>
      <c r="J7" s="811"/>
      <c r="K7" s="811"/>
      <c r="L7" s="637">
        <v>0</v>
      </c>
      <c r="M7" s="637">
        <v>0</v>
      </c>
      <c r="N7" s="637">
        <v>0</v>
      </c>
      <c r="O7" s="637">
        <v>0</v>
      </c>
      <c r="P7" s="637">
        <v>0</v>
      </c>
      <c r="Q7" s="811">
        <v>370717.281</v>
      </c>
      <c r="R7" s="811"/>
      <c r="S7" s="811">
        <v>1060000</v>
      </c>
      <c r="T7" s="811"/>
      <c r="U7" s="811"/>
      <c r="V7" s="811">
        <v>1060000</v>
      </c>
      <c r="W7" s="811"/>
      <c r="X7" s="812">
        <v>0.34973328396226416</v>
      </c>
      <c r="Y7" s="812"/>
      <c r="Z7" s="812"/>
      <c r="AA7" s="812"/>
      <c r="AB7" s="638"/>
      <c r="AC7" s="632"/>
    </row>
    <row r="8" spans="1:29" ht="14.25">
      <c r="A8" s="630"/>
      <c r="B8" s="636" t="s">
        <v>403</v>
      </c>
      <c r="C8" s="637">
        <v>133680.842</v>
      </c>
      <c r="D8" s="637">
        <v>261137.601</v>
      </c>
      <c r="E8" s="637">
        <v>0</v>
      </c>
      <c r="F8" s="637">
        <v>94895.795</v>
      </c>
      <c r="G8" s="637">
        <v>230945.932</v>
      </c>
      <c r="H8" s="637">
        <v>0</v>
      </c>
      <c r="I8" s="811">
        <v>0</v>
      </c>
      <c r="J8" s="811"/>
      <c r="K8" s="811"/>
      <c r="L8" s="637">
        <v>0</v>
      </c>
      <c r="M8" s="637">
        <v>0</v>
      </c>
      <c r="N8" s="637">
        <v>0</v>
      </c>
      <c r="O8" s="637">
        <v>0</v>
      </c>
      <c r="P8" s="637">
        <v>0</v>
      </c>
      <c r="Q8" s="811">
        <v>720660.17</v>
      </c>
      <c r="R8" s="811"/>
      <c r="S8" s="811">
        <v>1712600</v>
      </c>
      <c r="T8" s="811"/>
      <c r="U8" s="811"/>
      <c r="V8" s="811">
        <v>1712600</v>
      </c>
      <c r="W8" s="811"/>
      <c r="X8" s="812">
        <v>0.4207988847366577</v>
      </c>
      <c r="Y8" s="812"/>
      <c r="Z8" s="812"/>
      <c r="AA8" s="812"/>
      <c r="AB8" s="638"/>
      <c r="AC8" s="632"/>
    </row>
    <row r="9" spans="1:29" ht="15">
      <c r="A9" s="630"/>
      <c r="B9" s="639" t="s">
        <v>404</v>
      </c>
      <c r="C9" s="640">
        <v>409861.382</v>
      </c>
      <c r="D9" s="640">
        <v>325207.327</v>
      </c>
      <c r="E9" s="640">
        <v>118488.601</v>
      </c>
      <c r="F9" s="640">
        <v>304658.942</v>
      </c>
      <c r="G9" s="640">
        <v>284998.575</v>
      </c>
      <c r="H9" s="640">
        <v>0</v>
      </c>
      <c r="I9" s="809">
        <v>0</v>
      </c>
      <c r="J9" s="809"/>
      <c r="K9" s="809"/>
      <c r="L9" s="640">
        <v>0</v>
      </c>
      <c r="M9" s="640">
        <v>0</v>
      </c>
      <c r="N9" s="640">
        <v>0</v>
      </c>
      <c r="O9" s="640">
        <v>0</v>
      </c>
      <c r="P9" s="640">
        <v>0</v>
      </c>
      <c r="Q9" s="809">
        <v>1443214.827</v>
      </c>
      <c r="R9" s="809"/>
      <c r="S9" s="809">
        <v>3616600</v>
      </c>
      <c r="T9" s="809"/>
      <c r="U9" s="809"/>
      <c r="V9" s="809">
        <v>3616600</v>
      </c>
      <c r="W9" s="809"/>
      <c r="X9" s="810">
        <v>0.399052930100094</v>
      </c>
      <c r="Y9" s="810"/>
      <c r="Z9" s="810"/>
      <c r="AA9" s="810"/>
      <c r="AB9" s="641"/>
      <c r="AC9" s="632"/>
    </row>
    <row r="10" spans="1:29" ht="13.5" customHeight="1">
      <c r="A10" s="630"/>
      <c r="B10" s="631"/>
      <c r="C10" s="631"/>
      <c r="D10" s="631"/>
      <c r="E10" s="631"/>
      <c r="F10" s="631"/>
      <c r="G10" s="631"/>
      <c r="H10" s="631"/>
      <c r="I10" s="631"/>
      <c r="J10" s="631"/>
      <c r="K10" s="631"/>
      <c r="L10" s="631"/>
      <c r="M10" s="631"/>
      <c r="N10" s="631"/>
      <c r="O10" s="631"/>
      <c r="P10" s="631"/>
      <c r="Q10" s="631"/>
      <c r="R10" s="631"/>
      <c r="S10" s="631"/>
      <c r="T10" s="631"/>
      <c r="U10" s="631"/>
      <c r="V10" s="631"/>
      <c r="W10" s="631"/>
      <c r="X10" s="631"/>
      <c r="Y10" s="631"/>
      <c r="Z10" s="631"/>
      <c r="AA10" s="631"/>
      <c r="AB10" s="631"/>
      <c r="AC10" s="632"/>
    </row>
    <row r="11" spans="1:29" ht="27.75" customHeight="1">
      <c r="A11" s="630"/>
      <c r="B11" s="806"/>
      <c r="C11" s="806"/>
      <c r="D11" s="806"/>
      <c r="E11" s="806"/>
      <c r="F11" s="806"/>
      <c r="G11" s="806"/>
      <c r="H11" s="806"/>
      <c r="I11" s="806"/>
      <c r="J11" s="806"/>
      <c r="K11" s="806"/>
      <c r="L11" s="806"/>
      <c r="M11" s="806"/>
      <c r="N11" s="806"/>
      <c r="O11" s="806"/>
      <c r="P11" s="806"/>
      <c r="Q11" s="806"/>
      <c r="R11" s="806"/>
      <c r="S11" s="806"/>
      <c r="T11" s="806"/>
      <c r="U11" s="806"/>
      <c r="V11" s="806"/>
      <c r="W11" s="806"/>
      <c r="X11" s="806"/>
      <c r="Y11" s="806"/>
      <c r="Z11" s="806"/>
      <c r="AA11" s="806"/>
      <c r="AB11" s="806"/>
      <c r="AC11" s="632"/>
    </row>
    <row r="12" spans="1:29" ht="13.5" customHeight="1">
      <c r="A12" s="630"/>
      <c r="B12" s="631"/>
      <c r="C12" s="631"/>
      <c r="D12" s="631"/>
      <c r="E12" s="631"/>
      <c r="F12" s="631"/>
      <c r="G12" s="631"/>
      <c r="H12" s="631"/>
      <c r="I12" s="631"/>
      <c r="J12" s="631"/>
      <c r="K12" s="631"/>
      <c r="L12" s="631"/>
      <c r="M12" s="631"/>
      <c r="N12" s="631"/>
      <c r="O12" s="631"/>
      <c r="P12" s="631"/>
      <c r="Q12" s="631"/>
      <c r="R12" s="631"/>
      <c r="S12" s="631"/>
      <c r="T12" s="631"/>
      <c r="U12" s="631"/>
      <c r="V12" s="631"/>
      <c r="W12" s="631"/>
      <c r="X12" s="631"/>
      <c r="Y12" s="631"/>
      <c r="Z12" s="631"/>
      <c r="AA12" s="631"/>
      <c r="AB12" s="631"/>
      <c r="AC12" s="632"/>
    </row>
    <row r="13" spans="1:29" ht="375" customHeight="1">
      <c r="A13" s="630"/>
      <c r="B13" s="819"/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631"/>
      <c r="AA13" s="631"/>
      <c r="AB13" s="631"/>
      <c r="AC13" s="632"/>
    </row>
    <row r="14" spans="1:29" ht="21" customHeight="1">
      <c r="A14" s="630"/>
      <c r="B14" s="631"/>
      <c r="C14" s="631"/>
      <c r="D14" s="631"/>
      <c r="E14" s="631"/>
      <c r="F14" s="631"/>
      <c r="G14" s="631"/>
      <c r="H14" s="631"/>
      <c r="I14" s="631"/>
      <c r="J14" s="631"/>
      <c r="K14" s="631"/>
      <c r="L14" s="631"/>
      <c r="M14" s="631"/>
      <c r="N14" s="631"/>
      <c r="O14" s="631"/>
      <c r="P14" s="631"/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2"/>
    </row>
    <row r="15" spans="1:29" ht="18" customHeight="1">
      <c r="A15" s="630"/>
      <c r="B15" s="807" t="s">
        <v>405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631"/>
      <c r="S15" s="631"/>
      <c r="T15" s="631"/>
      <c r="U15" s="808" t="s">
        <v>382</v>
      </c>
      <c r="V15" s="808"/>
      <c r="W15" s="808"/>
      <c r="X15" s="808"/>
      <c r="Y15" s="808"/>
      <c r="Z15" s="631"/>
      <c r="AA15" s="631"/>
      <c r="AB15" s="631"/>
      <c r="AC15" s="632"/>
    </row>
    <row r="16" spans="1:29" ht="3" customHeight="1">
      <c r="A16" s="630"/>
      <c r="B16" s="807"/>
      <c r="C16" s="807"/>
      <c r="D16" s="807"/>
      <c r="E16" s="807"/>
      <c r="F16" s="807"/>
      <c r="G16" s="807"/>
      <c r="H16" s="807"/>
      <c r="I16" s="807"/>
      <c r="J16" s="807"/>
      <c r="K16" s="807"/>
      <c r="L16" s="807"/>
      <c r="M16" s="807"/>
      <c r="N16" s="807"/>
      <c r="O16" s="807"/>
      <c r="P16" s="807"/>
      <c r="Q16" s="807"/>
      <c r="R16" s="631"/>
      <c r="S16" s="631"/>
      <c r="T16" s="631"/>
      <c r="U16" s="631"/>
      <c r="V16" s="631"/>
      <c r="W16" s="631"/>
      <c r="X16" s="631"/>
      <c r="Y16" s="631"/>
      <c r="Z16" s="631"/>
      <c r="AA16" s="631"/>
      <c r="AB16" s="631"/>
      <c r="AC16" s="632"/>
    </row>
    <row r="17" spans="1:29" ht="13.5" customHeight="1">
      <c r="A17" s="630"/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O17" s="631"/>
      <c r="P17" s="631"/>
      <c r="Q17" s="631"/>
      <c r="R17" s="631"/>
      <c r="S17" s="631"/>
      <c r="T17" s="631"/>
      <c r="U17" s="631"/>
      <c r="V17" s="631"/>
      <c r="W17" s="631"/>
      <c r="X17" s="631"/>
      <c r="Y17" s="631"/>
      <c r="Z17" s="631"/>
      <c r="AA17" s="631"/>
      <c r="AB17" s="631"/>
      <c r="AC17" s="632"/>
    </row>
    <row r="18" spans="1:29" ht="12.75">
      <c r="A18" s="630"/>
      <c r="B18" s="642" t="s">
        <v>406</v>
      </c>
      <c r="C18" s="625"/>
      <c r="D18" s="625"/>
      <c r="E18" s="625"/>
      <c r="F18" s="625"/>
      <c r="G18" s="625"/>
      <c r="H18" s="625"/>
      <c r="I18" s="804"/>
      <c r="J18" s="804"/>
      <c r="K18" s="804"/>
      <c r="L18" s="625"/>
      <c r="M18" s="625"/>
      <c r="N18" s="625"/>
      <c r="O18" s="625"/>
      <c r="P18" s="625"/>
      <c r="Q18" s="804"/>
      <c r="R18" s="804"/>
      <c r="S18" s="804"/>
      <c r="T18" s="804"/>
      <c r="U18" s="804"/>
      <c r="V18" s="804"/>
      <c r="W18" s="804"/>
      <c r="X18" s="804"/>
      <c r="Y18" s="628"/>
      <c r="Z18" s="631"/>
      <c r="AA18" s="631"/>
      <c r="AB18" s="631"/>
      <c r="AC18" s="632"/>
    </row>
    <row r="19" spans="1:29" ht="28.5" customHeight="1">
      <c r="A19" s="630"/>
      <c r="B19" s="643" t="s">
        <v>635</v>
      </c>
      <c r="C19" s="634" t="s">
        <v>383</v>
      </c>
      <c r="D19" s="634" t="s">
        <v>384</v>
      </c>
      <c r="E19" s="634" t="s">
        <v>385</v>
      </c>
      <c r="F19" s="634" t="s">
        <v>386</v>
      </c>
      <c r="G19" s="634" t="s">
        <v>387</v>
      </c>
      <c r="H19" s="634" t="s">
        <v>388</v>
      </c>
      <c r="I19" s="802" t="s">
        <v>389</v>
      </c>
      <c r="J19" s="802"/>
      <c r="K19" s="802"/>
      <c r="L19" s="634" t="s">
        <v>390</v>
      </c>
      <c r="M19" s="634" t="s">
        <v>391</v>
      </c>
      <c r="N19" s="634" t="s">
        <v>392</v>
      </c>
      <c r="O19" s="634" t="s">
        <v>393</v>
      </c>
      <c r="P19" s="634" t="s">
        <v>394</v>
      </c>
      <c r="Q19" s="802" t="s">
        <v>395</v>
      </c>
      <c r="R19" s="802"/>
      <c r="S19" s="802"/>
      <c r="T19" s="802" t="s">
        <v>407</v>
      </c>
      <c r="U19" s="802"/>
      <c r="V19" s="802"/>
      <c r="W19" s="802" t="s">
        <v>398</v>
      </c>
      <c r="X19" s="802"/>
      <c r="Y19" s="632"/>
      <c r="Z19" s="631"/>
      <c r="AA19" s="631"/>
      <c r="AB19" s="631"/>
      <c r="AC19" s="632"/>
    </row>
    <row r="20" spans="1:29" ht="14.25">
      <c r="A20" s="630"/>
      <c r="B20" s="636" t="s">
        <v>399</v>
      </c>
      <c r="C20" s="637">
        <v>97001.845</v>
      </c>
      <c r="D20" s="637">
        <v>50305.438</v>
      </c>
      <c r="E20" s="637">
        <v>51638.503</v>
      </c>
      <c r="F20" s="637">
        <v>43163.127</v>
      </c>
      <c r="G20" s="637">
        <v>48742.306</v>
      </c>
      <c r="H20" s="637">
        <v>0</v>
      </c>
      <c r="I20" s="811">
        <v>0</v>
      </c>
      <c r="J20" s="811"/>
      <c r="K20" s="811"/>
      <c r="L20" s="637">
        <v>0</v>
      </c>
      <c r="M20" s="637">
        <v>0</v>
      </c>
      <c r="N20" s="637">
        <v>0</v>
      </c>
      <c r="O20" s="637">
        <v>0</v>
      </c>
      <c r="P20" s="637">
        <v>0</v>
      </c>
      <c r="Q20" s="811">
        <v>290851.219</v>
      </c>
      <c r="R20" s="811"/>
      <c r="S20" s="811"/>
      <c r="T20" s="811">
        <v>720000</v>
      </c>
      <c r="U20" s="811"/>
      <c r="V20" s="811"/>
      <c r="W20" s="812">
        <v>0.4039600263888889</v>
      </c>
      <c r="X20" s="812"/>
      <c r="Y20" s="632"/>
      <c r="Z20" s="631"/>
      <c r="AA20" s="631"/>
      <c r="AB20" s="631"/>
      <c r="AC20" s="632"/>
    </row>
    <row r="21" spans="1:29" ht="14.25">
      <c r="A21" s="630"/>
      <c r="B21" s="636" t="s">
        <v>400</v>
      </c>
      <c r="C21" s="637">
        <v>9584.226</v>
      </c>
      <c r="D21" s="637">
        <v>1214.38</v>
      </c>
      <c r="E21" s="637">
        <v>5420.442</v>
      </c>
      <c r="F21" s="637">
        <v>19010.848</v>
      </c>
      <c r="G21" s="637">
        <v>0</v>
      </c>
      <c r="H21" s="637">
        <v>0</v>
      </c>
      <c r="I21" s="811">
        <v>0</v>
      </c>
      <c r="J21" s="811"/>
      <c r="K21" s="811"/>
      <c r="L21" s="637">
        <v>0</v>
      </c>
      <c r="M21" s="637">
        <v>0</v>
      </c>
      <c r="N21" s="637">
        <v>0</v>
      </c>
      <c r="O21" s="637">
        <v>0</v>
      </c>
      <c r="P21" s="637">
        <v>0</v>
      </c>
      <c r="Q21" s="811">
        <v>35229.896</v>
      </c>
      <c r="R21" s="811"/>
      <c r="S21" s="811"/>
      <c r="T21" s="811">
        <v>69000</v>
      </c>
      <c r="U21" s="811"/>
      <c r="V21" s="811"/>
      <c r="W21" s="812">
        <v>0.5105782028985507</v>
      </c>
      <c r="X21" s="812"/>
      <c r="Y21" s="632"/>
      <c r="Z21" s="631"/>
      <c r="AA21" s="631"/>
      <c r="AB21" s="631"/>
      <c r="AC21" s="632"/>
    </row>
    <row r="22" spans="1:29" ht="14.25">
      <c r="A22" s="630"/>
      <c r="B22" s="636" t="s">
        <v>401</v>
      </c>
      <c r="C22" s="637">
        <v>6825.264</v>
      </c>
      <c r="D22" s="637">
        <v>5300.21</v>
      </c>
      <c r="E22" s="637">
        <v>3862.699</v>
      </c>
      <c r="F22" s="637">
        <v>4457.751</v>
      </c>
      <c r="G22" s="637">
        <v>5310.337</v>
      </c>
      <c r="H22" s="637">
        <v>0</v>
      </c>
      <c r="I22" s="811">
        <v>0</v>
      </c>
      <c r="J22" s="811"/>
      <c r="K22" s="811"/>
      <c r="L22" s="637">
        <v>0</v>
      </c>
      <c r="M22" s="637">
        <v>0</v>
      </c>
      <c r="N22" s="637">
        <v>0</v>
      </c>
      <c r="O22" s="637">
        <v>0</v>
      </c>
      <c r="P22" s="637">
        <v>0</v>
      </c>
      <c r="Q22" s="811">
        <v>25756.261</v>
      </c>
      <c r="R22" s="811"/>
      <c r="S22" s="811"/>
      <c r="T22" s="811">
        <v>55000</v>
      </c>
      <c r="U22" s="811"/>
      <c r="V22" s="811"/>
      <c r="W22" s="812">
        <v>0.4682956545454545</v>
      </c>
      <c r="X22" s="812"/>
      <c r="Y22" s="632"/>
      <c r="Z22" s="631"/>
      <c r="AA22" s="631"/>
      <c r="AB22" s="631"/>
      <c r="AC22" s="632"/>
    </row>
    <row r="23" spans="1:29" ht="14.25">
      <c r="A23" s="630"/>
      <c r="B23" s="636" t="s">
        <v>402</v>
      </c>
      <c r="C23" s="637">
        <v>162769.205</v>
      </c>
      <c r="D23" s="637">
        <v>7249.698</v>
      </c>
      <c r="E23" s="637">
        <v>57566.957</v>
      </c>
      <c r="F23" s="637">
        <v>143131.421</v>
      </c>
      <c r="G23" s="637">
        <v>0</v>
      </c>
      <c r="H23" s="637">
        <v>0</v>
      </c>
      <c r="I23" s="811">
        <v>0</v>
      </c>
      <c r="J23" s="811"/>
      <c r="K23" s="811"/>
      <c r="L23" s="637">
        <v>0</v>
      </c>
      <c r="M23" s="637">
        <v>0</v>
      </c>
      <c r="N23" s="637">
        <v>0</v>
      </c>
      <c r="O23" s="637">
        <v>0</v>
      </c>
      <c r="P23" s="637">
        <v>0</v>
      </c>
      <c r="Q23" s="811">
        <v>370717.281</v>
      </c>
      <c r="R23" s="811"/>
      <c r="S23" s="811"/>
      <c r="T23" s="811">
        <v>1060000</v>
      </c>
      <c r="U23" s="811"/>
      <c r="V23" s="811"/>
      <c r="W23" s="812">
        <v>0.34973328396226416</v>
      </c>
      <c r="X23" s="812"/>
      <c r="Y23" s="632"/>
      <c r="Z23" s="631"/>
      <c r="AA23" s="631"/>
      <c r="AB23" s="631"/>
      <c r="AC23" s="632"/>
    </row>
    <row r="24" spans="1:29" ht="14.25">
      <c r="A24" s="630"/>
      <c r="B24" s="636" t="s">
        <v>403</v>
      </c>
      <c r="C24" s="637">
        <v>133680.842</v>
      </c>
      <c r="D24" s="637">
        <v>261137.601</v>
      </c>
      <c r="E24" s="637">
        <v>0</v>
      </c>
      <c r="F24" s="637">
        <v>94895.795</v>
      </c>
      <c r="G24" s="637">
        <v>230945.932</v>
      </c>
      <c r="H24" s="637">
        <v>0</v>
      </c>
      <c r="I24" s="811">
        <v>0</v>
      </c>
      <c r="J24" s="811"/>
      <c r="K24" s="811"/>
      <c r="L24" s="637">
        <v>0</v>
      </c>
      <c r="M24" s="637">
        <v>0</v>
      </c>
      <c r="N24" s="637">
        <v>0</v>
      </c>
      <c r="O24" s="637">
        <v>0</v>
      </c>
      <c r="P24" s="637">
        <v>0</v>
      </c>
      <c r="Q24" s="811">
        <v>720660.17</v>
      </c>
      <c r="R24" s="811"/>
      <c r="S24" s="811"/>
      <c r="T24" s="811">
        <v>1712600</v>
      </c>
      <c r="U24" s="811"/>
      <c r="V24" s="811"/>
      <c r="W24" s="812">
        <v>0.4207988847366577</v>
      </c>
      <c r="X24" s="812"/>
      <c r="Y24" s="632"/>
      <c r="Z24" s="631"/>
      <c r="AA24" s="631"/>
      <c r="AB24" s="631"/>
      <c r="AC24" s="632"/>
    </row>
    <row r="25" spans="1:29" ht="15">
      <c r="A25" s="630"/>
      <c r="B25" s="639" t="s">
        <v>404</v>
      </c>
      <c r="C25" s="640">
        <v>409861.382</v>
      </c>
      <c r="D25" s="640">
        <v>325207.327</v>
      </c>
      <c r="E25" s="640">
        <v>118488.601</v>
      </c>
      <c r="F25" s="640">
        <v>304658.942</v>
      </c>
      <c r="G25" s="640">
        <v>284998.575</v>
      </c>
      <c r="H25" s="640">
        <v>0</v>
      </c>
      <c r="I25" s="809">
        <v>0</v>
      </c>
      <c r="J25" s="809"/>
      <c r="K25" s="809"/>
      <c r="L25" s="640">
        <v>0</v>
      </c>
      <c r="M25" s="640">
        <v>0</v>
      </c>
      <c r="N25" s="640">
        <v>0</v>
      </c>
      <c r="O25" s="640">
        <v>0</v>
      </c>
      <c r="P25" s="640">
        <v>0</v>
      </c>
      <c r="Q25" s="809">
        <v>1443214.827</v>
      </c>
      <c r="R25" s="809"/>
      <c r="S25" s="809"/>
      <c r="T25" s="809">
        <v>3616600</v>
      </c>
      <c r="U25" s="809"/>
      <c r="V25" s="809"/>
      <c r="W25" s="810">
        <v>0.399052930100094</v>
      </c>
      <c r="X25" s="810"/>
      <c r="Y25" s="632"/>
      <c r="Z25" s="631"/>
      <c r="AA25" s="631"/>
      <c r="AB25" s="631"/>
      <c r="AC25" s="632"/>
    </row>
    <row r="26" spans="1:29" ht="12.75">
      <c r="A26" s="630"/>
      <c r="B26" s="624"/>
      <c r="C26" s="624"/>
      <c r="D26" s="624"/>
      <c r="E26" s="624"/>
      <c r="F26" s="624"/>
      <c r="G26" s="624"/>
      <c r="H26" s="624"/>
      <c r="I26" s="805"/>
      <c r="J26" s="805"/>
      <c r="K26" s="805"/>
      <c r="L26" s="624"/>
      <c r="M26" s="624"/>
      <c r="N26" s="624"/>
      <c r="O26" s="624"/>
      <c r="P26" s="624"/>
      <c r="Q26" s="805"/>
      <c r="R26" s="805"/>
      <c r="S26" s="805"/>
      <c r="T26" s="805"/>
      <c r="U26" s="805"/>
      <c r="V26" s="805"/>
      <c r="W26" s="805"/>
      <c r="X26" s="805"/>
      <c r="Y26" s="644"/>
      <c r="Z26" s="631"/>
      <c r="AA26" s="631"/>
      <c r="AB26" s="631"/>
      <c r="AC26" s="632"/>
    </row>
    <row r="27" spans="1:29" ht="9.75" customHeight="1">
      <c r="A27" s="630"/>
      <c r="B27" s="631"/>
      <c r="C27" s="631"/>
      <c r="D27" s="631"/>
      <c r="E27" s="631"/>
      <c r="F27" s="631"/>
      <c r="G27" s="631"/>
      <c r="H27" s="631"/>
      <c r="I27" s="631"/>
      <c r="J27" s="631"/>
      <c r="K27" s="631"/>
      <c r="L27" s="631"/>
      <c r="M27" s="631"/>
      <c r="N27" s="631"/>
      <c r="O27" s="631"/>
      <c r="P27" s="631"/>
      <c r="Q27" s="631"/>
      <c r="R27" s="631"/>
      <c r="S27" s="631"/>
      <c r="T27" s="631"/>
      <c r="U27" s="631"/>
      <c r="V27" s="631"/>
      <c r="W27" s="631"/>
      <c r="X27" s="631"/>
      <c r="Y27" s="631"/>
      <c r="Z27" s="631"/>
      <c r="AA27" s="631"/>
      <c r="AB27" s="631"/>
      <c r="AC27" s="632"/>
    </row>
    <row r="28" spans="1:29" ht="13.5" customHeight="1">
      <c r="A28" s="630"/>
      <c r="B28" s="803" t="s">
        <v>408</v>
      </c>
      <c r="C28" s="803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03"/>
      <c r="P28" s="803"/>
      <c r="Q28" s="803"/>
      <c r="R28" s="803"/>
      <c r="S28" s="803"/>
      <c r="T28" s="803"/>
      <c r="U28" s="803"/>
      <c r="V28" s="803"/>
      <c r="W28" s="803"/>
      <c r="X28" s="803"/>
      <c r="Y28" s="803"/>
      <c r="Z28" s="631"/>
      <c r="AA28" s="631"/>
      <c r="AB28" s="631"/>
      <c r="AC28" s="632"/>
    </row>
    <row r="29" spans="1:29" ht="13.5" customHeight="1">
      <c r="A29" s="630"/>
      <c r="B29" s="803" t="s">
        <v>412</v>
      </c>
      <c r="C29" s="803"/>
      <c r="D29" s="803"/>
      <c r="E29" s="803"/>
      <c r="F29" s="803"/>
      <c r="G29" s="803"/>
      <c r="H29" s="803"/>
      <c r="I29" s="803"/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631"/>
      <c r="AA29" s="631"/>
      <c r="AB29" s="631"/>
      <c r="AC29" s="632"/>
    </row>
    <row r="30" spans="1:29" ht="13.5" customHeight="1">
      <c r="A30" s="630"/>
      <c r="B30" s="803" t="s">
        <v>413</v>
      </c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631"/>
      <c r="AA30" s="631"/>
      <c r="AB30" s="631"/>
      <c r="AC30" s="632"/>
    </row>
    <row r="31" spans="1:29" ht="21" customHeight="1">
      <c r="A31" s="630"/>
      <c r="B31" s="631"/>
      <c r="C31" s="631"/>
      <c r="D31" s="631"/>
      <c r="E31" s="631"/>
      <c r="F31" s="631"/>
      <c r="G31" s="631"/>
      <c r="H31" s="631"/>
      <c r="I31" s="631"/>
      <c r="J31" s="631"/>
      <c r="K31" s="631"/>
      <c r="L31" s="631"/>
      <c r="M31" s="631"/>
      <c r="N31" s="631"/>
      <c r="O31" s="631"/>
      <c r="P31" s="631"/>
      <c r="Q31" s="631"/>
      <c r="R31" s="631"/>
      <c r="S31" s="631"/>
      <c r="T31" s="631"/>
      <c r="U31" s="631"/>
      <c r="V31" s="631"/>
      <c r="W31" s="631"/>
      <c r="X31" s="631"/>
      <c r="Y31" s="631"/>
      <c r="Z31" s="631"/>
      <c r="AA31" s="631"/>
      <c r="AB31" s="631"/>
      <c r="AC31" s="632"/>
    </row>
    <row r="32" spans="1:29" ht="12.75">
      <c r="A32" s="630"/>
      <c r="B32" s="642" t="s">
        <v>414</v>
      </c>
      <c r="C32" s="625"/>
      <c r="D32" s="625"/>
      <c r="E32" s="625"/>
      <c r="F32" s="625"/>
      <c r="G32" s="625"/>
      <c r="H32" s="625"/>
      <c r="I32" s="804"/>
      <c r="J32" s="804"/>
      <c r="K32" s="804"/>
      <c r="L32" s="625"/>
      <c r="M32" s="625"/>
      <c r="N32" s="625"/>
      <c r="O32" s="625"/>
      <c r="P32" s="625"/>
      <c r="Q32" s="804"/>
      <c r="R32" s="804"/>
      <c r="S32" s="804"/>
      <c r="T32" s="804"/>
      <c r="U32" s="804"/>
      <c r="V32" s="804"/>
      <c r="W32" s="804"/>
      <c r="X32" s="804"/>
      <c r="Y32" s="628"/>
      <c r="Z32" s="631"/>
      <c r="AA32" s="631"/>
      <c r="AB32" s="631"/>
      <c r="AC32" s="632"/>
    </row>
    <row r="33" spans="1:29" ht="36.75" customHeight="1">
      <c r="A33" s="630"/>
      <c r="B33" s="643" t="s">
        <v>635</v>
      </c>
      <c r="C33" s="634" t="s">
        <v>383</v>
      </c>
      <c r="D33" s="634" t="s">
        <v>384</v>
      </c>
      <c r="E33" s="634" t="s">
        <v>385</v>
      </c>
      <c r="F33" s="634" t="s">
        <v>386</v>
      </c>
      <c r="G33" s="634" t="s">
        <v>387</v>
      </c>
      <c r="H33" s="634" t="s">
        <v>388</v>
      </c>
      <c r="I33" s="802" t="s">
        <v>389</v>
      </c>
      <c r="J33" s="802"/>
      <c r="K33" s="802"/>
      <c r="L33" s="634" t="s">
        <v>390</v>
      </c>
      <c r="M33" s="634" t="s">
        <v>391</v>
      </c>
      <c r="N33" s="634" t="s">
        <v>392</v>
      </c>
      <c r="O33" s="634" t="s">
        <v>393</v>
      </c>
      <c r="P33" s="634" t="s">
        <v>394</v>
      </c>
      <c r="Q33" s="802" t="s">
        <v>415</v>
      </c>
      <c r="R33" s="802"/>
      <c r="S33" s="802"/>
      <c r="T33" s="802" t="s">
        <v>416</v>
      </c>
      <c r="U33" s="802"/>
      <c r="V33" s="802"/>
      <c r="W33" s="802" t="s">
        <v>398</v>
      </c>
      <c r="X33" s="802"/>
      <c r="Y33" s="632"/>
      <c r="Z33" s="631"/>
      <c r="AA33" s="631"/>
      <c r="AB33" s="631"/>
      <c r="AC33" s="632"/>
    </row>
    <row r="34" spans="1:29" ht="14.25">
      <c r="A34" s="630"/>
      <c r="B34" s="636" t="s">
        <v>399</v>
      </c>
      <c r="C34" s="637">
        <v>102756.273</v>
      </c>
      <c r="D34" s="637">
        <v>53813.667</v>
      </c>
      <c r="E34" s="637">
        <v>53378.062</v>
      </c>
      <c r="F34" s="637">
        <v>41733.374</v>
      </c>
      <c r="G34" s="637">
        <v>52137.009</v>
      </c>
      <c r="H34" s="637">
        <v>0</v>
      </c>
      <c r="I34" s="811">
        <v>0</v>
      </c>
      <c r="J34" s="811"/>
      <c r="K34" s="811"/>
      <c r="L34" s="637">
        <v>0</v>
      </c>
      <c r="M34" s="637">
        <v>0</v>
      </c>
      <c r="N34" s="637">
        <v>0</v>
      </c>
      <c r="O34" s="637">
        <v>0</v>
      </c>
      <c r="P34" s="637">
        <v>0</v>
      </c>
      <c r="Q34" s="811">
        <f>_501+_502+_503+_504+_505+_506+_507+_508+_509+_510+_511+_512</f>
        <v>303818.385</v>
      </c>
      <c r="R34" s="811"/>
      <c r="S34" s="811"/>
      <c r="T34" s="811">
        <v>750865.54805</v>
      </c>
      <c r="U34" s="811"/>
      <c r="V34" s="811"/>
      <c r="W34" s="812">
        <f>_513/_514</f>
        <v>0.40462421772981494</v>
      </c>
      <c r="X34" s="812"/>
      <c r="Y34" s="632"/>
      <c r="Z34" s="631"/>
      <c r="AA34" s="631"/>
      <c r="AB34" s="631"/>
      <c r="AC34" s="632"/>
    </row>
    <row r="35" spans="1:29" ht="14.25">
      <c r="A35" s="630"/>
      <c r="B35" s="636" t="s">
        <v>400</v>
      </c>
      <c r="C35" s="637">
        <v>7939.311</v>
      </c>
      <c r="D35" s="637">
        <v>1620.607</v>
      </c>
      <c r="E35" s="637">
        <v>12545.511</v>
      </c>
      <c r="F35" s="637">
        <v>29763.338</v>
      </c>
      <c r="G35" s="637">
        <v>0</v>
      </c>
      <c r="H35" s="637">
        <v>0</v>
      </c>
      <c r="I35" s="811">
        <v>0</v>
      </c>
      <c r="J35" s="811"/>
      <c r="K35" s="811"/>
      <c r="L35" s="637">
        <v>0</v>
      </c>
      <c r="M35" s="637">
        <v>0</v>
      </c>
      <c r="N35" s="637">
        <v>0</v>
      </c>
      <c r="O35" s="637">
        <v>0</v>
      </c>
      <c r="P35" s="637">
        <v>0</v>
      </c>
      <c r="Q35" s="811">
        <f>_519+_520+_521+_522+_523+_524+_525+_526+_527+_528+_529+_530</f>
        <v>51868.767</v>
      </c>
      <c r="R35" s="811"/>
      <c r="S35" s="811"/>
      <c r="T35" s="811">
        <v>67880.30191</v>
      </c>
      <c r="U35" s="811"/>
      <c r="V35" s="811"/>
      <c r="W35" s="812">
        <f>_531/_532</f>
        <v>0.7641210416060155</v>
      </c>
      <c r="X35" s="812"/>
      <c r="Y35" s="632"/>
      <c r="Z35" s="631"/>
      <c r="AA35" s="631"/>
      <c r="AB35" s="631"/>
      <c r="AC35" s="632"/>
    </row>
    <row r="36" spans="1:29" ht="14.25">
      <c r="A36" s="630"/>
      <c r="B36" s="636" t="s">
        <v>401</v>
      </c>
      <c r="C36" s="637">
        <v>5998.106</v>
      </c>
      <c r="D36" s="637">
        <v>5925.726</v>
      </c>
      <c r="E36" s="637">
        <v>4764.228</v>
      </c>
      <c r="F36" s="637">
        <v>4177.376</v>
      </c>
      <c r="G36" s="637">
        <v>4964.476</v>
      </c>
      <c r="H36" s="637">
        <v>0</v>
      </c>
      <c r="I36" s="811">
        <v>0</v>
      </c>
      <c r="J36" s="811"/>
      <c r="K36" s="811"/>
      <c r="L36" s="637">
        <v>0</v>
      </c>
      <c r="M36" s="637">
        <v>0</v>
      </c>
      <c r="N36" s="637">
        <v>0</v>
      </c>
      <c r="O36" s="637">
        <v>0</v>
      </c>
      <c r="P36" s="637">
        <v>0</v>
      </c>
      <c r="Q36" s="811">
        <f>_537+_538+_539+_540+_541+_542+_543+_544+_545+_546+_547+_548</f>
        <v>25829.911999999997</v>
      </c>
      <c r="R36" s="811"/>
      <c r="S36" s="811"/>
      <c r="T36" s="811">
        <v>67340.90689</v>
      </c>
      <c r="U36" s="811"/>
      <c r="V36" s="811"/>
      <c r="W36" s="812">
        <f>_549/_550</f>
        <v>0.3835694111187518</v>
      </c>
      <c r="X36" s="812"/>
      <c r="Y36" s="632"/>
      <c r="Z36" s="631"/>
      <c r="AA36" s="631"/>
      <c r="AB36" s="631"/>
      <c r="AC36" s="632"/>
    </row>
    <row r="37" spans="1:29" ht="15" thickBot="1">
      <c r="A37" s="630"/>
      <c r="B37" s="636" t="s">
        <v>402</v>
      </c>
      <c r="C37" s="637">
        <v>139600.965</v>
      </c>
      <c r="D37" s="637">
        <v>11039.425</v>
      </c>
      <c r="E37" s="637">
        <v>137501.311</v>
      </c>
      <c r="F37" s="637">
        <v>101010.8</v>
      </c>
      <c r="G37" s="637">
        <v>9346.921</v>
      </c>
      <c r="H37" s="637">
        <v>0</v>
      </c>
      <c r="I37" s="811">
        <v>0</v>
      </c>
      <c r="J37" s="811"/>
      <c r="K37" s="811"/>
      <c r="L37" s="637">
        <v>0</v>
      </c>
      <c r="M37" s="637">
        <v>0</v>
      </c>
      <c r="N37" s="637">
        <v>0</v>
      </c>
      <c r="O37" s="637">
        <v>0</v>
      </c>
      <c r="P37" s="637">
        <v>0</v>
      </c>
      <c r="Q37" s="811">
        <f>_555+_556+_557+_558+_559+_560+_561+_562+_563+_564+_565+_566</f>
        <v>398499.42199999996</v>
      </c>
      <c r="R37" s="811"/>
      <c r="S37" s="811"/>
      <c r="T37" s="811">
        <v>1171503.92621</v>
      </c>
      <c r="U37" s="811"/>
      <c r="V37" s="811"/>
      <c r="W37" s="812">
        <f>_567/_568</f>
        <v>0.34016055182094734</v>
      </c>
      <c r="X37" s="812"/>
      <c r="Y37" s="632"/>
      <c r="Z37" s="631"/>
      <c r="AA37" s="631"/>
      <c r="AB37" s="631"/>
      <c r="AC37" s="632"/>
    </row>
    <row r="38" spans="1:29" ht="15" thickBot="1">
      <c r="A38" s="630"/>
      <c r="B38" s="636" t="s">
        <v>403</v>
      </c>
      <c r="C38" s="637">
        <v>137791.976</v>
      </c>
      <c r="D38" s="637">
        <v>261218.062</v>
      </c>
      <c r="E38" s="637">
        <v>0</v>
      </c>
      <c r="F38" s="637">
        <v>119886.975</v>
      </c>
      <c r="G38" s="637">
        <v>214773.907</v>
      </c>
      <c r="H38" s="637">
        <v>0</v>
      </c>
      <c r="I38" s="811">
        <v>0</v>
      </c>
      <c r="J38" s="811"/>
      <c r="K38" s="811"/>
      <c r="L38" s="637">
        <v>0</v>
      </c>
      <c r="M38" s="637">
        <v>0</v>
      </c>
      <c r="N38" s="637">
        <v>0</v>
      </c>
      <c r="O38" s="637">
        <v>0</v>
      </c>
      <c r="P38" s="637">
        <v>0</v>
      </c>
      <c r="Q38" s="811">
        <f>_573+_574+_575+_576+_577+_578+_579+_580+_581+_582+_583+_584</f>
        <v>733670.92</v>
      </c>
      <c r="R38" s="811"/>
      <c r="S38" s="811"/>
      <c r="T38" s="811">
        <v>1674589.3123400002</v>
      </c>
      <c r="U38" s="811"/>
      <c r="V38" s="811"/>
      <c r="W38" s="812">
        <f>_585/_586</f>
        <v>0.43811991071100254</v>
      </c>
      <c r="X38" s="812"/>
      <c r="Y38" s="632"/>
      <c r="Z38" s="631"/>
      <c r="AA38" s="631"/>
      <c r="AB38" s="631"/>
      <c r="AC38" s="632"/>
    </row>
    <row r="39" spans="1:29" ht="15.75" thickBot="1">
      <c r="A39" s="630"/>
      <c r="B39" s="639" t="s">
        <v>404</v>
      </c>
      <c r="C39" s="640">
        <v>394086.631</v>
      </c>
      <c r="D39" s="640">
        <v>333617.487</v>
      </c>
      <c r="E39" s="640">
        <v>208189.112</v>
      </c>
      <c r="F39" s="640">
        <v>296571.863</v>
      </c>
      <c r="G39" s="640">
        <v>281222.313</v>
      </c>
      <c r="H39" s="640">
        <v>0</v>
      </c>
      <c r="I39" s="809">
        <v>0</v>
      </c>
      <c r="J39" s="809"/>
      <c r="K39" s="809"/>
      <c r="L39" s="640">
        <v>0</v>
      </c>
      <c r="M39" s="640">
        <v>0</v>
      </c>
      <c r="N39" s="640">
        <v>0</v>
      </c>
      <c r="O39" s="640">
        <v>0</v>
      </c>
      <c r="P39" s="640">
        <v>0</v>
      </c>
      <c r="Q39" s="809">
        <f>_483+_484+_485+_486+_487+_488+_489+_490+_491+_492+_493+_494</f>
        <v>1513687.406</v>
      </c>
      <c r="R39" s="809"/>
      <c r="S39" s="809"/>
      <c r="T39" s="809">
        <v>3732179.9954</v>
      </c>
      <c r="U39" s="809"/>
      <c r="V39" s="809"/>
      <c r="W39" s="810">
        <f>_495/_496</f>
        <v>0.40557727865902915</v>
      </c>
      <c r="X39" s="810"/>
      <c r="Y39" s="632"/>
      <c r="Z39" s="631"/>
      <c r="AA39" s="631"/>
      <c r="AB39" s="631"/>
      <c r="AC39" s="632"/>
    </row>
    <row r="40" spans="1:29" ht="12.75">
      <c r="A40" s="630"/>
      <c r="B40" s="645"/>
      <c r="C40" s="645"/>
      <c r="D40" s="645"/>
      <c r="E40" s="645"/>
      <c r="F40" s="645"/>
      <c r="G40" s="645"/>
      <c r="H40" s="645"/>
      <c r="I40" s="813"/>
      <c r="J40" s="813"/>
      <c r="K40" s="813"/>
      <c r="L40" s="645"/>
      <c r="M40" s="645"/>
      <c r="N40" s="645"/>
      <c r="O40" s="645"/>
      <c r="P40" s="645"/>
      <c r="Q40" s="813"/>
      <c r="R40" s="813"/>
      <c r="S40" s="813"/>
      <c r="T40" s="813"/>
      <c r="U40" s="813"/>
      <c r="V40" s="813"/>
      <c r="W40" s="813"/>
      <c r="X40" s="813"/>
      <c r="Y40" s="644"/>
      <c r="Z40" s="646"/>
      <c r="AA40" s="646"/>
      <c r="AB40" s="646"/>
      <c r="AC40" s="646"/>
    </row>
    <row r="41" spans="1:29" ht="2.25" customHeight="1" thickBot="1">
      <c r="A41" s="630"/>
      <c r="B41" s="646"/>
      <c r="C41" s="646"/>
      <c r="D41" s="646"/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6"/>
      <c r="P41" s="646"/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6"/>
      <c r="AB41" s="646"/>
      <c r="AC41" s="646"/>
    </row>
    <row r="42" spans="1:29" ht="339.75" customHeight="1" thickBot="1">
      <c r="A42" s="647"/>
      <c r="B42" s="819"/>
      <c r="C42" s="819"/>
      <c r="D42" s="819"/>
      <c r="E42" s="819"/>
      <c r="F42" s="819"/>
      <c r="G42" s="819"/>
      <c r="H42" s="819"/>
      <c r="I42" s="819"/>
      <c r="J42" s="648"/>
      <c r="K42" s="819"/>
      <c r="L42" s="819"/>
      <c r="M42" s="819"/>
      <c r="N42" s="819"/>
      <c r="O42" s="819"/>
      <c r="P42" s="819"/>
      <c r="Q42" s="819"/>
      <c r="R42" s="819"/>
      <c r="S42" s="819"/>
      <c r="T42" s="819"/>
      <c r="U42" s="819"/>
      <c r="V42" s="819"/>
      <c r="W42" s="819"/>
      <c r="X42" s="819"/>
      <c r="Y42" s="819"/>
      <c r="Z42" s="819"/>
      <c r="AA42" s="648"/>
      <c r="AB42" s="648"/>
      <c r="AC42" s="644"/>
    </row>
  </sheetData>
  <mergeCells count="118">
    <mergeCell ref="B1:Q1"/>
    <mergeCell ref="U1:Y1"/>
    <mergeCell ref="I3:K3"/>
    <mergeCell ref="Q3:R3"/>
    <mergeCell ref="S3:U3"/>
    <mergeCell ref="V3:W3"/>
    <mergeCell ref="X3:AA3"/>
    <mergeCell ref="X4:AA4"/>
    <mergeCell ref="I5:K5"/>
    <mergeCell ref="Q5:R5"/>
    <mergeCell ref="S5:U5"/>
    <mergeCell ref="V5:W5"/>
    <mergeCell ref="X5:AA5"/>
    <mergeCell ref="I4:K4"/>
    <mergeCell ref="Q4:R4"/>
    <mergeCell ref="S4:U4"/>
    <mergeCell ref="V4:W4"/>
    <mergeCell ref="X6:AA6"/>
    <mergeCell ref="I7:K7"/>
    <mergeCell ref="Q7:R7"/>
    <mergeCell ref="S7:U7"/>
    <mergeCell ref="V7:W7"/>
    <mergeCell ref="X7:AA7"/>
    <mergeCell ref="I6:K6"/>
    <mergeCell ref="Q6:R6"/>
    <mergeCell ref="S6:U6"/>
    <mergeCell ref="V6:W6"/>
    <mergeCell ref="X8:AA8"/>
    <mergeCell ref="I9:K9"/>
    <mergeCell ref="Q9:R9"/>
    <mergeCell ref="S9:U9"/>
    <mergeCell ref="V9:W9"/>
    <mergeCell ref="X9:AA9"/>
    <mergeCell ref="I8:K8"/>
    <mergeCell ref="Q8:R8"/>
    <mergeCell ref="S8:U8"/>
    <mergeCell ref="V8:W8"/>
    <mergeCell ref="B11:AB11"/>
    <mergeCell ref="B13:Y13"/>
    <mergeCell ref="B15:Q16"/>
    <mergeCell ref="U15:Y15"/>
    <mergeCell ref="I18:K18"/>
    <mergeCell ref="Q18:S18"/>
    <mergeCell ref="T18:V18"/>
    <mergeCell ref="W18:X18"/>
    <mergeCell ref="I19:K19"/>
    <mergeCell ref="Q19:S19"/>
    <mergeCell ref="T19:V19"/>
    <mergeCell ref="W19:X19"/>
    <mergeCell ref="I20:K20"/>
    <mergeCell ref="Q20:S20"/>
    <mergeCell ref="T20:V20"/>
    <mergeCell ref="W20:X20"/>
    <mergeCell ref="I21:K21"/>
    <mergeCell ref="Q21:S21"/>
    <mergeCell ref="T21:V21"/>
    <mergeCell ref="W21:X21"/>
    <mergeCell ref="I22:K22"/>
    <mergeCell ref="Q22:S22"/>
    <mergeCell ref="T22:V22"/>
    <mergeCell ref="W22:X22"/>
    <mergeCell ref="I23:K23"/>
    <mergeCell ref="Q23:S23"/>
    <mergeCell ref="T23:V23"/>
    <mergeCell ref="W23:X23"/>
    <mergeCell ref="I24:K24"/>
    <mergeCell ref="Q24:S24"/>
    <mergeCell ref="T24:V24"/>
    <mergeCell ref="W24:X24"/>
    <mergeCell ref="I25:K25"/>
    <mergeCell ref="Q25:S25"/>
    <mergeCell ref="T25:V25"/>
    <mergeCell ref="W25:X25"/>
    <mergeCell ref="I26:K26"/>
    <mergeCell ref="Q26:S26"/>
    <mergeCell ref="T26:V26"/>
    <mergeCell ref="W26:X26"/>
    <mergeCell ref="B28:Y28"/>
    <mergeCell ref="B29:Y29"/>
    <mergeCell ref="B30:Y30"/>
    <mergeCell ref="I32:K32"/>
    <mergeCell ref="Q32:S32"/>
    <mergeCell ref="T32:V32"/>
    <mergeCell ref="W32:X32"/>
    <mergeCell ref="I33:K33"/>
    <mergeCell ref="Q33:S33"/>
    <mergeCell ref="T33:V33"/>
    <mergeCell ref="W33:X33"/>
    <mergeCell ref="I34:K34"/>
    <mergeCell ref="Q34:S34"/>
    <mergeCell ref="T34:V34"/>
    <mergeCell ref="W34:X34"/>
    <mergeCell ref="I35:K35"/>
    <mergeCell ref="Q35:S35"/>
    <mergeCell ref="T35:V35"/>
    <mergeCell ref="W35:X35"/>
    <mergeCell ref="I36:K36"/>
    <mergeCell ref="Q36:S36"/>
    <mergeCell ref="T36:V36"/>
    <mergeCell ref="W36:X36"/>
    <mergeCell ref="I37:K37"/>
    <mergeCell ref="Q37:S37"/>
    <mergeCell ref="T37:V37"/>
    <mergeCell ref="W37:X37"/>
    <mergeCell ref="I38:K38"/>
    <mergeCell ref="Q38:S38"/>
    <mergeCell ref="T38:V38"/>
    <mergeCell ref="W38:X38"/>
    <mergeCell ref="I39:K39"/>
    <mergeCell ref="Q39:S39"/>
    <mergeCell ref="T39:V39"/>
    <mergeCell ref="W39:X39"/>
    <mergeCell ref="B42:I42"/>
    <mergeCell ref="K42:Z42"/>
    <mergeCell ref="I40:K40"/>
    <mergeCell ref="Q40:S40"/>
    <mergeCell ref="T40:V40"/>
    <mergeCell ref="W40:X40"/>
  </mergeCells>
  <printOptions/>
  <pageMargins left="0" right="0" top="0" bottom="0" header="0.5" footer="0.5"/>
  <pageSetup firstPageNumber="4" useFirstPageNumber="1" horizontalDpi="600" verticalDpi="600" orientation="landscape" paperSize="9" scale="76" r:id="rId2"/>
  <headerFooter alignWithMargins="0">
    <oddFooter>&amp;C&amp;P</oddFooter>
  </headerFooter>
  <rowBreaks count="2" manualBreakCount="2">
    <brk id="13" max="255" man="1"/>
    <brk id="39" max="2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599"/>
  <sheetViews>
    <sheetView zoomScaleSheetLayoutView="70" workbookViewId="0" topLeftCell="A1">
      <selection activeCell="U342" sqref="U342"/>
    </sheetView>
  </sheetViews>
  <sheetFormatPr defaultColWidth="9.00390625" defaultRowHeight="12.75"/>
  <cols>
    <col min="1" max="1" width="5.00390625" style="28" customWidth="1"/>
    <col min="2" max="2" width="10.375" style="0" customWidth="1"/>
    <col min="3" max="3" width="40.00390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75390625" style="15" bestFit="1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17" t="s">
        <v>1080</v>
      </c>
      <c r="B1" s="817"/>
      <c r="C1" s="817"/>
      <c r="D1" s="817"/>
      <c r="E1" s="817"/>
      <c r="F1" s="817"/>
      <c r="G1" s="817"/>
      <c r="I1" s="8"/>
    </row>
    <row r="2" spans="1:9" ht="14.25" customHeight="1">
      <c r="A2" s="297"/>
      <c r="B2" s="297"/>
      <c r="C2" s="297"/>
      <c r="D2" s="297"/>
      <c r="E2" s="297"/>
      <c r="F2" s="297"/>
      <c r="G2" s="297"/>
      <c r="I2" s="8"/>
    </row>
    <row r="3" ht="12.75" hidden="1">
      <c r="G3" s="23"/>
    </row>
    <row r="4" spans="1:7" ht="26.25" customHeight="1">
      <c r="A4" s="830" t="s">
        <v>779</v>
      </c>
      <c r="B4" s="831"/>
      <c r="C4" s="832"/>
      <c r="D4" s="44" t="s">
        <v>795</v>
      </c>
      <c r="E4" s="51" t="s">
        <v>796</v>
      </c>
      <c r="F4" s="5" t="s">
        <v>636</v>
      </c>
      <c r="G4" s="43" t="s">
        <v>797</v>
      </c>
    </row>
    <row r="5" spans="1:256" s="28" customFormat="1" ht="15">
      <c r="A5" s="793" t="s">
        <v>767</v>
      </c>
      <c r="B5" s="794"/>
      <c r="C5" s="795"/>
      <c r="D5" s="289">
        <v>94350</v>
      </c>
      <c r="E5" s="289">
        <f>E51</f>
        <v>116348</v>
      </c>
      <c r="F5" s="289">
        <f>F51</f>
        <v>14736</v>
      </c>
      <c r="G5" s="310">
        <f aca="true" t="shared" si="0" ref="G5:G26">F5/E5*100</f>
        <v>12.665451920101765</v>
      </c>
      <c r="O5" s="69"/>
      <c r="P5" s="173"/>
      <c r="Q5" s="15"/>
      <c r="R5" s="15"/>
      <c r="S5" s="15"/>
      <c r="T5" s="134"/>
      <c r="U5" s="30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5" customHeight="1">
      <c r="A6" s="833" t="s">
        <v>944</v>
      </c>
      <c r="B6" s="834"/>
      <c r="C6" s="835"/>
      <c r="D6" s="289">
        <v>4175273</v>
      </c>
      <c r="E6" s="289">
        <f>E168</f>
        <v>4475439</v>
      </c>
      <c r="F6" s="289">
        <f>F168</f>
        <v>2241658</v>
      </c>
      <c r="G6" s="310">
        <f t="shared" si="0"/>
        <v>50.08800254008601</v>
      </c>
      <c r="O6" s="69"/>
      <c r="P6" s="134"/>
      <c r="Q6" s="15"/>
      <c r="R6" s="134"/>
      <c r="S6" s="15"/>
      <c r="T6" s="134"/>
      <c r="U6" s="134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5" customHeight="1">
      <c r="A7" s="793" t="s">
        <v>768</v>
      </c>
      <c r="B7" s="794"/>
      <c r="C7" s="795"/>
      <c r="D7" s="289">
        <v>149638</v>
      </c>
      <c r="E7" s="289">
        <f>E218</f>
        <v>166795</v>
      </c>
      <c r="F7" s="289">
        <f>F218</f>
        <v>67956</v>
      </c>
      <c r="G7" s="310">
        <f t="shared" si="0"/>
        <v>40.74222848406727</v>
      </c>
      <c r="O7" s="69"/>
      <c r="P7" s="173"/>
      <c r="Q7" s="15"/>
      <c r="R7" s="15"/>
      <c r="S7" s="15"/>
      <c r="T7" s="13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5" customHeight="1">
      <c r="A8" s="793" t="s">
        <v>769</v>
      </c>
      <c r="B8" s="794"/>
      <c r="C8" s="795"/>
      <c r="D8" s="289">
        <v>595070</v>
      </c>
      <c r="E8" s="289">
        <f>E264</f>
        <v>680870</v>
      </c>
      <c r="F8" s="289">
        <f>F264</f>
        <v>96342</v>
      </c>
      <c r="G8" s="310">
        <f t="shared" si="0"/>
        <v>14.149837707638756</v>
      </c>
      <c r="I8" s="69"/>
      <c r="O8" s="69"/>
      <c r="P8" s="173"/>
      <c r="Q8" s="15"/>
      <c r="R8" s="15"/>
      <c r="S8" s="15"/>
      <c r="T8" s="134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5" customHeight="1">
      <c r="A9" s="793" t="s">
        <v>770</v>
      </c>
      <c r="B9" s="794"/>
      <c r="C9" s="795"/>
      <c r="D9" s="289">
        <v>10270</v>
      </c>
      <c r="E9" s="289">
        <f>E293</f>
        <v>12342</v>
      </c>
      <c r="F9" s="289">
        <f>F293</f>
        <v>6053</v>
      </c>
      <c r="G9" s="310">
        <f t="shared" si="0"/>
        <v>49.04391508669583</v>
      </c>
      <c r="O9" s="69"/>
      <c r="P9" s="174"/>
      <c r="Q9" s="15"/>
      <c r="R9" s="15"/>
      <c r="S9" s="15"/>
      <c r="T9" s="134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5" customHeight="1">
      <c r="A10" s="793" t="s">
        <v>771</v>
      </c>
      <c r="B10" s="794"/>
      <c r="C10" s="795"/>
      <c r="D10" s="289">
        <v>8900</v>
      </c>
      <c r="E10" s="289">
        <f>E310</f>
        <v>8650</v>
      </c>
      <c r="F10" s="289">
        <f>F310</f>
        <v>242</v>
      </c>
      <c r="G10" s="310">
        <f>F10/E10*100</f>
        <v>2.7976878612716765</v>
      </c>
      <c r="O10" s="69"/>
      <c r="P10" s="134"/>
      <c r="Q10" s="15"/>
      <c r="R10" s="15"/>
      <c r="S10" s="15"/>
      <c r="T10" s="134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5" customHeight="1">
      <c r="A11" s="793" t="s">
        <v>359</v>
      </c>
      <c r="B11" s="794"/>
      <c r="C11" s="795"/>
      <c r="D11" s="289">
        <v>1644659</v>
      </c>
      <c r="E11" s="289">
        <f>E361</f>
        <v>1741738</v>
      </c>
      <c r="F11" s="289">
        <f>F361</f>
        <v>553890</v>
      </c>
      <c r="G11" s="310">
        <f t="shared" si="0"/>
        <v>31.800994179377152</v>
      </c>
      <c r="O11" s="69"/>
      <c r="P11" s="134"/>
      <c r="Q11" s="15"/>
      <c r="R11" s="15"/>
      <c r="S11" s="15"/>
      <c r="T11" s="134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5" customHeight="1">
      <c r="A12" s="793" t="s">
        <v>772</v>
      </c>
      <c r="B12" s="794"/>
      <c r="C12" s="795"/>
      <c r="D12" s="289">
        <v>84073</v>
      </c>
      <c r="E12" s="289">
        <f>E401</f>
        <v>99054</v>
      </c>
      <c r="F12" s="289">
        <f>F401</f>
        <v>70909</v>
      </c>
      <c r="G12" s="310">
        <f t="shared" si="0"/>
        <v>71.58620550406849</v>
      </c>
      <c r="O12" s="69"/>
      <c r="P12" s="134"/>
      <c r="Q12" s="15"/>
      <c r="R12" s="15"/>
      <c r="S12" s="15"/>
      <c r="T12" s="134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5" customHeight="1">
      <c r="A13" s="793" t="s">
        <v>773</v>
      </c>
      <c r="B13" s="794"/>
      <c r="C13" s="795"/>
      <c r="D13" s="289">
        <v>15220</v>
      </c>
      <c r="E13" s="289">
        <f>E432</f>
        <v>22235</v>
      </c>
      <c r="F13" s="289">
        <f>F432</f>
        <v>10763</v>
      </c>
      <c r="G13" s="310">
        <f t="shared" si="0"/>
        <v>48.40566674162356</v>
      </c>
      <c r="O13" s="69"/>
      <c r="P13" s="134"/>
      <c r="Q13" s="15"/>
      <c r="R13" s="15"/>
      <c r="S13" s="15"/>
      <c r="T13" s="134"/>
      <c r="U13" s="15"/>
      <c r="V13" s="15" t="s">
        <v>810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5" customHeight="1">
      <c r="A14" s="793" t="s">
        <v>774</v>
      </c>
      <c r="B14" s="794"/>
      <c r="C14" s="795"/>
      <c r="D14" s="289">
        <v>52190</v>
      </c>
      <c r="E14" s="289">
        <f>E468</f>
        <v>53319</v>
      </c>
      <c r="F14" s="289">
        <f>F468</f>
        <v>15768</v>
      </c>
      <c r="G14" s="310">
        <f t="shared" si="0"/>
        <v>29.57294772970236</v>
      </c>
      <c r="O14" s="69"/>
      <c r="P14" s="134"/>
      <c r="Q14" s="15"/>
      <c r="R14" s="15"/>
      <c r="S14" s="15"/>
      <c r="T14" s="134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5" customHeight="1">
      <c r="A15" s="793" t="s">
        <v>775</v>
      </c>
      <c r="B15" s="794"/>
      <c r="C15" s="795"/>
      <c r="D15" s="289">
        <v>273379</v>
      </c>
      <c r="E15" s="289">
        <f>E490</f>
        <v>274688</v>
      </c>
      <c r="F15" s="289">
        <f>F490</f>
        <v>99915</v>
      </c>
      <c r="G15" s="310">
        <f>F15/E15*100</f>
        <v>36.37399522367195</v>
      </c>
      <c r="O15" s="69"/>
      <c r="P15" s="134"/>
      <c r="Q15" s="15"/>
      <c r="R15" s="15"/>
      <c r="S15" s="15"/>
      <c r="T15" s="134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4.25" customHeight="1">
      <c r="A16" s="793" t="s">
        <v>776</v>
      </c>
      <c r="B16" s="794"/>
      <c r="C16" s="795"/>
      <c r="D16" s="289">
        <v>119965</v>
      </c>
      <c r="E16" s="289">
        <f>E529</f>
        <v>134897</v>
      </c>
      <c r="F16" s="289">
        <f>F529</f>
        <v>16232</v>
      </c>
      <c r="G16" s="310">
        <f>F16/E16*100</f>
        <v>12.032884348799454</v>
      </c>
      <c r="O16" s="69"/>
      <c r="P16" s="134"/>
      <c r="Q16" s="15"/>
      <c r="R16" s="15"/>
      <c r="S16" s="15"/>
      <c r="T16" s="134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5" customHeight="1">
      <c r="A17" s="833" t="s">
        <v>801</v>
      </c>
      <c r="B17" s="834"/>
      <c r="C17" s="835"/>
      <c r="D17" s="289">
        <v>445135</v>
      </c>
      <c r="E17" s="289">
        <f>E551</f>
        <v>528495</v>
      </c>
      <c r="F17" s="289">
        <f>F551</f>
        <v>66819</v>
      </c>
      <c r="G17" s="310">
        <f t="shared" si="0"/>
        <v>12.64326057957029</v>
      </c>
      <c r="O17" s="69"/>
      <c r="P17" s="134"/>
      <c r="Q17" s="15"/>
      <c r="R17" s="15"/>
      <c r="S17" s="15"/>
      <c r="T17" s="134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5" customHeight="1">
      <c r="A18" s="262" t="s">
        <v>1037</v>
      </c>
      <c r="B18" s="263"/>
      <c r="C18" s="264"/>
      <c r="D18" s="289">
        <v>32482</v>
      </c>
      <c r="E18" s="289">
        <f>E569</f>
        <v>54931</v>
      </c>
      <c r="F18" s="289">
        <f>F569</f>
        <v>10697</v>
      </c>
      <c r="G18" s="310">
        <f>F18/E18*100</f>
        <v>19.47352132675538</v>
      </c>
      <c r="O18" s="69"/>
      <c r="P18" s="134"/>
      <c r="Q18" s="15"/>
      <c r="R18" s="15"/>
      <c r="S18" s="15"/>
      <c r="T18" s="134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5.75" customHeight="1">
      <c r="A19" s="240" t="s">
        <v>1033</v>
      </c>
      <c r="B19" s="245"/>
      <c r="C19" s="241"/>
      <c r="D19" s="246">
        <f>SUM(D5:D18)</f>
        <v>7700604</v>
      </c>
      <c r="E19" s="490">
        <f>SUM(E5:E18)</f>
        <v>8369801</v>
      </c>
      <c r="F19" s="490">
        <f>SUM(F5:F18)</f>
        <v>3271980</v>
      </c>
      <c r="G19" s="96">
        <f t="shared" si="0"/>
        <v>39.092685716183695</v>
      </c>
      <c r="O19" s="69"/>
      <c r="P19" s="15"/>
      <c r="Q19" s="134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5" customHeight="1">
      <c r="A20" s="793" t="s">
        <v>777</v>
      </c>
      <c r="B20" s="794"/>
      <c r="C20" s="795"/>
      <c r="D20" s="192">
        <f>D21+D22+D23</f>
        <v>150000</v>
      </c>
      <c r="E20" s="289">
        <f>E21+E22+E23</f>
        <v>82080</v>
      </c>
      <c r="F20" s="53" t="s">
        <v>1007</v>
      </c>
      <c r="G20" s="53" t="s">
        <v>1007</v>
      </c>
      <c r="O20" s="69"/>
      <c r="P20" s="134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5" customHeight="1">
      <c r="A21" s="820" t="s">
        <v>355</v>
      </c>
      <c r="B21" s="821"/>
      <c r="C21" s="822"/>
      <c r="D21" s="193">
        <v>100000</v>
      </c>
      <c r="E21" s="656">
        <f>E574</f>
        <v>53228</v>
      </c>
      <c r="F21" s="310" t="s">
        <v>1007</v>
      </c>
      <c r="G21" s="53" t="s">
        <v>1007</v>
      </c>
      <c r="O21" s="69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5" customHeight="1">
      <c r="A22" s="820" t="s">
        <v>952</v>
      </c>
      <c r="B22" s="821"/>
      <c r="C22" s="822"/>
      <c r="D22" s="193">
        <v>40000</v>
      </c>
      <c r="E22" s="656">
        <f>E575</f>
        <v>20607</v>
      </c>
      <c r="F22" s="310" t="s">
        <v>1007</v>
      </c>
      <c r="G22" s="53" t="s">
        <v>1007</v>
      </c>
      <c r="O22" s="69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5" customHeight="1">
      <c r="A23" s="820" t="s">
        <v>1002</v>
      </c>
      <c r="B23" s="821"/>
      <c r="C23" s="822"/>
      <c r="D23" s="193">
        <v>10000</v>
      </c>
      <c r="E23" s="656">
        <f>E576</f>
        <v>8245</v>
      </c>
      <c r="F23" s="310" t="s">
        <v>1007</v>
      </c>
      <c r="G23" s="53" t="s">
        <v>1007</v>
      </c>
      <c r="O23" s="69"/>
      <c r="P23" s="15"/>
      <c r="Q23" s="15"/>
      <c r="R23" s="134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5" customHeight="1">
      <c r="A24" s="782" t="s">
        <v>458</v>
      </c>
      <c r="B24" s="783"/>
      <c r="C24" s="784"/>
      <c r="D24" s="194">
        <v>0</v>
      </c>
      <c r="E24" s="536">
        <v>0</v>
      </c>
      <c r="F24" s="536">
        <f>F582</f>
        <v>6607</v>
      </c>
      <c r="G24" s="310">
        <v>0</v>
      </c>
      <c r="O24" s="69"/>
      <c r="P24" s="15"/>
      <c r="Q24" s="15"/>
      <c r="R24" s="134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5" customHeight="1">
      <c r="A25" s="823" t="s">
        <v>435</v>
      </c>
      <c r="B25" s="824"/>
      <c r="C25" s="825"/>
      <c r="D25" s="194">
        <f>D593</f>
        <v>1460</v>
      </c>
      <c r="E25" s="536">
        <f>E593</f>
        <v>3795</v>
      </c>
      <c r="F25" s="536">
        <f>F593</f>
        <v>3795</v>
      </c>
      <c r="G25" s="310">
        <f>F25/E25*100</f>
        <v>100</v>
      </c>
      <c r="O25" s="69"/>
      <c r="P25" s="15"/>
      <c r="Q25" s="15"/>
      <c r="R25" s="134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5" customHeight="1">
      <c r="A26" s="827" t="s">
        <v>778</v>
      </c>
      <c r="B26" s="828"/>
      <c r="C26" s="829"/>
      <c r="D26" s="95">
        <f>D19+D20+D25</f>
        <v>7852064</v>
      </c>
      <c r="E26" s="95">
        <f>E19+E20+E25</f>
        <v>8455676</v>
      </c>
      <c r="F26" s="95">
        <f>F19+F24+F25</f>
        <v>3282382</v>
      </c>
      <c r="G26" s="96">
        <f t="shared" si="0"/>
        <v>38.81868226739057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ht="14.25" customHeight="1">
      <c r="G27" s="15"/>
    </row>
    <row r="28" spans="1:256" s="28" customFormat="1" ht="15.75">
      <c r="A28" s="64" t="s">
        <v>912</v>
      </c>
      <c r="D28" s="69"/>
      <c r="E28" s="69"/>
      <c r="F28" s="6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7" ht="13.5" customHeight="1">
      <c r="A29" s="64"/>
      <c r="G29" s="400"/>
    </row>
    <row r="30" spans="1:5" ht="14.25" customHeight="1">
      <c r="A30" s="787" t="s">
        <v>755</v>
      </c>
      <c r="B30" s="787"/>
      <c r="E30" s="69"/>
    </row>
    <row r="31" spans="1:5" ht="12" customHeight="1">
      <c r="A31" s="456"/>
      <c r="B31" s="456"/>
      <c r="E31" s="69"/>
    </row>
    <row r="32" spans="1:15" ht="24" customHeight="1">
      <c r="A32" s="7" t="s">
        <v>662</v>
      </c>
      <c r="B32" s="7" t="s">
        <v>664</v>
      </c>
      <c r="C32" s="5" t="s">
        <v>665</v>
      </c>
      <c r="D32" s="44" t="s">
        <v>795</v>
      </c>
      <c r="E32" s="51" t="s">
        <v>796</v>
      </c>
      <c r="F32" s="5" t="s">
        <v>636</v>
      </c>
      <c r="G32" s="43" t="s">
        <v>797</v>
      </c>
      <c r="O32" s="69"/>
    </row>
    <row r="33" spans="1:15" ht="15" customHeight="1">
      <c r="A33" s="316" t="s">
        <v>534</v>
      </c>
      <c r="B33" s="317">
        <v>1019</v>
      </c>
      <c r="C33" s="318" t="s">
        <v>26</v>
      </c>
      <c r="D33" s="319">
        <v>100</v>
      </c>
      <c r="E33" s="320">
        <v>100</v>
      </c>
      <c r="F33" s="320">
        <v>25</v>
      </c>
      <c r="G33" s="399">
        <f aca="true" t="shared" si="1" ref="G33:G41">F33/E33*100</f>
        <v>25</v>
      </c>
      <c r="O33" s="69"/>
    </row>
    <row r="34" spans="1:15" ht="15" customHeight="1">
      <c r="A34" s="316" t="s">
        <v>534</v>
      </c>
      <c r="B34" s="317">
        <v>1039</v>
      </c>
      <c r="C34" s="318" t="s">
        <v>66</v>
      </c>
      <c r="D34" s="319">
        <v>300</v>
      </c>
      <c r="E34" s="320">
        <v>300</v>
      </c>
      <c r="F34" s="320">
        <v>5</v>
      </c>
      <c r="G34" s="395">
        <f t="shared" si="1"/>
        <v>1.6666666666666667</v>
      </c>
      <c r="O34" s="69"/>
    </row>
    <row r="35" spans="1:15" ht="14.25" customHeight="1">
      <c r="A35" s="316" t="s">
        <v>534</v>
      </c>
      <c r="B35" s="317">
        <v>2399</v>
      </c>
      <c r="C35" s="318" t="s">
        <v>68</v>
      </c>
      <c r="D35" s="319">
        <v>300</v>
      </c>
      <c r="E35" s="320">
        <v>300</v>
      </c>
      <c r="F35" s="320">
        <v>60</v>
      </c>
      <c r="G35" s="395">
        <f t="shared" si="1"/>
        <v>20</v>
      </c>
      <c r="O35" s="69"/>
    </row>
    <row r="36" spans="1:15" ht="15" customHeight="1">
      <c r="A36" s="316" t="s">
        <v>534</v>
      </c>
      <c r="B36" s="350" t="s">
        <v>587</v>
      </c>
      <c r="C36" s="356" t="s">
        <v>23</v>
      </c>
      <c r="D36" s="320">
        <f>D37+D38+D39</f>
        <v>25000</v>
      </c>
      <c r="E36" s="320">
        <f>E37+E38+E39</f>
        <v>25000</v>
      </c>
      <c r="F36" s="320">
        <f>F37+F38+F39</f>
        <v>5471</v>
      </c>
      <c r="G36" s="395">
        <f t="shared" si="1"/>
        <v>21.884</v>
      </c>
      <c r="O36" s="69"/>
    </row>
    <row r="37" spans="1:15" ht="14.25" customHeight="1">
      <c r="A37" s="316"/>
      <c r="B37" s="351" t="s">
        <v>22</v>
      </c>
      <c r="C37" s="353" t="s">
        <v>588</v>
      </c>
      <c r="D37" s="370">
        <v>19000</v>
      </c>
      <c r="E37" s="371">
        <v>19000</v>
      </c>
      <c r="F37" s="353">
        <v>3065</v>
      </c>
      <c r="G37" s="381">
        <f t="shared" si="1"/>
        <v>16.13157894736842</v>
      </c>
      <c r="O37" s="69"/>
    </row>
    <row r="38" spans="1:15" ht="15" customHeight="1">
      <c r="A38" s="316"/>
      <c r="B38" s="352" t="s">
        <v>24</v>
      </c>
      <c r="C38" s="354" t="s">
        <v>589</v>
      </c>
      <c r="D38" s="370">
        <v>4500</v>
      </c>
      <c r="E38" s="371">
        <v>4500</v>
      </c>
      <c r="F38" s="353">
        <v>1481</v>
      </c>
      <c r="G38" s="381">
        <f t="shared" si="1"/>
        <v>32.91111111111111</v>
      </c>
      <c r="O38" s="69"/>
    </row>
    <row r="39" spans="1:256" s="28" customFormat="1" ht="14.25" customHeight="1">
      <c r="A39" s="316"/>
      <c r="B39" s="352" t="s">
        <v>25</v>
      </c>
      <c r="C39" s="355" t="s">
        <v>590</v>
      </c>
      <c r="D39" s="372">
        <v>1500</v>
      </c>
      <c r="E39" s="384">
        <v>1500</v>
      </c>
      <c r="F39" s="657">
        <v>925</v>
      </c>
      <c r="G39" s="381">
        <f t="shared" si="1"/>
        <v>61.66666666666667</v>
      </c>
      <c r="O39" s="69"/>
      <c r="P39" s="15"/>
      <c r="Q39" s="15"/>
      <c r="R39" s="15"/>
      <c r="S39" s="15"/>
      <c r="T39" s="15"/>
      <c r="U39" s="134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s="28" customFormat="1" ht="25.5" customHeight="1">
      <c r="A40" s="130" t="s">
        <v>534</v>
      </c>
      <c r="B40" s="127">
        <v>1019</v>
      </c>
      <c r="C40" s="345" t="s">
        <v>704</v>
      </c>
      <c r="D40" s="156">
        <v>900</v>
      </c>
      <c r="E40" s="299">
        <v>900</v>
      </c>
      <c r="F40" s="299">
        <v>0</v>
      </c>
      <c r="G40" s="157">
        <f t="shared" si="1"/>
        <v>0</v>
      </c>
      <c r="O40" s="69"/>
      <c r="P40" s="15"/>
      <c r="Q40" s="15"/>
      <c r="R40" s="15"/>
      <c r="S40" s="15"/>
      <c r="T40" s="15"/>
      <c r="U40" s="134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s="28" customFormat="1" ht="12.75">
      <c r="A41" s="326"/>
      <c r="B41" s="322"/>
      <c r="C41" s="323" t="s">
        <v>1008</v>
      </c>
      <c r="D41" s="324">
        <f>SUM(D33:D40)-D36</f>
        <v>26600</v>
      </c>
      <c r="E41" s="324">
        <f>SUM(E33:E40)-E36</f>
        <v>26600</v>
      </c>
      <c r="F41" s="374">
        <f>SUM(F33:F40)-F36</f>
        <v>5561</v>
      </c>
      <c r="G41" s="325">
        <f t="shared" si="1"/>
        <v>20.906015037593985</v>
      </c>
      <c r="O41" s="69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12" customHeight="1">
      <c r="A42" s="16"/>
      <c r="B42" s="59"/>
      <c r="C42" s="160"/>
      <c r="D42" s="161"/>
      <c r="E42" s="62"/>
      <c r="F42" s="298"/>
      <c r="G42" s="163"/>
      <c r="O42" s="69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3.5" customHeight="1">
      <c r="A43" s="787" t="s">
        <v>937</v>
      </c>
      <c r="B43" s="787"/>
      <c r="C43" s="787"/>
      <c r="D43" s="16"/>
      <c r="E43" s="59"/>
      <c r="F43" s="443"/>
      <c r="G43" s="161"/>
      <c r="H43" s="62"/>
      <c r="I43" s="162"/>
      <c r="J43" s="163"/>
      <c r="R43" s="69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11.25" customHeight="1">
      <c r="A44" s="456"/>
      <c r="B44" s="456"/>
      <c r="C44" s="456"/>
      <c r="D44" s="16"/>
      <c r="E44" s="59"/>
      <c r="F44" s="443"/>
      <c r="G44" s="161"/>
      <c r="H44" s="62"/>
      <c r="I44" s="162"/>
      <c r="J44" s="163"/>
      <c r="R44" s="69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26.25" customHeight="1">
      <c r="A45" s="7" t="s">
        <v>662</v>
      </c>
      <c r="B45" s="7" t="s">
        <v>664</v>
      </c>
      <c r="C45" s="5" t="s">
        <v>665</v>
      </c>
      <c r="D45" s="44" t="s">
        <v>795</v>
      </c>
      <c r="E45" s="51" t="s">
        <v>796</v>
      </c>
      <c r="F45" s="5" t="s">
        <v>636</v>
      </c>
      <c r="G45" s="43" t="s">
        <v>797</v>
      </c>
      <c r="O45" s="6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40.5" customHeight="1">
      <c r="A46" s="130" t="s">
        <v>534</v>
      </c>
      <c r="B46" s="127">
        <v>2310</v>
      </c>
      <c r="C46" s="345" t="s">
        <v>708</v>
      </c>
      <c r="D46" s="156">
        <v>20000</v>
      </c>
      <c r="E46" s="299">
        <v>20000</v>
      </c>
      <c r="F46" s="299">
        <v>0</v>
      </c>
      <c r="G46" s="157">
        <f>F46/E46*100</f>
        <v>0</v>
      </c>
      <c r="O46" s="69"/>
      <c r="P46" s="15"/>
      <c r="Q46" s="15"/>
      <c r="R46" s="15"/>
      <c r="S46" s="15"/>
      <c r="T46" s="134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171" customFormat="1" ht="27.75" customHeight="1">
      <c r="A47" s="130" t="s">
        <v>534</v>
      </c>
      <c r="B47" s="127">
        <v>2321</v>
      </c>
      <c r="C47" s="118" t="s">
        <v>732</v>
      </c>
      <c r="D47" s="156">
        <v>46700</v>
      </c>
      <c r="E47" s="299">
        <v>68698</v>
      </c>
      <c r="F47" s="299">
        <v>9175</v>
      </c>
      <c r="G47" s="157">
        <f>F47/E47*100</f>
        <v>13.355556202509533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2"/>
      <c r="CG47" s="172"/>
      <c r="CH47" s="172"/>
      <c r="CI47" s="172"/>
      <c r="CJ47" s="172"/>
      <c r="CK47" s="172"/>
      <c r="CL47" s="172"/>
      <c r="CM47" s="172"/>
      <c r="CN47" s="172"/>
      <c r="CO47" s="172"/>
      <c r="CP47" s="172"/>
      <c r="CQ47" s="172"/>
      <c r="CR47" s="172"/>
      <c r="CS47" s="172"/>
      <c r="CT47" s="172"/>
      <c r="CU47" s="172"/>
      <c r="CV47" s="172"/>
      <c r="CW47" s="172"/>
      <c r="CX47" s="172"/>
      <c r="CY47" s="172"/>
      <c r="CZ47" s="172"/>
      <c r="DA47" s="172"/>
      <c r="DB47" s="172"/>
      <c r="DC47" s="172"/>
      <c r="DD47" s="172"/>
      <c r="DE47" s="172"/>
      <c r="DF47" s="172"/>
      <c r="DG47" s="172"/>
      <c r="DH47" s="172"/>
      <c r="DI47" s="172"/>
      <c r="DJ47" s="172"/>
      <c r="DK47" s="172"/>
      <c r="DL47" s="172"/>
      <c r="DM47" s="172"/>
      <c r="DN47" s="172"/>
      <c r="DO47" s="172"/>
      <c r="DP47" s="172"/>
      <c r="DQ47" s="172"/>
      <c r="DR47" s="172"/>
      <c r="DS47" s="172"/>
      <c r="DT47" s="172"/>
      <c r="DU47" s="172"/>
      <c r="DV47" s="172"/>
      <c r="DW47" s="172"/>
      <c r="DX47" s="172"/>
      <c r="DY47" s="172"/>
      <c r="DZ47" s="172"/>
      <c r="EA47" s="172"/>
      <c r="EB47" s="172"/>
      <c r="EC47" s="172"/>
      <c r="ED47" s="172"/>
      <c r="EE47" s="172"/>
      <c r="EF47" s="172"/>
      <c r="EG47" s="172"/>
      <c r="EH47" s="172"/>
      <c r="EI47" s="172"/>
      <c r="EJ47" s="172"/>
      <c r="EK47" s="172"/>
      <c r="EL47" s="172"/>
      <c r="EM47" s="172"/>
      <c r="EN47" s="172"/>
      <c r="EO47" s="172"/>
      <c r="EP47" s="172"/>
      <c r="EQ47" s="172"/>
      <c r="ER47" s="172"/>
      <c r="ES47" s="172"/>
      <c r="ET47" s="172"/>
      <c r="EU47" s="172"/>
      <c r="EV47" s="172"/>
      <c r="EW47" s="172"/>
      <c r="EX47" s="172"/>
      <c r="EY47" s="172"/>
      <c r="EZ47" s="172"/>
      <c r="FA47" s="172"/>
      <c r="FB47" s="172"/>
      <c r="FC47" s="172"/>
      <c r="FD47" s="172"/>
      <c r="FE47" s="172"/>
      <c r="FF47" s="172"/>
      <c r="FG47" s="172"/>
      <c r="FH47" s="172"/>
      <c r="FI47" s="172"/>
      <c r="FJ47" s="172"/>
      <c r="FK47" s="172"/>
      <c r="FL47" s="172"/>
      <c r="FM47" s="172"/>
      <c r="FN47" s="172"/>
      <c r="FO47" s="172"/>
      <c r="FP47" s="172"/>
      <c r="FQ47" s="172"/>
      <c r="FR47" s="172"/>
      <c r="FS47" s="172"/>
      <c r="FT47" s="172"/>
      <c r="FU47" s="172"/>
      <c r="FV47" s="172"/>
      <c r="FW47" s="172"/>
      <c r="FX47" s="172"/>
      <c r="FY47" s="172"/>
      <c r="FZ47" s="172"/>
      <c r="GA47" s="172"/>
      <c r="GB47" s="172"/>
      <c r="GC47" s="172"/>
      <c r="GD47" s="172"/>
      <c r="GE47" s="172"/>
      <c r="GF47" s="172"/>
      <c r="GG47" s="172"/>
      <c r="GH47" s="172"/>
      <c r="GI47" s="172"/>
      <c r="GJ47" s="172"/>
      <c r="GK47" s="172"/>
      <c r="GL47" s="172"/>
      <c r="GM47" s="172"/>
      <c r="GN47" s="172"/>
      <c r="GO47" s="172"/>
      <c r="GP47" s="172"/>
      <c r="GQ47" s="172"/>
      <c r="GR47" s="172"/>
      <c r="GS47" s="172"/>
      <c r="GT47" s="172"/>
      <c r="GU47" s="172"/>
      <c r="GV47" s="172"/>
      <c r="GW47" s="172"/>
      <c r="GX47" s="172"/>
      <c r="GY47" s="172"/>
      <c r="GZ47" s="172"/>
      <c r="HA47" s="172"/>
      <c r="HB47" s="172"/>
      <c r="HC47" s="172"/>
      <c r="HD47" s="172"/>
      <c r="HE47" s="172"/>
      <c r="HF47" s="172"/>
      <c r="HG47" s="172"/>
      <c r="HH47" s="172"/>
      <c r="HI47" s="172"/>
      <c r="HJ47" s="172"/>
      <c r="HK47" s="172"/>
      <c r="HL47" s="172"/>
      <c r="HM47" s="172"/>
      <c r="HN47" s="172"/>
      <c r="HO47" s="172"/>
      <c r="HP47" s="172"/>
      <c r="HQ47" s="172"/>
      <c r="HR47" s="172"/>
      <c r="HS47" s="172"/>
      <c r="HT47" s="172"/>
      <c r="HU47" s="172"/>
      <c r="HV47" s="172"/>
      <c r="HW47" s="172"/>
      <c r="HX47" s="172"/>
      <c r="HY47" s="172"/>
      <c r="HZ47" s="172"/>
      <c r="IA47" s="172"/>
      <c r="IB47" s="172"/>
      <c r="IC47" s="172"/>
      <c r="ID47" s="172"/>
      <c r="IE47" s="172"/>
      <c r="IF47" s="172"/>
      <c r="IG47" s="172"/>
      <c r="IH47" s="172"/>
      <c r="II47" s="172"/>
      <c r="IJ47" s="172"/>
      <c r="IK47" s="172"/>
      <c r="IL47" s="172"/>
      <c r="IM47" s="172"/>
      <c r="IN47" s="172"/>
      <c r="IO47" s="172"/>
      <c r="IP47" s="172"/>
      <c r="IQ47" s="172"/>
      <c r="IR47" s="172"/>
      <c r="IS47" s="172"/>
      <c r="IT47" s="172"/>
      <c r="IU47" s="172"/>
      <c r="IV47" s="172"/>
    </row>
    <row r="48" spans="1:256" s="28" customFormat="1" ht="39.75" customHeight="1">
      <c r="A48" s="130" t="s">
        <v>534</v>
      </c>
      <c r="B48" s="127">
        <v>2399</v>
      </c>
      <c r="C48" s="433" t="s">
        <v>709</v>
      </c>
      <c r="D48" s="156">
        <v>1050</v>
      </c>
      <c r="E48" s="299">
        <v>1050</v>
      </c>
      <c r="F48" s="299">
        <v>0</v>
      </c>
      <c r="G48" s="157">
        <f>F48/E48*100</f>
        <v>0</v>
      </c>
      <c r="O48" s="69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28" customFormat="1" ht="12.75">
      <c r="A49" s="179"/>
      <c r="B49" s="196"/>
      <c r="C49" s="195" t="s">
        <v>1009</v>
      </c>
      <c r="D49" s="180">
        <f>SUM(D46:D48)</f>
        <v>67750</v>
      </c>
      <c r="E49" s="180">
        <f>SUM(E46:E48)</f>
        <v>89748</v>
      </c>
      <c r="F49" s="290">
        <f>SUM(F46:F48)</f>
        <v>9175</v>
      </c>
      <c r="G49" s="104">
        <f>F49/E49*100</f>
        <v>10.223069037750145</v>
      </c>
      <c r="O49" s="69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28" customFormat="1" ht="7.5" customHeight="1">
      <c r="A50" s="16"/>
      <c r="B50" s="59"/>
      <c r="C50" s="183"/>
      <c r="D50" s="184"/>
      <c r="E50" s="185"/>
      <c r="F50" s="186"/>
      <c r="G50" s="187"/>
      <c r="O50" s="69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28" customFormat="1" ht="12.75">
      <c r="A51" s="188"/>
      <c r="B51" s="198"/>
      <c r="C51" s="197" t="s">
        <v>1010</v>
      </c>
      <c r="D51" s="189">
        <f>D41+D49</f>
        <v>94350</v>
      </c>
      <c r="E51" s="190">
        <f>E41+E49</f>
        <v>116348</v>
      </c>
      <c r="F51" s="191">
        <f>F41+F49</f>
        <v>14736</v>
      </c>
      <c r="G51" s="10">
        <f>F51/E51*100</f>
        <v>12.665451920101765</v>
      </c>
      <c r="O51" s="69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0.5" customHeight="1">
      <c r="A52" s="16"/>
      <c r="B52" s="59"/>
      <c r="C52" s="183"/>
      <c r="D52" s="184"/>
      <c r="E52" s="185"/>
      <c r="F52" s="186"/>
      <c r="G52" s="187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69"/>
      <c r="IP52" s="69"/>
      <c r="IQ52" s="69"/>
      <c r="IR52" s="69"/>
      <c r="IS52" s="69"/>
      <c r="IT52" s="69"/>
      <c r="IU52" s="69"/>
      <c r="IV52" s="69"/>
    </row>
    <row r="53" spans="1:7" ht="15.75">
      <c r="A53" s="64" t="s">
        <v>947</v>
      </c>
      <c r="B53" s="28"/>
      <c r="C53" s="28"/>
      <c r="D53" s="69"/>
      <c r="E53" s="69"/>
      <c r="G53" s="28"/>
    </row>
    <row r="54" spans="1:256" s="105" customFormat="1" ht="7.5" customHeight="1">
      <c r="A54" s="64"/>
      <c r="B54" s="28"/>
      <c r="C54" s="28"/>
      <c r="D54" s="69"/>
      <c r="E54" s="69"/>
      <c r="F54" s="69"/>
      <c r="G54" s="28"/>
      <c r="H54" s="28"/>
      <c r="I54" s="28"/>
      <c r="J54" s="28"/>
      <c r="K54" s="28"/>
      <c r="L54" s="28"/>
      <c r="M54" s="28"/>
      <c r="N54" s="28"/>
      <c r="O54" s="69" t="s">
        <v>923</v>
      </c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05" customFormat="1" ht="12.75" customHeight="1">
      <c r="A55" s="826" t="s">
        <v>755</v>
      </c>
      <c r="B55" s="826"/>
      <c r="C55" s="28"/>
      <c r="D55" s="69"/>
      <c r="E55" s="69"/>
      <c r="F55" s="69"/>
      <c r="G55" s="28"/>
      <c r="H55" s="28"/>
      <c r="I55" s="28"/>
      <c r="J55" s="28"/>
      <c r="K55" s="28"/>
      <c r="L55" s="28"/>
      <c r="M55" s="28"/>
      <c r="N55" s="28"/>
      <c r="O55" s="69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05" customFormat="1" ht="11.25" customHeight="1">
      <c r="A56" s="109" t="s">
        <v>369</v>
      </c>
      <c r="B56" s="28"/>
      <c r="C56" s="28"/>
      <c r="D56" s="69"/>
      <c r="E56" s="69"/>
      <c r="F56" s="69"/>
      <c r="G56" s="28"/>
      <c r="H56" s="28"/>
      <c r="I56" s="28"/>
      <c r="J56" s="28"/>
      <c r="K56" s="28"/>
      <c r="L56" s="28"/>
      <c r="M56" s="28"/>
      <c r="N56" s="28"/>
      <c r="O56" s="69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05" customFormat="1" ht="6.75" customHeight="1">
      <c r="A57" s="109"/>
      <c r="B57" s="28"/>
      <c r="C57" s="28"/>
      <c r="D57" s="69"/>
      <c r="E57" s="69"/>
      <c r="F57" s="69"/>
      <c r="G57" s="28"/>
      <c r="H57" s="28"/>
      <c r="I57" s="28"/>
      <c r="J57" s="28"/>
      <c r="K57" s="28"/>
      <c r="L57" s="28"/>
      <c r="M57" s="28"/>
      <c r="N57" s="28"/>
      <c r="O57" s="69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05" customFormat="1" ht="25.5" customHeight="1">
      <c r="A58" s="7" t="s">
        <v>662</v>
      </c>
      <c r="B58" s="7" t="s">
        <v>664</v>
      </c>
      <c r="C58" s="5" t="s">
        <v>665</v>
      </c>
      <c r="D58" s="44" t="s">
        <v>795</v>
      </c>
      <c r="E58" s="51" t="s">
        <v>796</v>
      </c>
      <c r="F58" s="5" t="s">
        <v>636</v>
      </c>
      <c r="G58" s="43" t="s">
        <v>797</v>
      </c>
      <c r="H58" s="28"/>
      <c r="I58" s="28"/>
      <c r="J58" s="28"/>
      <c r="K58" s="28"/>
      <c r="L58" s="28"/>
      <c r="M58" s="28"/>
      <c r="N58" s="28"/>
      <c r="O58" s="69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05" customFormat="1" ht="12.75">
      <c r="A59" s="799" t="s">
        <v>535</v>
      </c>
      <c r="B59" s="41">
        <v>3114</v>
      </c>
      <c r="C59" s="32" t="s">
        <v>691</v>
      </c>
      <c r="D59" s="149">
        <v>15882</v>
      </c>
      <c r="E59" s="149">
        <v>15974</v>
      </c>
      <c r="F59" s="658">
        <v>6517</v>
      </c>
      <c r="G59" s="659">
        <f aca="true" t="shared" si="2" ref="G59:G70">F59/E59*100</f>
        <v>40.79754601226993</v>
      </c>
      <c r="H59" s="28"/>
      <c r="I59" s="28"/>
      <c r="J59" s="28"/>
      <c r="K59" s="28"/>
      <c r="L59" s="28"/>
      <c r="M59" s="28"/>
      <c r="N59" s="28"/>
      <c r="O59" s="69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05" customFormat="1" ht="12.75" customHeight="1">
      <c r="A60" s="799"/>
      <c r="B60" s="41">
        <v>3121</v>
      </c>
      <c r="C60" s="32" t="s">
        <v>692</v>
      </c>
      <c r="D60" s="151">
        <v>57346</v>
      </c>
      <c r="E60" s="151">
        <v>57364</v>
      </c>
      <c r="F60" s="658">
        <v>23555</v>
      </c>
      <c r="G60" s="659">
        <f t="shared" si="2"/>
        <v>41.06233874904121</v>
      </c>
      <c r="H60" s="28"/>
      <c r="I60" s="28"/>
      <c r="J60" s="28"/>
      <c r="K60" s="28"/>
      <c r="L60" s="28"/>
      <c r="M60" s="28"/>
      <c r="N60" s="28"/>
      <c r="O60" s="69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05" customFormat="1" ht="12.75">
      <c r="A61" s="799"/>
      <c r="B61" s="41">
        <v>3122</v>
      </c>
      <c r="C61" s="32" t="s">
        <v>693</v>
      </c>
      <c r="D61" s="151">
        <v>106102</v>
      </c>
      <c r="E61" s="151">
        <v>107241</v>
      </c>
      <c r="F61" s="658">
        <v>43547</v>
      </c>
      <c r="G61" s="659">
        <f t="shared" si="2"/>
        <v>40.60667095607091</v>
      </c>
      <c r="H61" s="28"/>
      <c r="I61" s="28"/>
      <c r="J61" s="28"/>
      <c r="K61" s="28"/>
      <c r="L61" s="28"/>
      <c r="M61" s="28"/>
      <c r="N61" s="28"/>
      <c r="O61" s="69"/>
      <c r="P61" s="15"/>
      <c r="Q61" s="15"/>
      <c r="R61" s="15"/>
      <c r="S61" s="15"/>
      <c r="T61" s="134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05" customFormat="1" ht="12.75">
      <c r="A62" s="799"/>
      <c r="B62" s="41">
        <v>3123</v>
      </c>
      <c r="C62" s="32" t="s">
        <v>749</v>
      </c>
      <c r="D62" s="149">
        <v>127767</v>
      </c>
      <c r="E62" s="149">
        <v>127976</v>
      </c>
      <c r="F62" s="658">
        <v>52647</v>
      </c>
      <c r="G62" s="659">
        <f t="shared" si="2"/>
        <v>41.13818215915484</v>
      </c>
      <c r="H62" s="28"/>
      <c r="I62" s="28"/>
      <c r="J62" s="28"/>
      <c r="K62" s="28"/>
      <c r="L62" s="28"/>
      <c r="M62" s="28"/>
      <c r="N62" s="28"/>
      <c r="O62" s="69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05" customFormat="1" ht="24.75" customHeight="1">
      <c r="A63" s="799"/>
      <c r="B63" s="127">
        <v>3124</v>
      </c>
      <c r="C63" s="327" t="s">
        <v>1096</v>
      </c>
      <c r="D63" s="156">
        <v>3614</v>
      </c>
      <c r="E63" s="156">
        <v>3614</v>
      </c>
      <c r="F63" s="299">
        <v>1483</v>
      </c>
      <c r="G63" s="273">
        <f t="shared" si="2"/>
        <v>41.03486441615938</v>
      </c>
      <c r="H63" s="28"/>
      <c r="I63" s="28"/>
      <c r="J63" s="28"/>
      <c r="K63" s="28"/>
      <c r="L63" s="28"/>
      <c r="M63" s="28"/>
      <c r="N63" s="28"/>
      <c r="O63" s="69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05" customFormat="1" ht="24" customHeight="1">
      <c r="A64" s="799"/>
      <c r="B64" s="127">
        <v>3125</v>
      </c>
      <c r="C64" s="327" t="s">
        <v>1097</v>
      </c>
      <c r="D64" s="156">
        <v>1820</v>
      </c>
      <c r="E64" s="156">
        <v>1820</v>
      </c>
      <c r="F64" s="299">
        <v>910</v>
      </c>
      <c r="G64" s="273">
        <f t="shared" si="2"/>
        <v>50</v>
      </c>
      <c r="H64" s="28"/>
      <c r="I64" s="28"/>
      <c r="J64" s="28"/>
      <c r="K64" s="28"/>
      <c r="L64" s="28"/>
      <c r="M64" s="28"/>
      <c r="N64" s="28"/>
      <c r="O64" s="69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05" customFormat="1" ht="12.75">
      <c r="A65" s="799"/>
      <c r="B65" s="117">
        <v>3146</v>
      </c>
      <c r="C65" s="118" t="s">
        <v>834</v>
      </c>
      <c r="D65" s="151">
        <v>4342</v>
      </c>
      <c r="E65" s="151">
        <v>4342</v>
      </c>
      <c r="F65" s="660">
        <v>1783</v>
      </c>
      <c r="G65" s="661">
        <f t="shared" si="2"/>
        <v>41.06402579456472</v>
      </c>
      <c r="H65" s="28"/>
      <c r="I65" s="28"/>
      <c r="J65" s="28"/>
      <c r="K65" s="28"/>
      <c r="L65" s="28"/>
      <c r="M65" s="28"/>
      <c r="N65" s="28"/>
      <c r="O65" s="69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05" customFormat="1" ht="12.75">
      <c r="A66" s="799"/>
      <c r="B66" s="41">
        <v>3147</v>
      </c>
      <c r="C66" s="32" t="s">
        <v>1098</v>
      </c>
      <c r="D66" s="151">
        <v>3771</v>
      </c>
      <c r="E66" s="151">
        <v>3771</v>
      </c>
      <c r="F66" s="660">
        <v>1548</v>
      </c>
      <c r="G66" s="661">
        <f t="shared" si="2"/>
        <v>41.05011933174224</v>
      </c>
      <c r="H66" s="28"/>
      <c r="I66" s="28"/>
      <c r="J66" s="28"/>
      <c r="K66" s="28"/>
      <c r="L66" s="28"/>
      <c r="M66" s="28"/>
      <c r="N66" s="28"/>
      <c r="O66" s="69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05" customFormat="1" ht="12.75">
      <c r="A67" s="799"/>
      <c r="B67" s="41">
        <v>3299</v>
      </c>
      <c r="C67" s="32" t="s">
        <v>1099</v>
      </c>
      <c r="D67" s="151">
        <v>5000</v>
      </c>
      <c r="E67" s="151">
        <v>5010</v>
      </c>
      <c r="F67" s="660">
        <v>2062</v>
      </c>
      <c r="G67" s="661">
        <f t="shared" si="2"/>
        <v>41.15768463073852</v>
      </c>
      <c r="H67" s="28"/>
      <c r="I67" s="28"/>
      <c r="J67" s="28"/>
      <c r="K67" s="28"/>
      <c r="L67" s="28"/>
      <c r="M67" s="28"/>
      <c r="N67" s="28"/>
      <c r="O67" s="69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18" ht="12.75">
      <c r="A68" s="799"/>
      <c r="B68" s="41">
        <v>3421</v>
      </c>
      <c r="C68" s="32" t="s">
        <v>752</v>
      </c>
      <c r="D68" s="205">
        <v>5703</v>
      </c>
      <c r="E68" s="205">
        <v>5703</v>
      </c>
      <c r="F68" s="658">
        <v>2342</v>
      </c>
      <c r="G68" s="659">
        <f t="shared" si="2"/>
        <v>41.06610555847799</v>
      </c>
      <c r="R68" s="15" t="s">
        <v>810</v>
      </c>
    </row>
    <row r="69" spans="1:256" s="105" customFormat="1" ht="12.75">
      <c r="A69" s="799"/>
      <c r="B69" s="41">
        <v>4322</v>
      </c>
      <c r="C69" s="32" t="s">
        <v>753</v>
      </c>
      <c r="D69" s="205">
        <v>23053</v>
      </c>
      <c r="E69" s="205">
        <v>23053</v>
      </c>
      <c r="F69" s="658">
        <v>9461</v>
      </c>
      <c r="G69" s="659">
        <f t="shared" si="2"/>
        <v>41.04021168611461</v>
      </c>
      <c r="H69" s="28"/>
      <c r="I69" s="28"/>
      <c r="J69" s="28"/>
      <c r="K69" s="28"/>
      <c r="L69" s="28"/>
      <c r="M69" s="28"/>
      <c r="N69" s="28"/>
      <c r="O69" s="69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05" customFormat="1" ht="11.25" customHeight="1">
      <c r="A70" s="779" t="s">
        <v>754</v>
      </c>
      <c r="B70" s="780"/>
      <c r="C70" s="781"/>
      <c r="D70" s="223">
        <f>SUM(D59:D69)</f>
        <v>354400</v>
      </c>
      <c r="E70" s="223">
        <f>SUM(E59:E69)</f>
        <v>355868</v>
      </c>
      <c r="F70" s="293">
        <f>SUM(F59:F69)</f>
        <v>145855</v>
      </c>
      <c r="G70" s="104">
        <f t="shared" si="2"/>
        <v>40.985702563871996</v>
      </c>
      <c r="H70" s="28"/>
      <c r="I70" s="28"/>
      <c r="J70" s="28"/>
      <c r="K70" s="28"/>
      <c r="L70" s="28"/>
      <c r="M70" s="28"/>
      <c r="N70" s="28"/>
      <c r="O70" s="69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05" customFormat="1" ht="9" customHeight="1">
      <c r="A71" s="36"/>
      <c r="B71" s="36"/>
      <c r="C71" s="36"/>
      <c r="D71" s="45"/>
      <c r="E71" s="37"/>
      <c r="F71" s="37"/>
      <c r="G71" s="29"/>
      <c r="H71" s="28"/>
      <c r="I71" s="28"/>
      <c r="J71" s="28"/>
      <c r="K71" s="28"/>
      <c r="L71" s="28"/>
      <c r="M71" s="28"/>
      <c r="N71" s="28"/>
      <c r="O71" s="69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05" customFormat="1" ht="12.75">
      <c r="A72" s="108" t="s">
        <v>370</v>
      </c>
      <c r="B72" s="16"/>
      <c r="C72" s="17"/>
      <c r="D72" s="46"/>
      <c r="E72" s="18"/>
      <c r="F72" s="69"/>
      <c r="G72" s="28"/>
      <c r="H72" s="28"/>
      <c r="I72" s="28"/>
      <c r="J72" s="28"/>
      <c r="K72" s="28"/>
      <c r="L72" s="28"/>
      <c r="M72" s="28"/>
      <c r="N72" s="28"/>
      <c r="O72" s="69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05" customFormat="1" ht="8.25" customHeight="1">
      <c r="A73" s="108"/>
      <c r="B73" s="16"/>
      <c r="C73" s="17"/>
      <c r="D73" s="46"/>
      <c r="E73" s="18"/>
      <c r="F73" s="69"/>
      <c r="G73" s="28"/>
      <c r="H73" s="28"/>
      <c r="I73" s="28"/>
      <c r="J73" s="28"/>
      <c r="K73" s="28"/>
      <c r="L73" s="28"/>
      <c r="M73" s="28"/>
      <c r="N73" s="28"/>
      <c r="O73" s="69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05" customFormat="1" ht="27" customHeight="1">
      <c r="A74" s="7" t="s">
        <v>662</v>
      </c>
      <c r="B74" s="7" t="s">
        <v>664</v>
      </c>
      <c r="C74" s="5" t="s">
        <v>665</v>
      </c>
      <c r="D74" s="44" t="s">
        <v>795</v>
      </c>
      <c r="E74" s="51" t="s">
        <v>796</v>
      </c>
      <c r="F74" s="5" t="s">
        <v>636</v>
      </c>
      <c r="G74" s="43" t="s">
        <v>797</v>
      </c>
      <c r="H74" s="28"/>
      <c r="I74" s="28"/>
      <c r="J74" s="28"/>
      <c r="K74" s="28"/>
      <c r="L74" s="28"/>
      <c r="M74" s="28"/>
      <c r="N74" s="28"/>
      <c r="O74" s="69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05" customFormat="1" ht="12.75">
      <c r="A75" s="798" t="s">
        <v>535</v>
      </c>
      <c r="B75" s="119">
        <v>3111</v>
      </c>
      <c r="C75" s="120" t="s">
        <v>787</v>
      </c>
      <c r="D75" s="152">
        <v>0</v>
      </c>
      <c r="E75" s="152">
        <v>376401</v>
      </c>
      <c r="F75" s="650">
        <v>188238</v>
      </c>
      <c r="G75" s="157">
        <f aca="true" t="shared" si="3" ref="G75:G90">F75/E75*100</f>
        <v>50.00996277905744</v>
      </c>
      <c r="H75" s="28"/>
      <c r="I75" s="28"/>
      <c r="J75" s="28"/>
      <c r="K75" s="28"/>
      <c r="L75" s="28"/>
      <c r="M75" s="28"/>
      <c r="N75" s="28"/>
      <c r="O75" s="69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05" customFormat="1" ht="12.75">
      <c r="A76" s="799"/>
      <c r="B76" s="41">
        <v>3112</v>
      </c>
      <c r="C76" s="32" t="s">
        <v>690</v>
      </c>
      <c r="D76" s="152">
        <v>0</v>
      </c>
      <c r="E76" s="152">
        <v>1630</v>
      </c>
      <c r="F76" s="280">
        <v>815</v>
      </c>
      <c r="G76" s="157">
        <f t="shared" si="3"/>
        <v>50</v>
      </c>
      <c r="H76" s="28"/>
      <c r="I76" s="28"/>
      <c r="J76" s="28"/>
      <c r="K76" s="28"/>
      <c r="L76" s="28"/>
      <c r="M76" s="28"/>
      <c r="N76" s="28"/>
      <c r="O76" s="69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05" customFormat="1" ht="12.75">
      <c r="A77" s="799"/>
      <c r="B77" s="41">
        <v>3113</v>
      </c>
      <c r="C77" s="32" t="s">
        <v>794</v>
      </c>
      <c r="D77" s="152">
        <v>0</v>
      </c>
      <c r="E77" s="152">
        <v>1530075</v>
      </c>
      <c r="F77" s="280">
        <v>765038</v>
      </c>
      <c r="G77" s="157">
        <f t="shared" si="3"/>
        <v>50.0000326781367</v>
      </c>
      <c r="H77" s="28"/>
      <c r="I77" s="28"/>
      <c r="J77" s="28"/>
      <c r="K77" s="28"/>
      <c r="L77" s="28"/>
      <c r="M77" s="28"/>
      <c r="N77" s="28"/>
      <c r="O77" s="69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05" customFormat="1" ht="12.75">
      <c r="A78" s="799"/>
      <c r="B78" s="41">
        <v>3114</v>
      </c>
      <c r="C78" s="32" t="s">
        <v>691</v>
      </c>
      <c r="D78" s="152">
        <v>0</v>
      </c>
      <c r="E78" s="152">
        <v>117960</v>
      </c>
      <c r="F78" s="280">
        <v>58980</v>
      </c>
      <c r="G78" s="157">
        <f t="shared" si="3"/>
        <v>50</v>
      </c>
      <c r="H78" s="28"/>
      <c r="I78" s="28"/>
      <c r="J78" s="28"/>
      <c r="K78" s="28"/>
      <c r="L78" s="28"/>
      <c r="M78" s="28"/>
      <c r="N78" s="28"/>
      <c r="O78" s="69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05" customFormat="1" ht="12.75">
      <c r="A79" s="799"/>
      <c r="B79" s="41">
        <v>3117</v>
      </c>
      <c r="C79" s="32" t="s">
        <v>1054</v>
      </c>
      <c r="D79" s="152">
        <v>0</v>
      </c>
      <c r="E79" s="152">
        <v>256032</v>
      </c>
      <c r="F79" s="280">
        <v>128016</v>
      </c>
      <c r="G79" s="157">
        <f t="shared" si="3"/>
        <v>50</v>
      </c>
      <c r="H79" s="28"/>
      <c r="I79" s="28"/>
      <c r="J79" s="28"/>
      <c r="K79" s="28"/>
      <c r="L79" s="28"/>
      <c r="M79" s="28"/>
      <c r="N79" s="28"/>
      <c r="O79" s="69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05" customFormat="1" ht="12.75">
      <c r="A80" s="799"/>
      <c r="B80" s="41">
        <v>3121</v>
      </c>
      <c r="C80" s="32" t="s">
        <v>692</v>
      </c>
      <c r="D80" s="152">
        <v>0</v>
      </c>
      <c r="E80" s="152">
        <v>258146</v>
      </c>
      <c r="F80" s="280">
        <v>129073</v>
      </c>
      <c r="G80" s="157">
        <f t="shared" si="3"/>
        <v>50</v>
      </c>
      <c r="H80" s="28"/>
      <c r="I80" s="28"/>
      <c r="J80" s="28"/>
      <c r="K80" s="28"/>
      <c r="L80" s="28"/>
      <c r="M80" s="28"/>
      <c r="N80" s="28"/>
      <c r="O80" s="69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05" customFormat="1" ht="12.75">
      <c r="A81" s="799"/>
      <c r="B81" s="41">
        <v>3122</v>
      </c>
      <c r="C81" s="32" t="s">
        <v>693</v>
      </c>
      <c r="D81" s="152">
        <v>0</v>
      </c>
      <c r="E81" s="152">
        <v>413078</v>
      </c>
      <c r="F81" s="280">
        <v>206539</v>
      </c>
      <c r="G81" s="157">
        <f t="shared" si="3"/>
        <v>50</v>
      </c>
      <c r="H81" s="28"/>
      <c r="I81" s="28"/>
      <c r="J81" s="28"/>
      <c r="K81" s="28"/>
      <c r="L81" s="28"/>
      <c r="M81" s="28"/>
      <c r="N81" s="28"/>
      <c r="O81" s="69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05" customFormat="1" ht="12.75">
      <c r="A82" s="799"/>
      <c r="B82" s="41">
        <v>3123</v>
      </c>
      <c r="C82" s="32" t="s">
        <v>749</v>
      </c>
      <c r="D82" s="152">
        <v>0</v>
      </c>
      <c r="E82" s="152">
        <v>455507</v>
      </c>
      <c r="F82" s="280">
        <v>227754</v>
      </c>
      <c r="G82" s="157">
        <f t="shared" si="3"/>
        <v>50.000109767797206</v>
      </c>
      <c r="H82" s="28"/>
      <c r="I82" s="28"/>
      <c r="J82" s="28"/>
      <c r="K82" s="28"/>
      <c r="L82" s="28"/>
      <c r="M82" s="28"/>
      <c r="N82" s="28"/>
      <c r="O82" s="69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05" customFormat="1" ht="24" customHeight="1">
      <c r="A83" s="799"/>
      <c r="B83" s="127">
        <v>3124</v>
      </c>
      <c r="C83" s="327" t="s">
        <v>1096</v>
      </c>
      <c r="D83" s="156">
        <v>0</v>
      </c>
      <c r="E83" s="299">
        <v>15618</v>
      </c>
      <c r="F83" s="299">
        <v>7809</v>
      </c>
      <c r="G83" s="157">
        <f t="shared" si="3"/>
        <v>50</v>
      </c>
      <c r="H83" s="28"/>
      <c r="I83" s="28"/>
      <c r="J83" s="28"/>
      <c r="K83" s="28"/>
      <c r="L83" s="28"/>
      <c r="M83" s="28"/>
      <c r="N83" s="28"/>
      <c r="O83" s="69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05" customFormat="1" ht="12.75">
      <c r="A84" s="799"/>
      <c r="B84" s="41">
        <v>3141</v>
      </c>
      <c r="C84" s="32" t="s">
        <v>803</v>
      </c>
      <c r="D84" s="152">
        <v>0</v>
      </c>
      <c r="E84" s="152">
        <v>12765</v>
      </c>
      <c r="F84" s="280">
        <v>6382</v>
      </c>
      <c r="G84" s="157">
        <f t="shared" si="3"/>
        <v>49.9960830395613</v>
      </c>
      <c r="H84" s="28"/>
      <c r="I84" s="28"/>
      <c r="J84" s="28"/>
      <c r="K84" s="28"/>
      <c r="L84" s="28"/>
      <c r="M84" s="28"/>
      <c r="N84" s="28"/>
      <c r="O84" s="69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05" customFormat="1" ht="25.5">
      <c r="A85" s="799"/>
      <c r="B85" s="127">
        <v>3146</v>
      </c>
      <c r="C85" s="118" t="s">
        <v>835</v>
      </c>
      <c r="D85" s="156">
        <v>0</v>
      </c>
      <c r="E85" s="299">
        <v>18230</v>
      </c>
      <c r="F85" s="299">
        <v>9115</v>
      </c>
      <c r="G85" s="157">
        <f t="shared" si="3"/>
        <v>50</v>
      </c>
      <c r="H85" s="28"/>
      <c r="I85" s="28"/>
      <c r="J85" s="28"/>
      <c r="K85" s="28"/>
      <c r="L85" s="28"/>
      <c r="M85" s="28"/>
      <c r="N85" s="28"/>
      <c r="O85" s="69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05" customFormat="1" ht="12.75">
      <c r="A86" s="799"/>
      <c r="B86" s="127">
        <v>3147</v>
      </c>
      <c r="C86" s="32" t="s">
        <v>1098</v>
      </c>
      <c r="D86" s="152">
        <v>0</v>
      </c>
      <c r="E86" s="152">
        <v>9365</v>
      </c>
      <c r="F86" s="274">
        <v>4682</v>
      </c>
      <c r="G86" s="157">
        <f t="shared" si="3"/>
        <v>49.99466097170315</v>
      </c>
      <c r="H86" s="28"/>
      <c r="I86" s="28"/>
      <c r="J86" s="28"/>
      <c r="K86" s="28"/>
      <c r="L86" s="28"/>
      <c r="M86" s="28"/>
      <c r="N86" s="28"/>
      <c r="O86" s="69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7" ht="12.75">
      <c r="A87" s="799"/>
      <c r="B87" s="41">
        <v>3231</v>
      </c>
      <c r="C87" s="32" t="s">
        <v>751</v>
      </c>
      <c r="D87" s="152">
        <v>0</v>
      </c>
      <c r="E87" s="152">
        <v>147844</v>
      </c>
      <c r="F87" s="280">
        <v>73922</v>
      </c>
      <c r="G87" s="157">
        <f t="shared" si="3"/>
        <v>50</v>
      </c>
    </row>
    <row r="88" spans="1:7" ht="12.75">
      <c r="A88" s="799"/>
      <c r="B88" s="41">
        <v>3299</v>
      </c>
      <c r="C88" s="32" t="s">
        <v>1099</v>
      </c>
      <c r="D88" s="152">
        <v>3772078</v>
      </c>
      <c r="E88" s="152">
        <v>40229</v>
      </c>
      <c r="F88" s="280"/>
      <c r="G88" s="157">
        <f t="shared" si="3"/>
        <v>0</v>
      </c>
    </row>
    <row r="89" spans="1:7" ht="12.75">
      <c r="A89" s="799"/>
      <c r="B89" s="41">
        <v>3421</v>
      </c>
      <c r="C89" s="32" t="s">
        <v>752</v>
      </c>
      <c r="D89" s="152">
        <v>0</v>
      </c>
      <c r="E89" s="152">
        <v>32221</v>
      </c>
      <c r="F89" s="280">
        <v>16110</v>
      </c>
      <c r="G89" s="157">
        <f t="shared" si="3"/>
        <v>49.99844821700133</v>
      </c>
    </row>
    <row r="90" spans="1:20" ht="12.75">
      <c r="A90" s="799"/>
      <c r="B90" s="41">
        <v>4322</v>
      </c>
      <c r="C90" s="32" t="s">
        <v>753</v>
      </c>
      <c r="D90" s="152">
        <v>0</v>
      </c>
      <c r="E90" s="152">
        <v>51679</v>
      </c>
      <c r="F90" s="280">
        <v>25840</v>
      </c>
      <c r="G90" s="157">
        <f t="shared" si="3"/>
        <v>50.000967510981255</v>
      </c>
      <c r="T90" s="134"/>
    </row>
    <row r="91" spans="1:7" ht="12.75">
      <c r="A91" s="800" t="s">
        <v>791</v>
      </c>
      <c r="B91" s="801"/>
      <c r="C91" s="778"/>
      <c r="D91" s="224">
        <f>SUM(D75:D90)</f>
        <v>3772078</v>
      </c>
      <c r="E91" s="125">
        <f>SUM(E75:E90)</f>
        <v>3736780</v>
      </c>
      <c r="F91" s="404">
        <f>SUM(F75:F90)</f>
        <v>1848313</v>
      </c>
      <c r="G91" s="104">
        <f>F91/E91*100</f>
        <v>49.46271923955919</v>
      </c>
    </row>
    <row r="92" spans="1:256" s="105" customFormat="1" ht="8.25" customHeight="1">
      <c r="A92" s="797"/>
      <c r="B92" s="797"/>
      <c r="C92" s="797"/>
      <c r="D92" s="797"/>
      <c r="E92" s="797"/>
      <c r="F92" s="797"/>
      <c r="G92" s="797"/>
      <c r="H92" s="28"/>
      <c r="I92" s="28"/>
      <c r="J92" s="28"/>
      <c r="K92" s="28"/>
      <c r="L92" s="28"/>
      <c r="M92" s="28"/>
      <c r="N92" s="28"/>
      <c r="O92" s="69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  <c r="FV92" s="15"/>
      <c r="FW92" s="15"/>
      <c r="FX92" s="15"/>
      <c r="FY92" s="15"/>
      <c r="FZ92" s="15"/>
      <c r="GA92" s="15"/>
      <c r="GB92" s="15"/>
      <c r="GC92" s="15"/>
      <c r="GD92" s="15"/>
      <c r="GE92" s="15"/>
      <c r="GF92" s="15"/>
      <c r="GG92" s="15"/>
      <c r="GH92" s="15"/>
      <c r="GI92" s="15"/>
      <c r="GJ92" s="15"/>
      <c r="GK92" s="15"/>
      <c r="GL92" s="15"/>
      <c r="GM92" s="15"/>
      <c r="GN92" s="15"/>
      <c r="GO92" s="15"/>
      <c r="GP92" s="15"/>
      <c r="GQ92" s="15"/>
      <c r="GR92" s="15"/>
      <c r="GS92" s="15"/>
      <c r="GT92" s="15"/>
      <c r="GU92" s="15"/>
      <c r="GV92" s="15"/>
      <c r="GW92" s="15"/>
      <c r="GX92" s="15"/>
      <c r="GY92" s="15"/>
      <c r="GZ92" s="15"/>
      <c r="HA92" s="15"/>
      <c r="HB92" s="15"/>
      <c r="HC92" s="15"/>
      <c r="HD92" s="15"/>
      <c r="HE92" s="15"/>
      <c r="HF92" s="15"/>
      <c r="HG92" s="15"/>
      <c r="HH92" s="15"/>
      <c r="HI92" s="15"/>
      <c r="HJ92" s="15"/>
      <c r="HK92" s="15"/>
      <c r="HL92" s="15"/>
      <c r="HM92" s="15"/>
      <c r="HN92" s="15"/>
      <c r="HO92" s="15"/>
      <c r="HP92" s="15"/>
      <c r="HQ92" s="15"/>
      <c r="HR92" s="15"/>
      <c r="HS92" s="15"/>
      <c r="HT92" s="15"/>
      <c r="HU92" s="15"/>
      <c r="HV92" s="15"/>
      <c r="HW92" s="15"/>
      <c r="HX92" s="15"/>
      <c r="HY92" s="15"/>
      <c r="HZ92" s="15"/>
      <c r="IA92" s="15"/>
      <c r="IB92" s="15"/>
      <c r="IC92" s="15"/>
      <c r="ID92" s="15"/>
      <c r="IE92" s="15"/>
      <c r="IF92" s="15"/>
      <c r="IG92" s="15"/>
      <c r="IH92" s="15"/>
      <c r="II92" s="15"/>
      <c r="IJ92" s="15"/>
      <c r="IK92" s="15"/>
      <c r="IL92" s="15"/>
      <c r="IM92" s="15"/>
      <c r="IN92" s="15"/>
      <c r="IO92" s="15"/>
      <c r="IP92" s="15"/>
      <c r="IQ92" s="15"/>
      <c r="IR92" s="15"/>
      <c r="IS92" s="15"/>
      <c r="IT92" s="15"/>
      <c r="IU92" s="15"/>
      <c r="IV92" s="15"/>
    </row>
    <row r="93" spans="1:256" s="105" customFormat="1" ht="12.75">
      <c r="A93" s="838" t="s">
        <v>427</v>
      </c>
      <c r="B93" s="838"/>
      <c r="C93" s="838"/>
      <c r="D93" s="838"/>
      <c r="E93" s="838"/>
      <c r="F93" s="838"/>
      <c r="G93" s="838"/>
      <c r="H93" s="28"/>
      <c r="I93" s="28"/>
      <c r="J93" s="28"/>
      <c r="K93" s="28"/>
      <c r="L93" s="28"/>
      <c r="M93" s="28"/>
      <c r="N93" s="28"/>
      <c r="O93" s="69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/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5"/>
      <c r="FK93" s="15"/>
      <c r="FL93" s="15"/>
      <c r="FM93" s="15"/>
      <c r="FN93" s="15"/>
      <c r="FO93" s="15"/>
      <c r="FP93" s="15"/>
      <c r="FQ93" s="15"/>
      <c r="FR93" s="15"/>
      <c r="FS93" s="15"/>
      <c r="FT93" s="15"/>
      <c r="FU93" s="15"/>
      <c r="FV93" s="15"/>
      <c r="FW93" s="15"/>
      <c r="FX93" s="15"/>
      <c r="FY93" s="15"/>
      <c r="FZ93" s="15"/>
      <c r="GA93" s="15"/>
      <c r="GB93" s="15"/>
      <c r="GC93" s="15"/>
      <c r="GD93" s="15"/>
      <c r="GE93" s="15"/>
      <c r="GF93" s="15"/>
      <c r="GG93" s="15"/>
      <c r="GH93" s="15"/>
      <c r="GI93" s="15"/>
      <c r="GJ93" s="15"/>
      <c r="GK93" s="15"/>
      <c r="GL93" s="15"/>
      <c r="GM93" s="15"/>
      <c r="GN93" s="15"/>
      <c r="GO93" s="15"/>
      <c r="GP93" s="15"/>
      <c r="GQ93" s="15"/>
      <c r="GR93" s="15"/>
      <c r="GS93" s="15"/>
      <c r="GT93" s="15"/>
      <c r="GU93" s="15"/>
      <c r="GV93" s="15"/>
      <c r="GW93" s="15"/>
      <c r="GX93" s="15"/>
      <c r="GY93" s="15"/>
      <c r="GZ93" s="15"/>
      <c r="HA93" s="15"/>
      <c r="HB93" s="15"/>
      <c r="HC93" s="15"/>
      <c r="HD93" s="15"/>
      <c r="HE93" s="15"/>
      <c r="HF93" s="15"/>
      <c r="HG93" s="15"/>
      <c r="HH93" s="15"/>
      <c r="HI93" s="15"/>
      <c r="HJ93" s="15"/>
      <c r="HK93" s="15"/>
      <c r="HL93" s="15"/>
      <c r="HM93" s="15"/>
      <c r="HN93" s="15"/>
      <c r="HO93" s="15"/>
      <c r="HP93" s="15"/>
      <c r="HQ93" s="15"/>
      <c r="HR93" s="15"/>
      <c r="HS93" s="15"/>
      <c r="HT93" s="15"/>
      <c r="HU93" s="15"/>
      <c r="HV93" s="15"/>
      <c r="HW93" s="15"/>
      <c r="HX93" s="15"/>
      <c r="HY93" s="15"/>
      <c r="HZ93" s="15"/>
      <c r="IA93" s="15"/>
      <c r="IB93" s="15"/>
      <c r="IC93" s="15"/>
      <c r="ID93" s="15"/>
      <c r="IE93" s="15"/>
      <c r="IF93" s="15"/>
      <c r="IG93" s="15"/>
      <c r="IH93" s="15"/>
      <c r="II93" s="15"/>
      <c r="IJ93" s="15"/>
      <c r="IK93" s="15"/>
      <c r="IL93" s="15"/>
      <c r="IM93" s="15"/>
      <c r="IN93" s="15"/>
      <c r="IO93" s="15"/>
      <c r="IP93" s="15"/>
      <c r="IQ93" s="15"/>
      <c r="IR93" s="15"/>
      <c r="IS93" s="15"/>
      <c r="IT93" s="15"/>
      <c r="IU93" s="15"/>
      <c r="IV93" s="15"/>
    </row>
    <row r="94" spans="1:256" s="105" customFormat="1" ht="9" customHeight="1">
      <c r="A94" s="461"/>
      <c r="B94" s="461"/>
      <c r="C94" s="461"/>
      <c r="D94" s="461"/>
      <c r="E94" s="461"/>
      <c r="F94" s="461"/>
      <c r="G94" s="461"/>
      <c r="H94" s="28"/>
      <c r="I94" s="28"/>
      <c r="J94" s="28"/>
      <c r="K94" s="28"/>
      <c r="L94" s="28"/>
      <c r="M94" s="28"/>
      <c r="N94" s="28"/>
      <c r="O94" s="69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5"/>
      <c r="FK94" s="15"/>
      <c r="FL94" s="15"/>
      <c r="FM94" s="15"/>
      <c r="FN94" s="15"/>
      <c r="FO94" s="15"/>
      <c r="FP94" s="15"/>
      <c r="FQ94" s="15"/>
      <c r="FR94" s="15"/>
      <c r="FS94" s="15"/>
      <c r="FT94" s="15"/>
      <c r="FU94" s="15"/>
      <c r="FV94" s="15"/>
      <c r="FW94" s="15"/>
      <c r="FX94" s="15"/>
      <c r="FY94" s="15"/>
      <c r="FZ94" s="15"/>
      <c r="GA94" s="15"/>
      <c r="GB94" s="15"/>
      <c r="GC94" s="15"/>
      <c r="GD94" s="15"/>
      <c r="GE94" s="15"/>
      <c r="GF94" s="15"/>
      <c r="GG94" s="15"/>
      <c r="GH94" s="15"/>
      <c r="GI94" s="15"/>
      <c r="GJ94" s="15"/>
      <c r="GK94" s="15"/>
      <c r="GL94" s="15"/>
      <c r="GM94" s="15"/>
      <c r="GN94" s="15"/>
      <c r="GO94" s="15"/>
      <c r="GP94" s="15"/>
      <c r="GQ94" s="15"/>
      <c r="GR94" s="15"/>
      <c r="GS94" s="15"/>
      <c r="GT94" s="15"/>
      <c r="GU94" s="15"/>
      <c r="GV94" s="15"/>
      <c r="GW94" s="15"/>
      <c r="GX94" s="15"/>
      <c r="GY94" s="15"/>
      <c r="GZ94" s="15"/>
      <c r="HA94" s="15"/>
      <c r="HB94" s="15"/>
      <c r="HC94" s="15"/>
      <c r="HD94" s="15"/>
      <c r="HE94" s="15"/>
      <c r="HF94" s="15"/>
      <c r="HG94" s="15"/>
      <c r="HH94" s="15"/>
      <c r="HI94" s="15"/>
      <c r="HJ94" s="15"/>
      <c r="HK94" s="15"/>
      <c r="HL94" s="15"/>
      <c r="HM94" s="15"/>
      <c r="HN94" s="15"/>
      <c r="HO94" s="15"/>
      <c r="HP94" s="15"/>
      <c r="HQ94" s="15"/>
      <c r="HR94" s="15"/>
      <c r="HS94" s="15"/>
      <c r="HT94" s="15"/>
      <c r="HU94" s="15"/>
      <c r="HV94" s="15"/>
      <c r="HW94" s="15"/>
      <c r="HX94" s="15"/>
      <c r="HY94" s="15"/>
      <c r="HZ94" s="15"/>
      <c r="IA94" s="15"/>
      <c r="IB94" s="15"/>
      <c r="IC94" s="15"/>
      <c r="ID94" s="15"/>
      <c r="IE94" s="15"/>
      <c r="IF94" s="15"/>
      <c r="IG94" s="15"/>
      <c r="IH94" s="15"/>
      <c r="II94" s="15"/>
      <c r="IJ94" s="15"/>
      <c r="IK94" s="15"/>
      <c r="IL94" s="15"/>
      <c r="IM94" s="15"/>
      <c r="IN94" s="15"/>
      <c r="IO94" s="15"/>
      <c r="IP94" s="15"/>
      <c r="IQ94" s="15"/>
      <c r="IR94" s="15"/>
      <c r="IS94" s="15"/>
      <c r="IT94" s="15"/>
      <c r="IU94" s="15"/>
      <c r="IV94" s="15"/>
    </row>
    <row r="95" spans="1:256" s="105" customFormat="1" ht="26.25" customHeight="1">
      <c r="A95" s="7" t="s">
        <v>662</v>
      </c>
      <c r="B95" s="7" t="s">
        <v>664</v>
      </c>
      <c r="C95" s="5" t="s">
        <v>665</v>
      </c>
      <c r="D95" s="44" t="s">
        <v>795</v>
      </c>
      <c r="E95" s="51" t="s">
        <v>796</v>
      </c>
      <c r="F95" s="5" t="s">
        <v>636</v>
      </c>
      <c r="G95" s="43" t="s">
        <v>797</v>
      </c>
      <c r="H95" s="28"/>
      <c r="I95" s="28"/>
      <c r="J95" s="28"/>
      <c r="K95" s="28"/>
      <c r="L95" s="28"/>
      <c r="M95" s="28"/>
      <c r="N95" s="28"/>
      <c r="O95" s="69"/>
      <c r="P95" s="15"/>
      <c r="Q95" s="15"/>
      <c r="R95" s="15"/>
      <c r="S95" s="15"/>
      <c r="T95" s="15"/>
      <c r="U95" s="15"/>
      <c r="V95" s="15"/>
      <c r="W95" s="134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05" customFormat="1" ht="12.75">
      <c r="A96" s="798" t="s">
        <v>535</v>
      </c>
      <c r="B96" s="121">
        <v>3111</v>
      </c>
      <c r="C96" s="32" t="s">
        <v>787</v>
      </c>
      <c r="D96" s="27">
        <v>0</v>
      </c>
      <c r="E96" s="434">
        <v>802</v>
      </c>
      <c r="F96" s="280">
        <v>771</v>
      </c>
      <c r="G96" s="150">
        <f aca="true" t="shared" si="4" ref="G96:G107">F96/E96*100</f>
        <v>96.13466334164589</v>
      </c>
      <c r="H96" s="28"/>
      <c r="I96" s="28"/>
      <c r="J96" s="28"/>
      <c r="K96" s="28"/>
      <c r="L96" s="28"/>
      <c r="M96" s="28"/>
      <c r="N96" s="28"/>
      <c r="O96" s="69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05" customFormat="1" ht="12.75">
      <c r="A97" s="799"/>
      <c r="B97" s="57">
        <v>3121</v>
      </c>
      <c r="C97" s="32" t="s">
        <v>692</v>
      </c>
      <c r="D97" s="27">
        <v>0</v>
      </c>
      <c r="E97" s="434">
        <v>3435</v>
      </c>
      <c r="F97" s="280">
        <v>3405</v>
      </c>
      <c r="G97" s="150">
        <f t="shared" si="4"/>
        <v>99.12663755458514</v>
      </c>
      <c r="H97" s="28"/>
      <c r="I97" s="28"/>
      <c r="J97" s="28"/>
      <c r="K97" s="28"/>
      <c r="L97" s="28"/>
      <c r="M97" s="28"/>
      <c r="N97" s="28"/>
      <c r="O97" s="69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05" customFormat="1" ht="12.75">
      <c r="A98" s="799"/>
      <c r="B98" s="122">
        <v>3122</v>
      </c>
      <c r="C98" s="123" t="s">
        <v>693</v>
      </c>
      <c r="D98" s="27">
        <v>0</v>
      </c>
      <c r="E98" s="434">
        <v>33682</v>
      </c>
      <c r="F98" s="662">
        <v>33557</v>
      </c>
      <c r="G98" s="150">
        <f t="shared" si="4"/>
        <v>99.62888189537439</v>
      </c>
      <c r="H98" s="28"/>
      <c r="I98" s="28"/>
      <c r="J98" s="28"/>
      <c r="K98" s="28"/>
      <c r="L98" s="28"/>
      <c r="M98" s="28"/>
      <c r="N98" s="28"/>
      <c r="O98" s="69"/>
      <c r="P98" s="15"/>
      <c r="Q98" s="239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05" customFormat="1" ht="12.75">
      <c r="A99" s="799"/>
      <c r="B99" s="41">
        <v>3123</v>
      </c>
      <c r="C99" s="32" t="s">
        <v>749</v>
      </c>
      <c r="D99" s="27">
        <v>0</v>
      </c>
      <c r="E99" s="434">
        <v>17458</v>
      </c>
      <c r="F99" s="662">
        <v>17407</v>
      </c>
      <c r="G99" s="150">
        <f t="shared" si="4"/>
        <v>99.70787031733302</v>
      </c>
      <c r="H99" s="28"/>
      <c r="I99" s="28"/>
      <c r="J99" s="28"/>
      <c r="K99" s="28"/>
      <c r="L99" s="28"/>
      <c r="M99" s="28"/>
      <c r="N99" s="28"/>
      <c r="O99" s="69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05" customFormat="1" ht="25.5">
      <c r="A100" s="799"/>
      <c r="B100" s="127">
        <v>3125</v>
      </c>
      <c r="C100" s="118" t="s">
        <v>1097</v>
      </c>
      <c r="D100" s="156">
        <v>0</v>
      </c>
      <c r="E100" s="299">
        <v>1136</v>
      </c>
      <c r="F100" s="299">
        <v>1099</v>
      </c>
      <c r="G100" s="157">
        <f t="shared" si="4"/>
        <v>96.74295774647888</v>
      </c>
      <c r="H100" s="28"/>
      <c r="I100" s="28"/>
      <c r="J100" s="28"/>
      <c r="K100" s="28"/>
      <c r="L100" s="28"/>
      <c r="M100" s="28"/>
      <c r="N100" s="28"/>
      <c r="O100" s="69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05" customFormat="1" ht="25.5">
      <c r="A101" s="799"/>
      <c r="B101" s="133">
        <v>3141</v>
      </c>
      <c r="C101" s="124" t="s">
        <v>788</v>
      </c>
      <c r="D101" s="156">
        <v>0</v>
      </c>
      <c r="E101" s="299">
        <v>897</v>
      </c>
      <c r="F101" s="299">
        <v>878</v>
      </c>
      <c r="G101" s="157">
        <f t="shared" si="4"/>
        <v>97.88182831661094</v>
      </c>
      <c r="H101" s="273"/>
      <c r="I101" s="28"/>
      <c r="J101" s="28"/>
      <c r="K101" s="28"/>
      <c r="L101" s="28"/>
      <c r="M101" s="28"/>
      <c r="N101" s="28"/>
      <c r="O101" s="69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19" ht="12.75">
      <c r="A102" s="799"/>
      <c r="B102" s="57">
        <v>3142</v>
      </c>
      <c r="C102" s="32" t="s">
        <v>1100</v>
      </c>
      <c r="D102" s="27">
        <v>0</v>
      </c>
      <c r="E102" s="434">
        <v>1906</v>
      </c>
      <c r="F102" s="280">
        <v>1879</v>
      </c>
      <c r="G102" s="150">
        <f t="shared" si="4"/>
        <v>98.58342077649527</v>
      </c>
      <c r="H102" s="28"/>
      <c r="I102" s="28"/>
      <c r="J102" s="28"/>
      <c r="K102" s="28"/>
      <c r="L102" s="28"/>
      <c r="M102" s="28"/>
      <c r="N102" s="28"/>
      <c r="O102" s="69"/>
      <c r="P102" s="252" t="s">
        <v>1035</v>
      </c>
      <c r="Q102" s="252"/>
      <c r="R102" s="252"/>
      <c r="S102" s="252"/>
    </row>
    <row r="103" spans="1:19" ht="12.75">
      <c r="A103" s="799"/>
      <c r="B103" s="57">
        <v>3147</v>
      </c>
      <c r="C103" s="32" t="s">
        <v>1098</v>
      </c>
      <c r="D103" s="27">
        <v>0</v>
      </c>
      <c r="E103" s="434">
        <v>1562</v>
      </c>
      <c r="F103" s="280">
        <v>1523</v>
      </c>
      <c r="G103" s="150">
        <f t="shared" si="4"/>
        <v>97.5032010243278</v>
      </c>
      <c r="H103" s="28"/>
      <c r="I103" s="28"/>
      <c r="J103" s="28"/>
      <c r="K103" s="28"/>
      <c r="L103" s="28"/>
      <c r="M103" s="28"/>
      <c r="N103" s="28"/>
      <c r="O103" s="69"/>
      <c r="P103" s="252"/>
      <c r="Q103" s="252"/>
      <c r="R103" s="252"/>
      <c r="S103" s="252"/>
    </row>
    <row r="104" spans="1:7" ht="12.75">
      <c r="A104" s="799"/>
      <c r="B104" s="57">
        <v>3150</v>
      </c>
      <c r="C104" s="32" t="s">
        <v>750</v>
      </c>
      <c r="D104" s="27">
        <v>0</v>
      </c>
      <c r="E104" s="434">
        <v>5087</v>
      </c>
      <c r="F104" s="280">
        <v>5025</v>
      </c>
      <c r="G104" s="150">
        <f t="shared" si="4"/>
        <v>98.78120699823079</v>
      </c>
    </row>
    <row r="105" spans="1:7" ht="12.75">
      <c r="A105" s="799"/>
      <c r="B105" s="57">
        <v>3231</v>
      </c>
      <c r="C105" s="32" t="s">
        <v>751</v>
      </c>
      <c r="D105" s="27">
        <v>0</v>
      </c>
      <c r="E105" s="434">
        <v>3067</v>
      </c>
      <c r="F105" s="280">
        <v>3029</v>
      </c>
      <c r="G105" s="150">
        <f t="shared" si="4"/>
        <v>98.76100423866971</v>
      </c>
    </row>
    <row r="106" spans="1:7" ht="12.75">
      <c r="A106" s="799"/>
      <c r="B106" s="57">
        <v>3421</v>
      </c>
      <c r="C106" s="32" t="s">
        <v>752</v>
      </c>
      <c r="D106" s="27">
        <v>0</v>
      </c>
      <c r="E106" s="434">
        <v>3005</v>
      </c>
      <c r="F106" s="280">
        <v>2994</v>
      </c>
      <c r="G106" s="150">
        <f t="shared" si="4"/>
        <v>99.63394342762064</v>
      </c>
    </row>
    <row r="107" spans="1:22" ht="12.75">
      <c r="A107" s="785"/>
      <c r="B107" s="57">
        <v>4322</v>
      </c>
      <c r="C107" s="32" t="s">
        <v>753</v>
      </c>
      <c r="D107" s="27">
        <v>0</v>
      </c>
      <c r="E107" s="434">
        <v>4363</v>
      </c>
      <c r="F107" s="280">
        <v>4353</v>
      </c>
      <c r="G107" s="150">
        <f t="shared" si="4"/>
        <v>99.77079990831996</v>
      </c>
      <c r="V107" s="134"/>
    </row>
    <row r="108" spans="1:7" ht="12.75">
      <c r="A108" s="800" t="s">
        <v>792</v>
      </c>
      <c r="B108" s="801"/>
      <c r="C108" s="778"/>
      <c r="D108" s="125">
        <f>SUM(D96:D107)</f>
        <v>0</v>
      </c>
      <c r="E108" s="268">
        <f>SUM(E96:E107)</f>
        <v>76400</v>
      </c>
      <c r="F108" s="268">
        <f>SUM(F96:F107)</f>
        <v>75920</v>
      </c>
      <c r="G108" s="104">
        <f>F108/E108*100</f>
        <v>99.3717277486911</v>
      </c>
    </row>
    <row r="109" spans="1:256" s="105" customFormat="1" ht="7.5" customHeight="1">
      <c r="A109" s="28"/>
      <c r="B109"/>
      <c r="C109"/>
      <c r="D109" s="15"/>
      <c r="E109" s="15"/>
      <c r="F109" s="15"/>
      <c r="G109"/>
      <c r="H109" s="28" t="s">
        <v>911</v>
      </c>
      <c r="I109" s="28"/>
      <c r="J109" s="28"/>
      <c r="K109" s="28"/>
      <c r="L109" s="28"/>
      <c r="M109" s="28"/>
      <c r="N109" s="28"/>
      <c r="O109" s="69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s="105" customFormat="1" ht="12.75">
      <c r="A110" s="108" t="s">
        <v>428</v>
      </c>
      <c r="B110" s="16"/>
      <c r="C110" s="17"/>
      <c r="D110" s="15"/>
      <c r="E110" s="15"/>
      <c r="F110" s="15"/>
      <c r="G110"/>
      <c r="H110" s="28"/>
      <c r="I110" s="28"/>
      <c r="J110" s="28"/>
      <c r="K110" s="28"/>
      <c r="L110" s="28"/>
      <c r="M110" s="28"/>
      <c r="N110" s="28"/>
      <c r="O110" s="69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s="105" customFormat="1" ht="7.5" customHeight="1">
      <c r="A111" s="108"/>
      <c r="B111" s="16"/>
      <c r="C111" s="17"/>
      <c r="D111" s="15"/>
      <c r="E111" s="15"/>
      <c r="F111" s="15"/>
      <c r="G111"/>
      <c r="H111" s="28"/>
      <c r="I111" s="28"/>
      <c r="J111" s="28"/>
      <c r="K111" s="28"/>
      <c r="L111" s="28"/>
      <c r="M111" s="28"/>
      <c r="N111" s="28"/>
      <c r="O111" s="69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s="105" customFormat="1" ht="24.75" customHeight="1">
      <c r="A112" s="7" t="s">
        <v>662</v>
      </c>
      <c r="B112" s="7" t="s">
        <v>27</v>
      </c>
      <c r="C112" s="5" t="s">
        <v>665</v>
      </c>
      <c r="D112" s="44" t="s">
        <v>795</v>
      </c>
      <c r="E112" s="51" t="s">
        <v>796</v>
      </c>
      <c r="F112" s="5" t="s">
        <v>636</v>
      </c>
      <c r="G112" s="43" t="s">
        <v>797</v>
      </c>
      <c r="H112" s="28" t="s">
        <v>911</v>
      </c>
      <c r="I112" s="28"/>
      <c r="J112" s="28"/>
      <c r="K112" s="28"/>
      <c r="L112" s="28"/>
      <c r="M112" s="28"/>
      <c r="N112" s="28"/>
      <c r="O112" s="69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05" customFormat="1" ht="12.75">
      <c r="A113" s="321">
        <v>3000</v>
      </c>
      <c r="B113" s="57">
        <v>33005</v>
      </c>
      <c r="C113" s="432" t="s">
        <v>53</v>
      </c>
      <c r="D113" s="542">
        <v>0</v>
      </c>
      <c r="E113" s="542">
        <v>195526</v>
      </c>
      <c r="F113" s="663">
        <v>120250</v>
      </c>
      <c r="G113" s="158">
        <f aca="true" t="shared" si="5" ref="G113:G122">F113/E113*100</f>
        <v>61.500772275809865</v>
      </c>
      <c r="H113" s="28"/>
      <c r="I113" s="28"/>
      <c r="J113" s="28"/>
      <c r="K113" s="28"/>
      <c r="L113" s="28"/>
      <c r="M113" s="28"/>
      <c r="N113" s="28"/>
      <c r="O113" s="69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05" customFormat="1" ht="26.25" customHeight="1">
      <c r="A114" s="565"/>
      <c r="B114" s="611">
        <v>33013</v>
      </c>
      <c r="C114" s="574" t="s">
        <v>60</v>
      </c>
      <c r="D114" s="612">
        <v>0</v>
      </c>
      <c r="E114" s="613">
        <v>109</v>
      </c>
      <c r="F114" s="613">
        <v>109</v>
      </c>
      <c r="G114" s="158">
        <f t="shared" si="5"/>
        <v>100</v>
      </c>
      <c r="H114" s="28"/>
      <c r="I114" s="28"/>
      <c r="J114" s="28"/>
      <c r="K114" s="28"/>
      <c r="L114" s="28"/>
      <c r="M114" s="28"/>
      <c r="N114" s="28"/>
      <c r="O114" s="69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05" customFormat="1" ht="12.75">
      <c r="A115" s="565"/>
      <c r="B115" s="57">
        <v>33015</v>
      </c>
      <c r="C115" s="432" t="s">
        <v>61</v>
      </c>
      <c r="D115" s="542"/>
      <c r="E115" s="542">
        <v>38378</v>
      </c>
      <c r="F115" s="663">
        <v>13856</v>
      </c>
      <c r="G115" s="158">
        <f t="shared" si="5"/>
        <v>36.10401792693731</v>
      </c>
      <c r="H115" s="28"/>
      <c r="I115" s="28"/>
      <c r="J115" s="28"/>
      <c r="K115" s="28"/>
      <c r="L115" s="28"/>
      <c r="M115" s="28"/>
      <c r="N115" s="28"/>
      <c r="O115" s="69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05" customFormat="1" ht="24" customHeight="1">
      <c r="A116" s="565"/>
      <c r="B116" s="130">
        <v>33016</v>
      </c>
      <c r="C116" s="574" t="s">
        <v>487</v>
      </c>
      <c r="D116" s="156">
        <v>0</v>
      </c>
      <c r="E116" s="299">
        <v>17111</v>
      </c>
      <c r="F116" s="299">
        <v>17111</v>
      </c>
      <c r="G116" s="158">
        <f t="shared" si="5"/>
        <v>100</v>
      </c>
      <c r="H116" s="28"/>
      <c r="I116" s="28"/>
      <c r="J116" s="28"/>
      <c r="K116" s="28"/>
      <c r="L116" s="28"/>
      <c r="M116" s="28"/>
      <c r="N116" s="28"/>
      <c r="O116" s="69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05" customFormat="1" ht="26.25" customHeight="1">
      <c r="A117" s="565"/>
      <c r="B117" s="611" t="s">
        <v>497</v>
      </c>
      <c r="C117" s="574" t="s">
        <v>62</v>
      </c>
      <c r="D117" s="612">
        <v>0</v>
      </c>
      <c r="E117" s="613">
        <v>378</v>
      </c>
      <c r="F117" s="613">
        <v>0</v>
      </c>
      <c r="G117" s="158">
        <f t="shared" si="5"/>
        <v>0</v>
      </c>
      <c r="H117" s="28"/>
      <c r="I117" s="28"/>
      <c r="J117" s="28"/>
      <c r="K117" s="28"/>
      <c r="L117" s="28"/>
      <c r="M117" s="28"/>
      <c r="N117" s="28"/>
      <c r="O117" s="69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05" customFormat="1" ht="14.25" customHeight="1">
      <c r="A118" s="565"/>
      <c r="B118" s="611" t="s">
        <v>498</v>
      </c>
      <c r="C118" s="574" t="s">
        <v>63</v>
      </c>
      <c r="D118" s="612">
        <v>0</v>
      </c>
      <c r="E118" s="613">
        <v>376</v>
      </c>
      <c r="F118" s="613">
        <v>0</v>
      </c>
      <c r="G118" s="158">
        <f t="shared" si="5"/>
        <v>0</v>
      </c>
      <c r="H118" s="28"/>
      <c r="I118" s="28"/>
      <c r="J118" s="28"/>
      <c r="K118" s="28"/>
      <c r="L118" s="28"/>
      <c r="M118" s="28"/>
      <c r="N118" s="28"/>
      <c r="O118" s="69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05" customFormat="1" ht="12.75">
      <c r="A119" s="565"/>
      <c r="B119" s="566">
        <v>33166</v>
      </c>
      <c r="C119" s="432" t="s">
        <v>488</v>
      </c>
      <c r="D119" s="154">
        <v>0</v>
      </c>
      <c r="E119" s="154">
        <v>1476</v>
      </c>
      <c r="F119" s="664">
        <v>1476</v>
      </c>
      <c r="G119" s="158">
        <f t="shared" si="5"/>
        <v>100</v>
      </c>
      <c r="H119" s="28"/>
      <c r="I119" s="28"/>
      <c r="J119" s="28"/>
      <c r="K119" s="28"/>
      <c r="L119" s="28"/>
      <c r="M119" s="28"/>
      <c r="N119" s="28"/>
      <c r="O119" s="69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05" customFormat="1" ht="25.5">
      <c r="A120" s="387"/>
      <c r="B120" s="130">
        <v>33354</v>
      </c>
      <c r="C120" s="129" t="s">
        <v>486</v>
      </c>
      <c r="D120" s="156">
        <v>0</v>
      </c>
      <c r="E120" s="299">
        <v>2486</v>
      </c>
      <c r="F120" s="299">
        <v>1252</v>
      </c>
      <c r="G120" s="158">
        <f t="shared" si="5"/>
        <v>50.362027353177794</v>
      </c>
      <c r="H120" s="28"/>
      <c r="I120" s="28"/>
      <c r="J120" s="28"/>
      <c r="K120" s="28"/>
      <c r="L120" s="28"/>
      <c r="M120" s="28"/>
      <c r="N120" s="28"/>
      <c r="O120" s="69"/>
      <c r="P120" s="15"/>
      <c r="Q120" s="15"/>
      <c r="R120" s="15"/>
      <c r="S120" s="15"/>
      <c r="T120" s="13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05" customFormat="1" ht="25.5">
      <c r="A121" s="387"/>
      <c r="B121" s="130" t="s">
        <v>556</v>
      </c>
      <c r="C121" s="129" t="s">
        <v>64</v>
      </c>
      <c r="D121" s="156"/>
      <c r="E121" s="299">
        <v>1443</v>
      </c>
      <c r="F121" s="299">
        <v>1443</v>
      </c>
      <c r="G121" s="158">
        <f t="shared" si="5"/>
        <v>100</v>
      </c>
      <c r="H121" s="28"/>
      <c r="I121" s="28"/>
      <c r="J121" s="28"/>
      <c r="K121" s="28"/>
      <c r="L121" s="28"/>
      <c r="M121" s="28"/>
      <c r="N121" s="28"/>
      <c r="O121" s="69"/>
      <c r="P121" s="15"/>
      <c r="Q121" s="15"/>
      <c r="R121" s="15"/>
      <c r="S121" s="15"/>
      <c r="T121" s="134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05" customFormat="1" ht="12.75">
      <c r="A122" s="779" t="s">
        <v>570</v>
      </c>
      <c r="B122" s="780"/>
      <c r="C122" s="781"/>
      <c r="D122" s="294">
        <f>SUM(D113:D120)</f>
        <v>0</v>
      </c>
      <c r="E122" s="294">
        <f>SUM(E113:E121)</f>
        <v>257283</v>
      </c>
      <c r="F122" s="294">
        <f>SUM(F113:F121)</f>
        <v>155497</v>
      </c>
      <c r="G122" s="104">
        <f t="shared" si="5"/>
        <v>60.438116781909414</v>
      </c>
      <c r="H122" s="109" t="s">
        <v>910</v>
      </c>
      <c r="I122" s="28"/>
      <c r="J122" s="28"/>
      <c r="K122" s="28"/>
      <c r="L122" s="28"/>
      <c r="M122" s="28"/>
      <c r="N122" s="28"/>
      <c r="O122" s="69" t="s">
        <v>924</v>
      </c>
      <c r="P122" s="69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05" customFormat="1" ht="2.25" customHeight="1">
      <c r="A123" s="362"/>
      <c r="B123" s="363"/>
      <c r="C123" s="363"/>
      <c r="D123" s="15"/>
      <c r="E123" s="15"/>
      <c r="F123" s="15"/>
      <c r="G123"/>
      <c r="H123" s="28"/>
      <c r="I123" s="28"/>
      <c r="J123" s="28"/>
      <c r="K123" s="28"/>
      <c r="L123" s="28"/>
      <c r="M123" s="28"/>
      <c r="N123" s="28"/>
      <c r="O123" s="69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05" customFormat="1" ht="12.75">
      <c r="A124" s="362" t="s">
        <v>31</v>
      </c>
      <c r="B124" s="363"/>
      <c r="C124" s="363"/>
      <c r="D124" s="15"/>
      <c r="E124" s="15"/>
      <c r="F124" s="15"/>
      <c r="G124"/>
      <c r="H124" s="28"/>
      <c r="I124" s="28"/>
      <c r="J124" s="28"/>
      <c r="K124" s="28"/>
      <c r="L124" s="28"/>
      <c r="M124" s="28"/>
      <c r="N124" s="28"/>
      <c r="O124" s="69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05" customFormat="1" ht="5.25" customHeight="1">
      <c r="A125" s="362"/>
      <c r="B125" s="363"/>
      <c r="C125" s="363"/>
      <c r="D125" s="15"/>
      <c r="E125" s="15"/>
      <c r="F125" s="15"/>
      <c r="G125"/>
      <c r="H125" s="28"/>
      <c r="I125" s="28"/>
      <c r="J125" s="28"/>
      <c r="K125" s="28"/>
      <c r="L125" s="28"/>
      <c r="M125" s="28"/>
      <c r="N125" s="28"/>
      <c r="O125" s="69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05" customFormat="1" ht="26.25" customHeight="1">
      <c r="A126" s="7" t="s">
        <v>662</v>
      </c>
      <c r="B126" s="7" t="s">
        <v>664</v>
      </c>
      <c r="C126" s="5" t="s">
        <v>665</v>
      </c>
      <c r="D126" s="44" t="s">
        <v>795</v>
      </c>
      <c r="E126" s="51" t="s">
        <v>796</v>
      </c>
      <c r="F126" s="5" t="s">
        <v>636</v>
      </c>
      <c r="G126" s="43" t="s">
        <v>797</v>
      </c>
      <c r="H126" s="28" t="s">
        <v>911</v>
      </c>
      <c r="I126" s="28"/>
      <c r="J126" s="28"/>
      <c r="K126" s="28"/>
      <c r="L126" s="28"/>
      <c r="M126" s="28"/>
      <c r="N126" s="28"/>
      <c r="O126" s="69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06" customFormat="1" ht="12.75">
      <c r="A127" s="357">
        <v>3000</v>
      </c>
      <c r="B127" s="130" t="s">
        <v>618</v>
      </c>
      <c r="C127" s="431" t="s">
        <v>1047</v>
      </c>
      <c r="D127" s="156">
        <v>60</v>
      </c>
      <c r="E127" s="299">
        <v>60</v>
      </c>
      <c r="F127" s="299">
        <v>14</v>
      </c>
      <c r="G127" s="158">
        <f aca="true" t="shared" si="6" ref="G127:G140">F127/E127*100</f>
        <v>23.333333333333332</v>
      </c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  <c r="AT127" s="134"/>
      <c r="AU127" s="134"/>
      <c r="AV127" s="134"/>
      <c r="AW127" s="134"/>
      <c r="AX127" s="134"/>
      <c r="AY127" s="134"/>
      <c r="AZ127" s="134"/>
      <c r="BA127" s="134"/>
      <c r="BB127" s="134"/>
      <c r="BC127" s="134"/>
      <c r="BD127" s="134"/>
      <c r="BE127" s="134"/>
      <c r="BF127" s="134"/>
      <c r="BG127" s="134"/>
      <c r="BH127" s="134"/>
      <c r="BI127" s="134"/>
      <c r="BJ127" s="134"/>
      <c r="BK127" s="134"/>
      <c r="BL127" s="134"/>
      <c r="BM127" s="134"/>
      <c r="BN127" s="134"/>
      <c r="BO127" s="134"/>
      <c r="BP127" s="134"/>
      <c r="BQ127" s="134"/>
      <c r="BR127" s="134"/>
      <c r="BS127" s="134"/>
      <c r="BT127" s="134"/>
      <c r="BU127" s="134"/>
      <c r="BV127" s="134"/>
      <c r="BW127" s="134"/>
      <c r="BX127" s="134"/>
      <c r="BY127" s="134"/>
      <c r="BZ127" s="134"/>
      <c r="CA127" s="134"/>
      <c r="CB127" s="134"/>
      <c r="CC127" s="134"/>
      <c r="CD127" s="134"/>
      <c r="CE127" s="134"/>
      <c r="CF127" s="134"/>
      <c r="CG127" s="134"/>
      <c r="CH127" s="134"/>
      <c r="CI127" s="134"/>
      <c r="CJ127" s="134"/>
      <c r="CK127" s="134"/>
      <c r="CL127" s="134"/>
      <c r="CM127" s="134"/>
      <c r="CN127" s="134"/>
      <c r="CO127" s="134"/>
      <c r="CP127" s="134"/>
      <c r="CQ127" s="134"/>
      <c r="CR127" s="134"/>
      <c r="CS127" s="134"/>
      <c r="CT127" s="134"/>
      <c r="CU127" s="134"/>
      <c r="CV127" s="134"/>
      <c r="CW127" s="134"/>
      <c r="CX127" s="134"/>
      <c r="CY127" s="134"/>
      <c r="CZ127" s="134"/>
      <c r="DA127" s="134"/>
      <c r="DB127" s="134"/>
      <c r="DC127" s="134"/>
      <c r="DD127" s="134"/>
      <c r="DE127" s="134"/>
      <c r="DF127" s="134"/>
      <c r="DG127" s="134"/>
      <c r="DH127" s="134"/>
      <c r="DI127" s="134"/>
      <c r="DJ127" s="134"/>
      <c r="DK127" s="134"/>
      <c r="DL127" s="134"/>
      <c r="DM127" s="134"/>
      <c r="DN127" s="134"/>
      <c r="DO127" s="134"/>
      <c r="DP127" s="134"/>
      <c r="DQ127" s="134"/>
      <c r="DR127" s="134"/>
      <c r="DS127" s="134"/>
      <c r="DT127" s="134"/>
      <c r="DU127" s="134"/>
      <c r="DV127" s="134"/>
      <c r="DW127" s="134"/>
      <c r="DX127" s="134"/>
      <c r="DY127" s="134"/>
      <c r="DZ127" s="134"/>
      <c r="EA127" s="134"/>
      <c r="EB127" s="134"/>
      <c r="EC127" s="134"/>
      <c r="ED127" s="134"/>
      <c r="EE127" s="134"/>
      <c r="EF127" s="134"/>
      <c r="EG127" s="134"/>
      <c r="EH127" s="134"/>
      <c r="EI127" s="134"/>
      <c r="EJ127" s="134"/>
      <c r="EK127" s="134"/>
      <c r="EL127" s="134"/>
      <c r="EM127" s="134"/>
      <c r="EN127" s="134"/>
      <c r="EO127" s="134"/>
      <c r="EP127" s="134"/>
      <c r="EQ127" s="134"/>
      <c r="ER127" s="134"/>
      <c r="ES127" s="134"/>
      <c r="ET127" s="134"/>
      <c r="EU127" s="134"/>
      <c r="EV127" s="134"/>
      <c r="EW127" s="134"/>
      <c r="EX127" s="134"/>
      <c r="EY127" s="134"/>
      <c r="EZ127" s="134"/>
      <c r="FA127" s="134"/>
      <c r="FB127" s="134"/>
      <c r="FC127" s="134"/>
      <c r="FD127" s="134"/>
      <c r="FE127" s="134"/>
      <c r="FF127" s="134"/>
      <c r="FG127" s="134"/>
      <c r="FH127" s="134"/>
      <c r="FI127" s="134"/>
      <c r="FJ127" s="134"/>
      <c r="FK127" s="134"/>
      <c r="FL127" s="134"/>
      <c r="FM127" s="134"/>
      <c r="FN127" s="134"/>
      <c r="FO127" s="134"/>
      <c r="FP127" s="134"/>
      <c r="FQ127" s="134"/>
      <c r="FR127" s="134"/>
      <c r="FS127" s="134"/>
      <c r="FT127" s="134"/>
      <c r="FU127" s="134"/>
      <c r="FV127" s="134"/>
      <c r="FW127" s="134"/>
      <c r="FX127" s="134"/>
      <c r="FY127" s="134"/>
      <c r="FZ127" s="134"/>
      <c r="GA127" s="134"/>
      <c r="GB127" s="134"/>
      <c r="GC127" s="134"/>
      <c r="GD127" s="134"/>
      <c r="GE127" s="134"/>
      <c r="GF127" s="134"/>
      <c r="GG127" s="134"/>
      <c r="GH127" s="134"/>
      <c r="GI127" s="134"/>
      <c r="GJ127" s="134"/>
      <c r="GK127" s="134"/>
      <c r="GL127" s="134"/>
      <c r="GM127" s="134"/>
      <c r="GN127" s="134"/>
      <c r="GO127" s="134"/>
      <c r="GP127" s="134"/>
      <c r="GQ127" s="134"/>
      <c r="GR127" s="134"/>
      <c r="GS127" s="134"/>
      <c r="GT127" s="134"/>
      <c r="GU127" s="134"/>
      <c r="GV127" s="134"/>
      <c r="GW127" s="134"/>
      <c r="GX127" s="134"/>
      <c r="GY127" s="134"/>
      <c r="GZ127" s="134"/>
      <c r="HA127" s="134"/>
      <c r="HB127" s="134"/>
      <c r="HC127" s="134"/>
      <c r="HD127" s="134"/>
      <c r="HE127" s="134"/>
      <c r="HF127" s="134"/>
      <c r="HG127" s="134"/>
      <c r="HH127" s="134"/>
      <c r="HI127" s="134"/>
      <c r="HJ127" s="134"/>
      <c r="HK127" s="134"/>
      <c r="HL127" s="134"/>
      <c r="HM127" s="134"/>
      <c r="HN127" s="134"/>
      <c r="HO127" s="134"/>
      <c r="HP127" s="134"/>
      <c r="HQ127" s="134"/>
      <c r="HR127" s="134"/>
      <c r="HS127" s="134"/>
      <c r="HT127" s="134"/>
      <c r="HU127" s="134"/>
      <c r="HV127" s="134"/>
      <c r="HW127" s="134"/>
      <c r="HX127" s="134"/>
      <c r="HY127" s="134"/>
      <c r="HZ127" s="134"/>
      <c r="IA127" s="134"/>
      <c r="IB127" s="134"/>
      <c r="IC127" s="134"/>
      <c r="ID127" s="134"/>
      <c r="IE127" s="134"/>
      <c r="IF127" s="134"/>
      <c r="IG127" s="134"/>
      <c r="IH127" s="134"/>
      <c r="II127" s="134"/>
      <c r="IJ127" s="134"/>
      <c r="IK127" s="134"/>
      <c r="IL127" s="134"/>
      <c r="IM127" s="134"/>
      <c r="IN127" s="134"/>
      <c r="IO127" s="134"/>
      <c r="IP127" s="134"/>
      <c r="IQ127" s="134"/>
      <c r="IR127" s="134"/>
      <c r="IS127" s="134"/>
      <c r="IT127" s="134"/>
      <c r="IU127" s="134"/>
      <c r="IV127" s="134"/>
    </row>
    <row r="128" spans="1:256" s="106" customFormat="1" ht="24" customHeight="1">
      <c r="A128" s="314"/>
      <c r="B128" s="130" t="s">
        <v>618</v>
      </c>
      <c r="C128" s="431" t="s">
        <v>516</v>
      </c>
      <c r="D128" s="156">
        <v>300</v>
      </c>
      <c r="E128" s="155">
        <v>300</v>
      </c>
      <c r="F128" s="267">
        <v>38</v>
      </c>
      <c r="G128" s="158">
        <f t="shared" si="6"/>
        <v>12.666666666666668</v>
      </c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  <c r="AT128" s="134"/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4"/>
      <c r="BK128" s="134"/>
      <c r="BL128" s="134"/>
      <c r="BM128" s="134"/>
      <c r="BN128" s="134"/>
      <c r="BO128" s="134"/>
      <c r="BP128" s="134"/>
      <c r="BQ128" s="134"/>
      <c r="BR128" s="134"/>
      <c r="BS128" s="134"/>
      <c r="BT128" s="134"/>
      <c r="BU128" s="134"/>
      <c r="BV128" s="134"/>
      <c r="BW128" s="134"/>
      <c r="BX128" s="134"/>
      <c r="BY128" s="134"/>
      <c r="BZ128" s="134"/>
      <c r="CA128" s="134"/>
      <c r="CB128" s="134"/>
      <c r="CC128" s="134"/>
      <c r="CD128" s="134"/>
      <c r="CE128" s="134"/>
      <c r="CF128" s="134"/>
      <c r="CG128" s="134"/>
      <c r="CH128" s="134"/>
      <c r="CI128" s="134"/>
      <c r="CJ128" s="134"/>
      <c r="CK128" s="134"/>
      <c r="CL128" s="134"/>
      <c r="CM128" s="134"/>
      <c r="CN128" s="134"/>
      <c r="CO128" s="134"/>
      <c r="CP128" s="134"/>
      <c r="CQ128" s="134"/>
      <c r="CR128" s="134"/>
      <c r="CS128" s="134"/>
      <c r="CT128" s="134"/>
      <c r="CU128" s="134"/>
      <c r="CV128" s="134"/>
      <c r="CW128" s="134"/>
      <c r="CX128" s="134"/>
      <c r="CY128" s="134"/>
      <c r="CZ128" s="134"/>
      <c r="DA128" s="134"/>
      <c r="DB128" s="134"/>
      <c r="DC128" s="134"/>
      <c r="DD128" s="134"/>
      <c r="DE128" s="134"/>
      <c r="DF128" s="134"/>
      <c r="DG128" s="134"/>
      <c r="DH128" s="134"/>
      <c r="DI128" s="134"/>
      <c r="DJ128" s="134"/>
      <c r="DK128" s="134"/>
      <c r="DL128" s="134"/>
      <c r="DM128" s="134"/>
      <c r="DN128" s="134"/>
      <c r="DO128" s="134"/>
      <c r="DP128" s="134"/>
      <c r="DQ128" s="134"/>
      <c r="DR128" s="134"/>
      <c r="DS128" s="134"/>
      <c r="DT128" s="134"/>
      <c r="DU128" s="134"/>
      <c r="DV128" s="134"/>
      <c r="DW128" s="134"/>
      <c r="DX128" s="134"/>
      <c r="DY128" s="134"/>
      <c r="DZ128" s="134"/>
      <c r="EA128" s="134"/>
      <c r="EB128" s="134"/>
      <c r="EC128" s="134"/>
      <c r="ED128" s="134"/>
      <c r="EE128" s="134"/>
      <c r="EF128" s="134"/>
      <c r="EG128" s="134"/>
      <c r="EH128" s="134"/>
      <c r="EI128" s="134"/>
      <c r="EJ128" s="134"/>
      <c r="EK128" s="134"/>
      <c r="EL128" s="134"/>
      <c r="EM128" s="134"/>
      <c r="EN128" s="134"/>
      <c r="EO128" s="134"/>
      <c r="EP128" s="134"/>
      <c r="EQ128" s="134"/>
      <c r="ER128" s="134"/>
      <c r="ES128" s="134"/>
      <c r="ET128" s="134"/>
      <c r="EU128" s="134"/>
      <c r="EV128" s="134"/>
      <c r="EW128" s="134"/>
      <c r="EX128" s="134"/>
      <c r="EY128" s="134"/>
      <c r="EZ128" s="134"/>
      <c r="FA128" s="134"/>
      <c r="FB128" s="134"/>
      <c r="FC128" s="134"/>
      <c r="FD128" s="134"/>
      <c r="FE128" s="134"/>
      <c r="FF128" s="134"/>
      <c r="FG128" s="134"/>
      <c r="FH128" s="134"/>
      <c r="FI128" s="134"/>
      <c r="FJ128" s="134"/>
      <c r="FK128" s="134"/>
      <c r="FL128" s="134"/>
      <c r="FM128" s="134"/>
      <c r="FN128" s="134"/>
      <c r="FO128" s="134"/>
      <c r="FP128" s="134"/>
      <c r="FQ128" s="134"/>
      <c r="FR128" s="134"/>
      <c r="FS128" s="134"/>
      <c r="FT128" s="134"/>
      <c r="FU128" s="134"/>
      <c r="FV128" s="134"/>
      <c r="FW128" s="134"/>
      <c r="FX128" s="134"/>
      <c r="FY128" s="134"/>
      <c r="FZ128" s="134"/>
      <c r="GA128" s="134"/>
      <c r="GB128" s="134"/>
      <c r="GC128" s="134"/>
      <c r="GD128" s="134"/>
      <c r="GE128" s="134"/>
      <c r="GF128" s="134"/>
      <c r="GG128" s="134"/>
      <c r="GH128" s="134"/>
      <c r="GI128" s="134"/>
      <c r="GJ128" s="134"/>
      <c r="GK128" s="134"/>
      <c r="GL128" s="134"/>
      <c r="GM128" s="134"/>
      <c r="GN128" s="134"/>
      <c r="GO128" s="134"/>
      <c r="GP128" s="134"/>
      <c r="GQ128" s="134"/>
      <c r="GR128" s="134"/>
      <c r="GS128" s="134"/>
      <c r="GT128" s="134"/>
      <c r="GU128" s="134"/>
      <c r="GV128" s="134"/>
      <c r="GW128" s="134"/>
      <c r="GX128" s="134"/>
      <c r="GY128" s="134"/>
      <c r="GZ128" s="134"/>
      <c r="HA128" s="134"/>
      <c r="HB128" s="134"/>
      <c r="HC128" s="134"/>
      <c r="HD128" s="134"/>
      <c r="HE128" s="134"/>
      <c r="HF128" s="134"/>
      <c r="HG128" s="134"/>
      <c r="HH128" s="134"/>
      <c r="HI128" s="134"/>
      <c r="HJ128" s="134"/>
      <c r="HK128" s="134"/>
      <c r="HL128" s="134"/>
      <c r="HM128" s="134"/>
      <c r="HN128" s="134"/>
      <c r="HO128" s="134"/>
      <c r="HP128" s="134"/>
      <c r="HQ128" s="134"/>
      <c r="HR128" s="134"/>
      <c r="HS128" s="134"/>
      <c r="HT128" s="134"/>
      <c r="HU128" s="134"/>
      <c r="HV128" s="134"/>
      <c r="HW128" s="134"/>
      <c r="HX128" s="134"/>
      <c r="HY128" s="134"/>
      <c r="HZ128" s="134"/>
      <c r="IA128" s="134"/>
      <c r="IB128" s="134"/>
      <c r="IC128" s="134"/>
      <c r="ID128" s="134"/>
      <c r="IE128" s="134"/>
      <c r="IF128" s="134"/>
      <c r="IG128" s="134"/>
      <c r="IH128" s="134"/>
      <c r="II128" s="134"/>
      <c r="IJ128" s="134"/>
      <c r="IK128" s="134"/>
      <c r="IL128" s="134"/>
      <c r="IM128" s="134"/>
      <c r="IN128" s="134"/>
      <c r="IO128" s="134"/>
      <c r="IP128" s="134"/>
      <c r="IQ128" s="134"/>
      <c r="IR128" s="134"/>
      <c r="IS128" s="134"/>
      <c r="IT128" s="134"/>
      <c r="IU128" s="134"/>
      <c r="IV128" s="134"/>
    </row>
    <row r="129" spans="1:256" s="106" customFormat="1" ht="12.75">
      <c r="A129" s="314"/>
      <c r="B129" s="130" t="s">
        <v>618</v>
      </c>
      <c r="C129" s="431" t="s">
        <v>1046</v>
      </c>
      <c r="D129" s="156">
        <v>200</v>
      </c>
      <c r="E129" s="299">
        <v>200</v>
      </c>
      <c r="F129" s="299">
        <v>0</v>
      </c>
      <c r="G129" s="158">
        <f t="shared" si="6"/>
        <v>0</v>
      </c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  <c r="AT129" s="134"/>
      <c r="AU129" s="134"/>
      <c r="AV129" s="134"/>
      <c r="AW129" s="134"/>
      <c r="AX129" s="134"/>
      <c r="AY129" s="134"/>
      <c r="AZ129" s="134"/>
      <c r="BA129" s="134"/>
      <c r="BB129" s="134"/>
      <c r="BC129" s="134"/>
      <c r="BD129" s="134"/>
      <c r="BE129" s="134"/>
      <c r="BF129" s="134"/>
      <c r="BG129" s="134"/>
      <c r="BH129" s="134"/>
      <c r="BI129" s="134"/>
      <c r="BJ129" s="134"/>
      <c r="BK129" s="134"/>
      <c r="BL129" s="134"/>
      <c r="BM129" s="134"/>
      <c r="BN129" s="134"/>
      <c r="BO129" s="134"/>
      <c r="BP129" s="134"/>
      <c r="BQ129" s="134"/>
      <c r="BR129" s="134"/>
      <c r="BS129" s="134"/>
      <c r="BT129" s="134"/>
      <c r="BU129" s="134"/>
      <c r="BV129" s="134"/>
      <c r="BW129" s="134"/>
      <c r="BX129" s="134"/>
      <c r="BY129" s="134"/>
      <c r="BZ129" s="134"/>
      <c r="CA129" s="134"/>
      <c r="CB129" s="134"/>
      <c r="CC129" s="134"/>
      <c r="CD129" s="134"/>
      <c r="CE129" s="134"/>
      <c r="CF129" s="134"/>
      <c r="CG129" s="134"/>
      <c r="CH129" s="134"/>
      <c r="CI129" s="134"/>
      <c r="CJ129" s="134"/>
      <c r="CK129" s="134"/>
      <c r="CL129" s="134"/>
      <c r="CM129" s="134"/>
      <c r="CN129" s="134"/>
      <c r="CO129" s="134"/>
      <c r="CP129" s="134"/>
      <c r="CQ129" s="134"/>
      <c r="CR129" s="134"/>
      <c r="CS129" s="134"/>
      <c r="CT129" s="134"/>
      <c r="CU129" s="134"/>
      <c r="CV129" s="134"/>
      <c r="CW129" s="134"/>
      <c r="CX129" s="134"/>
      <c r="CY129" s="134"/>
      <c r="CZ129" s="134"/>
      <c r="DA129" s="134"/>
      <c r="DB129" s="134"/>
      <c r="DC129" s="134"/>
      <c r="DD129" s="134"/>
      <c r="DE129" s="134"/>
      <c r="DF129" s="134"/>
      <c r="DG129" s="134"/>
      <c r="DH129" s="134"/>
      <c r="DI129" s="134"/>
      <c r="DJ129" s="134"/>
      <c r="DK129" s="134"/>
      <c r="DL129" s="134"/>
      <c r="DM129" s="134"/>
      <c r="DN129" s="134"/>
      <c r="DO129" s="134"/>
      <c r="DP129" s="134"/>
      <c r="DQ129" s="134"/>
      <c r="DR129" s="134"/>
      <c r="DS129" s="134"/>
      <c r="DT129" s="134"/>
      <c r="DU129" s="134"/>
      <c r="DV129" s="134"/>
      <c r="DW129" s="134"/>
      <c r="DX129" s="134"/>
      <c r="DY129" s="134"/>
      <c r="DZ129" s="134"/>
      <c r="EA129" s="134"/>
      <c r="EB129" s="134"/>
      <c r="EC129" s="134"/>
      <c r="ED129" s="134"/>
      <c r="EE129" s="134"/>
      <c r="EF129" s="134"/>
      <c r="EG129" s="134"/>
      <c r="EH129" s="134"/>
      <c r="EI129" s="134"/>
      <c r="EJ129" s="134"/>
      <c r="EK129" s="134"/>
      <c r="EL129" s="134"/>
      <c r="EM129" s="134"/>
      <c r="EN129" s="134"/>
      <c r="EO129" s="134"/>
      <c r="EP129" s="134"/>
      <c r="EQ129" s="134"/>
      <c r="ER129" s="134"/>
      <c r="ES129" s="134"/>
      <c r="ET129" s="134"/>
      <c r="EU129" s="134"/>
      <c r="EV129" s="134"/>
      <c r="EW129" s="134"/>
      <c r="EX129" s="134"/>
      <c r="EY129" s="134"/>
      <c r="EZ129" s="134"/>
      <c r="FA129" s="134"/>
      <c r="FB129" s="134"/>
      <c r="FC129" s="134"/>
      <c r="FD129" s="134"/>
      <c r="FE129" s="134"/>
      <c r="FF129" s="134"/>
      <c r="FG129" s="134"/>
      <c r="FH129" s="134"/>
      <c r="FI129" s="134"/>
      <c r="FJ129" s="134"/>
      <c r="FK129" s="134"/>
      <c r="FL129" s="134"/>
      <c r="FM129" s="134"/>
      <c r="FN129" s="134"/>
      <c r="FO129" s="134"/>
      <c r="FP129" s="134"/>
      <c r="FQ129" s="134"/>
      <c r="FR129" s="134"/>
      <c r="FS129" s="134"/>
      <c r="FT129" s="134"/>
      <c r="FU129" s="134"/>
      <c r="FV129" s="134"/>
      <c r="FW129" s="134"/>
      <c r="FX129" s="134"/>
      <c r="FY129" s="134"/>
      <c r="FZ129" s="134"/>
      <c r="GA129" s="134"/>
      <c r="GB129" s="134"/>
      <c r="GC129" s="134"/>
      <c r="GD129" s="134"/>
      <c r="GE129" s="134"/>
      <c r="GF129" s="134"/>
      <c r="GG129" s="134"/>
      <c r="GH129" s="134"/>
      <c r="GI129" s="134"/>
      <c r="GJ129" s="134"/>
      <c r="GK129" s="134"/>
      <c r="GL129" s="134"/>
      <c r="GM129" s="134"/>
      <c r="GN129" s="134"/>
      <c r="GO129" s="134"/>
      <c r="GP129" s="134"/>
      <c r="GQ129" s="134"/>
      <c r="GR129" s="134"/>
      <c r="GS129" s="134"/>
      <c r="GT129" s="134"/>
      <c r="GU129" s="134"/>
      <c r="GV129" s="134"/>
      <c r="GW129" s="134"/>
      <c r="GX129" s="134"/>
      <c r="GY129" s="134"/>
      <c r="GZ129" s="134"/>
      <c r="HA129" s="134"/>
      <c r="HB129" s="134"/>
      <c r="HC129" s="134"/>
      <c r="HD129" s="134"/>
      <c r="HE129" s="134"/>
      <c r="HF129" s="134"/>
      <c r="HG129" s="134"/>
      <c r="HH129" s="134"/>
      <c r="HI129" s="134"/>
      <c r="HJ129" s="134"/>
      <c r="HK129" s="134"/>
      <c r="HL129" s="134"/>
      <c r="HM129" s="134"/>
      <c r="HN129" s="134"/>
      <c r="HO129" s="134"/>
      <c r="HP129" s="134"/>
      <c r="HQ129" s="134"/>
      <c r="HR129" s="134"/>
      <c r="HS129" s="134"/>
      <c r="HT129" s="134"/>
      <c r="HU129" s="134"/>
      <c r="HV129" s="134"/>
      <c r="HW129" s="134"/>
      <c r="HX129" s="134"/>
      <c r="HY129" s="134"/>
      <c r="HZ129" s="134"/>
      <c r="IA129" s="134"/>
      <c r="IB129" s="134"/>
      <c r="IC129" s="134"/>
      <c r="ID129" s="134"/>
      <c r="IE129" s="134"/>
      <c r="IF129" s="134"/>
      <c r="IG129" s="134"/>
      <c r="IH129" s="134"/>
      <c r="II129" s="134"/>
      <c r="IJ129" s="134"/>
      <c r="IK129" s="134"/>
      <c r="IL129" s="134"/>
      <c r="IM129" s="134"/>
      <c r="IN129" s="134"/>
      <c r="IO129" s="134"/>
      <c r="IP129" s="134"/>
      <c r="IQ129" s="134"/>
      <c r="IR129" s="134"/>
      <c r="IS129" s="134"/>
      <c r="IT129" s="134"/>
      <c r="IU129" s="134"/>
      <c r="IV129" s="134"/>
    </row>
    <row r="130" spans="1:256" s="105" customFormat="1" ht="13.5" customHeight="1">
      <c r="A130" s="357"/>
      <c r="B130" s="130" t="s">
        <v>618</v>
      </c>
      <c r="C130" s="431" t="s">
        <v>517</v>
      </c>
      <c r="D130" s="156">
        <v>30</v>
      </c>
      <c r="E130" s="299">
        <v>30</v>
      </c>
      <c r="F130" s="299">
        <v>15</v>
      </c>
      <c r="G130" s="158">
        <f t="shared" si="6"/>
        <v>50</v>
      </c>
      <c r="H130" s="28"/>
      <c r="I130" s="28"/>
      <c r="J130" s="28"/>
      <c r="K130" s="28"/>
      <c r="L130" s="28"/>
      <c r="M130" s="28"/>
      <c r="N130" s="28"/>
      <c r="O130" s="69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05" customFormat="1" ht="24" customHeight="1">
      <c r="A131" s="357"/>
      <c r="B131" s="130" t="s">
        <v>618</v>
      </c>
      <c r="C131" s="431" t="s">
        <v>518</v>
      </c>
      <c r="D131" s="156">
        <v>1000</v>
      </c>
      <c r="E131" s="299">
        <v>1000</v>
      </c>
      <c r="F131" s="299">
        <v>160</v>
      </c>
      <c r="G131" s="158">
        <f t="shared" si="6"/>
        <v>16</v>
      </c>
      <c r="H131" s="28"/>
      <c r="I131" s="28"/>
      <c r="J131" s="28"/>
      <c r="K131" s="28"/>
      <c r="L131" s="28"/>
      <c r="M131" s="28"/>
      <c r="N131" s="28"/>
      <c r="O131" s="69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05" customFormat="1" ht="12.75">
      <c r="A132" s="314"/>
      <c r="B132" s="329" t="s">
        <v>619</v>
      </c>
      <c r="C132" s="131" t="s">
        <v>371</v>
      </c>
      <c r="D132" s="156">
        <v>1500</v>
      </c>
      <c r="E132" s="156">
        <v>1500</v>
      </c>
      <c r="F132" s="299">
        <v>972</v>
      </c>
      <c r="G132" s="158">
        <f t="shared" si="6"/>
        <v>64.8</v>
      </c>
      <c r="H132" s="28"/>
      <c r="I132" s="28"/>
      <c r="J132" s="28"/>
      <c r="K132" s="28"/>
      <c r="L132" s="28"/>
      <c r="M132" s="28"/>
      <c r="N132" s="28"/>
      <c r="O132" s="69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05" customFormat="1" ht="12.75">
      <c r="A133" s="314"/>
      <c r="B133" s="328" t="s">
        <v>618</v>
      </c>
      <c r="C133" s="32" t="s">
        <v>426</v>
      </c>
      <c r="D133" s="154">
        <v>505</v>
      </c>
      <c r="E133" s="27">
        <v>505</v>
      </c>
      <c r="F133" s="280">
        <v>185</v>
      </c>
      <c r="G133" s="158">
        <f t="shared" si="6"/>
        <v>36.633663366336634</v>
      </c>
      <c r="H133" s="28"/>
      <c r="I133" s="28"/>
      <c r="J133" s="28"/>
      <c r="K133" s="28"/>
      <c r="L133" s="28"/>
      <c r="M133" s="28"/>
      <c r="N133" s="28"/>
      <c r="O133" s="69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05" customFormat="1" ht="12.75">
      <c r="A134" s="314"/>
      <c r="B134" s="330">
        <v>3299</v>
      </c>
      <c r="C134" s="131" t="s">
        <v>28</v>
      </c>
      <c r="D134" s="156">
        <v>1100</v>
      </c>
      <c r="E134" s="156">
        <v>1090</v>
      </c>
      <c r="F134" s="267">
        <v>386</v>
      </c>
      <c r="G134" s="158">
        <f t="shared" si="6"/>
        <v>35.41284403669725</v>
      </c>
      <c r="H134" s="28"/>
      <c r="I134" s="28"/>
      <c r="J134" s="28"/>
      <c r="K134" s="28"/>
      <c r="L134" s="28"/>
      <c r="M134" s="28"/>
      <c r="N134" s="28"/>
      <c r="O134" s="69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05" customFormat="1" ht="12.75">
      <c r="A135" s="314"/>
      <c r="B135" s="328" t="s">
        <v>619</v>
      </c>
      <c r="C135" s="32" t="s">
        <v>29</v>
      </c>
      <c r="D135" s="154">
        <v>230</v>
      </c>
      <c r="E135" s="280">
        <v>230</v>
      </c>
      <c r="F135" s="280">
        <v>230</v>
      </c>
      <c r="G135" s="158">
        <f t="shared" si="6"/>
        <v>100</v>
      </c>
      <c r="H135" s="28"/>
      <c r="I135" s="28"/>
      <c r="J135" s="28"/>
      <c r="K135" s="28"/>
      <c r="L135" s="28"/>
      <c r="M135" s="28"/>
      <c r="N135" s="28"/>
      <c r="O135" s="69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05" customFormat="1" ht="12.75">
      <c r="A136" s="314"/>
      <c r="B136" s="329" t="s">
        <v>617</v>
      </c>
      <c r="C136" s="131" t="s">
        <v>30</v>
      </c>
      <c r="D136" s="156">
        <v>13718</v>
      </c>
      <c r="E136" s="299">
        <v>13707</v>
      </c>
      <c r="F136" s="299">
        <v>10709</v>
      </c>
      <c r="G136" s="158">
        <f t="shared" si="6"/>
        <v>78.12796381410958</v>
      </c>
      <c r="H136" s="28"/>
      <c r="I136" s="28"/>
      <c r="J136" s="28"/>
      <c r="K136" s="28"/>
      <c r="L136" s="28"/>
      <c r="M136" s="28"/>
      <c r="N136" s="28"/>
      <c r="O136" s="69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05" customFormat="1" ht="12.75">
      <c r="A137" s="314"/>
      <c r="B137" s="329" t="s">
        <v>617</v>
      </c>
      <c r="C137" s="131" t="s">
        <v>519</v>
      </c>
      <c r="D137" s="156">
        <v>2000</v>
      </c>
      <c r="E137" s="299">
        <v>0</v>
      </c>
      <c r="F137" s="299">
        <v>0</v>
      </c>
      <c r="G137" s="158" t="s">
        <v>1007</v>
      </c>
      <c r="H137" s="28"/>
      <c r="I137" s="28"/>
      <c r="J137" s="28"/>
      <c r="K137" s="28"/>
      <c r="L137" s="28"/>
      <c r="M137" s="28"/>
      <c r="N137" s="28"/>
      <c r="O137" s="69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  <c r="DX137" s="15"/>
      <c r="DY137" s="15"/>
      <c r="DZ137" s="15"/>
      <c r="EA137" s="15"/>
      <c r="EB137" s="15"/>
      <c r="EC137" s="15"/>
      <c r="ED137" s="15"/>
      <c r="EE137" s="15"/>
      <c r="EF137" s="15"/>
      <c r="EG137" s="15"/>
      <c r="EH137" s="15"/>
      <c r="EI137" s="15"/>
      <c r="EJ137" s="15"/>
      <c r="EK137" s="15"/>
      <c r="EL137" s="15"/>
      <c r="EM137" s="15"/>
      <c r="EN137" s="15"/>
      <c r="EO137" s="15"/>
      <c r="EP137" s="15"/>
      <c r="EQ137" s="15"/>
      <c r="ER137" s="15"/>
      <c r="ES137" s="15"/>
      <c r="ET137" s="15"/>
      <c r="EU137" s="15"/>
      <c r="EV137" s="15"/>
      <c r="EW137" s="15"/>
      <c r="EX137" s="15"/>
      <c r="EY137" s="15"/>
      <c r="EZ137" s="15"/>
      <c r="FA137" s="15"/>
      <c r="FB137" s="15"/>
      <c r="FC137" s="15"/>
      <c r="FD137" s="15"/>
      <c r="FE137" s="15"/>
      <c r="FF137" s="15"/>
      <c r="FG137" s="15"/>
      <c r="FH137" s="15"/>
      <c r="FI137" s="15"/>
      <c r="FJ137" s="15"/>
      <c r="FK137" s="15"/>
      <c r="FL137" s="15"/>
      <c r="FM137" s="15"/>
      <c r="FN137" s="15"/>
      <c r="FO137" s="15"/>
      <c r="FP137" s="15"/>
      <c r="FQ137" s="15"/>
      <c r="FR137" s="15"/>
      <c r="FS137" s="15"/>
      <c r="FT137" s="15"/>
      <c r="FU137" s="15"/>
      <c r="FV137" s="15"/>
      <c r="FW137" s="15"/>
      <c r="FX137" s="15"/>
      <c r="FY137" s="15"/>
      <c r="FZ137" s="15"/>
      <c r="GA137" s="15"/>
      <c r="GB137" s="15"/>
      <c r="GC137" s="15"/>
      <c r="GD137" s="15"/>
      <c r="GE137" s="15"/>
      <c r="GF137" s="15"/>
      <c r="GG137" s="15"/>
      <c r="GH137" s="15"/>
      <c r="GI137" s="15"/>
      <c r="GJ137" s="15"/>
      <c r="GK137" s="15"/>
      <c r="GL137" s="15"/>
      <c r="GM137" s="15"/>
      <c r="GN137" s="15"/>
      <c r="GO137" s="15"/>
      <c r="GP137" s="15"/>
      <c r="GQ137" s="15"/>
      <c r="GR137" s="15"/>
      <c r="GS137" s="15"/>
      <c r="GT137" s="15"/>
      <c r="GU137" s="15"/>
      <c r="GV137" s="15"/>
      <c r="GW137" s="15"/>
      <c r="GX137" s="15"/>
      <c r="GY137" s="15"/>
      <c r="GZ137" s="15"/>
      <c r="HA137" s="15"/>
      <c r="HB137" s="15"/>
      <c r="HC137" s="15"/>
      <c r="HD137" s="15"/>
      <c r="HE137" s="15"/>
      <c r="HF137" s="15"/>
      <c r="HG137" s="15"/>
      <c r="HH137" s="15"/>
      <c r="HI137" s="15"/>
      <c r="HJ137" s="15"/>
      <c r="HK137" s="15"/>
      <c r="HL137" s="15"/>
      <c r="HM137" s="15"/>
      <c r="HN137" s="15"/>
      <c r="HO137" s="15"/>
      <c r="HP137" s="15"/>
      <c r="HQ137" s="15"/>
      <c r="HR137" s="15"/>
      <c r="HS137" s="15"/>
      <c r="HT137" s="15"/>
      <c r="HU137" s="15"/>
      <c r="HV137" s="15"/>
      <c r="HW137" s="15"/>
      <c r="HX137" s="15"/>
      <c r="HY137" s="15"/>
      <c r="HZ137" s="15"/>
      <c r="IA137" s="15"/>
      <c r="IB137" s="15"/>
      <c r="IC137" s="15"/>
      <c r="ID137" s="15"/>
      <c r="IE137" s="15"/>
      <c r="IF137" s="15"/>
      <c r="IG137" s="15"/>
      <c r="IH137" s="15"/>
      <c r="II137" s="15"/>
      <c r="IJ137" s="15"/>
      <c r="IK137" s="15"/>
      <c r="IL137" s="15"/>
      <c r="IM137" s="15"/>
      <c r="IN137" s="15"/>
      <c r="IO137" s="15"/>
      <c r="IP137" s="15"/>
      <c r="IQ137" s="15"/>
      <c r="IR137" s="15"/>
      <c r="IS137" s="15"/>
      <c r="IT137" s="15"/>
      <c r="IU137" s="15"/>
      <c r="IV137" s="15"/>
    </row>
    <row r="138" spans="1:256" s="105" customFormat="1" ht="12.75">
      <c r="A138" s="314"/>
      <c r="B138" s="329" t="s">
        <v>617</v>
      </c>
      <c r="C138" s="131" t="s">
        <v>520</v>
      </c>
      <c r="D138" s="156">
        <v>40</v>
      </c>
      <c r="E138" s="299">
        <v>40</v>
      </c>
      <c r="F138" s="299">
        <v>0</v>
      </c>
      <c r="G138" s="158">
        <f t="shared" si="6"/>
        <v>0</v>
      </c>
      <c r="H138" s="28"/>
      <c r="I138" s="28"/>
      <c r="J138" s="28"/>
      <c r="K138" s="28"/>
      <c r="L138" s="28"/>
      <c r="M138" s="28"/>
      <c r="N138" s="28"/>
      <c r="O138" s="69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5"/>
      <c r="EU138" s="15"/>
      <c r="EV138" s="15"/>
      <c r="EW138" s="15"/>
      <c r="EX138" s="15"/>
      <c r="EY138" s="15"/>
      <c r="EZ138" s="15"/>
      <c r="FA138" s="15"/>
      <c r="FB138" s="15"/>
      <c r="FC138" s="15"/>
      <c r="FD138" s="15"/>
      <c r="FE138" s="15"/>
      <c r="FF138" s="15"/>
      <c r="FG138" s="15"/>
      <c r="FH138" s="15"/>
      <c r="FI138" s="15"/>
      <c r="FJ138" s="15"/>
      <c r="FK138" s="15"/>
      <c r="FL138" s="15"/>
      <c r="FM138" s="15"/>
      <c r="FN138" s="15"/>
      <c r="FO138" s="15"/>
      <c r="FP138" s="15"/>
      <c r="FQ138" s="15"/>
      <c r="FR138" s="15"/>
      <c r="FS138" s="15"/>
      <c r="FT138" s="15"/>
      <c r="FU138" s="15"/>
      <c r="FV138" s="15"/>
      <c r="FW138" s="15"/>
      <c r="FX138" s="15"/>
      <c r="FY138" s="15"/>
      <c r="FZ138" s="15"/>
      <c r="GA138" s="15"/>
      <c r="GB138" s="15"/>
      <c r="GC138" s="15"/>
      <c r="GD138" s="15"/>
      <c r="GE138" s="15"/>
      <c r="GF138" s="15"/>
      <c r="GG138" s="15"/>
      <c r="GH138" s="15"/>
      <c r="GI138" s="15"/>
      <c r="GJ138" s="15"/>
      <c r="GK138" s="15"/>
      <c r="GL138" s="15"/>
      <c r="GM138" s="15"/>
      <c r="GN138" s="15"/>
      <c r="GO138" s="15"/>
      <c r="GP138" s="15"/>
      <c r="GQ138" s="15"/>
      <c r="GR138" s="15"/>
      <c r="GS138" s="15"/>
      <c r="GT138" s="15"/>
      <c r="GU138" s="15"/>
      <c r="GV138" s="15"/>
      <c r="GW138" s="15"/>
      <c r="GX138" s="15"/>
      <c r="GY138" s="15"/>
      <c r="GZ138" s="15"/>
      <c r="HA138" s="15"/>
      <c r="HB138" s="15"/>
      <c r="HC138" s="15"/>
      <c r="HD138" s="15"/>
      <c r="HE138" s="15"/>
      <c r="HF138" s="15"/>
      <c r="HG138" s="15"/>
      <c r="HH138" s="15"/>
      <c r="HI138" s="15"/>
      <c r="HJ138" s="15"/>
      <c r="HK138" s="15"/>
      <c r="HL138" s="15"/>
      <c r="HM138" s="15"/>
      <c r="HN138" s="15"/>
      <c r="HO138" s="15"/>
      <c r="HP138" s="15"/>
      <c r="HQ138" s="15"/>
      <c r="HR138" s="15"/>
      <c r="HS138" s="15"/>
      <c r="HT138" s="15"/>
      <c r="HU138" s="15"/>
      <c r="HV138" s="15"/>
      <c r="HW138" s="15"/>
      <c r="HX138" s="15"/>
      <c r="HY138" s="15"/>
      <c r="HZ138" s="15"/>
      <c r="IA138" s="15"/>
      <c r="IB138" s="15"/>
      <c r="IC138" s="15"/>
      <c r="ID138" s="15"/>
      <c r="IE138" s="15"/>
      <c r="IF138" s="15"/>
      <c r="IG138" s="15"/>
      <c r="IH138" s="15"/>
      <c r="II138" s="15"/>
      <c r="IJ138" s="15"/>
      <c r="IK138" s="15"/>
      <c r="IL138" s="15"/>
      <c r="IM138" s="15"/>
      <c r="IN138" s="15"/>
      <c r="IO138" s="15"/>
      <c r="IP138" s="15"/>
      <c r="IQ138" s="15"/>
      <c r="IR138" s="15"/>
      <c r="IS138" s="15"/>
      <c r="IT138" s="15"/>
      <c r="IU138" s="15"/>
      <c r="IV138" s="15"/>
    </row>
    <row r="139" spans="1:256" s="105" customFormat="1" ht="12.75">
      <c r="A139" s="314"/>
      <c r="B139" s="130" t="s">
        <v>618</v>
      </c>
      <c r="C139" s="131" t="s">
        <v>448</v>
      </c>
      <c r="D139" s="156">
        <v>0</v>
      </c>
      <c r="E139" s="299">
        <v>49</v>
      </c>
      <c r="F139" s="299">
        <v>0</v>
      </c>
      <c r="G139" s="158">
        <f t="shared" si="6"/>
        <v>0</v>
      </c>
      <c r="H139" s="28"/>
      <c r="I139" s="28"/>
      <c r="J139" s="28"/>
      <c r="K139" s="28"/>
      <c r="L139" s="28"/>
      <c r="M139" s="28"/>
      <c r="N139" s="28"/>
      <c r="O139" s="69"/>
      <c r="P139" s="15"/>
      <c r="Q139" s="15"/>
      <c r="R139" s="15"/>
      <c r="S139" s="15"/>
      <c r="T139" s="15"/>
      <c r="U139" s="134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  <c r="DX139" s="15"/>
      <c r="DY139" s="15"/>
      <c r="DZ139" s="15"/>
      <c r="EA139" s="15"/>
      <c r="EB139" s="15"/>
      <c r="EC139" s="15"/>
      <c r="ED139" s="15"/>
      <c r="EE139" s="15"/>
      <c r="EF139" s="15"/>
      <c r="EG139" s="15"/>
      <c r="EH139" s="15"/>
      <c r="EI139" s="15"/>
      <c r="EJ139" s="15"/>
      <c r="EK139" s="15"/>
      <c r="EL139" s="15"/>
      <c r="EM139" s="15"/>
      <c r="EN139" s="15"/>
      <c r="EO139" s="15"/>
      <c r="EP139" s="15"/>
      <c r="EQ139" s="15"/>
      <c r="ER139" s="15"/>
      <c r="ES139" s="15"/>
      <c r="ET139" s="15"/>
      <c r="EU139" s="15"/>
      <c r="EV139" s="15"/>
      <c r="EW139" s="15"/>
      <c r="EX139" s="15"/>
      <c r="EY139" s="15"/>
      <c r="EZ139" s="15"/>
      <c r="FA139" s="15"/>
      <c r="FB139" s="15"/>
      <c r="FC139" s="15"/>
      <c r="FD139" s="15"/>
      <c r="FE139" s="15"/>
      <c r="FF139" s="15"/>
      <c r="FG139" s="15"/>
      <c r="FH139" s="15"/>
      <c r="FI139" s="15"/>
      <c r="FJ139" s="15"/>
      <c r="FK139" s="15"/>
      <c r="FL139" s="15"/>
      <c r="FM139" s="15"/>
      <c r="FN139" s="15"/>
      <c r="FO139" s="15"/>
      <c r="FP139" s="15"/>
      <c r="FQ139" s="15"/>
      <c r="FR139" s="15"/>
      <c r="FS139" s="15"/>
      <c r="FT139" s="15"/>
      <c r="FU139" s="15"/>
      <c r="FV139" s="15"/>
      <c r="FW139" s="15"/>
      <c r="FX139" s="15"/>
      <c r="FY139" s="15"/>
      <c r="FZ139" s="15"/>
      <c r="GA139" s="15"/>
      <c r="GB139" s="15"/>
      <c r="GC139" s="15"/>
      <c r="GD139" s="15"/>
      <c r="GE139" s="15"/>
      <c r="GF139" s="15"/>
      <c r="GG139" s="15"/>
      <c r="GH139" s="15"/>
      <c r="GI139" s="15"/>
      <c r="GJ139" s="15"/>
      <c r="GK139" s="15"/>
      <c r="GL139" s="15"/>
      <c r="GM139" s="15"/>
      <c r="GN139" s="15"/>
      <c r="GO139" s="15"/>
      <c r="GP139" s="15"/>
      <c r="GQ139" s="15"/>
      <c r="GR139" s="15"/>
      <c r="GS139" s="15"/>
      <c r="GT139" s="15"/>
      <c r="GU139" s="15"/>
      <c r="GV139" s="15"/>
      <c r="GW139" s="15"/>
      <c r="GX139" s="15"/>
      <c r="GY139" s="15"/>
      <c r="GZ139" s="15"/>
      <c r="HA139" s="15"/>
      <c r="HB139" s="15"/>
      <c r="HC139" s="15"/>
      <c r="HD139" s="15"/>
      <c r="HE139" s="15"/>
      <c r="HF139" s="15"/>
      <c r="HG139" s="15"/>
      <c r="HH139" s="15"/>
      <c r="HI139" s="15"/>
      <c r="HJ139" s="15"/>
      <c r="HK139" s="15"/>
      <c r="HL139" s="15"/>
      <c r="HM139" s="15"/>
      <c r="HN139" s="15"/>
      <c r="HO139" s="15"/>
      <c r="HP139" s="15"/>
      <c r="HQ139" s="15"/>
      <c r="HR139" s="15"/>
      <c r="HS139" s="15"/>
      <c r="HT139" s="15"/>
      <c r="HU139" s="15"/>
      <c r="HV139" s="15"/>
      <c r="HW139" s="15"/>
      <c r="HX139" s="15"/>
      <c r="HY139" s="15"/>
      <c r="HZ139" s="15"/>
      <c r="IA139" s="15"/>
      <c r="IB139" s="15"/>
      <c r="IC139" s="15"/>
      <c r="ID139" s="15"/>
      <c r="IE139" s="15"/>
      <c r="IF139" s="15"/>
      <c r="IG139" s="15"/>
      <c r="IH139" s="15"/>
      <c r="II139" s="15"/>
      <c r="IJ139" s="15"/>
      <c r="IK139" s="15"/>
      <c r="IL139" s="15"/>
      <c r="IM139" s="15"/>
      <c r="IN139" s="15"/>
      <c r="IO139" s="15"/>
      <c r="IP139" s="15"/>
      <c r="IQ139" s="15"/>
      <c r="IR139" s="15"/>
      <c r="IS139" s="15"/>
      <c r="IT139" s="15"/>
      <c r="IU139" s="15"/>
      <c r="IV139" s="15"/>
    </row>
    <row r="140" spans="1:256" s="105" customFormat="1" ht="12.75">
      <c r="A140" s="652"/>
      <c r="B140" s="130" t="s">
        <v>617</v>
      </c>
      <c r="C140" s="653" t="s">
        <v>711</v>
      </c>
      <c r="D140" s="612">
        <v>0</v>
      </c>
      <c r="E140" s="613">
        <v>11</v>
      </c>
      <c r="F140" s="613">
        <v>11</v>
      </c>
      <c r="G140" s="158">
        <f t="shared" si="6"/>
        <v>100</v>
      </c>
      <c r="H140" s="28"/>
      <c r="I140" s="28"/>
      <c r="J140" s="28"/>
      <c r="K140" s="28"/>
      <c r="L140" s="28"/>
      <c r="M140" s="28"/>
      <c r="N140" s="28"/>
      <c r="O140" s="69"/>
      <c r="P140" s="15"/>
      <c r="Q140" s="15"/>
      <c r="R140" s="15"/>
      <c r="S140" s="15"/>
      <c r="T140" s="15"/>
      <c r="U140" s="134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05" customFormat="1" ht="12.75">
      <c r="A141" s="779" t="s">
        <v>572</v>
      </c>
      <c r="B141" s="780"/>
      <c r="C141" s="781"/>
      <c r="D141" s="294">
        <f>SUM(D127:D140)</f>
        <v>20683</v>
      </c>
      <c r="E141" s="294">
        <f>SUM(E127:E140)</f>
        <v>18722</v>
      </c>
      <c r="F141" s="294">
        <f>SUM(F127:F140)</f>
        <v>12720</v>
      </c>
      <c r="G141" s="104">
        <f>F141/E141*100</f>
        <v>67.94145924580707</v>
      </c>
      <c r="H141" s="109" t="s">
        <v>910</v>
      </c>
      <c r="I141" s="28"/>
      <c r="J141" s="28"/>
      <c r="K141" s="28"/>
      <c r="L141" s="28"/>
      <c r="M141" s="28"/>
      <c r="N141" s="28"/>
      <c r="O141" s="69" t="s">
        <v>924</v>
      </c>
      <c r="P141" s="69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7" ht="6" customHeight="1">
      <c r="A142" s="65"/>
      <c r="B142" s="38"/>
      <c r="C142" s="38"/>
      <c r="D142" s="47"/>
      <c r="E142" s="256"/>
      <c r="F142" s="46"/>
      <c r="G142" s="35"/>
    </row>
    <row r="143" spans="1:256" s="105" customFormat="1" ht="12.75">
      <c r="A143" s="40" t="s">
        <v>1039</v>
      </c>
      <c r="B143" s="469"/>
      <c r="C143" s="11"/>
      <c r="D143" s="15"/>
      <c r="E143" s="15"/>
      <c r="F143" s="15"/>
      <c r="G143"/>
      <c r="H143" s="28"/>
      <c r="I143" s="28"/>
      <c r="J143" s="28"/>
      <c r="K143" s="28"/>
      <c r="L143" s="28"/>
      <c r="M143" s="28"/>
      <c r="N143" s="28"/>
      <c r="O143" s="69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05" customFormat="1" ht="6.75" customHeight="1">
      <c r="A144" s="360"/>
      <c r="B144" s="361"/>
      <c r="C144" s="17"/>
      <c r="D144" s="15"/>
      <c r="E144" s="15"/>
      <c r="F144" s="15"/>
      <c r="G144"/>
      <c r="H144" s="28"/>
      <c r="I144" s="28"/>
      <c r="J144" s="28"/>
      <c r="K144" s="28"/>
      <c r="L144" s="28"/>
      <c r="M144" s="28"/>
      <c r="N144" s="28"/>
      <c r="O144" s="69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05" customFormat="1" ht="25.5" customHeight="1">
      <c r="A145" s="7" t="s">
        <v>662</v>
      </c>
      <c r="B145" s="7" t="s">
        <v>27</v>
      </c>
      <c r="C145" s="5" t="s">
        <v>665</v>
      </c>
      <c r="D145" s="44" t="s">
        <v>795</v>
      </c>
      <c r="E145" s="51" t="s">
        <v>796</v>
      </c>
      <c r="F145" s="5" t="s">
        <v>636</v>
      </c>
      <c r="G145" s="43" t="s">
        <v>797</v>
      </c>
      <c r="H145" s="28" t="s">
        <v>911</v>
      </c>
      <c r="I145" s="28"/>
      <c r="J145" s="28"/>
      <c r="K145" s="28"/>
      <c r="L145" s="28"/>
      <c r="M145" s="28"/>
      <c r="N145" s="28"/>
      <c r="O145" s="69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05" customFormat="1" ht="13.5" customHeight="1">
      <c r="A146" s="321">
        <v>3000</v>
      </c>
      <c r="B146" s="390" t="s">
        <v>21</v>
      </c>
      <c r="C146" s="32" t="s">
        <v>521</v>
      </c>
      <c r="D146" s="27">
        <v>5612</v>
      </c>
      <c r="E146" s="27">
        <v>7532</v>
      </c>
      <c r="F146" s="280">
        <v>2581</v>
      </c>
      <c r="G146" s="273">
        <f>F146/E146*100</f>
        <v>34.26712692511949</v>
      </c>
      <c r="H146" s="28"/>
      <c r="I146" s="28"/>
      <c r="J146" s="28"/>
      <c r="K146" s="28"/>
      <c r="L146" s="28"/>
      <c r="M146" s="28"/>
      <c r="N146" s="28"/>
      <c r="O146" s="69"/>
      <c r="P146" s="15"/>
      <c r="Q146" s="15"/>
      <c r="R146" s="15"/>
      <c r="S146" s="15"/>
      <c r="T146" s="15"/>
      <c r="U146" s="134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05" customFormat="1" ht="12.75">
      <c r="A147" s="779" t="s">
        <v>576</v>
      </c>
      <c r="B147" s="780"/>
      <c r="C147" s="781"/>
      <c r="D147" s="103">
        <f>SUM(D146:D146)</f>
        <v>5612</v>
      </c>
      <c r="E147" s="103">
        <f>SUM(E146:E146)</f>
        <v>7532</v>
      </c>
      <c r="F147" s="294">
        <f>SUM(F146:F146)</f>
        <v>2581</v>
      </c>
      <c r="G147" s="349">
        <f>F147/E147*100</f>
        <v>34.26712692511949</v>
      </c>
      <c r="H147" s="109" t="s">
        <v>910</v>
      </c>
      <c r="I147" s="28"/>
      <c r="J147" s="28"/>
      <c r="K147" s="28"/>
      <c r="L147" s="28"/>
      <c r="M147" s="28"/>
      <c r="N147" s="28"/>
      <c r="O147" s="69" t="s">
        <v>924</v>
      </c>
      <c r="P147" s="69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05" customFormat="1" ht="6" customHeight="1">
      <c r="A148" s="358"/>
      <c r="B148" s="358"/>
      <c r="C148" s="358"/>
      <c r="D148" s="359"/>
      <c r="E148" s="359"/>
      <c r="F148" s="338"/>
      <c r="G148" s="29"/>
      <c r="H148" s="109"/>
      <c r="I148" s="28"/>
      <c r="J148" s="28"/>
      <c r="K148" s="28"/>
      <c r="L148" s="28"/>
      <c r="M148" s="28"/>
      <c r="N148" s="28"/>
      <c r="O148" s="69"/>
      <c r="P148" s="69"/>
      <c r="Q148" s="15"/>
      <c r="R148" s="15"/>
      <c r="S148" s="15"/>
      <c r="T148" s="15"/>
      <c r="U148" s="134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6" ht="15.75" customHeight="1">
      <c r="A149" s="796" t="s">
        <v>758</v>
      </c>
      <c r="B149" s="796"/>
      <c r="C149" s="796"/>
      <c r="D149" s="48"/>
      <c r="E149" s="18"/>
      <c r="F149" s="69"/>
    </row>
    <row r="150" spans="1:6" ht="6" customHeight="1">
      <c r="A150" s="20"/>
      <c r="B150" s="20"/>
      <c r="C150" s="20"/>
      <c r="D150" s="48"/>
      <c r="E150" s="18"/>
      <c r="F150" s="69"/>
    </row>
    <row r="151" spans="1:7" ht="25.5" customHeight="1">
      <c r="A151" s="7" t="s">
        <v>662</v>
      </c>
      <c r="B151" s="7" t="s">
        <v>664</v>
      </c>
      <c r="C151" s="5" t="s">
        <v>665</v>
      </c>
      <c r="D151" s="44" t="s">
        <v>795</v>
      </c>
      <c r="E151" s="51" t="s">
        <v>796</v>
      </c>
      <c r="F151" s="5" t="s">
        <v>636</v>
      </c>
      <c r="G151" s="43" t="s">
        <v>797</v>
      </c>
    </row>
    <row r="152" spans="1:7" ht="63" customHeight="1">
      <c r="A152" s="130" t="s">
        <v>535</v>
      </c>
      <c r="B152" s="339" t="s">
        <v>21</v>
      </c>
      <c r="C152" s="118" t="s">
        <v>522</v>
      </c>
      <c r="D152" s="156">
        <v>9500</v>
      </c>
      <c r="E152" s="155">
        <v>9500</v>
      </c>
      <c r="F152" s="267">
        <v>530</v>
      </c>
      <c r="G152" s="273">
        <f>F152/E152*100</f>
        <v>5.578947368421053</v>
      </c>
    </row>
    <row r="153" spans="1:256" s="28" customFormat="1" ht="12.75">
      <c r="A153" s="179"/>
      <c r="B153" s="196"/>
      <c r="C153" s="195" t="s">
        <v>1009</v>
      </c>
      <c r="D153" s="180">
        <f>SUM(D152:D152)</f>
        <v>9500</v>
      </c>
      <c r="E153" s="180">
        <f>SUM(E152:E152)</f>
        <v>9500</v>
      </c>
      <c r="F153" s="180">
        <f>SUM(F152:F152)</f>
        <v>530</v>
      </c>
      <c r="G153" s="104">
        <f>F153/E153*100</f>
        <v>5.578947368421053</v>
      </c>
      <c r="O153" s="69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28" customFormat="1" ht="5.25" customHeight="1">
      <c r="A154" s="16"/>
      <c r="B154" s="59"/>
      <c r="C154" s="183"/>
      <c r="D154" s="184"/>
      <c r="E154" s="185"/>
      <c r="F154" s="229"/>
      <c r="G154" s="29"/>
      <c r="O154" s="69"/>
      <c r="P154" s="15"/>
      <c r="Q154" s="15"/>
      <c r="R154" s="15"/>
      <c r="S154" s="15"/>
      <c r="T154" s="15"/>
      <c r="U154" s="15"/>
      <c r="V154" s="134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28" customFormat="1" ht="14.25" customHeight="1">
      <c r="A155" s="788" t="s">
        <v>532</v>
      </c>
      <c r="B155" s="789"/>
      <c r="C155" s="790"/>
      <c r="D155" s="184"/>
      <c r="E155" s="185"/>
      <c r="F155" s="229"/>
      <c r="G155" s="29"/>
      <c r="O155" s="69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28" customFormat="1" ht="6.75" customHeight="1">
      <c r="A156" s="458"/>
      <c r="B156" s="459"/>
      <c r="C156" s="460"/>
      <c r="D156" s="184"/>
      <c r="E156" s="185"/>
      <c r="F156" s="229"/>
      <c r="G156" s="29"/>
      <c r="O156" s="69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05" customFormat="1" ht="24.75" customHeight="1">
      <c r="A157" s="7" t="s">
        <v>662</v>
      </c>
      <c r="B157" s="7" t="s">
        <v>664</v>
      </c>
      <c r="C157" s="5" t="s">
        <v>665</v>
      </c>
      <c r="D157" s="44" t="s">
        <v>795</v>
      </c>
      <c r="E157" s="51" t="s">
        <v>796</v>
      </c>
      <c r="F157" s="5" t="s">
        <v>636</v>
      </c>
      <c r="G157" s="43" t="s">
        <v>797</v>
      </c>
      <c r="H157" s="28" t="s">
        <v>911</v>
      </c>
      <c r="I157" s="28"/>
      <c r="J157" s="28"/>
      <c r="K157" s="28"/>
      <c r="L157" s="28"/>
      <c r="M157" s="28"/>
      <c r="N157" s="28"/>
      <c r="O157" s="69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256" s="105" customFormat="1" ht="25.5" customHeight="1">
      <c r="A158" s="130" t="s">
        <v>535</v>
      </c>
      <c r="B158" s="391" t="s">
        <v>1044</v>
      </c>
      <c r="C158" s="327" t="s">
        <v>372</v>
      </c>
      <c r="D158" s="156">
        <v>1000</v>
      </c>
      <c r="E158" s="156">
        <v>1000</v>
      </c>
      <c r="F158" s="267">
        <v>0</v>
      </c>
      <c r="G158" s="273">
        <f>F158/E158*100</f>
        <v>0</v>
      </c>
      <c r="H158" s="28"/>
      <c r="I158" s="28"/>
      <c r="J158" s="28"/>
      <c r="K158" s="28"/>
      <c r="L158" s="28"/>
      <c r="M158" s="28"/>
      <c r="N158" s="28"/>
      <c r="O158" s="69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  <c r="DX158" s="15"/>
      <c r="DY158" s="15"/>
      <c r="DZ158" s="15"/>
      <c r="EA158" s="15"/>
      <c r="EB158" s="15"/>
      <c r="EC158" s="15"/>
      <c r="ED158" s="15"/>
      <c r="EE158" s="15"/>
      <c r="EF158" s="15"/>
      <c r="EG158" s="15"/>
      <c r="EH158" s="15"/>
      <c r="EI158" s="15"/>
      <c r="EJ158" s="15"/>
      <c r="EK158" s="15"/>
      <c r="EL158" s="15"/>
      <c r="EM158" s="15"/>
      <c r="EN158" s="15"/>
      <c r="EO158" s="15"/>
      <c r="EP158" s="15"/>
      <c r="EQ158" s="15"/>
      <c r="ER158" s="15"/>
      <c r="ES158" s="15"/>
      <c r="ET158" s="15"/>
      <c r="EU158" s="15"/>
      <c r="EV158" s="15"/>
      <c r="EW158" s="15"/>
      <c r="EX158" s="15"/>
      <c r="EY158" s="15"/>
      <c r="EZ158" s="15"/>
      <c r="FA158" s="15"/>
      <c r="FB158" s="15"/>
      <c r="FC158" s="15"/>
      <c r="FD158" s="15"/>
      <c r="FE158" s="15"/>
      <c r="FF158" s="15"/>
      <c r="FG158" s="15"/>
      <c r="FH158" s="15"/>
      <c r="FI158" s="15"/>
      <c r="FJ158" s="15"/>
      <c r="FK158" s="15"/>
      <c r="FL158" s="15"/>
      <c r="FM158" s="15"/>
      <c r="FN158" s="15"/>
      <c r="FO158" s="15"/>
      <c r="FP158" s="15"/>
      <c r="FQ158" s="15"/>
      <c r="FR158" s="15"/>
      <c r="FS158" s="15"/>
      <c r="FT158" s="15"/>
      <c r="FU158" s="15"/>
      <c r="FV158" s="15"/>
      <c r="FW158" s="15"/>
      <c r="FX158" s="15"/>
      <c r="FY158" s="15"/>
      <c r="FZ158" s="15"/>
      <c r="GA158" s="15"/>
      <c r="GB158" s="15"/>
      <c r="GC158" s="15"/>
      <c r="GD158" s="15"/>
      <c r="GE158" s="15"/>
      <c r="GF158" s="15"/>
      <c r="GG158" s="15"/>
      <c r="GH158" s="15"/>
      <c r="GI158" s="15"/>
      <c r="GJ158" s="15"/>
      <c r="GK158" s="15"/>
      <c r="GL158" s="15"/>
      <c r="GM158" s="15"/>
      <c r="GN158" s="15"/>
      <c r="GO158" s="15"/>
      <c r="GP158" s="15"/>
      <c r="GQ158" s="15"/>
      <c r="GR158" s="15"/>
      <c r="GS158" s="15"/>
      <c r="GT158" s="15"/>
      <c r="GU158" s="15"/>
      <c r="GV158" s="15"/>
      <c r="GW158" s="15"/>
      <c r="GX158" s="15"/>
      <c r="GY158" s="15"/>
      <c r="GZ158" s="15"/>
      <c r="HA158" s="15"/>
      <c r="HB158" s="15"/>
      <c r="HC158" s="15"/>
      <c r="HD158" s="15"/>
      <c r="HE158" s="15"/>
      <c r="HF158" s="15"/>
      <c r="HG158" s="15"/>
      <c r="HH158" s="15"/>
      <c r="HI158" s="15"/>
      <c r="HJ158" s="15"/>
      <c r="HK158" s="15"/>
      <c r="HL158" s="15"/>
      <c r="HM158" s="15"/>
      <c r="HN158" s="15"/>
      <c r="HO158" s="15"/>
      <c r="HP158" s="15"/>
      <c r="HQ158" s="15"/>
      <c r="HR158" s="15"/>
      <c r="HS158" s="15"/>
      <c r="HT158" s="15"/>
      <c r="HU158" s="15"/>
      <c r="HV158" s="15"/>
      <c r="HW158" s="15"/>
      <c r="HX158" s="15"/>
      <c r="HY158" s="15"/>
      <c r="HZ158" s="15"/>
      <c r="IA158" s="15"/>
      <c r="IB158" s="15"/>
      <c r="IC158" s="15"/>
      <c r="ID158" s="15"/>
      <c r="IE158" s="15"/>
      <c r="IF158" s="15"/>
      <c r="IG158" s="15"/>
      <c r="IH158" s="15"/>
      <c r="II158" s="15"/>
      <c r="IJ158" s="15"/>
      <c r="IK158" s="15"/>
      <c r="IL158" s="15"/>
      <c r="IM158" s="15"/>
      <c r="IN158" s="15"/>
      <c r="IO158" s="15"/>
      <c r="IP158" s="15"/>
      <c r="IQ158" s="15"/>
      <c r="IR158" s="15"/>
      <c r="IS158" s="15"/>
      <c r="IT158" s="15"/>
      <c r="IU158" s="15"/>
      <c r="IV158" s="15"/>
    </row>
    <row r="159" spans="1:256" s="105" customFormat="1" ht="25.5" customHeight="1">
      <c r="A159" s="130" t="s">
        <v>535</v>
      </c>
      <c r="B159" s="391" t="s">
        <v>564</v>
      </c>
      <c r="C159" s="327" t="s">
        <v>34</v>
      </c>
      <c r="D159" s="156">
        <v>1000</v>
      </c>
      <c r="E159" s="156">
        <v>1000</v>
      </c>
      <c r="F159" s="267">
        <v>0</v>
      </c>
      <c r="G159" s="273">
        <f>F159/E159*100</f>
        <v>0</v>
      </c>
      <c r="H159" s="28"/>
      <c r="I159" s="28"/>
      <c r="J159" s="28"/>
      <c r="K159" s="28"/>
      <c r="L159" s="28"/>
      <c r="M159" s="28"/>
      <c r="N159" s="28"/>
      <c r="O159" s="69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  <c r="DX159" s="15"/>
      <c r="DY159" s="15"/>
      <c r="DZ159" s="15"/>
      <c r="EA159" s="15"/>
      <c r="EB159" s="15"/>
      <c r="EC159" s="15"/>
      <c r="ED159" s="15"/>
      <c r="EE159" s="15"/>
      <c r="EF159" s="15"/>
      <c r="EG159" s="15"/>
      <c r="EH159" s="15"/>
      <c r="EI159" s="15"/>
      <c r="EJ159" s="15"/>
      <c r="EK159" s="15"/>
      <c r="EL159" s="15"/>
      <c r="EM159" s="15"/>
      <c r="EN159" s="15"/>
      <c r="EO159" s="15"/>
      <c r="EP159" s="15"/>
      <c r="EQ159" s="15"/>
      <c r="ER159" s="15"/>
      <c r="ES159" s="15"/>
      <c r="ET159" s="15"/>
      <c r="EU159" s="15"/>
      <c r="EV159" s="15"/>
      <c r="EW159" s="15"/>
      <c r="EX159" s="15"/>
      <c r="EY159" s="15"/>
      <c r="EZ159" s="15"/>
      <c r="FA159" s="15"/>
      <c r="FB159" s="15"/>
      <c r="FC159" s="15"/>
      <c r="FD159" s="15"/>
      <c r="FE159" s="15"/>
      <c r="FF159" s="15"/>
      <c r="FG159" s="15"/>
      <c r="FH159" s="15"/>
      <c r="FI159" s="15"/>
      <c r="FJ159" s="15"/>
      <c r="FK159" s="15"/>
      <c r="FL159" s="15"/>
      <c r="FM159" s="15"/>
      <c r="FN159" s="15"/>
      <c r="FO159" s="15"/>
      <c r="FP159" s="15"/>
      <c r="FQ159" s="15"/>
      <c r="FR159" s="15"/>
      <c r="FS159" s="15"/>
      <c r="FT159" s="15"/>
      <c r="FU159" s="15"/>
      <c r="FV159" s="15"/>
      <c r="FW159" s="15"/>
      <c r="FX159" s="15"/>
      <c r="FY159" s="15"/>
      <c r="FZ159" s="15"/>
      <c r="GA159" s="15"/>
      <c r="GB159" s="15"/>
      <c r="GC159" s="15"/>
      <c r="GD159" s="15"/>
      <c r="GE159" s="15"/>
      <c r="GF159" s="15"/>
      <c r="GG159" s="15"/>
      <c r="GH159" s="15"/>
      <c r="GI159" s="15"/>
      <c r="GJ159" s="15"/>
      <c r="GK159" s="15"/>
      <c r="GL159" s="15"/>
      <c r="GM159" s="15"/>
      <c r="GN159" s="15"/>
      <c r="GO159" s="15"/>
      <c r="GP159" s="15"/>
      <c r="GQ159" s="15"/>
      <c r="GR159" s="15"/>
      <c r="GS159" s="15"/>
      <c r="GT159" s="15"/>
      <c r="GU159" s="15"/>
      <c r="GV159" s="15"/>
      <c r="GW159" s="15"/>
      <c r="GX159" s="15"/>
      <c r="GY159" s="15"/>
      <c r="GZ159" s="15"/>
      <c r="HA159" s="15"/>
      <c r="HB159" s="15"/>
      <c r="HC159" s="15"/>
      <c r="HD159" s="15"/>
      <c r="HE159" s="15"/>
      <c r="HF159" s="15"/>
      <c r="HG159" s="15"/>
      <c r="HH159" s="15"/>
      <c r="HI159" s="15"/>
      <c r="HJ159" s="15"/>
      <c r="HK159" s="15"/>
      <c r="HL159" s="15"/>
      <c r="HM159" s="15"/>
      <c r="HN159" s="15"/>
      <c r="HO159" s="15"/>
      <c r="HP159" s="15"/>
      <c r="HQ159" s="15"/>
      <c r="HR159" s="15"/>
      <c r="HS159" s="15"/>
      <c r="HT159" s="15"/>
      <c r="HU159" s="15"/>
      <c r="HV159" s="15"/>
      <c r="HW159" s="15"/>
      <c r="HX159" s="15"/>
      <c r="HY159" s="15"/>
      <c r="HZ159" s="15"/>
      <c r="IA159" s="15"/>
      <c r="IB159" s="15"/>
      <c r="IC159" s="15"/>
      <c r="ID159" s="15"/>
      <c r="IE159" s="15"/>
      <c r="IF159" s="15"/>
      <c r="IG159" s="15"/>
      <c r="IH159" s="15"/>
      <c r="II159" s="15"/>
      <c r="IJ159" s="15"/>
      <c r="IK159" s="15"/>
      <c r="IL159" s="15"/>
      <c r="IM159" s="15"/>
      <c r="IN159" s="15"/>
      <c r="IO159" s="15"/>
      <c r="IP159" s="15"/>
      <c r="IQ159" s="15"/>
      <c r="IR159" s="15"/>
      <c r="IS159" s="15"/>
      <c r="IT159" s="15"/>
      <c r="IU159" s="15"/>
      <c r="IV159" s="15"/>
    </row>
    <row r="160" spans="1:256" s="105" customFormat="1" ht="25.5">
      <c r="A160" s="130" t="s">
        <v>535</v>
      </c>
      <c r="B160" s="391" t="s">
        <v>618</v>
      </c>
      <c r="C160" s="327" t="s">
        <v>363</v>
      </c>
      <c r="D160" s="156">
        <v>1000</v>
      </c>
      <c r="E160" s="156">
        <v>1299</v>
      </c>
      <c r="F160" s="267">
        <v>146</v>
      </c>
      <c r="G160" s="273">
        <f>F160/E160*100</f>
        <v>11.239414934565051</v>
      </c>
      <c r="H160" s="28"/>
      <c r="I160" s="28"/>
      <c r="J160" s="28"/>
      <c r="K160" s="28"/>
      <c r="L160" s="28"/>
      <c r="M160" s="28"/>
      <c r="N160" s="28"/>
      <c r="O160" s="69"/>
      <c r="P160" s="15"/>
      <c r="Q160" s="15"/>
      <c r="R160" s="15"/>
      <c r="S160" s="15"/>
      <c r="T160" s="15"/>
      <c r="U160" s="134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  <c r="DX160" s="15"/>
      <c r="DY160" s="15"/>
      <c r="DZ160" s="15"/>
      <c r="EA160" s="15"/>
      <c r="EB160" s="15"/>
      <c r="EC160" s="15"/>
      <c r="ED160" s="15"/>
      <c r="EE160" s="15"/>
      <c r="EF160" s="15"/>
      <c r="EG160" s="15"/>
      <c r="EH160" s="15"/>
      <c r="EI160" s="15"/>
      <c r="EJ160" s="15"/>
      <c r="EK160" s="15"/>
      <c r="EL160" s="15"/>
      <c r="EM160" s="15"/>
      <c r="EN160" s="15"/>
      <c r="EO160" s="15"/>
      <c r="EP160" s="15"/>
      <c r="EQ160" s="15"/>
      <c r="ER160" s="15"/>
      <c r="ES160" s="15"/>
      <c r="ET160" s="15"/>
      <c r="EU160" s="15"/>
      <c r="EV160" s="15"/>
      <c r="EW160" s="15"/>
      <c r="EX160" s="15"/>
      <c r="EY160" s="15"/>
      <c r="EZ160" s="15"/>
      <c r="FA160" s="15"/>
      <c r="FB160" s="15"/>
      <c r="FC160" s="15"/>
      <c r="FD160" s="15"/>
      <c r="FE160" s="15"/>
      <c r="FF160" s="15"/>
      <c r="FG160" s="15"/>
      <c r="FH160" s="15"/>
      <c r="FI160" s="15"/>
      <c r="FJ160" s="15"/>
      <c r="FK160" s="15"/>
      <c r="FL160" s="15"/>
      <c r="FM160" s="15"/>
      <c r="FN160" s="15"/>
      <c r="FO160" s="15"/>
      <c r="FP160" s="15"/>
      <c r="FQ160" s="15"/>
      <c r="FR160" s="15"/>
      <c r="FS160" s="15"/>
      <c r="FT160" s="15"/>
      <c r="FU160" s="15"/>
      <c r="FV160" s="15"/>
      <c r="FW160" s="15"/>
      <c r="FX160" s="15"/>
      <c r="FY160" s="15"/>
      <c r="FZ160" s="15"/>
      <c r="GA160" s="15"/>
      <c r="GB160" s="15"/>
      <c r="GC160" s="15"/>
      <c r="GD160" s="15"/>
      <c r="GE160" s="15"/>
      <c r="GF160" s="15"/>
      <c r="GG160" s="15"/>
      <c r="GH160" s="15"/>
      <c r="GI160" s="15"/>
      <c r="GJ160" s="15"/>
      <c r="GK160" s="15"/>
      <c r="GL160" s="15"/>
      <c r="GM160" s="15"/>
      <c r="GN160" s="15"/>
      <c r="GO160" s="15"/>
      <c r="GP160" s="15"/>
      <c r="GQ160" s="15"/>
      <c r="GR160" s="15"/>
      <c r="GS160" s="15"/>
      <c r="GT160" s="15"/>
      <c r="GU160" s="15"/>
      <c r="GV160" s="15"/>
      <c r="GW160" s="15"/>
      <c r="GX160" s="15"/>
      <c r="GY160" s="15"/>
      <c r="GZ160" s="15"/>
      <c r="HA160" s="15"/>
      <c r="HB160" s="15"/>
      <c r="HC160" s="15"/>
      <c r="HD160" s="15"/>
      <c r="HE160" s="15"/>
      <c r="HF160" s="15"/>
      <c r="HG160" s="15"/>
      <c r="HH160" s="15"/>
      <c r="HI160" s="15"/>
      <c r="HJ160" s="15"/>
      <c r="HK160" s="15"/>
      <c r="HL160" s="15"/>
      <c r="HM160" s="15"/>
      <c r="HN160" s="15"/>
      <c r="HO160" s="15"/>
      <c r="HP160" s="15"/>
      <c r="HQ160" s="15"/>
      <c r="HR160" s="15"/>
      <c r="HS160" s="15"/>
      <c r="HT160" s="15"/>
      <c r="HU160" s="15"/>
      <c r="HV160" s="15"/>
      <c r="HW160" s="15"/>
      <c r="HX160" s="15"/>
      <c r="HY160" s="15"/>
      <c r="HZ160" s="15"/>
      <c r="IA160" s="15"/>
      <c r="IB160" s="15"/>
      <c r="IC160" s="15"/>
      <c r="ID160" s="15"/>
      <c r="IE160" s="15"/>
      <c r="IF160" s="15"/>
      <c r="IG160" s="15"/>
      <c r="IH160" s="15"/>
      <c r="II160" s="15"/>
      <c r="IJ160" s="15"/>
      <c r="IK160" s="15"/>
      <c r="IL160" s="15"/>
      <c r="IM160" s="15"/>
      <c r="IN160" s="15"/>
      <c r="IO160" s="15"/>
      <c r="IP160" s="15"/>
      <c r="IQ160" s="15"/>
      <c r="IR160" s="15"/>
      <c r="IS160" s="15"/>
      <c r="IT160" s="15"/>
      <c r="IU160" s="15"/>
      <c r="IV160" s="15"/>
    </row>
    <row r="161" spans="1:256" s="105" customFormat="1" ht="12.75">
      <c r="A161" s="779" t="s">
        <v>577</v>
      </c>
      <c r="B161" s="780"/>
      <c r="C161" s="781"/>
      <c r="D161" s="103">
        <f>SUM(D158:D160)</f>
        <v>3000</v>
      </c>
      <c r="E161" s="103">
        <f>SUM(E158:E160)</f>
        <v>3299</v>
      </c>
      <c r="F161" s="103">
        <f>SUM(F158:F160)</f>
        <v>146</v>
      </c>
      <c r="G161" s="349">
        <f>F161/E161*100</f>
        <v>4.425583510154593</v>
      </c>
      <c r="H161" s="109" t="s">
        <v>910</v>
      </c>
      <c r="I161" s="28"/>
      <c r="J161" s="28"/>
      <c r="K161" s="28"/>
      <c r="L161" s="28"/>
      <c r="M161" s="28"/>
      <c r="N161" s="28"/>
      <c r="O161" s="69" t="s">
        <v>924</v>
      </c>
      <c r="P161" s="69"/>
      <c r="Q161" s="15"/>
      <c r="R161" s="15"/>
      <c r="S161" s="15"/>
      <c r="T161" s="15"/>
      <c r="U161" s="134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  <c r="DX161" s="15"/>
      <c r="DY161" s="15"/>
      <c r="DZ161" s="15"/>
      <c r="EA161" s="15"/>
      <c r="EB161" s="15"/>
      <c r="EC161" s="15"/>
      <c r="ED161" s="15"/>
      <c r="EE161" s="15"/>
      <c r="EF161" s="15"/>
      <c r="EG161" s="15"/>
      <c r="EH161" s="15"/>
      <c r="EI161" s="15"/>
      <c r="EJ161" s="15"/>
      <c r="EK161" s="15"/>
      <c r="EL161" s="15"/>
      <c r="EM161" s="15"/>
      <c r="EN161" s="15"/>
      <c r="EO161" s="15"/>
      <c r="EP161" s="15"/>
      <c r="EQ161" s="15"/>
      <c r="ER161" s="15"/>
      <c r="ES161" s="15"/>
      <c r="ET161" s="15"/>
      <c r="EU161" s="15"/>
      <c r="EV161" s="15"/>
      <c r="EW161" s="15"/>
      <c r="EX161" s="15"/>
      <c r="EY161" s="15"/>
      <c r="EZ161" s="15"/>
      <c r="FA161" s="15"/>
      <c r="FB161" s="15"/>
      <c r="FC161" s="15"/>
      <c r="FD161" s="15"/>
      <c r="FE161" s="15"/>
      <c r="FF161" s="15"/>
      <c r="FG161" s="15"/>
      <c r="FH161" s="15"/>
      <c r="FI161" s="15"/>
      <c r="FJ161" s="15"/>
      <c r="FK161" s="15"/>
      <c r="FL161" s="15"/>
      <c r="FM161" s="15"/>
      <c r="FN161" s="15"/>
      <c r="FO161" s="15"/>
      <c r="FP161" s="15"/>
      <c r="FQ161" s="15"/>
      <c r="FR161" s="15"/>
      <c r="FS161" s="15"/>
      <c r="FT161" s="15"/>
      <c r="FU161" s="15"/>
      <c r="FV161" s="15"/>
      <c r="FW161" s="15"/>
      <c r="FX161" s="15"/>
      <c r="FY161" s="15"/>
      <c r="FZ161" s="15"/>
      <c r="GA161" s="15"/>
      <c r="GB161" s="15"/>
      <c r="GC161" s="15"/>
      <c r="GD161" s="15"/>
      <c r="GE161" s="15"/>
      <c r="GF161" s="15"/>
      <c r="GG161" s="15"/>
      <c r="GH161" s="15"/>
      <c r="GI161" s="15"/>
      <c r="GJ161" s="15"/>
      <c r="GK161" s="15"/>
      <c r="GL161" s="15"/>
      <c r="GM161" s="15"/>
      <c r="GN161" s="15"/>
      <c r="GO161" s="15"/>
      <c r="GP161" s="15"/>
      <c r="GQ161" s="15"/>
      <c r="GR161" s="15"/>
      <c r="GS161" s="15"/>
      <c r="GT161" s="15"/>
      <c r="GU161" s="15"/>
      <c r="GV161" s="15"/>
      <c r="GW161" s="15"/>
      <c r="GX161" s="15"/>
      <c r="GY161" s="15"/>
      <c r="GZ161" s="15"/>
      <c r="HA161" s="15"/>
      <c r="HB161" s="15"/>
      <c r="HC161" s="15"/>
      <c r="HD161" s="15"/>
      <c r="HE161" s="15"/>
      <c r="HF161" s="15"/>
      <c r="HG161" s="15"/>
      <c r="HH161" s="15"/>
      <c r="HI161" s="15"/>
      <c r="HJ161" s="15"/>
      <c r="HK161" s="15"/>
      <c r="HL161" s="15"/>
      <c r="HM161" s="15"/>
      <c r="HN161" s="15"/>
      <c r="HO161" s="15"/>
      <c r="HP161" s="15"/>
      <c r="HQ161" s="15"/>
      <c r="HR161" s="15"/>
      <c r="HS161" s="15"/>
      <c r="HT161" s="15"/>
      <c r="HU161" s="15"/>
      <c r="HV161" s="15"/>
      <c r="HW161" s="15"/>
      <c r="HX161" s="15"/>
      <c r="HY161" s="15"/>
      <c r="HZ161" s="15"/>
      <c r="IA161" s="15"/>
      <c r="IB161" s="15"/>
      <c r="IC161" s="15"/>
      <c r="ID161" s="15"/>
      <c r="IE161" s="15"/>
      <c r="IF161" s="15"/>
      <c r="IG161" s="15"/>
      <c r="IH161" s="15"/>
      <c r="II161" s="15"/>
      <c r="IJ161" s="15"/>
      <c r="IK161" s="15"/>
      <c r="IL161" s="15"/>
      <c r="IM161" s="15"/>
      <c r="IN161" s="15"/>
      <c r="IO161" s="15"/>
      <c r="IP161" s="15"/>
      <c r="IQ161" s="15"/>
      <c r="IR161" s="15"/>
      <c r="IS161" s="15"/>
      <c r="IT161" s="15"/>
      <c r="IU161" s="15"/>
      <c r="IV161" s="15"/>
    </row>
    <row r="162" spans="1:256" s="105" customFormat="1" ht="6" customHeight="1">
      <c r="A162" s="358"/>
      <c r="B162" s="358"/>
      <c r="C162" s="358"/>
      <c r="D162" s="359"/>
      <c r="E162" s="359"/>
      <c r="F162" s="338"/>
      <c r="G162" s="441"/>
      <c r="H162" s="109"/>
      <c r="I162" s="28"/>
      <c r="J162" s="28"/>
      <c r="K162" s="28"/>
      <c r="L162" s="28"/>
      <c r="M162" s="28"/>
      <c r="N162" s="28"/>
      <c r="O162" s="69"/>
      <c r="P162" s="69"/>
      <c r="Q162" s="15"/>
      <c r="R162" s="15"/>
      <c r="S162" s="15"/>
      <c r="T162" s="15"/>
      <c r="U162" s="134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  <c r="DX162" s="15"/>
      <c r="DY162" s="15"/>
      <c r="DZ162" s="15"/>
      <c r="EA162" s="15"/>
      <c r="EB162" s="15"/>
      <c r="EC162" s="15"/>
      <c r="ED162" s="15"/>
      <c r="EE162" s="15"/>
      <c r="EF162" s="15"/>
      <c r="EG162" s="15"/>
      <c r="EH162" s="15"/>
      <c r="EI162" s="15"/>
      <c r="EJ162" s="15"/>
      <c r="EK162" s="15"/>
      <c r="EL162" s="15"/>
      <c r="EM162" s="15"/>
      <c r="EN162" s="15"/>
      <c r="EO162" s="15"/>
      <c r="EP162" s="15"/>
      <c r="EQ162" s="15"/>
      <c r="ER162" s="15"/>
      <c r="ES162" s="15"/>
      <c r="ET162" s="15"/>
      <c r="EU162" s="15"/>
      <c r="EV162" s="15"/>
      <c r="EW162" s="15"/>
      <c r="EX162" s="15"/>
      <c r="EY162" s="15"/>
      <c r="EZ162" s="15"/>
      <c r="FA162" s="15"/>
      <c r="FB162" s="15"/>
      <c r="FC162" s="15"/>
      <c r="FD162" s="15"/>
      <c r="FE162" s="15"/>
      <c r="FF162" s="15"/>
      <c r="FG162" s="15"/>
      <c r="FH162" s="15"/>
      <c r="FI162" s="15"/>
      <c r="FJ162" s="15"/>
      <c r="FK162" s="15"/>
      <c r="FL162" s="15"/>
      <c r="FM162" s="15"/>
      <c r="FN162" s="15"/>
      <c r="FO162" s="15"/>
      <c r="FP162" s="15"/>
      <c r="FQ162" s="15"/>
      <c r="FR162" s="15"/>
      <c r="FS162" s="15"/>
      <c r="FT162" s="15"/>
      <c r="FU162" s="15"/>
      <c r="FV162" s="15"/>
      <c r="FW162" s="15"/>
      <c r="FX162" s="15"/>
      <c r="FY162" s="15"/>
      <c r="FZ162" s="15"/>
      <c r="GA162" s="15"/>
      <c r="GB162" s="15"/>
      <c r="GC162" s="15"/>
      <c r="GD162" s="15"/>
      <c r="GE162" s="15"/>
      <c r="GF162" s="15"/>
      <c r="GG162" s="15"/>
      <c r="GH162" s="15"/>
      <c r="GI162" s="15"/>
      <c r="GJ162" s="15"/>
      <c r="GK162" s="15"/>
      <c r="GL162" s="15"/>
      <c r="GM162" s="15"/>
      <c r="GN162" s="15"/>
      <c r="GO162" s="15"/>
      <c r="GP162" s="15"/>
      <c r="GQ162" s="15"/>
      <c r="GR162" s="15"/>
      <c r="GS162" s="15"/>
      <c r="GT162" s="15"/>
      <c r="GU162" s="15"/>
      <c r="GV162" s="15"/>
      <c r="GW162" s="15"/>
      <c r="GX162" s="15"/>
      <c r="GY162" s="15"/>
      <c r="GZ162" s="15"/>
      <c r="HA162" s="15"/>
      <c r="HB162" s="15"/>
      <c r="HC162" s="15"/>
      <c r="HD162" s="15"/>
      <c r="HE162" s="15"/>
      <c r="HF162" s="15"/>
      <c r="HG162" s="15"/>
      <c r="HH162" s="15"/>
      <c r="HI162" s="15"/>
      <c r="HJ162" s="15"/>
      <c r="HK162" s="15"/>
      <c r="HL162" s="15"/>
      <c r="HM162" s="15"/>
      <c r="HN162" s="15"/>
      <c r="HO162" s="15"/>
      <c r="HP162" s="15"/>
      <c r="HQ162" s="15"/>
      <c r="HR162" s="15"/>
      <c r="HS162" s="15"/>
      <c r="HT162" s="15"/>
      <c r="HU162" s="15"/>
      <c r="HV162" s="15"/>
      <c r="HW162" s="15"/>
      <c r="HX162" s="15"/>
      <c r="HY162" s="15"/>
      <c r="HZ162" s="15"/>
      <c r="IA162" s="15"/>
      <c r="IB162" s="15"/>
      <c r="IC162" s="15"/>
      <c r="ID162" s="15"/>
      <c r="IE162" s="15"/>
      <c r="IF162" s="15"/>
      <c r="IG162" s="15"/>
      <c r="IH162" s="15"/>
      <c r="II162" s="15"/>
      <c r="IJ162" s="15"/>
      <c r="IK162" s="15"/>
      <c r="IL162" s="15"/>
      <c r="IM162" s="15"/>
      <c r="IN162" s="15"/>
      <c r="IO162" s="15"/>
      <c r="IP162" s="15"/>
      <c r="IQ162" s="15"/>
      <c r="IR162" s="15"/>
      <c r="IS162" s="15"/>
      <c r="IT162" s="15"/>
      <c r="IU162" s="15"/>
      <c r="IV162" s="15"/>
    </row>
    <row r="163" spans="1:256" s="105" customFormat="1" ht="14.25" customHeight="1">
      <c r="A163" s="796" t="s">
        <v>553</v>
      </c>
      <c r="B163" s="796"/>
      <c r="C163" s="796"/>
      <c r="D163" s="796"/>
      <c r="E163" s="796"/>
      <c r="F163" s="338"/>
      <c r="G163" s="441"/>
      <c r="H163" s="109"/>
      <c r="I163" s="28"/>
      <c r="J163" s="28"/>
      <c r="K163" s="28"/>
      <c r="L163" s="28"/>
      <c r="M163" s="28"/>
      <c r="N163" s="28"/>
      <c r="O163" s="69"/>
      <c r="P163" s="69"/>
      <c r="Q163" s="15"/>
      <c r="R163" s="15"/>
      <c r="S163" s="15"/>
      <c r="T163" s="15"/>
      <c r="U163" s="134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  <c r="DX163" s="15"/>
      <c r="DY163" s="15"/>
      <c r="DZ163" s="15"/>
      <c r="EA163" s="15"/>
      <c r="EB163" s="15"/>
      <c r="EC163" s="15"/>
      <c r="ED163" s="15"/>
      <c r="EE163" s="15"/>
      <c r="EF163" s="15"/>
      <c r="EG163" s="15"/>
      <c r="EH163" s="15"/>
      <c r="EI163" s="15"/>
      <c r="EJ163" s="15"/>
      <c r="EK163" s="15"/>
      <c r="EL163" s="15"/>
      <c r="EM163" s="15"/>
      <c r="EN163" s="15"/>
      <c r="EO163" s="15"/>
      <c r="EP163" s="15"/>
      <c r="EQ163" s="15"/>
      <c r="ER163" s="15"/>
      <c r="ES163" s="15"/>
      <c r="ET163" s="15"/>
      <c r="EU163" s="15"/>
      <c r="EV163" s="15"/>
      <c r="EW163" s="15"/>
      <c r="EX163" s="15"/>
      <c r="EY163" s="15"/>
      <c r="EZ163" s="15"/>
      <c r="FA163" s="15"/>
      <c r="FB163" s="15"/>
      <c r="FC163" s="15"/>
      <c r="FD163" s="15"/>
      <c r="FE163" s="15"/>
      <c r="FF163" s="15"/>
      <c r="FG163" s="15"/>
      <c r="FH163" s="15"/>
      <c r="FI163" s="15"/>
      <c r="FJ163" s="15"/>
      <c r="FK163" s="15"/>
      <c r="FL163" s="15"/>
      <c r="FM163" s="15"/>
      <c r="FN163" s="15"/>
      <c r="FO163" s="15"/>
      <c r="FP163" s="15"/>
      <c r="FQ163" s="15"/>
      <c r="FR163" s="15"/>
      <c r="FS163" s="15"/>
      <c r="FT163" s="15"/>
      <c r="FU163" s="15"/>
      <c r="FV163" s="15"/>
      <c r="FW163" s="15"/>
      <c r="FX163" s="15"/>
      <c r="FY163" s="15"/>
      <c r="FZ163" s="15"/>
      <c r="GA163" s="15"/>
      <c r="GB163" s="15"/>
      <c r="GC163" s="15"/>
      <c r="GD163" s="15"/>
      <c r="GE163" s="15"/>
      <c r="GF163" s="15"/>
      <c r="GG163" s="15"/>
      <c r="GH163" s="15"/>
      <c r="GI163" s="15"/>
      <c r="GJ163" s="15"/>
      <c r="GK163" s="15"/>
      <c r="GL163" s="15"/>
      <c r="GM163" s="15"/>
      <c r="GN163" s="15"/>
      <c r="GO163" s="15"/>
      <c r="GP163" s="15"/>
      <c r="GQ163" s="15"/>
      <c r="GR163" s="15"/>
      <c r="GS163" s="15"/>
      <c r="GT163" s="15"/>
      <c r="GU163" s="15"/>
      <c r="GV163" s="15"/>
      <c r="GW163" s="15"/>
      <c r="GX163" s="15"/>
      <c r="GY163" s="15"/>
      <c r="GZ163" s="15"/>
      <c r="HA163" s="15"/>
      <c r="HB163" s="15"/>
      <c r="HC163" s="15"/>
      <c r="HD163" s="15"/>
      <c r="HE163" s="15"/>
      <c r="HF163" s="15"/>
      <c r="HG163" s="15"/>
      <c r="HH163" s="15"/>
      <c r="HI163" s="15"/>
      <c r="HJ163" s="15"/>
      <c r="HK163" s="15"/>
      <c r="HL163" s="15"/>
      <c r="HM163" s="15"/>
      <c r="HN163" s="15"/>
      <c r="HO163" s="15"/>
      <c r="HP163" s="15"/>
      <c r="HQ163" s="15"/>
      <c r="HR163" s="15"/>
      <c r="HS163" s="15"/>
      <c r="HT163" s="15"/>
      <c r="HU163" s="15"/>
      <c r="HV163" s="15"/>
      <c r="HW163" s="15"/>
      <c r="HX163" s="15"/>
      <c r="HY163" s="15"/>
      <c r="HZ163" s="15"/>
      <c r="IA163" s="15"/>
      <c r="IB163" s="15"/>
      <c r="IC163" s="15"/>
      <c r="ID163" s="15"/>
      <c r="IE163" s="15"/>
      <c r="IF163" s="15"/>
      <c r="IG163" s="15"/>
      <c r="IH163" s="15"/>
      <c r="II163" s="15"/>
      <c r="IJ163" s="15"/>
      <c r="IK163" s="15"/>
      <c r="IL163" s="15"/>
      <c r="IM163" s="15"/>
      <c r="IN163" s="15"/>
      <c r="IO163" s="15"/>
      <c r="IP163" s="15"/>
      <c r="IQ163" s="15"/>
      <c r="IR163" s="15"/>
      <c r="IS163" s="15"/>
      <c r="IT163" s="15"/>
      <c r="IU163" s="15"/>
      <c r="IV163" s="15"/>
    </row>
    <row r="164" spans="1:256" s="105" customFormat="1" ht="6.75" customHeight="1">
      <c r="A164" s="457"/>
      <c r="B164" s="457"/>
      <c r="C164" s="457"/>
      <c r="D164" s="457"/>
      <c r="E164" s="457"/>
      <c r="F164" s="338"/>
      <c r="G164" s="441"/>
      <c r="H164" s="109"/>
      <c r="I164" s="28"/>
      <c r="J164" s="28"/>
      <c r="K164" s="28"/>
      <c r="L164" s="28"/>
      <c r="M164" s="28"/>
      <c r="N164" s="28"/>
      <c r="O164" s="69"/>
      <c r="P164" s="69"/>
      <c r="Q164" s="15"/>
      <c r="R164" s="15"/>
      <c r="S164" s="15"/>
      <c r="T164" s="15"/>
      <c r="U164" s="134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  <c r="DX164" s="15"/>
      <c r="DY164" s="15"/>
      <c r="DZ164" s="15"/>
      <c r="EA164" s="15"/>
      <c r="EB164" s="15"/>
      <c r="EC164" s="15"/>
      <c r="ED164" s="15"/>
      <c r="EE164" s="15"/>
      <c r="EF164" s="15"/>
      <c r="EG164" s="15"/>
      <c r="EH164" s="15"/>
      <c r="EI164" s="15"/>
      <c r="EJ164" s="15"/>
      <c r="EK164" s="15"/>
      <c r="EL164" s="15"/>
      <c r="EM164" s="15"/>
      <c r="EN164" s="15"/>
      <c r="EO164" s="15"/>
      <c r="EP164" s="15"/>
      <c r="EQ164" s="15"/>
      <c r="ER164" s="15"/>
      <c r="ES164" s="15"/>
      <c r="ET164" s="15"/>
      <c r="EU164" s="15"/>
      <c r="EV164" s="15"/>
      <c r="EW164" s="15"/>
      <c r="EX164" s="15"/>
      <c r="EY164" s="15"/>
      <c r="EZ164" s="15"/>
      <c r="FA164" s="15"/>
      <c r="FB164" s="15"/>
      <c r="FC164" s="15"/>
      <c r="FD164" s="15"/>
      <c r="FE164" s="15"/>
      <c r="FF164" s="15"/>
      <c r="FG164" s="15"/>
      <c r="FH164" s="15"/>
      <c r="FI164" s="15"/>
      <c r="FJ164" s="15"/>
      <c r="FK164" s="15"/>
      <c r="FL164" s="15"/>
      <c r="FM164" s="15"/>
      <c r="FN164" s="15"/>
      <c r="FO164" s="15"/>
      <c r="FP164" s="15"/>
      <c r="FQ164" s="15"/>
      <c r="FR164" s="15"/>
      <c r="FS164" s="15"/>
      <c r="FT164" s="15"/>
      <c r="FU164" s="15"/>
      <c r="FV164" s="15"/>
      <c r="FW164" s="15"/>
      <c r="FX164" s="15"/>
      <c r="FY164" s="15"/>
      <c r="FZ164" s="15"/>
      <c r="GA164" s="15"/>
      <c r="GB164" s="15"/>
      <c r="GC164" s="15"/>
      <c r="GD164" s="15"/>
      <c r="GE164" s="15"/>
      <c r="GF164" s="15"/>
      <c r="GG164" s="15"/>
      <c r="GH164" s="15"/>
      <c r="GI164" s="15"/>
      <c r="GJ164" s="15"/>
      <c r="GK164" s="15"/>
      <c r="GL164" s="15"/>
      <c r="GM164" s="15"/>
      <c r="GN164" s="15"/>
      <c r="GO164" s="15"/>
      <c r="GP164" s="15"/>
      <c r="GQ164" s="15"/>
      <c r="GR164" s="15"/>
      <c r="GS164" s="15"/>
      <c r="GT164" s="15"/>
      <c r="GU164" s="15"/>
      <c r="GV164" s="15"/>
      <c r="GW164" s="15"/>
      <c r="GX164" s="15"/>
      <c r="GY164" s="15"/>
      <c r="GZ164" s="15"/>
      <c r="HA164" s="15"/>
      <c r="HB164" s="15"/>
      <c r="HC164" s="15"/>
      <c r="HD164" s="15"/>
      <c r="HE164" s="15"/>
      <c r="HF164" s="15"/>
      <c r="HG164" s="15"/>
      <c r="HH164" s="15"/>
      <c r="HI164" s="15"/>
      <c r="HJ164" s="15"/>
      <c r="HK164" s="15"/>
      <c r="HL164" s="15"/>
      <c r="HM164" s="15"/>
      <c r="HN164" s="15"/>
      <c r="HO164" s="15"/>
      <c r="HP164" s="15"/>
      <c r="HQ164" s="15"/>
      <c r="HR164" s="15"/>
      <c r="HS164" s="15"/>
      <c r="HT164" s="15"/>
      <c r="HU164" s="15"/>
      <c r="HV164" s="15"/>
      <c r="HW164" s="15"/>
      <c r="HX164" s="15"/>
      <c r="HY164" s="15"/>
      <c r="HZ164" s="15"/>
      <c r="IA164" s="15"/>
      <c r="IB164" s="15"/>
      <c r="IC164" s="15"/>
      <c r="ID164" s="15"/>
      <c r="IE164" s="15"/>
      <c r="IF164" s="15"/>
      <c r="IG164" s="15"/>
      <c r="IH164" s="15"/>
      <c r="II164" s="15"/>
      <c r="IJ164" s="15"/>
      <c r="IK164" s="15"/>
      <c r="IL164" s="15"/>
      <c r="IM164" s="15"/>
      <c r="IN164" s="15"/>
      <c r="IO164" s="15"/>
      <c r="IP164" s="15"/>
      <c r="IQ164" s="15"/>
      <c r="IR164" s="15"/>
      <c r="IS164" s="15"/>
      <c r="IT164" s="15"/>
      <c r="IU164" s="15"/>
      <c r="IV164" s="15"/>
    </row>
    <row r="165" spans="1:256" s="105" customFormat="1" ht="24.75" customHeight="1">
      <c r="A165" s="7" t="s">
        <v>662</v>
      </c>
      <c r="B165" s="7" t="s">
        <v>664</v>
      </c>
      <c r="C165" s="5" t="s">
        <v>665</v>
      </c>
      <c r="D165" s="44" t="s">
        <v>795</v>
      </c>
      <c r="E165" s="51" t="s">
        <v>796</v>
      </c>
      <c r="F165" s="5" t="s">
        <v>636</v>
      </c>
      <c r="G165" s="43" t="s">
        <v>797</v>
      </c>
      <c r="H165" s="28" t="s">
        <v>911</v>
      </c>
      <c r="I165" s="28"/>
      <c r="J165" s="28"/>
      <c r="K165" s="28"/>
      <c r="L165" s="28"/>
      <c r="M165" s="28"/>
      <c r="N165" s="28"/>
      <c r="O165" s="69"/>
      <c r="P165" s="15"/>
      <c r="Q165" s="15"/>
      <c r="R165" s="15"/>
      <c r="S165" s="15"/>
      <c r="T165" s="15"/>
      <c r="U165" s="134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  <c r="DX165" s="15"/>
      <c r="DY165" s="15"/>
      <c r="DZ165" s="15"/>
      <c r="EA165" s="15"/>
      <c r="EB165" s="15"/>
      <c r="EC165" s="15"/>
      <c r="ED165" s="15"/>
      <c r="EE165" s="15"/>
      <c r="EF165" s="15"/>
      <c r="EG165" s="15"/>
      <c r="EH165" s="15"/>
      <c r="EI165" s="15"/>
      <c r="EJ165" s="15"/>
      <c r="EK165" s="15"/>
      <c r="EL165" s="15"/>
      <c r="EM165" s="15"/>
      <c r="EN165" s="15"/>
      <c r="EO165" s="15"/>
      <c r="EP165" s="15"/>
      <c r="EQ165" s="15"/>
      <c r="ER165" s="15"/>
      <c r="ES165" s="15"/>
      <c r="ET165" s="15"/>
      <c r="EU165" s="15"/>
      <c r="EV165" s="15"/>
      <c r="EW165" s="15"/>
      <c r="EX165" s="15"/>
      <c r="EY165" s="15"/>
      <c r="EZ165" s="15"/>
      <c r="FA165" s="15"/>
      <c r="FB165" s="15"/>
      <c r="FC165" s="15"/>
      <c r="FD165" s="15"/>
      <c r="FE165" s="15"/>
      <c r="FF165" s="15"/>
      <c r="FG165" s="15"/>
      <c r="FH165" s="15"/>
      <c r="FI165" s="15"/>
      <c r="FJ165" s="15"/>
      <c r="FK165" s="15"/>
      <c r="FL165" s="15"/>
      <c r="FM165" s="15"/>
      <c r="FN165" s="15"/>
      <c r="FO165" s="15"/>
      <c r="FP165" s="15"/>
      <c r="FQ165" s="15"/>
      <c r="FR165" s="15"/>
      <c r="FS165" s="15"/>
      <c r="FT165" s="15"/>
      <c r="FU165" s="15"/>
      <c r="FV165" s="15"/>
      <c r="FW165" s="15"/>
      <c r="FX165" s="15"/>
      <c r="FY165" s="15"/>
      <c r="FZ165" s="15"/>
      <c r="GA165" s="15"/>
      <c r="GB165" s="15"/>
      <c r="GC165" s="15"/>
      <c r="GD165" s="15"/>
      <c r="GE165" s="15"/>
      <c r="GF165" s="15"/>
      <c r="GG165" s="15"/>
      <c r="GH165" s="15"/>
      <c r="GI165" s="15"/>
      <c r="GJ165" s="15"/>
      <c r="GK165" s="15"/>
      <c r="GL165" s="15"/>
      <c r="GM165" s="15"/>
      <c r="GN165" s="15"/>
      <c r="GO165" s="15"/>
      <c r="GP165" s="15"/>
      <c r="GQ165" s="15"/>
      <c r="GR165" s="15"/>
      <c r="GS165" s="15"/>
      <c r="GT165" s="15"/>
      <c r="GU165" s="15"/>
      <c r="GV165" s="15"/>
      <c r="GW165" s="15"/>
      <c r="GX165" s="15"/>
      <c r="GY165" s="15"/>
      <c r="GZ165" s="15"/>
      <c r="HA165" s="15"/>
      <c r="HB165" s="15"/>
      <c r="HC165" s="15"/>
      <c r="HD165" s="15"/>
      <c r="HE165" s="15"/>
      <c r="HF165" s="15"/>
      <c r="HG165" s="15"/>
      <c r="HH165" s="15"/>
      <c r="HI165" s="15"/>
      <c r="HJ165" s="15"/>
      <c r="HK165" s="15"/>
      <c r="HL165" s="15"/>
      <c r="HM165" s="15"/>
      <c r="HN165" s="15"/>
      <c r="HO165" s="15"/>
      <c r="HP165" s="15"/>
      <c r="HQ165" s="15"/>
      <c r="HR165" s="15"/>
      <c r="HS165" s="15"/>
      <c r="HT165" s="15"/>
      <c r="HU165" s="15"/>
      <c r="HV165" s="15"/>
      <c r="HW165" s="15"/>
      <c r="HX165" s="15"/>
      <c r="HY165" s="15"/>
      <c r="HZ165" s="15"/>
      <c r="IA165" s="15"/>
      <c r="IB165" s="15"/>
      <c r="IC165" s="15"/>
      <c r="ID165" s="15"/>
      <c r="IE165" s="15"/>
      <c r="IF165" s="15"/>
      <c r="IG165" s="15"/>
      <c r="IH165" s="15"/>
      <c r="II165" s="15"/>
      <c r="IJ165" s="15"/>
      <c r="IK165" s="15"/>
      <c r="IL165" s="15"/>
      <c r="IM165" s="15"/>
      <c r="IN165" s="15"/>
      <c r="IO165" s="15"/>
      <c r="IP165" s="15"/>
      <c r="IQ165" s="15"/>
      <c r="IR165" s="15"/>
      <c r="IS165" s="15"/>
      <c r="IT165" s="15"/>
      <c r="IU165" s="15"/>
      <c r="IV165" s="15"/>
    </row>
    <row r="166" spans="1:256" s="105" customFormat="1" ht="24" customHeight="1">
      <c r="A166" s="573" t="s">
        <v>485</v>
      </c>
      <c r="B166" s="391" t="s">
        <v>567</v>
      </c>
      <c r="C166" s="131" t="s">
        <v>554</v>
      </c>
      <c r="D166" s="156">
        <v>10000</v>
      </c>
      <c r="E166" s="156">
        <v>10055</v>
      </c>
      <c r="F166" s="267">
        <v>96</v>
      </c>
      <c r="G166" s="273">
        <f>F166/E166*100</f>
        <v>0.954748881153655</v>
      </c>
      <c r="H166" s="28"/>
      <c r="I166" s="28"/>
      <c r="J166" s="28"/>
      <c r="K166" s="28"/>
      <c r="L166" s="28"/>
      <c r="M166" s="28"/>
      <c r="N166" s="28"/>
      <c r="O166" s="69"/>
      <c r="P166" s="15"/>
      <c r="Q166" s="15"/>
      <c r="R166" s="15"/>
      <c r="S166" s="15"/>
      <c r="T166" s="15"/>
      <c r="U166" s="134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  <c r="DX166" s="15"/>
      <c r="DY166" s="15"/>
      <c r="DZ166" s="15"/>
      <c r="EA166" s="15"/>
      <c r="EB166" s="15"/>
      <c r="EC166" s="15"/>
      <c r="ED166" s="15"/>
      <c r="EE166" s="15"/>
      <c r="EF166" s="15"/>
      <c r="EG166" s="15"/>
      <c r="EH166" s="15"/>
      <c r="EI166" s="15"/>
      <c r="EJ166" s="15"/>
      <c r="EK166" s="15"/>
      <c r="EL166" s="15"/>
      <c r="EM166" s="15"/>
      <c r="EN166" s="15"/>
      <c r="EO166" s="15"/>
      <c r="EP166" s="15"/>
      <c r="EQ166" s="15"/>
      <c r="ER166" s="15"/>
      <c r="ES166" s="15"/>
      <c r="ET166" s="15"/>
      <c r="EU166" s="15"/>
      <c r="EV166" s="15"/>
      <c r="EW166" s="15"/>
      <c r="EX166" s="15"/>
      <c r="EY166" s="15"/>
      <c r="EZ166" s="15"/>
      <c r="FA166" s="15"/>
      <c r="FB166" s="15"/>
      <c r="FC166" s="15"/>
      <c r="FD166" s="15"/>
      <c r="FE166" s="15"/>
      <c r="FF166" s="15"/>
      <c r="FG166" s="15"/>
      <c r="FH166" s="15"/>
      <c r="FI166" s="15"/>
      <c r="FJ166" s="15"/>
      <c r="FK166" s="15"/>
      <c r="FL166" s="15"/>
      <c r="FM166" s="15"/>
      <c r="FN166" s="15"/>
      <c r="FO166" s="15"/>
      <c r="FP166" s="15"/>
      <c r="FQ166" s="15"/>
      <c r="FR166" s="15"/>
      <c r="FS166" s="15"/>
      <c r="FT166" s="15"/>
      <c r="FU166" s="15"/>
      <c r="FV166" s="15"/>
      <c r="FW166" s="15"/>
      <c r="FX166" s="15"/>
      <c r="FY166" s="15"/>
      <c r="FZ166" s="15"/>
      <c r="GA166" s="15"/>
      <c r="GB166" s="15"/>
      <c r="GC166" s="15"/>
      <c r="GD166" s="15"/>
      <c r="GE166" s="15"/>
      <c r="GF166" s="15"/>
      <c r="GG166" s="15"/>
      <c r="GH166" s="15"/>
      <c r="GI166" s="15"/>
      <c r="GJ166" s="15"/>
      <c r="GK166" s="15"/>
      <c r="GL166" s="15"/>
      <c r="GM166" s="15"/>
      <c r="GN166" s="15"/>
      <c r="GO166" s="15"/>
      <c r="GP166" s="15"/>
      <c r="GQ166" s="15"/>
      <c r="GR166" s="15"/>
      <c r="GS166" s="15"/>
      <c r="GT166" s="15"/>
      <c r="GU166" s="15"/>
      <c r="GV166" s="15"/>
      <c r="GW166" s="15"/>
      <c r="GX166" s="15"/>
      <c r="GY166" s="15"/>
      <c r="GZ166" s="15"/>
      <c r="HA166" s="15"/>
      <c r="HB166" s="15"/>
      <c r="HC166" s="15"/>
      <c r="HD166" s="15"/>
      <c r="HE166" s="15"/>
      <c r="HF166" s="15"/>
      <c r="HG166" s="15"/>
      <c r="HH166" s="15"/>
      <c r="HI166" s="15"/>
      <c r="HJ166" s="15"/>
      <c r="HK166" s="15"/>
      <c r="HL166" s="15"/>
      <c r="HM166" s="15"/>
      <c r="HN166" s="15"/>
      <c r="HO166" s="15"/>
      <c r="HP166" s="15"/>
      <c r="HQ166" s="15"/>
      <c r="HR166" s="15"/>
      <c r="HS166" s="15"/>
      <c r="HT166" s="15"/>
      <c r="HU166" s="15"/>
      <c r="HV166" s="15"/>
      <c r="HW166" s="15"/>
      <c r="HX166" s="15"/>
      <c r="HY166" s="15"/>
      <c r="HZ166" s="15"/>
      <c r="IA166" s="15"/>
      <c r="IB166" s="15"/>
      <c r="IC166" s="15"/>
      <c r="ID166" s="15"/>
      <c r="IE166" s="15"/>
      <c r="IF166" s="15"/>
      <c r="IG166" s="15"/>
      <c r="IH166" s="15"/>
      <c r="II166" s="15"/>
      <c r="IJ166" s="15"/>
      <c r="IK166" s="15"/>
      <c r="IL166" s="15"/>
      <c r="IM166" s="15"/>
      <c r="IN166" s="15"/>
      <c r="IO166" s="15"/>
      <c r="IP166" s="15"/>
      <c r="IQ166" s="15"/>
      <c r="IR166" s="15"/>
      <c r="IS166" s="15"/>
      <c r="IT166" s="15"/>
      <c r="IU166" s="15"/>
      <c r="IV166" s="15"/>
    </row>
    <row r="167" spans="1:256" s="28" customFormat="1" ht="6" customHeight="1">
      <c r="A167" s="16"/>
      <c r="B167" s="59"/>
      <c r="C167" s="183"/>
      <c r="D167" s="184"/>
      <c r="E167" s="185"/>
      <c r="F167" s="229"/>
      <c r="G167" s="29"/>
      <c r="O167" s="69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12.75">
      <c r="A168" s="188"/>
      <c r="B168" s="198"/>
      <c r="C168" s="197" t="s">
        <v>1010</v>
      </c>
      <c r="D168" s="189">
        <f>D70+D91+D108+D122+D141+D147+D153+D161+D166</f>
        <v>4175273</v>
      </c>
      <c r="E168" s="189">
        <f>E70+E91+E108+E122+E141+E147+E153+E161+E166</f>
        <v>4475439</v>
      </c>
      <c r="F168" s="189">
        <f>F70+F91+F108+F122+F141+F147+F153+F161+F166</f>
        <v>2241658</v>
      </c>
      <c r="G168" s="375">
        <f>F168/E168*100</f>
        <v>50.08800254008601</v>
      </c>
      <c r="O168" s="69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28" customFormat="1" ht="8.25" customHeight="1">
      <c r="A169" s="16"/>
      <c r="B169" s="59"/>
      <c r="C169" s="183"/>
      <c r="D169" s="184"/>
      <c r="E169" s="185"/>
      <c r="F169" s="186"/>
      <c r="G169" s="187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105" customFormat="1" ht="15.75">
      <c r="A170" s="64" t="s">
        <v>759</v>
      </c>
      <c r="B170" s="28"/>
      <c r="C170" s="28"/>
      <c r="D170" s="69"/>
      <c r="E170" s="69"/>
      <c r="F170" s="69"/>
      <c r="G170" s="28"/>
      <c r="H170" s="28"/>
      <c r="I170" s="28"/>
      <c r="J170" s="28"/>
      <c r="K170" s="28"/>
      <c r="L170" s="28"/>
      <c r="M170" s="28"/>
      <c r="N170" s="28"/>
      <c r="O170" s="69" t="s">
        <v>926</v>
      </c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05" customFormat="1" ht="7.5" customHeight="1">
      <c r="A171" s="28"/>
      <c r="B171"/>
      <c r="C171"/>
      <c r="D171" s="15"/>
      <c r="E171" s="15"/>
      <c r="F171" s="15"/>
      <c r="G171"/>
      <c r="H171" s="28"/>
      <c r="I171" s="28"/>
      <c r="J171" s="28"/>
      <c r="K171" s="28"/>
      <c r="L171" s="28"/>
      <c r="M171" s="28"/>
      <c r="N171" s="28"/>
      <c r="O171" s="69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05" customFormat="1" ht="14.25" customHeight="1">
      <c r="A172" s="55" t="s">
        <v>755</v>
      </c>
      <c r="B172"/>
      <c r="C172"/>
      <c r="D172" s="15"/>
      <c r="E172" s="15"/>
      <c r="F172" s="15"/>
      <c r="G172"/>
      <c r="H172" s="28"/>
      <c r="I172" s="28"/>
      <c r="J172" s="28"/>
      <c r="K172" s="28"/>
      <c r="L172" s="28"/>
      <c r="M172" s="28"/>
      <c r="N172" s="28"/>
      <c r="O172" s="69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05" customFormat="1" ht="9" customHeight="1">
      <c r="A173" s="55"/>
      <c r="B173"/>
      <c r="C173"/>
      <c r="D173" s="15"/>
      <c r="E173" s="15"/>
      <c r="F173" s="15"/>
      <c r="G173"/>
      <c r="H173" s="28"/>
      <c r="I173" s="28"/>
      <c r="J173" s="28"/>
      <c r="K173" s="28"/>
      <c r="L173" s="28"/>
      <c r="M173" s="28"/>
      <c r="N173" s="28"/>
      <c r="O173" s="69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05" customFormat="1" ht="24.75" customHeight="1">
      <c r="A174" s="7" t="s">
        <v>662</v>
      </c>
      <c r="B174" s="7" t="s">
        <v>664</v>
      </c>
      <c r="C174" s="5" t="s">
        <v>665</v>
      </c>
      <c r="D174" s="44" t="s">
        <v>795</v>
      </c>
      <c r="E174" s="51" t="s">
        <v>796</v>
      </c>
      <c r="F174" s="5" t="s">
        <v>636</v>
      </c>
      <c r="G174" s="43" t="s">
        <v>797</v>
      </c>
      <c r="H174" s="28"/>
      <c r="I174" s="28"/>
      <c r="J174" s="28"/>
      <c r="K174" s="28"/>
      <c r="L174" s="28"/>
      <c r="M174" s="28"/>
      <c r="N174" s="28"/>
      <c r="O174" s="69"/>
      <c r="P174" s="15"/>
      <c r="Q174" s="15"/>
      <c r="R174" s="15"/>
      <c r="S174" s="134"/>
      <c r="T174" s="15"/>
      <c r="U174" s="134"/>
      <c r="V174" s="134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18" ht="26.25" customHeight="1">
      <c r="A175" s="391" t="s">
        <v>536</v>
      </c>
      <c r="B175" s="339">
        <v>3313</v>
      </c>
      <c r="C175" s="266" t="s">
        <v>509</v>
      </c>
      <c r="D175" s="299">
        <v>200</v>
      </c>
      <c r="E175" s="267">
        <v>200</v>
      </c>
      <c r="F175" s="267">
        <v>0</v>
      </c>
      <c r="G175" s="273">
        <f>F175/E175*100</f>
        <v>0</v>
      </c>
      <c r="R175" s="166"/>
    </row>
    <row r="176" spans="1:18" ht="25.5">
      <c r="A176" s="391" t="s">
        <v>536</v>
      </c>
      <c r="B176" s="339">
        <v>3317</v>
      </c>
      <c r="C176" s="266" t="s">
        <v>439</v>
      </c>
      <c r="D176" s="299">
        <v>150</v>
      </c>
      <c r="E176" s="155">
        <v>150</v>
      </c>
      <c r="F176" s="267">
        <v>7</v>
      </c>
      <c r="G176" s="273">
        <f>F176/E176*100</f>
        <v>4.666666666666667</v>
      </c>
      <c r="R176" s="166"/>
    </row>
    <row r="177" spans="1:19" ht="51">
      <c r="A177" s="391" t="s">
        <v>536</v>
      </c>
      <c r="B177" s="339">
        <v>3319</v>
      </c>
      <c r="C177" s="266" t="s">
        <v>978</v>
      </c>
      <c r="D177" s="299">
        <v>1260</v>
      </c>
      <c r="E177" s="155">
        <v>1200</v>
      </c>
      <c r="F177" s="267">
        <v>99</v>
      </c>
      <c r="G177" s="273">
        <f>F177/E177*100</f>
        <v>8.25</v>
      </c>
      <c r="S177" s="134"/>
    </row>
    <row r="178" spans="1:7" ht="12.75" customHeight="1" hidden="1">
      <c r="A178" s="230"/>
      <c r="B178" s="231"/>
      <c r="C178" s="435" t="s">
        <v>938</v>
      </c>
      <c r="D178" s="436"/>
      <c r="E178" s="383"/>
      <c r="F178" s="295"/>
      <c r="G178" s="63"/>
    </row>
    <row r="179" spans="1:7" ht="12.75" customHeight="1" hidden="1">
      <c r="A179" s="786" t="s">
        <v>939</v>
      </c>
      <c r="B179" s="786"/>
      <c r="C179" s="786"/>
      <c r="D179" s="786"/>
      <c r="E179" s="383"/>
      <c r="F179" s="295"/>
      <c r="G179" s="63"/>
    </row>
    <row r="180" spans="1:7" ht="12.75" customHeight="1" hidden="1">
      <c r="A180" s="786" t="s">
        <v>940</v>
      </c>
      <c r="B180" s="786"/>
      <c r="C180" s="786"/>
      <c r="D180" s="786"/>
      <c r="E180" s="383"/>
      <c r="F180" s="295"/>
      <c r="G180" s="63"/>
    </row>
    <row r="181" spans="1:7" ht="12.75" customHeight="1" hidden="1">
      <c r="A181" s="786" t="s">
        <v>941</v>
      </c>
      <c r="B181" s="786"/>
      <c r="C181" s="786"/>
      <c r="D181" s="786"/>
      <c r="E181" s="383"/>
      <c r="F181" s="295"/>
      <c r="G181" s="63"/>
    </row>
    <row r="182" spans="1:7" ht="12.75" customHeight="1" hidden="1">
      <c r="A182" s="786" t="s">
        <v>942</v>
      </c>
      <c r="B182" s="786"/>
      <c r="C182" s="786"/>
      <c r="D182" s="786"/>
      <c r="E182" s="383"/>
      <c r="F182" s="295"/>
      <c r="G182" s="63"/>
    </row>
    <row r="183" spans="1:7" ht="12.75" customHeight="1" hidden="1">
      <c r="A183" s="836" t="s">
        <v>943</v>
      </c>
      <c r="B183" s="836"/>
      <c r="C183" s="836"/>
      <c r="D183" s="836"/>
      <c r="E183" s="383"/>
      <c r="F183" s="295"/>
      <c r="G183" s="63"/>
    </row>
    <row r="184" spans="1:7" ht="12.75" customHeight="1">
      <c r="A184" s="391" t="s">
        <v>536</v>
      </c>
      <c r="B184" s="339">
        <v>3322</v>
      </c>
      <c r="C184" s="266" t="s">
        <v>977</v>
      </c>
      <c r="D184" s="299">
        <v>0</v>
      </c>
      <c r="E184" s="155">
        <v>60</v>
      </c>
      <c r="F184" s="267">
        <v>0</v>
      </c>
      <c r="G184" s="273">
        <f>F184/E184*100</f>
        <v>0</v>
      </c>
    </row>
    <row r="185" spans="1:256" s="105" customFormat="1" ht="12.75">
      <c r="A185" s="179"/>
      <c r="B185" s="196"/>
      <c r="C185" s="195" t="s">
        <v>1008</v>
      </c>
      <c r="D185" s="222">
        <f>SUM(D175:D184)</f>
        <v>1610</v>
      </c>
      <c r="E185" s="222">
        <f>SUM(E175:E184)</f>
        <v>1610</v>
      </c>
      <c r="F185" s="444">
        <f>SUM(F175:F184)</f>
        <v>106</v>
      </c>
      <c r="G185" s="349">
        <f>F185/E185*100</f>
        <v>6.583850931677018</v>
      </c>
      <c r="H185" s="109" t="s">
        <v>765</v>
      </c>
      <c r="I185" s="28"/>
      <c r="J185" s="28"/>
      <c r="K185" s="28"/>
      <c r="L185" s="28"/>
      <c r="M185" s="28"/>
      <c r="N185" s="28"/>
      <c r="O185" s="69" t="s">
        <v>925</v>
      </c>
      <c r="P185" s="69"/>
      <c r="Q185" s="15"/>
      <c r="R185" s="134"/>
      <c r="S185" s="15"/>
      <c r="T185" s="15"/>
      <c r="U185" s="134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05" customFormat="1" ht="12.75" customHeight="1">
      <c r="A186" s="16"/>
      <c r="B186" s="59"/>
      <c r="C186" s="183"/>
      <c r="D186" s="348"/>
      <c r="E186" s="185"/>
      <c r="F186" s="229"/>
      <c r="G186" s="29"/>
      <c r="H186" s="109"/>
      <c r="I186" s="28"/>
      <c r="J186" s="28"/>
      <c r="K186" s="28"/>
      <c r="L186" s="28"/>
      <c r="M186" s="28"/>
      <c r="N186" s="28"/>
      <c r="O186" s="69"/>
      <c r="P186" s="69"/>
      <c r="Q186" s="15"/>
      <c r="R186" s="134"/>
      <c r="S186" s="15"/>
      <c r="T186" s="15"/>
      <c r="U186" s="134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05" customFormat="1" ht="14.25" customHeight="1">
      <c r="A187" s="344" t="s">
        <v>495</v>
      </c>
      <c r="B187" s="184"/>
      <c r="C187" s="185"/>
      <c r="D187" s="229"/>
      <c r="E187" s="185"/>
      <c r="F187" s="229"/>
      <c r="G187" s="29"/>
      <c r="H187" s="109"/>
      <c r="I187" s="28"/>
      <c r="J187" s="28"/>
      <c r="K187" s="28"/>
      <c r="L187" s="28"/>
      <c r="M187" s="28"/>
      <c r="N187" s="28"/>
      <c r="O187" s="69"/>
      <c r="P187" s="69"/>
      <c r="Q187" s="15"/>
      <c r="R187" s="134"/>
      <c r="S187" s="15"/>
      <c r="T187" s="15"/>
      <c r="U187" s="134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05" customFormat="1" ht="12.75" customHeight="1">
      <c r="A188" s="344"/>
      <c r="B188" s="184"/>
      <c r="C188" s="185"/>
      <c r="D188" s="229"/>
      <c r="E188" s="185"/>
      <c r="F188" s="229"/>
      <c r="G188" s="29"/>
      <c r="H188" s="109"/>
      <c r="I188" s="28"/>
      <c r="J188" s="28"/>
      <c r="K188" s="28"/>
      <c r="L188" s="28"/>
      <c r="M188" s="28"/>
      <c r="N188" s="28"/>
      <c r="O188" s="69"/>
      <c r="P188" s="69"/>
      <c r="Q188" s="15"/>
      <c r="R188" s="134"/>
      <c r="S188" s="15"/>
      <c r="T188" s="15"/>
      <c r="U188" s="134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05" customFormat="1" ht="25.5" customHeight="1">
      <c r="A189" s="7" t="s">
        <v>662</v>
      </c>
      <c r="B189" s="7" t="s">
        <v>664</v>
      </c>
      <c r="C189" s="5" t="s">
        <v>665</v>
      </c>
      <c r="D189" s="44" t="s">
        <v>795</v>
      </c>
      <c r="E189" s="51" t="s">
        <v>796</v>
      </c>
      <c r="F189" s="5" t="s">
        <v>636</v>
      </c>
      <c r="G189" s="43" t="s">
        <v>797</v>
      </c>
      <c r="H189" s="109"/>
      <c r="I189" s="28"/>
      <c r="J189" s="28"/>
      <c r="K189" s="28"/>
      <c r="L189" s="28"/>
      <c r="M189" s="28"/>
      <c r="N189" s="28"/>
      <c r="O189" s="69"/>
      <c r="P189" s="69"/>
      <c r="Q189" s="15"/>
      <c r="R189" s="134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256" s="105" customFormat="1" ht="12.75">
      <c r="A190" s="130" t="s">
        <v>536</v>
      </c>
      <c r="B190" s="127">
        <v>3311</v>
      </c>
      <c r="C190" s="118" t="s">
        <v>578</v>
      </c>
      <c r="D190" s="299">
        <v>29060</v>
      </c>
      <c r="E190" s="267">
        <v>29165</v>
      </c>
      <c r="F190" s="267">
        <v>12210</v>
      </c>
      <c r="G190" s="273">
        <f>F190/E190*100</f>
        <v>41.8652494428253</v>
      </c>
      <c r="H190" s="109"/>
      <c r="I190" s="28"/>
      <c r="J190" s="28"/>
      <c r="K190" s="28"/>
      <c r="L190" s="28"/>
      <c r="M190" s="28"/>
      <c r="N190" s="28"/>
      <c r="O190" s="69"/>
      <c r="P190" s="69"/>
      <c r="Q190" s="15"/>
      <c r="R190" s="134"/>
      <c r="S190" s="15"/>
      <c r="T190" s="15"/>
      <c r="U190" s="134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  <c r="DX190" s="15"/>
      <c r="DY190" s="15"/>
      <c r="DZ190" s="15"/>
      <c r="EA190" s="15"/>
      <c r="EB190" s="15"/>
      <c r="EC190" s="15"/>
      <c r="ED190" s="15"/>
      <c r="EE190" s="15"/>
      <c r="EF190" s="15"/>
      <c r="EG190" s="15"/>
      <c r="EH190" s="15"/>
      <c r="EI190" s="15"/>
      <c r="EJ190" s="15"/>
      <c r="EK190" s="15"/>
      <c r="EL190" s="15"/>
      <c r="EM190" s="15"/>
      <c r="EN190" s="15"/>
      <c r="EO190" s="15"/>
      <c r="EP190" s="15"/>
      <c r="EQ190" s="15"/>
      <c r="ER190" s="15"/>
      <c r="ES190" s="15"/>
      <c r="ET190" s="15"/>
      <c r="EU190" s="15"/>
      <c r="EV190" s="15"/>
      <c r="EW190" s="15"/>
      <c r="EX190" s="15"/>
      <c r="EY190" s="15"/>
      <c r="EZ190" s="15"/>
      <c r="FA190" s="15"/>
      <c r="FB190" s="15"/>
      <c r="FC190" s="15"/>
      <c r="FD190" s="15"/>
      <c r="FE190" s="15"/>
      <c r="FF190" s="15"/>
      <c r="FG190" s="15"/>
      <c r="FH190" s="15"/>
      <c r="FI190" s="15"/>
      <c r="FJ190" s="15"/>
      <c r="FK190" s="15"/>
      <c r="FL190" s="15"/>
      <c r="FM190" s="15"/>
      <c r="FN190" s="15"/>
      <c r="FO190" s="15"/>
      <c r="FP190" s="15"/>
      <c r="FQ190" s="15"/>
      <c r="FR190" s="15"/>
      <c r="FS190" s="15"/>
      <c r="FT190" s="15"/>
      <c r="FU190" s="15"/>
      <c r="FV190" s="15"/>
      <c r="FW190" s="15"/>
      <c r="FX190" s="15"/>
      <c r="FY190" s="15"/>
      <c r="FZ190" s="15"/>
      <c r="GA190" s="15"/>
      <c r="GB190" s="15"/>
      <c r="GC190" s="15"/>
      <c r="GD190" s="15"/>
      <c r="GE190" s="15"/>
      <c r="GF190" s="15"/>
      <c r="GG190" s="15"/>
      <c r="GH190" s="15"/>
      <c r="GI190" s="15"/>
      <c r="GJ190" s="15"/>
      <c r="GK190" s="15"/>
      <c r="GL190" s="15"/>
      <c r="GM190" s="15"/>
      <c r="GN190" s="15"/>
      <c r="GO190" s="15"/>
      <c r="GP190" s="15"/>
      <c r="GQ190" s="15"/>
      <c r="GR190" s="15"/>
      <c r="GS190" s="15"/>
      <c r="GT190" s="15"/>
      <c r="GU190" s="15"/>
      <c r="GV190" s="15"/>
      <c r="GW190" s="15"/>
      <c r="GX190" s="15"/>
      <c r="GY190" s="15"/>
      <c r="GZ190" s="15"/>
      <c r="HA190" s="15"/>
      <c r="HB190" s="15"/>
      <c r="HC190" s="15"/>
      <c r="HD190" s="15"/>
      <c r="HE190" s="15"/>
      <c r="HF190" s="15"/>
      <c r="HG190" s="15"/>
      <c r="HH190" s="15"/>
      <c r="HI190" s="15"/>
      <c r="HJ190" s="15"/>
      <c r="HK190" s="15"/>
      <c r="HL190" s="15"/>
      <c r="HM190" s="15"/>
      <c r="HN190" s="15"/>
      <c r="HO190" s="15"/>
      <c r="HP190" s="15"/>
      <c r="HQ190" s="15"/>
      <c r="HR190" s="15"/>
      <c r="HS190" s="15"/>
      <c r="HT190" s="15"/>
      <c r="HU190" s="15"/>
      <c r="HV190" s="15"/>
      <c r="HW190" s="15"/>
      <c r="HX190" s="15"/>
      <c r="HY190" s="15"/>
      <c r="HZ190" s="15"/>
      <c r="IA190" s="15"/>
      <c r="IB190" s="15"/>
      <c r="IC190" s="15"/>
      <c r="ID190" s="15"/>
      <c r="IE190" s="15"/>
      <c r="IF190" s="15"/>
      <c r="IG190" s="15"/>
      <c r="IH190" s="15"/>
      <c r="II190" s="15"/>
      <c r="IJ190" s="15"/>
      <c r="IK190" s="15"/>
      <c r="IL190" s="15"/>
      <c r="IM190" s="15"/>
      <c r="IN190" s="15"/>
      <c r="IO190" s="15"/>
      <c r="IP190" s="15"/>
      <c r="IQ190" s="15"/>
      <c r="IR190" s="15"/>
      <c r="IS190" s="15"/>
      <c r="IT190" s="15"/>
      <c r="IU190" s="15"/>
      <c r="IV190" s="15"/>
    </row>
    <row r="191" spans="1:256" s="105" customFormat="1" ht="12.75" customHeight="1">
      <c r="A191" s="130" t="s">
        <v>536</v>
      </c>
      <c r="B191" s="306">
        <v>3314</v>
      </c>
      <c r="C191" s="309" t="s">
        <v>373</v>
      </c>
      <c r="D191" s="307">
        <v>21670</v>
      </c>
      <c r="E191" s="308">
        <v>21670</v>
      </c>
      <c r="F191" s="267">
        <v>9465</v>
      </c>
      <c r="G191" s="273">
        <f>F191/E191*100</f>
        <v>43.67789570835256</v>
      </c>
      <c r="H191" s="109"/>
      <c r="I191" s="28"/>
      <c r="J191" s="28"/>
      <c r="K191" s="28"/>
      <c r="L191" s="28"/>
      <c r="M191" s="28"/>
      <c r="N191" s="28"/>
      <c r="O191" s="69"/>
      <c r="P191" s="69"/>
      <c r="Q191" s="15"/>
      <c r="R191" s="134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  <c r="DX191" s="15"/>
      <c r="DY191" s="15"/>
      <c r="DZ191" s="15"/>
      <c r="EA191" s="15"/>
      <c r="EB191" s="15"/>
      <c r="EC191" s="15"/>
      <c r="ED191" s="15"/>
      <c r="EE191" s="15"/>
      <c r="EF191" s="15"/>
      <c r="EG191" s="15"/>
      <c r="EH191" s="15"/>
      <c r="EI191" s="15"/>
      <c r="EJ191" s="15"/>
      <c r="EK191" s="15"/>
      <c r="EL191" s="15"/>
      <c r="EM191" s="15"/>
      <c r="EN191" s="15"/>
      <c r="EO191" s="15"/>
      <c r="EP191" s="15"/>
      <c r="EQ191" s="15"/>
      <c r="ER191" s="15"/>
      <c r="ES191" s="15"/>
      <c r="ET191" s="15"/>
      <c r="EU191" s="15"/>
      <c r="EV191" s="15"/>
      <c r="EW191" s="15"/>
      <c r="EX191" s="15"/>
      <c r="EY191" s="15"/>
      <c r="EZ191" s="15"/>
      <c r="FA191" s="15"/>
      <c r="FB191" s="15"/>
      <c r="FC191" s="15"/>
      <c r="FD191" s="15"/>
      <c r="FE191" s="15"/>
      <c r="FF191" s="15"/>
      <c r="FG191" s="15"/>
      <c r="FH191" s="15"/>
      <c r="FI191" s="15"/>
      <c r="FJ191" s="15"/>
      <c r="FK191" s="15"/>
      <c r="FL191" s="15"/>
      <c r="FM191" s="15"/>
      <c r="FN191" s="15"/>
      <c r="FO191" s="15"/>
      <c r="FP191" s="15"/>
      <c r="FQ191" s="15"/>
      <c r="FR191" s="15"/>
      <c r="FS191" s="15"/>
      <c r="FT191" s="15"/>
      <c r="FU191" s="15"/>
      <c r="FV191" s="15"/>
      <c r="FW191" s="15"/>
      <c r="FX191" s="15"/>
      <c r="FY191" s="15"/>
      <c r="FZ191" s="15"/>
      <c r="GA191" s="15"/>
      <c r="GB191" s="15"/>
      <c r="GC191" s="15"/>
      <c r="GD191" s="15"/>
      <c r="GE191" s="15"/>
      <c r="GF191" s="15"/>
      <c r="GG191" s="15"/>
      <c r="GH191" s="15"/>
      <c r="GI191" s="15"/>
      <c r="GJ191" s="15"/>
      <c r="GK191" s="15"/>
      <c r="GL191" s="15"/>
      <c r="GM191" s="15"/>
      <c r="GN191" s="15"/>
      <c r="GO191" s="15"/>
      <c r="GP191" s="15"/>
      <c r="GQ191" s="15"/>
      <c r="GR191" s="15"/>
      <c r="GS191" s="15"/>
      <c r="GT191" s="15"/>
      <c r="GU191" s="15"/>
      <c r="GV191" s="15"/>
      <c r="GW191" s="15"/>
      <c r="GX191" s="15"/>
      <c r="GY191" s="15"/>
      <c r="GZ191" s="15"/>
      <c r="HA191" s="15"/>
      <c r="HB191" s="15"/>
      <c r="HC191" s="15"/>
      <c r="HD191" s="15"/>
      <c r="HE191" s="15"/>
      <c r="HF191" s="15"/>
      <c r="HG191" s="15"/>
      <c r="HH191" s="15"/>
      <c r="HI191" s="15"/>
      <c r="HJ191" s="15"/>
      <c r="HK191" s="15"/>
      <c r="HL191" s="15"/>
      <c r="HM191" s="15"/>
      <c r="HN191" s="15"/>
      <c r="HO191" s="15"/>
      <c r="HP191" s="15"/>
      <c r="HQ191" s="15"/>
      <c r="HR191" s="15"/>
      <c r="HS191" s="15"/>
      <c r="HT191" s="15"/>
      <c r="HU191" s="15"/>
      <c r="HV191" s="15"/>
      <c r="HW191" s="15"/>
      <c r="HX191" s="15"/>
      <c r="HY191" s="15"/>
      <c r="HZ191" s="15"/>
      <c r="IA191" s="15"/>
      <c r="IB191" s="15"/>
      <c r="IC191" s="15"/>
      <c r="ID191" s="15"/>
      <c r="IE191" s="15"/>
      <c r="IF191" s="15"/>
      <c r="IG191" s="15"/>
      <c r="IH191" s="15"/>
      <c r="II191" s="15"/>
      <c r="IJ191" s="15"/>
      <c r="IK191" s="15"/>
      <c r="IL191" s="15"/>
      <c r="IM191" s="15"/>
      <c r="IN191" s="15"/>
      <c r="IO191" s="15"/>
      <c r="IP191" s="15"/>
      <c r="IQ191" s="15"/>
      <c r="IR191" s="15"/>
      <c r="IS191" s="15"/>
      <c r="IT191" s="15"/>
      <c r="IU191" s="15"/>
      <c r="IV191" s="15"/>
    </row>
    <row r="192" spans="1:256" s="105" customFormat="1" ht="12.75">
      <c r="A192" s="130" t="s">
        <v>536</v>
      </c>
      <c r="B192" s="306">
        <v>3315</v>
      </c>
      <c r="C192" s="309" t="s">
        <v>563</v>
      </c>
      <c r="D192" s="307">
        <v>61929</v>
      </c>
      <c r="E192" s="308">
        <v>61929</v>
      </c>
      <c r="F192" s="267">
        <v>25690</v>
      </c>
      <c r="G192" s="273">
        <f>F192/E192*100</f>
        <v>41.48298858370069</v>
      </c>
      <c r="H192" s="109"/>
      <c r="I192" s="28"/>
      <c r="J192" s="28"/>
      <c r="K192" s="28"/>
      <c r="L192" s="28"/>
      <c r="M192" s="28"/>
      <c r="N192" s="28"/>
      <c r="O192" s="69"/>
      <c r="P192" s="69"/>
      <c r="Q192" s="15"/>
      <c r="R192" s="134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  <c r="DX192" s="15"/>
      <c r="DY192" s="15"/>
      <c r="DZ192" s="15"/>
      <c r="EA192" s="15"/>
      <c r="EB192" s="15"/>
      <c r="EC192" s="15"/>
      <c r="ED192" s="15"/>
      <c r="EE192" s="15"/>
      <c r="EF192" s="15"/>
      <c r="EG192" s="15"/>
      <c r="EH192" s="15"/>
      <c r="EI192" s="15"/>
      <c r="EJ192" s="15"/>
      <c r="EK192" s="15"/>
      <c r="EL192" s="15"/>
      <c r="EM192" s="15"/>
      <c r="EN192" s="15"/>
      <c r="EO192" s="15"/>
      <c r="EP192" s="15"/>
      <c r="EQ192" s="15"/>
      <c r="ER192" s="15"/>
      <c r="ES192" s="15"/>
      <c r="ET192" s="15"/>
      <c r="EU192" s="15"/>
      <c r="EV192" s="15"/>
      <c r="EW192" s="15"/>
      <c r="EX192" s="15"/>
      <c r="EY192" s="15"/>
      <c r="EZ192" s="15"/>
      <c r="FA192" s="15"/>
      <c r="FB192" s="15"/>
      <c r="FC192" s="15"/>
      <c r="FD192" s="15"/>
      <c r="FE192" s="15"/>
      <c r="FF192" s="15"/>
      <c r="FG192" s="15"/>
      <c r="FH192" s="15"/>
      <c r="FI192" s="15"/>
      <c r="FJ192" s="15"/>
      <c r="FK192" s="15"/>
      <c r="FL192" s="15"/>
      <c r="FM192" s="15"/>
      <c r="FN192" s="15"/>
      <c r="FO192" s="15"/>
      <c r="FP192" s="15"/>
      <c r="FQ192" s="15"/>
      <c r="FR192" s="15"/>
      <c r="FS192" s="15"/>
      <c r="FT192" s="15"/>
      <c r="FU192" s="15"/>
      <c r="FV192" s="15"/>
      <c r="FW192" s="15"/>
      <c r="FX192" s="15"/>
      <c r="FY192" s="15"/>
      <c r="FZ192" s="15"/>
      <c r="GA192" s="15"/>
      <c r="GB192" s="15"/>
      <c r="GC192" s="15"/>
      <c r="GD192" s="15"/>
      <c r="GE192" s="15"/>
      <c r="GF192" s="15"/>
      <c r="GG192" s="15"/>
      <c r="GH192" s="15"/>
      <c r="GI192" s="15"/>
      <c r="GJ192" s="15"/>
      <c r="GK192" s="15"/>
      <c r="GL192" s="15"/>
      <c r="GM192" s="15"/>
      <c r="GN192" s="15"/>
      <c r="GO192" s="15"/>
      <c r="GP192" s="15"/>
      <c r="GQ192" s="15"/>
      <c r="GR192" s="15"/>
      <c r="GS192" s="15"/>
      <c r="GT192" s="15"/>
      <c r="GU192" s="15"/>
      <c r="GV192" s="15"/>
      <c r="GW192" s="15"/>
      <c r="GX192" s="15"/>
      <c r="GY192" s="15"/>
      <c r="GZ192" s="15"/>
      <c r="HA192" s="15"/>
      <c r="HB192" s="15"/>
      <c r="HC192" s="15"/>
      <c r="HD192" s="15"/>
      <c r="HE192" s="15"/>
      <c r="HF192" s="15"/>
      <c r="HG192" s="15"/>
      <c r="HH192" s="15"/>
      <c r="HI192" s="15"/>
      <c r="HJ192" s="15"/>
      <c r="HK192" s="15"/>
      <c r="HL192" s="15"/>
      <c r="HM192" s="15"/>
      <c r="HN192" s="15"/>
      <c r="HO192" s="15"/>
      <c r="HP192" s="15"/>
      <c r="HQ192" s="15"/>
      <c r="HR192" s="15"/>
      <c r="HS192" s="15"/>
      <c r="HT192" s="15"/>
      <c r="HU192" s="15"/>
      <c r="HV192" s="15"/>
      <c r="HW192" s="15"/>
      <c r="HX192" s="15"/>
      <c r="HY192" s="15"/>
      <c r="HZ192" s="15"/>
      <c r="IA192" s="15"/>
      <c r="IB192" s="15"/>
      <c r="IC192" s="15"/>
      <c r="ID192" s="15"/>
      <c r="IE192" s="15"/>
      <c r="IF192" s="15"/>
      <c r="IG192" s="15"/>
      <c r="IH192" s="15"/>
      <c r="II192" s="15"/>
      <c r="IJ192" s="15"/>
      <c r="IK192" s="15"/>
      <c r="IL192" s="15"/>
      <c r="IM192" s="15"/>
      <c r="IN192" s="15"/>
      <c r="IO192" s="15"/>
      <c r="IP192" s="15"/>
      <c r="IQ192" s="15"/>
      <c r="IR192" s="15"/>
      <c r="IS192" s="15"/>
      <c r="IT192" s="15"/>
      <c r="IU192" s="15"/>
      <c r="IV192" s="15"/>
    </row>
    <row r="193" spans="1:256" s="105" customFormat="1" ht="12.75">
      <c r="A193" s="130" t="s">
        <v>536</v>
      </c>
      <c r="B193" s="127">
        <v>3321</v>
      </c>
      <c r="C193" s="128" t="s">
        <v>1101</v>
      </c>
      <c r="D193" s="430">
        <v>1800</v>
      </c>
      <c r="E193" s="267">
        <v>1800</v>
      </c>
      <c r="F193" s="267">
        <v>750</v>
      </c>
      <c r="G193" s="273">
        <f>F193/E193*100</f>
        <v>41.66666666666667</v>
      </c>
      <c r="H193" s="109"/>
      <c r="I193" s="28"/>
      <c r="J193" s="28"/>
      <c r="K193" s="28"/>
      <c r="L193" s="28"/>
      <c r="M193" s="28"/>
      <c r="N193" s="28"/>
      <c r="O193" s="69"/>
      <c r="P193" s="69"/>
      <c r="Q193" s="15"/>
      <c r="R193" s="134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  <c r="DX193" s="15"/>
      <c r="DY193" s="15"/>
      <c r="DZ193" s="15"/>
      <c r="EA193" s="15"/>
      <c r="EB193" s="15"/>
      <c r="EC193" s="15"/>
      <c r="ED193" s="15"/>
      <c r="EE193" s="15"/>
      <c r="EF193" s="15"/>
      <c r="EG193" s="15"/>
      <c r="EH193" s="15"/>
      <c r="EI193" s="15"/>
      <c r="EJ193" s="15"/>
      <c r="EK193" s="15"/>
      <c r="EL193" s="15"/>
      <c r="EM193" s="15"/>
      <c r="EN193" s="15"/>
      <c r="EO193" s="15"/>
      <c r="EP193" s="15"/>
      <c r="EQ193" s="15"/>
      <c r="ER193" s="15"/>
      <c r="ES193" s="15"/>
      <c r="ET193" s="15"/>
      <c r="EU193" s="15"/>
      <c r="EV193" s="15"/>
      <c r="EW193" s="15"/>
      <c r="EX193" s="15"/>
      <c r="EY193" s="15"/>
      <c r="EZ193" s="15"/>
      <c r="FA193" s="15"/>
      <c r="FB193" s="15"/>
      <c r="FC193" s="15"/>
      <c r="FD193" s="15"/>
      <c r="FE193" s="15"/>
      <c r="FF193" s="15"/>
      <c r="FG193" s="15"/>
      <c r="FH193" s="15"/>
      <c r="FI193" s="15"/>
      <c r="FJ193" s="15"/>
      <c r="FK193" s="15"/>
      <c r="FL193" s="15"/>
      <c r="FM193" s="15"/>
      <c r="FN193" s="15"/>
      <c r="FO193" s="15"/>
      <c r="FP193" s="15"/>
      <c r="FQ193" s="15"/>
      <c r="FR193" s="15"/>
      <c r="FS193" s="15"/>
      <c r="FT193" s="15"/>
      <c r="FU193" s="15"/>
      <c r="FV193" s="15"/>
      <c r="FW193" s="15"/>
      <c r="FX193" s="15"/>
      <c r="FY193" s="15"/>
      <c r="FZ193" s="15"/>
      <c r="GA193" s="15"/>
      <c r="GB193" s="15"/>
      <c r="GC193" s="15"/>
      <c r="GD193" s="15"/>
      <c r="GE193" s="15"/>
      <c r="GF193" s="15"/>
      <c r="GG193" s="15"/>
      <c r="GH193" s="15"/>
      <c r="GI193" s="15"/>
      <c r="GJ193" s="15"/>
      <c r="GK193" s="15"/>
      <c r="GL193" s="15"/>
      <c r="GM193" s="15"/>
      <c r="GN193" s="15"/>
      <c r="GO193" s="15"/>
      <c r="GP193" s="15"/>
      <c r="GQ193" s="15"/>
      <c r="GR193" s="15"/>
      <c r="GS193" s="15"/>
      <c r="GT193" s="15"/>
      <c r="GU193" s="15"/>
      <c r="GV193" s="15"/>
      <c r="GW193" s="15"/>
      <c r="GX193" s="15"/>
      <c r="GY193" s="15"/>
      <c r="GZ193" s="15"/>
      <c r="HA193" s="15"/>
      <c r="HB193" s="15"/>
      <c r="HC193" s="15"/>
      <c r="HD193" s="15"/>
      <c r="HE193" s="15"/>
      <c r="HF193" s="15"/>
      <c r="HG193" s="15"/>
      <c r="HH193" s="15"/>
      <c r="HI193" s="15"/>
      <c r="HJ193" s="15"/>
      <c r="HK193" s="15"/>
      <c r="HL193" s="15"/>
      <c r="HM193" s="15"/>
      <c r="HN193" s="15"/>
      <c r="HO193" s="15"/>
      <c r="HP193" s="15"/>
      <c r="HQ193" s="15"/>
      <c r="HR193" s="15"/>
      <c r="HS193" s="15"/>
      <c r="HT193" s="15"/>
      <c r="HU193" s="15"/>
      <c r="HV193" s="15"/>
      <c r="HW193" s="15"/>
      <c r="HX193" s="15"/>
      <c r="HY193" s="15"/>
      <c r="HZ193" s="15"/>
      <c r="IA193" s="15"/>
      <c r="IB193" s="15"/>
      <c r="IC193" s="15"/>
      <c r="ID193" s="15"/>
      <c r="IE193" s="15"/>
      <c r="IF193" s="15"/>
      <c r="IG193" s="15"/>
      <c r="IH193" s="15"/>
      <c r="II193" s="15"/>
      <c r="IJ193" s="15"/>
      <c r="IK193" s="15"/>
      <c r="IL193" s="15"/>
      <c r="IM193" s="15"/>
      <c r="IN193" s="15"/>
      <c r="IO193" s="15"/>
      <c r="IP193" s="15"/>
      <c r="IQ193" s="15"/>
      <c r="IR193" s="15"/>
      <c r="IS193" s="15"/>
      <c r="IT193" s="15"/>
      <c r="IU193" s="15"/>
      <c r="IV193" s="15"/>
    </row>
    <row r="194" spans="1:256" s="105" customFormat="1" ht="12.75">
      <c r="A194" s="179"/>
      <c r="B194" s="196"/>
      <c r="C194" s="195" t="s">
        <v>591</v>
      </c>
      <c r="D194" s="180">
        <f>SUM(D190:D193)</f>
        <v>114459</v>
      </c>
      <c r="E194" s="180">
        <f>SUM(E190:E193)</f>
        <v>114564</v>
      </c>
      <c r="F194" s="347">
        <f>SUM(F190:F193)</f>
        <v>48115</v>
      </c>
      <c r="G194" s="104">
        <f>F194/E194*100</f>
        <v>41.99835899584512</v>
      </c>
      <c r="H194" s="109"/>
      <c r="I194" s="28"/>
      <c r="J194" s="28"/>
      <c r="K194" s="28"/>
      <c r="L194" s="28"/>
      <c r="M194" s="28"/>
      <c r="N194" s="28"/>
      <c r="O194" s="69"/>
      <c r="P194" s="69"/>
      <c r="Q194" s="15"/>
      <c r="R194" s="134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  <c r="DX194" s="15"/>
      <c r="DY194" s="15"/>
      <c r="DZ194" s="15"/>
      <c r="EA194" s="15"/>
      <c r="EB194" s="15"/>
      <c r="EC194" s="15"/>
      <c r="ED194" s="15"/>
      <c r="EE194" s="15"/>
      <c r="EF194" s="15"/>
      <c r="EG194" s="15"/>
      <c r="EH194" s="15"/>
      <c r="EI194" s="15"/>
      <c r="EJ194" s="15"/>
      <c r="EK194" s="15"/>
      <c r="EL194" s="15"/>
      <c r="EM194" s="15"/>
      <c r="EN194" s="15"/>
      <c r="EO194" s="15"/>
      <c r="EP194" s="15"/>
      <c r="EQ194" s="15"/>
      <c r="ER194" s="15"/>
      <c r="ES194" s="15"/>
      <c r="ET194" s="15"/>
      <c r="EU194" s="15"/>
      <c r="EV194" s="15"/>
      <c r="EW194" s="15"/>
      <c r="EX194" s="15"/>
      <c r="EY194" s="15"/>
      <c r="EZ194" s="15"/>
      <c r="FA194" s="15"/>
      <c r="FB194" s="15"/>
      <c r="FC194" s="15"/>
      <c r="FD194" s="15"/>
      <c r="FE194" s="15"/>
      <c r="FF194" s="15"/>
      <c r="FG194" s="15"/>
      <c r="FH194" s="15"/>
      <c r="FI194" s="15"/>
      <c r="FJ194" s="15"/>
      <c r="FK194" s="15"/>
      <c r="FL194" s="15"/>
      <c r="FM194" s="15"/>
      <c r="FN194" s="15"/>
      <c r="FO194" s="15"/>
      <c r="FP194" s="15"/>
      <c r="FQ194" s="15"/>
      <c r="FR194" s="15"/>
      <c r="FS194" s="15"/>
      <c r="FT194" s="15"/>
      <c r="FU194" s="15"/>
      <c r="FV194" s="15"/>
      <c r="FW194" s="15"/>
      <c r="FX194" s="15"/>
      <c r="FY194" s="15"/>
      <c r="FZ194" s="15"/>
      <c r="GA194" s="15"/>
      <c r="GB194" s="15"/>
      <c r="GC194" s="15"/>
      <c r="GD194" s="15"/>
      <c r="GE194" s="15"/>
      <c r="GF194" s="15"/>
      <c r="GG194" s="15"/>
      <c r="GH194" s="15"/>
      <c r="GI194" s="15"/>
      <c r="GJ194" s="15"/>
      <c r="GK194" s="15"/>
      <c r="GL194" s="15"/>
      <c r="GM194" s="15"/>
      <c r="GN194" s="15"/>
      <c r="GO194" s="15"/>
      <c r="GP194" s="15"/>
      <c r="GQ194" s="15"/>
      <c r="GR194" s="15"/>
      <c r="GS194" s="15"/>
      <c r="GT194" s="15"/>
      <c r="GU194" s="15"/>
      <c r="GV194" s="15"/>
      <c r="GW194" s="15"/>
      <c r="GX194" s="15"/>
      <c r="GY194" s="15"/>
      <c r="GZ194" s="15"/>
      <c r="HA194" s="15"/>
      <c r="HB194" s="15"/>
      <c r="HC194" s="15"/>
      <c r="HD194" s="15"/>
      <c r="HE194" s="15"/>
      <c r="HF194" s="15"/>
      <c r="HG194" s="15"/>
      <c r="HH194" s="15"/>
      <c r="HI194" s="15"/>
      <c r="HJ194" s="15"/>
      <c r="HK194" s="15"/>
      <c r="HL194" s="15"/>
      <c r="HM194" s="15"/>
      <c r="HN194" s="15"/>
      <c r="HO194" s="15"/>
      <c r="HP194" s="15"/>
      <c r="HQ194" s="15"/>
      <c r="HR194" s="15"/>
      <c r="HS194" s="15"/>
      <c r="HT194" s="15"/>
      <c r="HU194" s="15"/>
      <c r="HV194" s="15"/>
      <c r="HW194" s="15"/>
      <c r="HX194" s="15"/>
      <c r="HY194" s="15"/>
      <c r="HZ194" s="15"/>
      <c r="IA194" s="15"/>
      <c r="IB194" s="15"/>
      <c r="IC194" s="15"/>
      <c r="ID194" s="15"/>
      <c r="IE194" s="15"/>
      <c r="IF194" s="15"/>
      <c r="IG194" s="15"/>
      <c r="IH194" s="15"/>
      <c r="II194" s="15"/>
      <c r="IJ194" s="15"/>
      <c r="IK194" s="15"/>
      <c r="IL194" s="15"/>
      <c r="IM194" s="15"/>
      <c r="IN194" s="15"/>
      <c r="IO194" s="15"/>
      <c r="IP194" s="15"/>
      <c r="IQ194" s="15"/>
      <c r="IR194" s="15"/>
      <c r="IS194" s="15"/>
      <c r="IT194" s="15"/>
      <c r="IU194" s="15"/>
      <c r="IV194" s="15"/>
    </row>
    <row r="195" spans="1:256" s="105" customFormat="1" ht="11.25" customHeight="1">
      <c r="A195" s="16"/>
      <c r="B195" s="59"/>
      <c r="C195" s="183"/>
      <c r="D195" s="184"/>
      <c r="E195" s="185"/>
      <c r="F195" s="229"/>
      <c r="G195" s="29"/>
      <c r="H195" s="109"/>
      <c r="I195" s="28"/>
      <c r="J195" s="28"/>
      <c r="K195" s="28"/>
      <c r="L195" s="28"/>
      <c r="M195" s="28"/>
      <c r="N195" s="28"/>
      <c r="O195" s="69"/>
      <c r="P195" s="69"/>
      <c r="Q195" s="15"/>
      <c r="R195" s="134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  <c r="DX195" s="15"/>
      <c r="DY195" s="15"/>
      <c r="DZ195" s="15"/>
      <c r="EA195" s="15"/>
      <c r="EB195" s="15"/>
      <c r="EC195" s="15"/>
      <c r="ED195" s="15"/>
      <c r="EE195" s="15"/>
      <c r="EF195" s="15"/>
      <c r="EG195" s="15"/>
      <c r="EH195" s="15"/>
      <c r="EI195" s="15"/>
      <c r="EJ195" s="15"/>
      <c r="EK195" s="15"/>
      <c r="EL195" s="15"/>
      <c r="EM195" s="15"/>
      <c r="EN195" s="15"/>
      <c r="EO195" s="15"/>
      <c r="EP195" s="15"/>
      <c r="EQ195" s="15"/>
      <c r="ER195" s="15"/>
      <c r="ES195" s="15"/>
      <c r="ET195" s="15"/>
      <c r="EU195" s="15"/>
      <c r="EV195" s="15"/>
      <c r="EW195" s="15"/>
      <c r="EX195" s="15"/>
      <c r="EY195" s="15"/>
      <c r="EZ195" s="15"/>
      <c r="FA195" s="15"/>
      <c r="FB195" s="15"/>
      <c r="FC195" s="15"/>
      <c r="FD195" s="15"/>
      <c r="FE195" s="15"/>
      <c r="FF195" s="15"/>
      <c r="FG195" s="15"/>
      <c r="FH195" s="15"/>
      <c r="FI195" s="15"/>
      <c r="FJ195" s="15"/>
      <c r="FK195" s="15"/>
      <c r="FL195" s="15"/>
      <c r="FM195" s="15"/>
      <c r="FN195" s="15"/>
      <c r="FO195" s="15"/>
      <c r="FP195" s="15"/>
      <c r="FQ195" s="15"/>
      <c r="FR195" s="15"/>
      <c r="FS195" s="15"/>
      <c r="FT195" s="15"/>
      <c r="FU195" s="15"/>
      <c r="FV195" s="15"/>
      <c r="FW195" s="15"/>
      <c r="FX195" s="15"/>
      <c r="FY195" s="15"/>
      <c r="FZ195" s="15"/>
      <c r="GA195" s="15"/>
      <c r="GB195" s="15"/>
      <c r="GC195" s="15"/>
      <c r="GD195" s="15"/>
      <c r="GE195" s="15"/>
      <c r="GF195" s="15"/>
      <c r="GG195" s="15"/>
      <c r="GH195" s="15"/>
      <c r="GI195" s="15"/>
      <c r="GJ195" s="15"/>
      <c r="GK195" s="15"/>
      <c r="GL195" s="15"/>
      <c r="GM195" s="15"/>
      <c r="GN195" s="15"/>
      <c r="GO195" s="15"/>
      <c r="GP195" s="15"/>
      <c r="GQ195" s="15"/>
      <c r="GR195" s="15"/>
      <c r="GS195" s="15"/>
      <c r="GT195" s="15"/>
      <c r="GU195" s="15"/>
      <c r="GV195" s="15"/>
      <c r="GW195" s="15"/>
      <c r="GX195" s="15"/>
      <c r="GY195" s="15"/>
      <c r="GZ195" s="15"/>
      <c r="HA195" s="15"/>
      <c r="HB195" s="15"/>
      <c r="HC195" s="15"/>
      <c r="HD195" s="15"/>
      <c r="HE195" s="15"/>
      <c r="HF195" s="15"/>
      <c r="HG195" s="15"/>
      <c r="HH195" s="15"/>
      <c r="HI195" s="15"/>
      <c r="HJ195" s="15"/>
      <c r="HK195" s="15"/>
      <c r="HL195" s="15"/>
      <c r="HM195" s="15"/>
      <c r="HN195" s="15"/>
      <c r="HO195" s="15"/>
      <c r="HP195" s="15"/>
      <c r="HQ195" s="15"/>
      <c r="HR195" s="15"/>
      <c r="HS195" s="15"/>
      <c r="HT195" s="15"/>
      <c r="HU195" s="15"/>
      <c r="HV195" s="15"/>
      <c r="HW195" s="15"/>
      <c r="HX195" s="15"/>
      <c r="HY195" s="15"/>
      <c r="HZ195" s="15"/>
      <c r="IA195" s="15"/>
      <c r="IB195" s="15"/>
      <c r="IC195" s="15"/>
      <c r="ID195" s="15"/>
      <c r="IE195" s="15"/>
      <c r="IF195" s="15"/>
      <c r="IG195" s="15"/>
      <c r="IH195" s="15"/>
      <c r="II195" s="15"/>
      <c r="IJ195" s="15"/>
      <c r="IK195" s="15"/>
      <c r="IL195" s="15"/>
      <c r="IM195" s="15"/>
      <c r="IN195" s="15"/>
      <c r="IO195" s="15"/>
      <c r="IP195" s="15"/>
      <c r="IQ195" s="15"/>
      <c r="IR195" s="15"/>
      <c r="IS195" s="15"/>
      <c r="IT195" s="15"/>
      <c r="IU195" s="15"/>
      <c r="IV195" s="15"/>
    </row>
    <row r="196" spans="1:256" s="105" customFormat="1" ht="15" customHeight="1">
      <c r="A196" s="837" t="s">
        <v>496</v>
      </c>
      <c r="B196" s="837"/>
      <c r="C196" s="837"/>
      <c r="D196" s="837"/>
      <c r="E196" s="837"/>
      <c r="F196" s="837"/>
      <c r="G196" s="837"/>
      <c r="H196" s="109"/>
      <c r="I196" s="28"/>
      <c r="J196" s="28"/>
      <c r="K196" s="28"/>
      <c r="L196" s="28"/>
      <c r="M196" s="28"/>
      <c r="N196" s="28"/>
      <c r="O196" s="69"/>
      <c r="P196" s="69"/>
      <c r="Q196" s="15"/>
      <c r="R196" s="134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  <c r="DX196" s="15"/>
      <c r="DY196" s="15"/>
      <c r="DZ196" s="15"/>
      <c r="EA196" s="15"/>
      <c r="EB196" s="15"/>
      <c r="EC196" s="15"/>
      <c r="ED196" s="15"/>
      <c r="EE196" s="15"/>
      <c r="EF196" s="15"/>
      <c r="EG196" s="15"/>
      <c r="EH196" s="15"/>
      <c r="EI196" s="15"/>
      <c r="EJ196" s="15"/>
      <c r="EK196" s="15"/>
      <c r="EL196" s="15"/>
      <c r="EM196" s="15"/>
      <c r="EN196" s="15"/>
      <c r="EO196" s="15"/>
      <c r="EP196" s="15"/>
      <c r="EQ196" s="15"/>
      <c r="ER196" s="15"/>
      <c r="ES196" s="15"/>
      <c r="ET196" s="15"/>
      <c r="EU196" s="15"/>
      <c r="EV196" s="15"/>
      <c r="EW196" s="15"/>
      <c r="EX196" s="15"/>
      <c r="EY196" s="15"/>
      <c r="EZ196" s="15"/>
      <c r="FA196" s="15"/>
      <c r="FB196" s="15"/>
      <c r="FC196" s="15"/>
      <c r="FD196" s="15"/>
      <c r="FE196" s="15"/>
      <c r="FF196" s="15"/>
      <c r="FG196" s="15"/>
      <c r="FH196" s="15"/>
      <c r="FI196" s="15"/>
      <c r="FJ196" s="15"/>
      <c r="FK196" s="15"/>
      <c r="FL196" s="15"/>
      <c r="FM196" s="15"/>
      <c r="FN196" s="15"/>
      <c r="FO196" s="15"/>
      <c r="FP196" s="15"/>
      <c r="FQ196" s="15"/>
      <c r="FR196" s="15"/>
      <c r="FS196" s="15"/>
      <c r="FT196" s="15"/>
      <c r="FU196" s="15"/>
      <c r="FV196" s="15"/>
      <c r="FW196" s="15"/>
      <c r="FX196" s="15"/>
      <c r="FY196" s="15"/>
      <c r="FZ196" s="15"/>
      <c r="GA196" s="15"/>
      <c r="GB196" s="15"/>
      <c r="GC196" s="15"/>
      <c r="GD196" s="15"/>
      <c r="GE196" s="15"/>
      <c r="GF196" s="15"/>
      <c r="GG196" s="15"/>
      <c r="GH196" s="15"/>
      <c r="GI196" s="15"/>
      <c r="GJ196" s="15"/>
      <c r="GK196" s="15"/>
      <c r="GL196" s="15"/>
      <c r="GM196" s="15"/>
      <c r="GN196" s="15"/>
      <c r="GO196" s="15"/>
      <c r="GP196" s="15"/>
      <c r="GQ196" s="15"/>
      <c r="GR196" s="15"/>
      <c r="GS196" s="15"/>
      <c r="GT196" s="15"/>
      <c r="GU196" s="15"/>
      <c r="GV196" s="15"/>
      <c r="GW196" s="15"/>
      <c r="GX196" s="15"/>
      <c r="GY196" s="15"/>
      <c r="GZ196" s="15"/>
      <c r="HA196" s="15"/>
      <c r="HB196" s="15"/>
      <c r="HC196" s="15"/>
      <c r="HD196" s="15"/>
      <c r="HE196" s="15"/>
      <c r="HF196" s="15"/>
      <c r="HG196" s="15"/>
      <c r="HH196" s="15"/>
      <c r="HI196" s="15"/>
      <c r="HJ196" s="15"/>
      <c r="HK196" s="15"/>
      <c r="HL196" s="15"/>
      <c r="HM196" s="15"/>
      <c r="HN196" s="15"/>
      <c r="HO196" s="15"/>
      <c r="HP196" s="15"/>
      <c r="HQ196" s="15"/>
      <c r="HR196" s="15"/>
      <c r="HS196" s="15"/>
      <c r="HT196" s="15"/>
      <c r="HU196" s="15"/>
      <c r="HV196" s="15"/>
      <c r="HW196" s="15"/>
      <c r="HX196" s="15"/>
      <c r="HY196" s="15"/>
      <c r="HZ196" s="15"/>
      <c r="IA196" s="15"/>
      <c r="IB196" s="15"/>
      <c r="IC196" s="15"/>
      <c r="ID196" s="15"/>
      <c r="IE196" s="15"/>
      <c r="IF196" s="15"/>
      <c r="IG196" s="15"/>
      <c r="IH196" s="15"/>
      <c r="II196" s="15"/>
      <c r="IJ196" s="15"/>
      <c r="IK196" s="15"/>
      <c r="IL196" s="15"/>
      <c r="IM196" s="15"/>
      <c r="IN196" s="15"/>
      <c r="IO196" s="15"/>
      <c r="IP196" s="15"/>
      <c r="IQ196" s="15"/>
      <c r="IR196" s="15"/>
      <c r="IS196" s="15"/>
      <c r="IT196" s="15"/>
      <c r="IU196" s="15"/>
      <c r="IV196" s="15"/>
    </row>
    <row r="197" spans="1:256" s="105" customFormat="1" ht="11.25" customHeight="1">
      <c r="A197" s="462"/>
      <c r="B197" s="462"/>
      <c r="C197" s="462"/>
      <c r="D197" s="462"/>
      <c r="E197" s="462"/>
      <c r="F197" s="462"/>
      <c r="G197" s="462"/>
      <c r="H197" s="109"/>
      <c r="I197" s="28"/>
      <c r="J197" s="28"/>
      <c r="K197" s="28"/>
      <c r="L197" s="28"/>
      <c r="M197" s="28"/>
      <c r="N197" s="28"/>
      <c r="O197" s="69"/>
      <c r="P197" s="69"/>
      <c r="Q197" s="15"/>
      <c r="R197" s="134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  <c r="DX197" s="15"/>
      <c r="DY197" s="15"/>
      <c r="DZ197" s="15"/>
      <c r="EA197" s="15"/>
      <c r="EB197" s="15"/>
      <c r="EC197" s="15"/>
      <c r="ED197" s="15"/>
      <c r="EE197" s="15"/>
      <c r="EF197" s="15"/>
      <c r="EG197" s="15"/>
      <c r="EH197" s="15"/>
      <c r="EI197" s="15"/>
      <c r="EJ197" s="15"/>
      <c r="EK197" s="15"/>
      <c r="EL197" s="15"/>
      <c r="EM197" s="15"/>
      <c r="EN197" s="15"/>
      <c r="EO197" s="15"/>
      <c r="EP197" s="15"/>
      <c r="EQ197" s="15"/>
      <c r="ER197" s="15"/>
      <c r="ES197" s="15"/>
      <c r="ET197" s="15"/>
      <c r="EU197" s="15"/>
      <c r="EV197" s="15"/>
      <c r="EW197" s="15"/>
      <c r="EX197" s="15"/>
      <c r="EY197" s="15"/>
      <c r="EZ197" s="15"/>
      <c r="FA197" s="15"/>
      <c r="FB197" s="15"/>
      <c r="FC197" s="15"/>
      <c r="FD197" s="15"/>
      <c r="FE197" s="15"/>
      <c r="FF197" s="15"/>
      <c r="FG197" s="15"/>
      <c r="FH197" s="15"/>
      <c r="FI197" s="15"/>
      <c r="FJ197" s="15"/>
      <c r="FK197" s="15"/>
      <c r="FL197" s="15"/>
      <c r="FM197" s="15"/>
      <c r="FN197" s="15"/>
      <c r="FO197" s="15"/>
      <c r="FP197" s="15"/>
      <c r="FQ197" s="15"/>
      <c r="FR197" s="15"/>
      <c r="FS197" s="15"/>
      <c r="FT197" s="15"/>
      <c r="FU197" s="15"/>
      <c r="FV197" s="15"/>
      <c r="FW197" s="15"/>
      <c r="FX197" s="15"/>
      <c r="FY197" s="15"/>
      <c r="FZ197" s="15"/>
      <c r="GA197" s="15"/>
      <c r="GB197" s="15"/>
      <c r="GC197" s="15"/>
      <c r="GD197" s="15"/>
      <c r="GE197" s="15"/>
      <c r="GF197" s="15"/>
      <c r="GG197" s="15"/>
      <c r="GH197" s="15"/>
      <c r="GI197" s="15"/>
      <c r="GJ197" s="15"/>
      <c r="GK197" s="15"/>
      <c r="GL197" s="15"/>
      <c r="GM197" s="15"/>
      <c r="GN197" s="15"/>
      <c r="GO197" s="15"/>
      <c r="GP197" s="15"/>
      <c r="GQ197" s="15"/>
      <c r="GR197" s="15"/>
      <c r="GS197" s="15"/>
      <c r="GT197" s="15"/>
      <c r="GU197" s="15"/>
      <c r="GV197" s="15"/>
      <c r="GW197" s="15"/>
      <c r="GX197" s="15"/>
      <c r="GY197" s="15"/>
      <c r="GZ197" s="15"/>
      <c r="HA197" s="15"/>
      <c r="HB197" s="15"/>
      <c r="HC197" s="15"/>
      <c r="HD197" s="15"/>
      <c r="HE197" s="15"/>
      <c r="HF197" s="15"/>
      <c r="HG197" s="15"/>
      <c r="HH197" s="15"/>
      <c r="HI197" s="15"/>
      <c r="HJ197" s="15"/>
      <c r="HK197" s="15"/>
      <c r="HL197" s="15"/>
      <c r="HM197" s="15"/>
      <c r="HN197" s="15"/>
      <c r="HO197" s="15"/>
      <c r="HP197" s="15"/>
      <c r="HQ197" s="15"/>
      <c r="HR197" s="15"/>
      <c r="HS197" s="15"/>
      <c r="HT197" s="15"/>
      <c r="HU197" s="15"/>
      <c r="HV197" s="15"/>
      <c r="HW197" s="15"/>
      <c r="HX197" s="15"/>
      <c r="HY197" s="15"/>
      <c r="HZ197" s="15"/>
      <c r="IA197" s="15"/>
      <c r="IB197" s="15"/>
      <c r="IC197" s="15"/>
      <c r="ID197" s="15"/>
      <c r="IE197" s="15"/>
      <c r="IF197" s="15"/>
      <c r="IG197" s="15"/>
      <c r="IH197" s="15"/>
      <c r="II197" s="15"/>
      <c r="IJ197" s="15"/>
      <c r="IK197" s="15"/>
      <c r="IL197" s="15"/>
      <c r="IM197" s="15"/>
      <c r="IN197" s="15"/>
      <c r="IO197" s="15"/>
      <c r="IP197" s="15"/>
      <c r="IQ197" s="15"/>
      <c r="IR197" s="15"/>
      <c r="IS197" s="15"/>
      <c r="IT197" s="15"/>
      <c r="IU197" s="15"/>
      <c r="IV197" s="15"/>
    </row>
    <row r="198" spans="1:256" s="105" customFormat="1" ht="24.75" customHeight="1">
      <c r="A198" s="7" t="s">
        <v>662</v>
      </c>
      <c r="B198" s="7" t="s">
        <v>664</v>
      </c>
      <c r="C198" s="5" t="s">
        <v>665</v>
      </c>
      <c r="D198" s="44" t="s">
        <v>795</v>
      </c>
      <c r="E198" s="51" t="s">
        <v>796</v>
      </c>
      <c r="F198" s="5" t="s">
        <v>636</v>
      </c>
      <c r="G198" s="43" t="s">
        <v>797</v>
      </c>
      <c r="H198" s="109"/>
      <c r="I198" s="28"/>
      <c r="J198" s="28"/>
      <c r="K198" s="28"/>
      <c r="L198" s="28"/>
      <c r="M198" s="28"/>
      <c r="N198" s="28"/>
      <c r="O198" s="69"/>
      <c r="P198" s="69"/>
      <c r="Q198" s="15"/>
      <c r="R198" s="134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  <c r="DX198" s="15"/>
      <c r="DY198" s="15"/>
      <c r="DZ198" s="15"/>
      <c r="EA198" s="15"/>
      <c r="EB198" s="15"/>
      <c r="EC198" s="15"/>
      <c r="ED198" s="15"/>
      <c r="EE198" s="15"/>
      <c r="EF198" s="15"/>
      <c r="EG198" s="15"/>
      <c r="EH198" s="15"/>
      <c r="EI198" s="15"/>
      <c r="EJ198" s="15"/>
      <c r="EK198" s="15"/>
      <c r="EL198" s="15"/>
      <c r="EM198" s="15"/>
      <c r="EN198" s="15"/>
      <c r="EO198" s="15"/>
      <c r="EP198" s="15"/>
      <c r="EQ198" s="15"/>
      <c r="ER198" s="15"/>
      <c r="ES198" s="15"/>
      <c r="ET198" s="15"/>
      <c r="EU198" s="15"/>
      <c r="EV198" s="15"/>
      <c r="EW198" s="15"/>
      <c r="EX198" s="15"/>
      <c r="EY198" s="15"/>
      <c r="EZ198" s="15"/>
      <c r="FA198" s="15"/>
      <c r="FB198" s="15"/>
      <c r="FC198" s="15"/>
      <c r="FD198" s="15"/>
      <c r="FE198" s="15"/>
      <c r="FF198" s="15"/>
      <c r="FG198" s="15"/>
      <c r="FH198" s="15"/>
      <c r="FI198" s="15"/>
      <c r="FJ198" s="15"/>
      <c r="FK198" s="15"/>
      <c r="FL198" s="15"/>
      <c r="FM198" s="15"/>
      <c r="FN198" s="15"/>
      <c r="FO198" s="15"/>
      <c r="FP198" s="15"/>
      <c r="FQ198" s="15"/>
      <c r="FR198" s="15"/>
      <c r="FS198" s="15"/>
      <c r="FT198" s="15"/>
      <c r="FU198" s="15"/>
      <c r="FV198" s="15"/>
      <c r="FW198" s="15"/>
      <c r="FX198" s="15"/>
      <c r="FY198" s="15"/>
      <c r="FZ198" s="15"/>
      <c r="GA198" s="15"/>
      <c r="GB198" s="15"/>
      <c r="GC198" s="15"/>
      <c r="GD198" s="15"/>
      <c r="GE198" s="15"/>
      <c r="GF198" s="15"/>
      <c r="GG198" s="15"/>
      <c r="GH198" s="15"/>
      <c r="GI198" s="15"/>
      <c r="GJ198" s="15"/>
      <c r="GK198" s="15"/>
      <c r="GL198" s="15"/>
      <c r="GM198" s="15"/>
      <c r="GN198" s="15"/>
      <c r="GO198" s="15"/>
      <c r="GP198" s="15"/>
      <c r="GQ198" s="15"/>
      <c r="GR198" s="15"/>
      <c r="GS198" s="15"/>
      <c r="GT198" s="15"/>
      <c r="GU198" s="15"/>
      <c r="GV198" s="15"/>
      <c r="GW198" s="15"/>
      <c r="GX198" s="15"/>
      <c r="GY198" s="15"/>
      <c r="GZ198" s="15"/>
      <c r="HA198" s="15"/>
      <c r="HB198" s="15"/>
      <c r="HC198" s="15"/>
      <c r="HD198" s="15"/>
      <c r="HE198" s="15"/>
      <c r="HF198" s="15"/>
      <c r="HG198" s="15"/>
      <c r="HH198" s="15"/>
      <c r="HI198" s="15"/>
      <c r="HJ198" s="15"/>
      <c r="HK198" s="15"/>
      <c r="HL198" s="15"/>
      <c r="HM198" s="15"/>
      <c r="HN198" s="15"/>
      <c r="HO198" s="15"/>
      <c r="HP198" s="15"/>
      <c r="HQ198" s="15"/>
      <c r="HR198" s="15"/>
      <c r="HS198" s="15"/>
      <c r="HT198" s="15"/>
      <c r="HU198" s="15"/>
      <c r="HV198" s="15"/>
      <c r="HW198" s="15"/>
      <c r="HX198" s="15"/>
      <c r="HY198" s="15"/>
      <c r="HZ198" s="15"/>
      <c r="IA198" s="15"/>
      <c r="IB198" s="15"/>
      <c r="IC198" s="15"/>
      <c r="ID198" s="15"/>
      <c r="IE198" s="15"/>
      <c r="IF198" s="15"/>
      <c r="IG198" s="15"/>
      <c r="IH198" s="15"/>
      <c r="II198" s="15"/>
      <c r="IJ198" s="15"/>
      <c r="IK198" s="15"/>
      <c r="IL198" s="15"/>
      <c r="IM198" s="15"/>
      <c r="IN198" s="15"/>
      <c r="IO198" s="15"/>
      <c r="IP198" s="15"/>
      <c r="IQ198" s="15"/>
      <c r="IR198" s="15"/>
      <c r="IS198" s="15"/>
      <c r="IT198" s="15"/>
      <c r="IU198" s="15"/>
      <c r="IV198" s="15"/>
    </row>
    <row r="199" spans="1:256" s="105" customFormat="1" ht="38.25">
      <c r="A199" s="130" t="s">
        <v>536</v>
      </c>
      <c r="B199" s="127">
        <v>3314</v>
      </c>
      <c r="C199" s="266" t="s">
        <v>742</v>
      </c>
      <c r="D199" s="430">
        <v>8519</v>
      </c>
      <c r="E199" s="267">
        <v>8519</v>
      </c>
      <c r="F199" s="267">
        <v>2840</v>
      </c>
      <c r="G199" s="158">
        <f>F199/E199*100</f>
        <v>33.337246155652075</v>
      </c>
      <c r="H199" s="109"/>
      <c r="I199" s="28"/>
      <c r="J199" s="28"/>
      <c r="K199" s="28"/>
      <c r="L199" s="28"/>
      <c r="M199" s="28"/>
      <c r="N199" s="28"/>
      <c r="O199" s="69"/>
      <c r="P199" s="69"/>
      <c r="Q199" s="15"/>
      <c r="R199" s="134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  <c r="DX199" s="15"/>
      <c r="DY199" s="15"/>
      <c r="DZ199" s="15"/>
      <c r="EA199" s="15"/>
      <c r="EB199" s="15"/>
      <c r="EC199" s="15"/>
      <c r="ED199" s="15"/>
      <c r="EE199" s="15"/>
      <c r="EF199" s="15"/>
      <c r="EG199" s="15"/>
      <c r="EH199" s="15"/>
      <c r="EI199" s="15"/>
      <c r="EJ199" s="15"/>
      <c r="EK199" s="15"/>
      <c r="EL199" s="15"/>
      <c r="EM199" s="15"/>
      <c r="EN199" s="15"/>
      <c r="EO199" s="15"/>
      <c r="EP199" s="15"/>
      <c r="EQ199" s="15"/>
      <c r="ER199" s="15"/>
      <c r="ES199" s="15"/>
      <c r="ET199" s="15"/>
      <c r="EU199" s="15"/>
      <c r="EV199" s="15"/>
      <c r="EW199" s="15"/>
      <c r="EX199" s="15"/>
      <c r="EY199" s="15"/>
      <c r="EZ199" s="15"/>
      <c r="FA199" s="15"/>
      <c r="FB199" s="15"/>
      <c r="FC199" s="15"/>
      <c r="FD199" s="15"/>
      <c r="FE199" s="15"/>
      <c r="FF199" s="15"/>
      <c r="FG199" s="15"/>
      <c r="FH199" s="15"/>
      <c r="FI199" s="15"/>
      <c r="FJ199" s="15"/>
      <c r="FK199" s="15"/>
      <c r="FL199" s="15"/>
      <c r="FM199" s="15"/>
      <c r="FN199" s="15"/>
      <c r="FO199" s="15"/>
      <c r="FP199" s="15"/>
      <c r="FQ199" s="15"/>
      <c r="FR199" s="15"/>
      <c r="FS199" s="15"/>
      <c r="FT199" s="15"/>
      <c r="FU199" s="15"/>
      <c r="FV199" s="15"/>
      <c r="FW199" s="15"/>
      <c r="FX199" s="15"/>
      <c r="FY199" s="15"/>
      <c r="FZ199" s="15"/>
      <c r="GA199" s="15"/>
      <c r="GB199" s="15"/>
      <c r="GC199" s="15"/>
      <c r="GD199" s="15"/>
      <c r="GE199" s="15"/>
      <c r="GF199" s="15"/>
      <c r="GG199" s="15"/>
      <c r="GH199" s="15"/>
      <c r="GI199" s="15"/>
      <c r="GJ199" s="15"/>
      <c r="GK199" s="15"/>
      <c r="GL199" s="15"/>
      <c r="GM199" s="15"/>
      <c r="GN199" s="15"/>
      <c r="GO199" s="15"/>
      <c r="GP199" s="15"/>
      <c r="GQ199" s="15"/>
      <c r="GR199" s="15"/>
      <c r="GS199" s="15"/>
      <c r="GT199" s="15"/>
      <c r="GU199" s="15"/>
      <c r="GV199" s="15"/>
      <c r="GW199" s="15"/>
      <c r="GX199" s="15"/>
      <c r="GY199" s="15"/>
      <c r="GZ199" s="15"/>
      <c r="HA199" s="15"/>
      <c r="HB199" s="15"/>
      <c r="HC199" s="15"/>
      <c r="HD199" s="15"/>
      <c r="HE199" s="15"/>
      <c r="HF199" s="15"/>
      <c r="HG199" s="15"/>
      <c r="HH199" s="15"/>
      <c r="HI199" s="15"/>
      <c r="HJ199" s="15"/>
      <c r="HK199" s="15"/>
      <c r="HL199" s="15"/>
      <c r="HM199" s="15"/>
      <c r="HN199" s="15"/>
      <c r="HO199" s="15"/>
      <c r="HP199" s="15"/>
      <c r="HQ199" s="15"/>
      <c r="HR199" s="15"/>
      <c r="HS199" s="15"/>
      <c r="HT199" s="15"/>
      <c r="HU199" s="15"/>
      <c r="HV199" s="15"/>
      <c r="HW199" s="15"/>
      <c r="HX199" s="15"/>
      <c r="HY199" s="15"/>
      <c r="HZ199" s="15"/>
      <c r="IA199" s="15"/>
      <c r="IB199" s="15"/>
      <c r="IC199" s="15"/>
      <c r="ID199" s="15"/>
      <c r="IE199" s="15"/>
      <c r="IF199" s="15"/>
      <c r="IG199" s="15"/>
      <c r="IH199" s="15"/>
      <c r="II199" s="15"/>
      <c r="IJ199" s="15"/>
      <c r="IK199" s="15"/>
      <c r="IL199" s="15"/>
      <c r="IM199" s="15"/>
      <c r="IN199" s="15"/>
      <c r="IO199" s="15"/>
      <c r="IP199" s="15"/>
      <c r="IQ199" s="15"/>
      <c r="IR199" s="15"/>
      <c r="IS199" s="15"/>
      <c r="IT199" s="15"/>
      <c r="IU199" s="15"/>
      <c r="IV199" s="15"/>
    </row>
    <row r="200" spans="1:256" s="105" customFormat="1" ht="24.75" customHeight="1">
      <c r="A200" s="130" t="s">
        <v>536</v>
      </c>
      <c r="B200" s="127">
        <v>3399</v>
      </c>
      <c r="C200" s="266" t="s">
        <v>440</v>
      </c>
      <c r="D200" s="430">
        <v>3000</v>
      </c>
      <c r="E200" s="267">
        <v>3053</v>
      </c>
      <c r="F200" s="267">
        <v>31</v>
      </c>
      <c r="G200" s="158">
        <f>F200/E200*100</f>
        <v>1.0153946937438585</v>
      </c>
      <c r="H200" s="109"/>
      <c r="I200" s="28"/>
      <c r="J200" s="28"/>
      <c r="K200" s="28"/>
      <c r="L200" s="28"/>
      <c r="M200" s="28"/>
      <c r="N200" s="28"/>
      <c r="O200" s="69"/>
      <c r="P200" s="69"/>
      <c r="Q200" s="15"/>
      <c r="R200" s="134"/>
      <c r="S200" s="15"/>
      <c r="T200" s="15"/>
      <c r="U200" s="134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05" customFormat="1" ht="27" customHeight="1">
      <c r="A201" s="130" t="s">
        <v>536</v>
      </c>
      <c r="B201" s="127">
        <v>3330</v>
      </c>
      <c r="C201" s="266" t="s">
        <v>441</v>
      </c>
      <c r="D201" s="430">
        <v>300</v>
      </c>
      <c r="E201" s="267">
        <v>300</v>
      </c>
      <c r="F201" s="267">
        <v>0</v>
      </c>
      <c r="G201" s="158">
        <f>F201/E201*100</f>
        <v>0</v>
      </c>
      <c r="H201" s="109"/>
      <c r="I201" s="28"/>
      <c r="J201" s="28"/>
      <c r="K201" s="28"/>
      <c r="L201" s="28"/>
      <c r="M201" s="28"/>
      <c r="N201" s="28"/>
      <c r="O201" s="69"/>
      <c r="P201" s="69"/>
      <c r="Q201" s="15"/>
      <c r="R201" s="134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05" customFormat="1" ht="39" customHeight="1">
      <c r="A202" s="130" t="s">
        <v>536</v>
      </c>
      <c r="B202" s="127">
        <v>3317</v>
      </c>
      <c r="C202" s="266" t="s">
        <v>945</v>
      </c>
      <c r="D202" s="430">
        <v>0</v>
      </c>
      <c r="E202" s="267">
        <v>200</v>
      </c>
      <c r="F202" s="267">
        <v>0</v>
      </c>
      <c r="G202" s="158">
        <f>F202/E202*100</f>
        <v>0</v>
      </c>
      <c r="H202" s="109"/>
      <c r="I202" s="28"/>
      <c r="J202" s="28"/>
      <c r="K202" s="28"/>
      <c r="L202" s="28"/>
      <c r="M202" s="28"/>
      <c r="N202" s="28"/>
      <c r="O202" s="69"/>
      <c r="P202" s="69"/>
      <c r="Q202" s="15"/>
      <c r="R202" s="134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05" customFormat="1" ht="12.75">
      <c r="A203" s="179"/>
      <c r="B203" s="196"/>
      <c r="C203" s="195" t="s">
        <v>592</v>
      </c>
      <c r="D203" s="180">
        <f>SUM(D199:D202)</f>
        <v>11819</v>
      </c>
      <c r="E203" s="180">
        <f>SUM(E199:E202)</f>
        <v>12072</v>
      </c>
      <c r="F203" s="347">
        <f>SUM(F199:F202)</f>
        <v>2871</v>
      </c>
      <c r="G203" s="104">
        <f>F203/E203*100</f>
        <v>23.782306163021868</v>
      </c>
      <c r="H203" s="109"/>
      <c r="I203" s="28"/>
      <c r="J203" s="28"/>
      <c r="K203" s="28"/>
      <c r="L203" s="28"/>
      <c r="M203" s="28"/>
      <c r="N203" s="28"/>
      <c r="O203" s="69"/>
      <c r="P203" s="69"/>
      <c r="Q203" s="15"/>
      <c r="R203" s="134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05" customFormat="1" ht="13.5" customHeight="1">
      <c r="A204" s="16"/>
      <c r="B204" s="59"/>
      <c r="C204" s="183"/>
      <c r="D204" s="61"/>
      <c r="E204" s="185"/>
      <c r="F204" s="186"/>
      <c r="G204" s="29"/>
      <c r="H204" s="109"/>
      <c r="I204" s="28"/>
      <c r="J204" s="28"/>
      <c r="K204" s="28"/>
      <c r="L204" s="28"/>
      <c r="M204" s="28"/>
      <c r="N204" s="28"/>
      <c r="O204" s="69"/>
      <c r="P204" s="69"/>
      <c r="Q204" s="15"/>
      <c r="R204" s="134"/>
      <c r="S204" s="15"/>
      <c r="T204" s="15"/>
      <c r="U204" s="134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05" customFormat="1" ht="13.5" customHeight="1">
      <c r="A205" s="791" t="s">
        <v>532</v>
      </c>
      <c r="B205" s="792"/>
      <c r="C205" s="183"/>
      <c r="D205" s="61"/>
      <c r="E205" s="185"/>
      <c r="F205" s="186"/>
      <c r="G205" s="29"/>
      <c r="H205" s="109"/>
      <c r="I205" s="28"/>
      <c r="J205" s="28"/>
      <c r="K205" s="28"/>
      <c r="L205" s="28"/>
      <c r="M205" s="28"/>
      <c r="N205" s="28"/>
      <c r="O205" s="69"/>
      <c r="P205" s="69"/>
      <c r="Q205" s="15"/>
      <c r="R205" s="134"/>
      <c r="S205" s="15"/>
      <c r="T205" s="15"/>
      <c r="U205" s="134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05" customFormat="1" ht="12.75" customHeight="1">
      <c r="A206" s="344"/>
      <c r="B206" s="184"/>
      <c r="C206" s="185"/>
      <c r="D206" s="229"/>
      <c r="E206" s="185"/>
      <c r="F206" s="229"/>
      <c r="G206" s="29"/>
      <c r="H206" s="109"/>
      <c r="I206" s="28"/>
      <c r="J206" s="28"/>
      <c r="K206" s="28"/>
      <c r="L206" s="28"/>
      <c r="M206" s="28"/>
      <c r="N206" s="28"/>
      <c r="O206" s="69"/>
      <c r="P206" s="69"/>
      <c r="Q206" s="15"/>
      <c r="R206" s="134"/>
      <c r="S206" s="15"/>
      <c r="T206" s="15"/>
      <c r="U206" s="134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05" customFormat="1" ht="25.5" customHeight="1">
      <c r="A207" s="7" t="s">
        <v>662</v>
      </c>
      <c r="B207" s="7" t="s">
        <v>664</v>
      </c>
      <c r="C207" s="5" t="s">
        <v>665</v>
      </c>
      <c r="D207" s="44" t="s">
        <v>795</v>
      </c>
      <c r="E207" s="51" t="s">
        <v>796</v>
      </c>
      <c r="F207" s="5" t="s">
        <v>636</v>
      </c>
      <c r="G207" s="43" t="s">
        <v>797</v>
      </c>
      <c r="H207" s="109"/>
      <c r="I207" s="28"/>
      <c r="J207" s="28"/>
      <c r="K207" s="28"/>
      <c r="L207" s="28"/>
      <c r="M207" s="28"/>
      <c r="N207" s="28"/>
      <c r="O207" s="69"/>
      <c r="P207" s="69"/>
      <c r="Q207" s="15"/>
      <c r="R207" s="134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05" customFormat="1" ht="25.5">
      <c r="A208" s="391" t="s">
        <v>536</v>
      </c>
      <c r="B208" s="339">
        <v>3322</v>
      </c>
      <c r="C208" s="266" t="s">
        <v>0</v>
      </c>
      <c r="D208" s="299">
        <v>750</v>
      </c>
      <c r="E208" s="267">
        <v>750</v>
      </c>
      <c r="F208" s="267">
        <v>21</v>
      </c>
      <c r="G208" s="273">
        <f>F208/E208*100</f>
        <v>2.8000000000000003</v>
      </c>
      <c r="H208" s="109"/>
      <c r="I208" s="28"/>
      <c r="J208" s="28"/>
      <c r="K208" s="28"/>
      <c r="L208" s="28"/>
      <c r="M208" s="28"/>
      <c r="N208" s="28"/>
      <c r="O208" s="69"/>
      <c r="P208" s="69"/>
      <c r="Q208" s="15"/>
      <c r="R208" s="134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05" customFormat="1" ht="25.5">
      <c r="A209" s="391">
        <v>4000</v>
      </c>
      <c r="B209" s="339">
        <v>3322</v>
      </c>
      <c r="C209" s="266" t="s">
        <v>493</v>
      </c>
      <c r="D209" s="299">
        <v>3000</v>
      </c>
      <c r="E209" s="267">
        <v>3000</v>
      </c>
      <c r="F209" s="267">
        <v>0</v>
      </c>
      <c r="G209" s="273">
        <f>F209/E209*100</f>
        <v>0</v>
      </c>
      <c r="H209" s="109"/>
      <c r="I209" s="28"/>
      <c r="J209" s="28"/>
      <c r="K209" s="28"/>
      <c r="L209" s="28"/>
      <c r="M209" s="28"/>
      <c r="N209" s="28"/>
      <c r="O209" s="69"/>
      <c r="P209" s="69"/>
      <c r="Q209" s="15"/>
      <c r="R209" s="134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05" customFormat="1" ht="25.5">
      <c r="A210" s="391">
        <v>4000</v>
      </c>
      <c r="B210" s="339">
        <v>3322</v>
      </c>
      <c r="C210" s="266" t="s">
        <v>494</v>
      </c>
      <c r="D210" s="299">
        <v>18000</v>
      </c>
      <c r="E210" s="267">
        <v>18000</v>
      </c>
      <c r="F210" s="267">
        <v>44</v>
      </c>
      <c r="G210" s="273">
        <f>F210/E210*100</f>
        <v>0.24444444444444444</v>
      </c>
      <c r="H210" s="109"/>
      <c r="I210" s="28"/>
      <c r="J210" s="28"/>
      <c r="K210" s="28"/>
      <c r="L210" s="28"/>
      <c r="M210" s="28"/>
      <c r="N210" s="28"/>
      <c r="O210" s="69"/>
      <c r="P210" s="69"/>
      <c r="Q210" s="15"/>
      <c r="R210" s="134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05" customFormat="1" ht="12.75">
      <c r="A211" s="179"/>
      <c r="B211" s="196"/>
      <c r="C211" s="195" t="s">
        <v>1009</v>
      </c>
      <c r="D211" s="452">
        <f>SUM(D208:D210)</f>
        <v>21750</v>
      </c>
      <c r="E211" s="452">
        <f>SUM(E208:E210)</f>
        <v>21750</v>
      </c>
      <c r="F211" s="452">
        <f>SUM(F208:F210)</f>
        <v>65</v>
      </c>
      <c r="G211" s="104">
        <f>G208</f>
        <v>2.8000000000000003</v>
      </c>
      <c r="H211" s="109"/>
      <c r="I211" s="28"/>
      <c r="J211" s="28"/>
      <c r="K211" s="28"/>
      <c r="L211" s="28"/>
      <c r="M211" s="28"/>
      <c r="N211" s="28"/>
      <c r="O211" s="69"/>
      <c r="P211" s="69"/>
      <c r="Q211" s="15"/>
      <c r="R211" s="134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05" customFormat="1" ht="12.75">
      <c r="A212" s="16"/>
      <c r="B212" s="59"/>
      <c r="C212" s="183"/>
      <c r="D212" s="535"/>
      <c r="E212" s="535"/>
      <c r="F212" s="535"/>
      <c r="G212" s="29"/>
      <c r="H212" s="109"/>
      <c r="I212" s="28"/>
      <c r="J212" s="28"/>
      <c r="K212" s="28"/>
      <c r="L212" s="28"/>
      <c r="M212" s="28"/>
      <c r="N212" s="28"/>
      <c r="O212" s="69"/>
      <c r="P212" s="69"/>
      <c r="Q212" s="15"/>
      <c r="R212" s="134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05" customFormat="1" ht="12.75">
      <c r="A213" s="796" t="s">
        <v>442</v>
      </c>
      <c r="B213" s="796"/>
      <c r="C213" s="796"/>
      <c r="D213" s="796"/>
      <c r="E213" s="796"/>
      <c r="F213" s="338"/>
      <c r="G213" s="441"/>
      <c r="H213" s="109"/>
      <c r="I213" s="28"/>
      <c r="J213" s="28"/>
      <c r="K213" s="28"/>
      <c r="L213" s="28"/>
      <c r="M213" s="28"/>
      <c r="N213" s="28"/>
      <c r="O213" s="69"/>
      <c r="P213" s="69"/>
      <c r="Q213" s="15"/>
      <c r="R213" s="134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05" customFormat="1" ht="12.75">
      <c r="A214" s="457"/>
      <c r="B214" s="457"/>
      <c r="C214" s="457"/>
      <c r="D214" s="457"/>
      <c r="E214" s="457"/>
      <c r="F214" s="338"/>
      <c r="G214" s="441"/>
      <c r="H214" s="109"/>
      <c r="I214" s="28"/>
      <c r="J214" s="28"/>
      <c r="K214" s="28"/>
      <c r="L214" s="28"/>
      <c r="M214" s="28"/>
      <c r="N214" s="28"/>
      <c r="O214" s="69"/>
      <c r="P214" s="69"/>
      <c r="Q214" s="15"/>
      <c r="R214" s="134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05" customFormat="1" ht="24.75" customHeight="1">
      <c r="A215" s="7" t="s">
        <v>662</v>
      </c>
      <c r="B215" s="7" t="s">
        <v>664</v>
      </c>
      <c r="C215" s="5" t="s">
        <v>665</v>
      </c>
      <c r="D215" s="44" t="s">
        <v>795</v>
      </c>
      <c r="E215" s="51" t="s">
        <v>796</v>
      </c>
      <c r="F215" s="5" t="s">
        <v>636</v>
      </c>
      <c r="G215" s="43" t="s">
        <v>797</v>
      </c>
      <c r="H215" s="109"/>
      <c r="I215" s="28"/>
      <c r="J215" s="28"/>
      <c r="K215" s="28"/>
      <c r="L215" s="28"/>
      <c r="M215" s="28"/>
      <c r="N215" s="28"/>
      <c r="O215" s="69"/>
      <c r="P215" s="69"/>
      <c r="Q215" s="15"/>
      <c r="R215" s="134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05" customFormat="1" ht="25.5">
      <c r="A216" s="130" t="s">
        <v>536</v>
      </c>
      <c r="B216" s="127" t="s">
        <v>756</v>
      </c>
      <c r="C216" s="327" t="s">
        <v>757</v>
      </c>
      <c r="D216" s="430">
        <v>0</v>
      </c>
      <c r="E216" s="267">
        <v>16799</v>
      </c>
      <c r="F216" s="267">
        <v>16799</v>
      </c>
      <c r="G216" s="273">
        <f>F216/E216*100</f>
        <v>100</v>
      </c>
      <c r="H216" s="109"/>
      <c r="I216" s="28"/>
      <c r="J216" s="28"/>
      <c r="K216" s="28"/>
      <c r="L216" s="28"/>
      <c r="M216" s="28"/>
      <c r="N216" s="28"/>
      <c r="O216" s="69"/>
      <c r="P216" s="69"/>
      <c r="Q216" s="15"/>
      <c r="R216" s="134"/>
      <c r="S216" s="15"/>
      <c r="T216" s="15"/>
      <c r="U216" s="134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05" customFormat="1" ht="12.75">
      <c r="A217" s="16"/>
      <c r="B217" s="59"/>
      <c r="C217" s="183"/>
      <c r="D217" s="184"/>
      <c r="E217" s="185"/>
      <c r="F217" s="186"/>
      <c r="G217" s="187"/>
      <c r="H217" s="109"/>
      <c r="I217" s="28"/>
      <c r="J217" s="28"/>
      <c r="K217" s="28"/>
      <c r="L217" s="28"/>
      <c r="M217" s="28"/>
      <c r="N217" s="28"/>
      <c r="O217" s="69"/>
      <c r="P217" s="69"/>
      <c r="Q217" s="15"/>
      <c r="R217" s="134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05" customFormat="1" ht="12.75">
      <c r="A218" s="188"/>
      <c r="B218" s="198"/>
      <c r="C218" s="197" t="s">
        <v>1010</v>
      </c>
      <c r="D218" s="189">
        <f>D185+D194+D203+D211+D216</f>
        <v>149638</v>
      </c>
      <c r="E218" s="189">
        <f>E185+E194+E203+E211+E216</f>
        <v>166795</v>
      </c>
      <c r="F218" s="189">
        <f>F185+F194+F203+F211+F216</f>
        <v>67956</v>
      </c>
      <c r="G218" s="10">
        <f>F218/E218*100</f>
        <v>40.74222848406727</v>
      </c>
      <c r="H218" s="109"/>
      <c r="I218" s="28"/>
      <c r="J218" s="28"/>
      <c r="K218" s="28"/>
      <c r="L218" s="28"/>
      <c r="M218" s="28"/>
      <c r="N218" s="28"/>
      <c r="O218" s="69"/>
      <c r="P218" s="69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05" customFormat="1" ht="12.75" customHeight="1">
      <c r="A219" s="16"/>
      <c r="B219" s="59"/>
      <c r="C219" s="183"/>
      <c r="D219" s="184"/>
      <c r="E219" s="185"/>
      <c r="F219" s="186"/>
      <c r="G219" s="187"/>
      <c r="H219" s="109"/>
      <c r="I219" s="28"/>
      <c r="J219" s="28"/>
      <c r="K219" s="28"/>
      <c r="L219" s="28"/>
      <c r="M219" s="28"/>
      <c r="N219" s="28"/>
      <c r="O219" s="69"/>
      <c r="P219" s="69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05" customFormat="1" ht="15.75">
      <c r="A220" s="64" t="s">
        <v>913</v>
      </c>
      <c r="B220" s="28"/>
      <c r="C220" s="28"/>
      <c r="D220" s="69"/>
      <c r="E220" s="69"/>
      <c r="F220" s="69"/>
      <c r="G220" s="28"/>
      <c r="H220" s="28"/>
      <c r="I220" s="28"/>
      <c r="J220" s="28"/>
      <c r="K220" s="28"/>
      <c r="L220" s="28"/>
      <c r="M220" s="28"/>
      <c r="N220" s="28"/>
      <c r="O220" s="69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05" customFormat="1" ht="12.75" customHeight="1">
      <c r="A221" s="64"/>
      <c r="B221" s="28"/>
      <c r="C221" s="28"/>
      <c r="D221" s="69"/>
      <c r="E221" s="69"/>
      <c r="F221" s="69"/>
      <c r="G221" s="28"/>
      <c r="H221" s="28"/>
      <c r="I221" s="28"/>
      <c r="J221" s="28"/>
      <c r="K221" s="28"/>
      <c r="L221" s="28"/>
      <c r="M221" s="28"/>
      <c r="N221" s="28"/>
      <c r="O221" s="69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05" customFormat="1" ht="15" customHeight="1">
      <c r="A222" s="55" t="s">
        <v>755</v>
      </c>
      <c r="B222"/>
      <c r="C222"/>
      <c r="D222" s="15"/>
      <c r="E222" s="15"/>
      <c r="F222" s="15"/>
      <c r="G222"/>
      <c r="H222" s="28"/>
      <c r="I222" s="28"/>
      <c r="J222" s="28"/>
      <c r="K222" s="28"/>
      <c r="L222" s="28"/>
      <c r="M222" s="28"/>
      <c r="N222" s="28"/>
      <c r="O222" s="69"/>
      <c r="P222" s="15"/>
      <c r="Q222" s="15"/>
      <c r="R222" s="15"/>
      <c r="S222" s="15"/>
      <c r="T222" s="15"/>
      <c r="U222" s="15"/>
      <c r="V222" s="13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05" customFormat="1" ht="12.75">
      <c r="A223" s="55"/>
      <c r="B223"/>
      <c r="C223"/>
      <c r="D223" s="15"/>
      <c r="E223" s="15"/>
      <c r="F223" s="15"/>
      <c r="G223"/>
      <c r="H223" s="28"/>
      <c r="I223" s="28"/>
      <c r="J223" s="28"/>
      <c r="K223" s="28"/>
      <c r="L223" s="28"/>
      <c r="M223" s="28"/>
      <c r="N223" s="28"/>
      <c r="O223" s="69"/>
      <c r="P223" s="15"/>
      <c r="Q223" s="15"/>
      <c r="R223" s="15"/>
      <c r="S223" s="15"/>
      <c r="T223" s="15"/>
      <c r="U223" s="15"/>
      <c r="V223" s="13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05" customFormat="1" ht="25.5" customHeight="1">
      <c r="A224" s="7" t="s">
        <v>662</v>
      </c>
      <c r="B224" s="7" t="s">
        <v>664</v>
      </c>
      <c r="C224" s="5" t="s">
        <v>665</v>
      </c>
      <c r="D224" s="44" t="s">
        <v>795</v>
      </c>
      <c r="E224" s="51" t="s">
        <v>796</v>
      </c>
      <c r="F224" s="5" t="s">
        <v>636</v>
      </c>
      <c r="G224" s="43" t="s">
        <v>797</v>
      </c>
      <c r="H224" s="28"/>
      <c r="I224" s="28"/>
      <c r="J224" s="28"/>
      <c r="K224" s="28"/>
      <c r="L224" s="28"/>
      <c r="M224" s="28"/>
      <c r="N224" s="28"/>
      <c r="O224" s="69"/>
      <c r="P224" s="15"/>
      <c r="Q224" s="15"/>
      <c r="R224" s="134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05" customFormat="1" ht="25.5">
      <c r="A225" s="130" t="s">
        <v>537</v>
      </c>
      <c r="B225" s="127">
        <v>3539</v>
      </c>
      <c r="C225" s="128" t="s">
        <v>594</v>
      </c>
      <c r="D225" s="200">
        <v>4600</v>
      </c>
      <c r="E225" s="267">
        <v>4600</v>
      </c>
      <c r="F225" s="267">
        <v>1827</v>
      </c>
      <c r="G225" s="269">
        <f aca="true" t="shared" si="7" ref="G225:G239">F225/E225*100</f>
        <v>39.71739130434783</v>
      </c>
      <c r="H225" s="28"/>
      <c r="I225" s="28"/>
      <c r="J225" s="28"/>
      <c r="K225" s="28"/>
      <c r="L225" s="28"/>
      <c r="M225" s="28"/>
      <c r="N225" s="28"/>
      <c r="O225" s="69"/>
      <c r="P225" s="15"/>
      <c r="Q225" s="15"/>
      <c r="R225" s="134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05" customFormat="1" ht="25.5">
      <c r="A226" s="130" t="s">
        <v>537</v>
      </c>
      <c r="B226" s="127">
        <v>3549</v>
      </c>
      <c r="C226" s="118" t="s">
        <v>560</v>
      </c>
      <c r="D226" s="200">
        <v>300</v>
      </c>
      <c r="E226" s="267">
        <v>300</v>
      </c>
      <c r="F226" s="267">
        <v>0</v>
      </c>
      <c r="G226" s="269">
        <f t="shared" si="7"/>
        <v>0</v>
      </c>
      <c r="H226" s="28"/>
      <c r="I226" s="28"/>
      <c r="J226" s="28"/>
      <c r="K226" s="28"/>
      <c r="L226" s="28"/>
      <c r="M226" s="28"/>
      <c r="N226" s="28"/>
      <c r="O226" s="69"/>
      <c r="P226" s="15"/>
      <c r="Q226" s="15"/>
      <c r="R226" s="134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05" customFormat="1" ht="23.25" customHeight="1">
      <c r="A227" s="130" t="s">
        <v>537</v>
      </c>
      <c r="B227" s="127">
        <v>3569</v>
      </c>
      <c r="C227" s="128" t="s">
        <v>499</v>
      </c>
      <c r="D227" s="200">
        <v>600</v>
      </c>
      <c r="E227" s="267">
        <v>600</v>
      </c>
      <c r="F227" s="267">
        <v>20</v>
      </c>
      <c r="G227" s="269">
        <f t="shared" si="7"/>
        <v>3.3333333333333335</v>
      </c>
      <c r="H227" s="28"/>
      <c r="I227" s="28"/>
      <c r="J227" s="28"/>
      <c r="K227" s="28"/>
      <c r="L227" s="28"/>
      <c r="M227" s="28"/>
      <c r="N227" s="28"/>
      <c r="O227" s="69"/>
      <c r="P227" s="15"/>
      <c r="Q227" s="15"/>
      <c r="R227" s="134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05" customFormat="1" ht="38.25">
      <c r="A228" s="130" t="s">
        <v>537</v>
      </c>
      <c r="B228" s="127">
        <v>3592</v>
      </c>
      <c r="C228" s="118" t="s">
        <v>502</v>
      </c>
      <c r="D228" s="200">
        <v>1500</v>
      </c>
      <c r="E228" s="267">
        <v>1390</v>
      </c>
      <c r="F228" s="267">
        <v>431</v>
      </c>
      <c r="G228" s="269">
        <f>F228/E228*100</f>
        <v>31.00719424460432</v>
      </c>
      <c r="H228" s="28"/>
      <c r="I228" s="28"/>
      <c r="J228" s="28"/>
      <c r="K228" s="28"/>
      <c r="L228" s="28"/>
      <c r="M228" s="28"/>
      <c r="N228" s="28"/>
      <c r="O228" s="69"/>
      <c r="P228" s="15"/>
      <c r="Q228" s="15"/>
      <c r="R228" s="134"/>
      <c r="S228" s="15"/>
      <c r="T228" s="15"/>
      <c r="U228" s="134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05" customFormat="1" ht="12.75">
      <c r="A229" s="130" t="s">
        <v>537</v>
      </c>
      <c r="B229" s="127" t="s">
        <v>500</v>
      </c>
      <c r="C229" s="118" t="s">
        <v>579</v>
      </c>
      <c r="D229" s="267">
        <f>D230+D231+D232+D233+D234</f>
        <v>8120</v>
      </c>
      <c r="E229" s="267">
        <f>E230+E231+E232+E233+E234</f>
        <v>9777</v>
      </c>
      <c r="F229" s="267">
        <f>F230+F231+F232+F233+F234</f>
        <v>2595</v>
      </c>
      <c r="G229" s="269">
        <f>F229/E229*100</f>
        <v>26.541884013501072</v>
      </c>
      <c r="H229" s="28"/>
      <c r="I229" s="28"/>
      <c r="J229" s="28"/>
      <c r="K229" s="28"/>
      <c r="L229" s="28"/>
      <c r="M229" s="28"/>
      <c r="N229" s="28"/>
      <c r="O229" s="69"/>
      <c r="P229" s="15"/>
      <c r="Q229" s="15"/>
      <c r="R229" s="134"/>
      <c r="S229" s="15"/>
      <c r="T229" s="15"/>
      <c r="U229" s="15"/>
      <c r="V229" s="134"/>
      <c r="W229" s="134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05" customFormat="1" ht="12.75">
      <c r="A230" s="130" t="s">
        <v>537</v>
      </c>
      <c r="B230" s="365" t="s">
        <v>374</v>
      </c>
      <c r="C230" s="366" t="s">
        <v>36</v>
      </c>
      <c r="D230" s="406">
        <v>2900</v>
      </c>
      <c r="E230" s="368">
        <v>2900</v>
      </c>
      <c r="F230" s="368">
        <v>0</v>
      </c>
      <c r="G230" s="447">
        <f t="shared" si="7"/>
        <v>0</v>
      </c>
      <c r="H230" s="28"/>
      <c r="I230" s="28"/>
      <c r="J230" s="28"/>
      <c r="K230" s="28"/>
      <c r="L230" s="28"/>
      <c r="M230" s="28"/>
      <c r="N230" s="28"/>
      <c r="O230" s="69"/>
      <c r="P230" s="15"/>
      <c r="Q230" s="15"/>
      <c r="R230" s="134"/>
      <c r="S230" s="15"/>
      <c r="T230" s="15"/>
      <c r="U230" s="15"/>
      <c r="V230" s="15"/>
      <c r="W230" s="134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05" customFormat="1" ht="12.75">
      <c r="A231" s="130" t="s">
        <v>537</v>
      </c>
      <c r="B231" s="365" t="s">
        <v>54</v>
      </c>
      <c r="C231" s="366" t="s">
        <v>597</v>
      </c>
      <c r="D231" s="406">
        <v>750</v>
      </c>
      <c r="E231" s="368">
        <v>1451</v>
      </c>
      <c r="F231" s="368">
        <v>1227</v>
      </c>
      <c r="G231" s="447">
        <f t="shared" si="7"/>
        <v>84.56237077877326</v>
      </c>
      <c r="H231" s="28"/>
      <c r="I231" s="28"/>
      <c r="J231" s="28"/>
      <c r="K231" s="28"/>
      <c r="L231" s="28"/>
      <c r="M231" s="28"/>
      <c r="N231" s="28"/>
      <c r="O231" s="69"/>
      <c r="P231" s="15"/>
      <c r="Q231" s="15"/>
      <c r="R231" s="134"/>
      <c r="S231" s="15"/>
      <c r="T231" s="15"/>
      <c r="U231" s="15"/>
      <c r="V231" s="15"/>
      <c r="W231" s="134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05" customFormat="1" ht="12.75">
      <c r="A232" s="130" t="s">
        <v>537</v>
      </c>
      <c r="B232" s="365" t="s">
        <v>598</v>
      </c>
      <c r="C232" s="366" t="s">
        <v>599</v>
      </c>
      <c r="D232" s="406">
        <v>1810</v>
      </c>
      <c r="E232" s="368">
        <v>1810</v>
      </c>
      <c r="F232" s="368">
        <v>603</v>
      </c>
      <c r="G232" s="447">
        <f t="shared" si="7"/>
        <v>33.31491712707182</v>
      </c>
      <c r="H232" s="28"/>
      <c r="I232" s="28"/>
      <c r="J232" s="28"/>
      <c r="K232" s="28"/>
      <c r="L232" s="28"/>
      <c r="M232" s="28"/>
      <c r="N232" s="28"/>
      <c r="O232" s="69"/>
      <c r="P232" s="15"/>
      <c r="Q232" s="15"/>
      <c r="R232" s="134"/>
      <c r="S232" s="15"/>
      <c r="T232" s="15"/>
      <c r="U232" s="15"/>
      <c r="V232" s="15"/>
      <c r="W232" s="134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05" customFormat="1" ht="12.75">
      <c r="A233" s="130" t="s">
        <v>537</v>
      </c>
      <c r="B233" s="365" t="s">
        <v>598</v>
      </c>
      <c r="C233" s="366" t="s">
        <v>600</v>
      </c>
      <c r="D233" s="367">
        <v>2460</v>
      </c>
      <c r="E233" s="368">
        <v>3416</v>
      </c>
      <c r="F233" s="368">
        <v>637</v>
      </c>
      <c r="G233" s="447">
        <f t="shared" si="7"/>
        <v>18.647540983606557</v>
      </c>
      <c r="H233" s="28"/>
      <c r="I233" s="28"/>
      <c r="J233" s="28"/>
      <c r="K233" s="28"/>
      <c r="L233" s="28"/>
      <c r="M233" s="28"/>
      <c r="N233" s="28"/>
      <c r="O233" s="69"/>
      <c r="P233" s="15"/>
      <c r="Q233" s="15"/>
      <c r="R233" s="134"/>
      <c r="S233" s="15"/>
      <c r="T233" s="15"/>
      <c r="U233" s="134"/>
      <c r="V233" s="15"/>
      <c r="W233" s="134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05" customFormat="1" ht="12.75">
      <c r="A234" s="130" t="s">
        <v>537</v>
      </c>
      <c r="B234" s="365" t="s">
        <v>595</v>
      </c>
      <c r="C234" s="366" t="s">
        <v>596</v>
      </c>
      <c r="D234" s="367">
        <v>200</v>
      </c>
      <c r="E234" s="368">
        <v>200</v>
      </c>
      <c r="F234" s="368">
        <v>128</v>
      </c>
      <c r="G234" s="447">
        <f>F234/E234*100</f>
        <v>64</v>
      </c>
      <c r="H234" s="28"/>
      <c r="I234" s="28"/>
      <c r="J234" s="28"/>
      <c r="K234" s="28"/>
      <c r="L234" s="28"/>
      <c r="M234" s="28"/>
      <c r="N234" s="28"/>
      <c r="O234" s="69"/>
      <c r="P234" s="15"/>
      <c r="Q234" s="15"/>
      <c r="R234" s="134"/>
      <c r="S234" s="15"/>
      <c r="T234" s="15"/>
      <c r="U234" s="134"/>
      <c r="V234" s="15"/>
      <c r="W234" s="134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05" customFormat="1" ht="25.5">
      <c r="A235" s="130">
        <v>5000</v>
      </c>
      <c r="B235" s="339">
        <v>4324</v>
      </c>
      <c r="C235" s="128" t="s">
        <v>741</v>
      </c>
      <c r="D235" s="156">
        <v>0</v>
      </c>
      <c r="E235" s="155">
        <v>0</v>
      </c>
      <c r="F235" s="267">
        <v>649</v>
      </c>
      <c r="G235" s="273" t="s">
        <v>1007</v>
      </c>
      <c r="H235" s="28"/>
      <c r="I235" s="28"/>
      <c r="J235" s="28"/>
      <c r="K235" s="28"/>
      <c r="L235" s="28"/>
      <c r="M235" s="28"/>
      <c r="N235" s="28"/>
      <c r="O235" s="69"/>
      <c r="P235" s="15"/>
      <c r="Q235" s="15"/>
      <c r="R235" s="134"/>
      <c r="S235" s="15"/>
      <c r="T235" s="15"/>
      <c r="U235" s="134"/>
      <c r="V235" s="15"/>
      <c r="W235" s="134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05" customFormat="1" ht="14.25" customHeight="1">
      <c r="A236" s="130" t="s">
        <v>537</v>
      </c>
      <c r="B236" s="127">
        <v>3592</v>
      </c>
      <c r="C236" s="118" t="s">
        <v>447</v>
      </c>
      <c r="D236" s="200">
        <v>0</v>
      </c>
      <c r="E236" s="267">
        <v>510</v>
      </c>
      <c r="F236" s="267">
        <v>0</v>
      </c>
      <c r="G236" s="269">
        <f t="shared" si="7"/>
        <v>0</v>
      </c>
      <c r="H236" s="28"/>
      <c r="I236" s="28"/>
      <c r="J236" s="28"/>
      <c r="K236" s="28"/>
      <c r="L236" s="28"/>
      <c r="M236" s="28"/>
      <c r="N236" s="28"/>
      <c r="O236" s="69"/>
      <c r="P236" s="15"/>
      <c r="Q236" s="15"/>
      <c r="R236" s="134"/>
      <c r="S236" s="15"/>
      <c r="T236" s="15"/>
      <c r="U236" s="134"/>
      <c r="V236" s="15"/>
      <c r="W236" s="134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05" customFormat="1" ht="14.25" customHeight="1">
      <c r="A237" s="130" t="s">
        <v>537</v>
      </c>
      <c r="B237" s="127">
        <v>3531</v>
      </c>
      <c r="C237" s="118" t="s">
        <v>571</v>
      </c>
      <c r="D237" s="200">
        <v>0</v>
      </c>
      <c r="E237" s="267">
        <v>40</v>
      </c>
      <c r="F237" s="267">
        <v>40</v>
      </c>
      <c r="G237" s="269">
        <f t="shared" si="7"/>
        <v>100</v>
      </c>
      <c r="H237" s="28"/>
      <c r="I237" s="28"/>
      <c r="J237" s="28"/>
      <c r="K237" s="28"/>
      <c r="L237" s="28"/>
      <c r="M237" s="28"/>
      <c r="N237" s="28"/>
      <c r="O237" s="69"/>
      <c r="P237" s="15"/>
      <c r="Q237" s="15"/>
      <c r="R237" s="134"/>
      <c r="S237" s="15"/>
      <c r="T237" s="15"/>
      <c r="U237" s="134"/>
      <c r="V237" s="15"/>
      <c r="W237" s="134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05" customFormat="1" ht="24" customHeight="1">
      <c r="A238" s="130" t="s">
        <v>537</v>
      </c>
      <c r="B238" s="127">
        <v>6409</v>
      </c>
      <c r="C238" s="118" t="s">
        <v>828</v>
      </c>
      <c r="D238" s="200">
        <v>0</v>
      </c>
      <c r="E238" s="267">
        <v>400</v>
      </c>
      <c r="F238" s="267">
        <v>0</v>
      </c>
      <c r="G238" s="269">
        <f t="shared" si="7"/>
        <v>0</v>
      </c>
      <c r="H238" s="28"/>
      <c r="I238" s="28"/>
      <c r="J238" s="28"/>
      <c r="K238" s="28"/>
      <c r="L238" s="28"/>
      <c r="M238" s="28"/>
      <c r="N238" s="28"/>
      <c r="O238" s="69"/>
      <c r="P238" s="15"/>
      <c r="Q238" s="15"/>
      <c r="R238" s="134"/>
      <c r="S238" s="15"/>
      <c r="T238" s="15"/>
      <c r="U238" s="134"/>
      <c r="V238" s="15"/>
      <c r="W238" s="134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05" customFormat="1" ht="12.75">
      <c r="A239" s="179"/>
      <c r="B239" s="196"/>
      <c r="C239" s="195" t="s">
        <v>605</v>
      </c>
      <c r="D239" s="180">
        <f>SUM(D225:D238)-D229</f>
        <v>15120</v>
      </c>
      <c r="E239" s="180">
        <f>SUM(E225:E238)-E229</f>
        <v>17617</v>
      </c>
      <c r="F239" s="180">
        <f>SUM(F225:F238)-F229</f>
        <v>5562</v>
      </c>
      <c r="G239" s="394">
        <f t="shared" si="7"/>
        <v>31.57177726060056</v>
      </c>
      <c r="H239" s="109" t="s">
        <v>765</v>
      </c>
      <c r="I239" s="28"/>
      <c r="J239" s="28"/>
      <c r="K239" s="28"/>
      <c r="L239" s="28"/>
      <c r="M239" s="28"/>
      <c r="N239" s="28"/>
      <c r="O239" s="69" t="s">
        <v>925</v>
      </c>
      <c r="P239" s="69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05" customFormat="1" ht="12.75">
      <c r="A240" s="16"/>
      <c r="B240" s="59"/>
      <c r="C240" s="183"/>
      <c r="D240" s="184"/>
      <c r="E240" s="184"/>
      <c r="F240" s="184"/>
      <c r="G240" s="386"/>
      <c r="H240" s="109"/>
      <c r="I240" s="28"/>
      <c r="J240" s="28"/>
      <c r="K240" s="28"/>
      <c r="L240" s="28"/>
      <c r="M240" s="28"/>
      <c r="N240" s="28"/>
      <c r="O240" s="69"/>
      <c r="P240" s="69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05" customFormat="1" ht="15.75" customHeight="1">
      <c r="A241" s="344" t="s">
        <v>827</v>
      </c>
      <c r="B241" s="184"/>
      <c r="C241" s="185"/>
      <c r="D241" s="229"/>
      <c r="E241" s="185"/>
      <c r="F241" s="229"/>
      <c r="G241" s="99"/>
      <c r="H241" s="109"/>
      <c r="I241" s="28"/>
      <c r="J241" s="28"/>
      <c r="K241" s="28"/>
      <c r="L241" s="28"/>
      <c r="M241" s="28"/>
      <c r="N241" s="28"/>
      <c r="O241" s="69"/>
      <c r="P241" s="69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05" customFormat="1" ht="15" customHeight="1">
      <c r="A242" s="344"/>
      <c r="B242" s="184"/>
      <c r="C242" s="185"/>
      <c r="D242" s="229"/>
      <c r="E242" s="185"/>
      <c r="F242" s="229"/>
      <c r="G242" s="99"/>
      <c r="H242" s="109"/>
      <c r="I242" s="28"/>
      <c r="J242" s="28"/>
      <c r="K242" s="28"/>
      <c r="L242" s="28"/>
      <c r="M242" s="28"/>
      <c r="N242" s="28"/>
      <c r="O242" s="69"/>
      <c r="P242" s="69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05" customFormat="1" ht="24.75" customHeight="1">
      <c r="A243" s="7" t="s">
        <v>662</v>
      </c>
      <c r="B243" s="7" t="s">
        <v>664</v>
      </c>
      <c r="C243" s="5" t="s">
        <v>665</v>
      </c>
      <c r="D243" s="44" t="s">
        <v>795</v>
      </c>
      <c r="E243" s="51" t="s">
        <v>796</v>
      </c>
      <c r="F243" s="5" t="s">
        <v>636</v>
      </c>
      <c r="G243" s="43" t="s">
        <v>797</v>
      </c>
      <c r="H243" s="109"/>
      <c r="I243" s="28"/>
      <c r="J243" s="28"/>
      <c r="K243" s="28"/>
      <c r="L243" s="28"/>
      <c r="M243" s="28"/>
      <c r="N243" s="28"/>
      <c r="O243" s="69"/>
      <c r="P243" s="69"/>
      <c r="Q243" s="15"/>
      <c r="R243" s="134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05" customFormat="1" ht="12.75">
      <c r="A244" s="306">
        <v>5000</v>
      </c>
      <c r="B244" s="306">
        <v>3522</v>
      </c>
      <c r="C244" s="309" t="s">
        <v>608</v>
      </c>
      <c r="D244" s="307">
        <v>6400</v>
      </c>
      <c r="E244" s="308">
        <v>38784</v>
      </c>
      <c r="F244" s="267">
        <v>2655</v>
      </c>
      <c r="G244" s="158">
        <f>F244/E244*100</f>
        <v>6.845606435643564</v>
      </c>
      <c r="H244" s="109"/>
      <c r="I244" s="28"/>
      <c r="J244" s="28"/>
      <c r="K244" s="28"/>
      <c r="L244" s="28"/>
      <c r="M244" s="28"/>
      <c r="N244" s="28"/>
      <c r="O244" s="69"/>
      <c r="P244" s="69"/>
      <c r="Q244" s="15"/>
      <c r="R244" s="134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05" customFormat="1" ht="12.75">
      <c r="A245" s="306">
        <v>5000</v>
      </c>
      <c r="B245" s="306">
        <v>3529</v>
      </c>
      <c r="C245" s="309" t="s">
        <v>561</v>
      </c>
      <c r="D245" s="307">
        <v>25537</v>
      </c>
      <c r="E245" s="308">
        <v>27279</v>
      </c>
      <c r="F245" s="267">
        <v>10635</v>
      </c>
      <c r="G245" s="158">
        <f>F245/E245*100</f>
        <v>38.98603321236116</v>
      </c>
      <c r="H245" s="109"/>
      <c r="I245" s="28"/>
      <c r="J245" s="28"/>
      <c r="K245" s="28"/>
      <c r="L245" s="28"/>
      <c r="M245" s="28"/>
      <c r="N245" s="28"/>
      <c r="O245" s="69"/>
      <c r="P245" s="69"/>
      <c r="Q245" s="15"/>
      <c r="R245" s="134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05" customFormat="1" ht="12.75">
      <c r="A246" s="306">
        <v>5000</v>
      </c>
      <c r="B246" s="127">
        <v>3533</v>
      </c>
      <c r="C246" s="128" t="s">
        <v>562</v>
      </c>
      <c r="D246" s="346">
        <v>157061</v>
      </c>
      <c r="E246" s="267">
        <v>157061</v>
      </c>
      <c r="F246" s="267">
        <v>60740</v>
      </c>
      <c r="G246" s="158">
        <f>F246/E246*100</f>
        <v>38.67287232349214</v>
      </c>
      <c r="H246" s="109"/>
      <c r="I246" s="28"/>
      <c r="J246" s="28"/>
      <c r="K246" s="28"/>
      <c r="L246" s="28"/>
      <c r="M246" s="28"/>
      <c r="N246" s="28"/>
      <c r="O246" s="69"/>
      <c r="P246" s="69"/>
      <c r="Q246" s="15"/>
      <c r="R246" s="134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05" customFormat="1" ht="12.75">
      <c r="A247" s="179"/>
      <c r="B247" s="196"/>
      <c r="C247" s="195" t="s">
        <v>591</v>
      </c>
      <c r="D247" s="180">
        <f>SUM(D244:D246)</f>
        <v>188998</v>
      </c>
      <c r="E247" s="180">
        <f>SUM(E244:E246)</f>
        <v>223124</v>
      </c>
      <c r="F247" s="347">
        <f>SUM(F244:F246)</f>
        <v>74030</v>
      </c>
      <c r="G247" s="104">
        <f>F247/E247*100</f>
        <v>33.178860185367775</v>
      </c>
      <c r="H247" s="109"/>
      <c r="I247" s="28"/>
      <c r="J247" s="28"/>
      <c r="K247" s="28"/>
      <c r="L247" s="28"/>
      <c r="M247" s="28"/>
      <c r="N247" s="28"/>
      <c r="O247" s="69"/>
      <c r="P247" s="69"/>
      <c r="Q247" s="15"/>
      <c r="R247" s="134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05" customFormat="1" ht="13.5" customHeight="1">
      <c r="A248" s="179"/>
      <c r="B248" s="196"/>
      <c r="C248" s="195" t="s">
        <v>1008</v>
      </c>
      <c r="D248" s="180">
        <f>D239+D247</f>
        <v>204118</v>
      </c>
      <c r="E248" s="180">
        <f>E239+E247</f>
        <v>240741</v>
      </c>
      <c r="F248" s="180">
        <f>F239+F247</f>
        <v>79592</v>
      </c>
      <c r="G248" s="104">
        <f>F248/E248*100</f>
        <v>33.06125670326201</v>
      </c>
      <c r="H248" s="109"/>
      <c r="I248" s="28"/>
      <c r="J248" s="28"/>
      <c r="K248" s="28"/>
      <c r="L248" s="28"/>
      <c r="M248" s="28"/>
      <c r="N248" s="28"/>
      <c r="O248" s="69"/>
      <c r="P248" s="69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05" customFormat="1" ht="13.5" customHeight="1">
      <c r="A249" s="16"/>
      <c r="B249" s="59"/>
      <c r="C249" s="183"/>
      <c r="D249" s="184"/>
      <c r="E249" s="184"/>
      <c r="F249" s="184"/>
      <c r="G249" s="99"/>
      <c r="H249" s="109"/>
      <c r="I249" s="28"/>
      <c r="J249" s="28"/>
      <c r="K249" s="28"/>
      <c r="L249" s="28"/>
      <c r="M249" s="28"/>
      <c r="N249" s="28"/>
      <c r="O249" s="69"/>
      <c r="P249" s="69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05" customFormat="1" ht="13.5" customHeight="1">
      <c r="A250" s="344" t="s">
        <v>532</v>
      </c>
      <c r="B250" s="344"/>
      <c r="C250" s="344"/>
      <c r="D250" s="184"/>
      <c r="E250" s="184"/>
      <c r="F250" s="184"/>
      <c r="G250" s="99"/>
      <c r="H250" s="109"/>
      <c r="I250" s="28"/>
      <c r="J250" s="28"/>
      <c r="K250" s="28"/>
      <c r="L250" s="28"/>
      <c r="M250" s="28"/>
      <c r="N250" s="28"/>
      <c r="O250" s="69"/>
      <c r="P250" s="69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05" customFormat="1" ht="13.5" customHeight="1">
      <c r="A251" s="20"/>
      <c r="B251" s="20"/>
      <c r="C251" s="20"/>
      <c r="D251" s="184"/>
      <c r="E251" s="184"/>
      <c r="F251" s="184"/>
      <c r="G251" s="99"/>
      <c r="H251" s="109"/>
      <c r="I251" s="28"/>
      <c r="J251" s="28"/>
      <c r="K251" s="28"/>
      <c r="L251" s="28"/>
      <c r="M251" s="28"/>
      <c r="N251" s="28"/>
      <c r="O251" s="69"/>
      <c r="P251" s="69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7" ht="27" customHeight="1">
      <c r="A252" s="7" t="s">
        <v>662</v>
      </c>
      <c r="B252" s="7" t="s">
        <v>664</v>
      </c>
      <c r="C252" s="5" t="s">
        <v>665</v>
      </c>
      <c r="D252" s="44" t="s">
        <v>795</v>
      </c>
      <c r="E252" s="51" t="s">
        <v>796</v>
      </c>
      <c r="F252" s="5" t="s">
        <v>636</v>
      </c>
      <c r="G252" s="43" t="s">
        <v>797</v>
      </c>
    </row>
    <row r="253" spans="1:7" ht="15" customHeight="1">
      <c r="A253" s="130" t="s">
        <v>537</v>
      </c>
      <c r="B253" s="127" t="s">
        <v>357</v>
      </c>
      <c r="C253" s="128" t="s">
        <v>505</v>
      </c>
      <c r="D253" s="346">
        <v>100000</v>
      </c>
      <c r="E253" s="267">
        <v>100000</v>
      </c>
      <c r="F253" s="267">
        <v>3416</v>
      </c>
      <c r="G253" s="158">
        <f>F253/E253*100</f>
        <v>3.4160000000000004</v>
      </c>
    </row>
    <row r="254" spans="1:7" ht="15" customHeight="1">
      <c r="A254" s="306">
        <v>5000</v>
      </c>
      <c r="B254" s="339" t="s">
        <v>357</v>
      </c>
      <c r="C254" s="128" t="s">
        <v>35</v>
      </c>
      <c r="D254" s="156">
        <v>21452</v>
      </c>
      <c r="E254" s="267">
        <v>21452</v>
      </c>
      <c r="F254" s="267">
        <v>7144</v>
      </c>
      <c r="G254" s="273">
        <f>F254/E254*100</f>
        <v>33.30225619988813</v>
      </c>
    </row>
    <row r="255" spans="1:21" ht="26.25" customHeight="1">
      <c r="A255" s="130" t="s">
        <v>537</v>
      </c>
      <c r="B255" s="127">
        <v>3522</v>
      </c>
      <c r="C255" s="118" t="s">
        <v>501</v>
      </c>
      <c r="D255" s="200">
        <v>189500</v>
      </c>
      <c r="E255" s="267">
        <v>189500</v>
      </c>
      <c r="F255" s="267">
        <v>0</v>
      </c>
      <c r="G255" s="158">
        <f>F255/E255*100</f>
        <v>0</v>
      </c>
      <c r="U255" s="134"/>
    </row>
    <row r="256" spans="1:7" ht="15" customHeight="1">
      <c r="A256" s="306">
        <v>5000</v>
      </c>
      <c r="B256" s="339">
        <v>3522</v>
      </c>
      <c r="C256" s="128" t="s">
        <v>503</v>
      </c>
      <c r="D256" s="156">
        <v>80000</v>
      </c>
      <c r="E256" s="267">
        <v>47726</v>
      </c>
      <c r="F256" s="267">
        <v>6190</v>
      </c>
      <c r="G256" s="273">
        <f>F256/E256*100</f>
        <v>12.969869672715081</v>
      </c>
    </row>
    <row r="257" spans="1:256" s="28" customFormat="1" ht="12.75">
      <c r="A257" s="179"/>
      <c r="B257" s="196"/>
      <c r="C257" s="195" t="s">
        <v>953</v>
      </c>
      <c r="D257" s="180">
        <f>SUM(D253:D256)</f>
        <v>390952</v>
      </c>
      <c r="E257" s="180">
        <f>SUM(E253:E256)</f>
        <v>358678</v>
      </c>
      <c r="F257" s="180">
        <f>SUM(F253:F256)</f>
        <v>16750</v>
      </c>
      <c r="G257" s="104">
        <f>F257/E257*100</f>
        <v>4.6699267867000485</v>
      </c>
      <c r="O257" s="69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28" customFormat="1" ht="12.75">
      <c r="A258" s="16"/>
      <c r="B258" s="59"/>
      <c r="C258" s="183"/>
      <c r="D258" s="184"/>
      <c r="E258" s="185"/>
      <c r="F258" s="229"/>
      <c r="G258" s="29"/>
      <c r="O258" s="69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05" customFormat="1" ht="12.75">
      <c r="A259" s="796" t="s">
        <v>830</v>
      </c>
      <c r="B259" s="796"/>
      <c r="C259" s="796"/>
      <c r="D259" s="796"/>
      <c r="E259" s="796"/>
      <c r="F259" s="842"/>
      <c r="G259" s="441"/>
      <c r="H259" s="109"/>
      <c r="I259" s="28"/>
      <c r="J259" s="28"/>
      <c r="K259" s="28"/>
      <c r="L259" s="28"/>
      <c r="M259" s="28"/>
      <c r="N259" s="28"/>
      <c r="O259" s="69"/>
      <c r="P259" s="69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05" customFormat="1" ht="12.75">
      <c r="A260" s="457"/>
      <c r="B260" s="457"/>
      <c r="C260" s="457"/>
      <c r="D260" s="457"/>
      <c r="E260" s="457"/>
      <c r="F260" s="338"/>
      <c r="G260" s="441"/>
      <c r="H260" s="109"/>
      <c r="I260" s="28"/>
      <c r="J260" s="28"/>
      <c r="K260" s="28"/>
      <c r="L260" s="28"/>
      <c r="M260" s="28"/>
      <c r="N260" s="28"/>
      <c r="O260" s="69"/>
      <c r="P260" s="69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05" customFormat="1" ht="24.75" customHeight="1">
      <c r="A261" s="7" t="s">
        <v>662</v>
      </c>
      <c r="B261" s="7" t="s">
        <v>664</v>
      </c>
      <c r="C261" s="5" t="s">
        <v>665</v>
      </c>
      <c r="D261" s="44" t="s">
        <v>795</v>
      </c>
      <c r="E261" s="51" t="s">
        <v>796</v>
      </c>
      <c r="F261" s="5" t="s">
        <v>636</v>
      </c>
      <c r="G261" s="43" t="s">
        <v>797</v>
      </c>
      <c r="H261" s="109"/>
      <c r="I261" s="28"/>
      <c r="J261" s="28"/>
      <c r="K261" s="28"/>
      <c r="L261" s="28"/>
      <c r="M261" s="28"/>
      <c r="N261" s="28"/>
      <c r="O261" s="69"/>
      <c r="P261" s="69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05" customFormat="1" ht="25.5">
      <c r="A262" s="130" t="s">
        <v>537</v>
      </c>
      <c r="B262" s="127">
        <v>3522</v>
      </c>
      <c r="C262" s="327" t="s">
        <v>829</v>
      </c>
      <c r="D262" s="430">
        <v>0</v>
      </c>
      <c r="E262" s="267">
        <v>81451</v>
      </c>
      <c r="F262" s="267">
        <v>0</v>
      </c>
      <c r="G262" s="273">
        <f>F262/E262*100</f>
        <v>0</v>
      </c>
      <c r="H262" s="109"/>
      <c r="I262" s="28"/>
      <c r="J262" s="28"/>
      <c r="K262" s="28"/>
      <c r="L262" s="28"/>
      <c r="M262" s="28"/>
      <c r="N262" s="28"/>
      <c r="O262" s="69"/>
      <c r="P262" s="69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05" customFormat="1" ht="12.75">
      <c r="A263" s="230"/>
      <c r="B263" s="231"/>
      <c r="C263" s="232"/>
      <c r="D263" s="233"/>
      <c r="E263" s="233"/>
      <c r="F263" s="233"/>
      <c r="G263" s="228"/>
      <c r="H263" s="109"/>
      <c r="I263" s="28"/>
      <c r="J263" s="28"/>
      <c r="K263" s="28"/>
      <c r="L263" s="28"/>
      <c r="M263" s="28"/>
      <c r="N263" s="28"/>
      <c r="O263" s="69"/>
      <c r="P263" s="69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05" customFormat="1" ht="12.75">
      <c r="A264" s="188"/>
      <c r="B264" s="198"/>
      <c r="C264" s="197" t="s">
        <v>1010</v>
      </c>
      <c r="D264" s="189">
        <f>D248+D257+D262</f>
        <v>595070</v>
      </c>
      <c r="E264" s="189">
        <f>E248+E257+E262</f>
        <v>680870</v>
      </c>
      <c r="F264" s="189">
        <f>F248+F257+F262</f>
        <v>96342</v>
      </c>
      <c r="G264" s="10">
        <f>F264/E264*100</f>
        <v>14.149837707638756</v>
      </c>
      <c r="H264" s="109"/>
      <c r="I264" s="28"/>
      <c r="J264" s="28"/>
      <c r="K264" s="28"/>
      <c r="L264" s="28"/>
      <c r="M264" s="28"/>
      <c r="N264" s="28"/>
      <c r="O264" s="69"/>
      <c r="P264" s="69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05" customFormat="1" ht="12.75">
      <c r="A265" s="230"/>
      <c r="B265" s="231"/>
      <c r="C265" s="232"/>
      <c r="D265" s="233"/>
      <c r="E265" s="233"/>
      <c r="F265" s="233"/>
      <c r="G265" s="228"/>
      <c r="H265" s="109"/>
      <c r="I265" s="28"/>
      <c r="J265" s="28"/>
      <c r="K265" s="28"/>
      <c r="L265" s="28"/>
      <c r="M265" s="28"/>
      <c r="N265" s="28"/>
      <c r="O265" s="69"/>
      <c r="P265" s="69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28" customFormat="1" ht="15.75">
      <c r="A266" s="64" t="s">
        <v>760</v>
      </c>
      <c r="D266" s="69"/>
      <c r="E266" s="69"/>
      <c r="F266" s="69"/>
      <c r="O266" s="69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2:256" s="28" customFormat="1" ht="12" customHeight="1">
      <c r="B267"/>
      <c r="C267"/>
      <c r="D267" s="15"/>
      <c r="E267" s="15"/>
      <c r="F267" s="69"/>
      <c r="G267"/>
      <c r="O267" s="69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28" customFormat="1" ht="13.5" customHeight="1">
      <c r="A268" s="55" t="s">
        <v>755</v>
      </c>
      <c r="B268"/>
      <c r="C268"/>
      <c r="D268" s="15"/>
      <c r="E268" s="15"/>
      <c r="F268" s="69"/>
      <c r="G268"/>
      <c r="O268" s="69"/>
      <c r="P268" s="15"/>
      <c r="Q268" s="15"/>
      <c r="R268" s="15"/>
      <c r="S268" s="15"/>
      <c r="T268" s="15"/>
      <c r="U268" s="15"/>
      <c r="V268" s="15"/>
      <c r="W268" s="134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28" customFormat="1" ht="12.75">
      <c r="A269" s="55"/>
      <c r="B269"/>
      <c r="C269"/>
      <c r="D269" s="15"/>
      <c r="E269" s="15"/>
      <c r="F269" s="69"/>
      <c r="G269"/>
      <c r="O269" s="69"/>
      <c r="P269" s="15"/>
      <c r="Q269" s="15"/>
      <c r="R269" s="15"/>
      <c r="S269" s="15"/>
      <c r="T269" s="15"/>
      <c r="U269" s="15"/>
      <c r="V269" s="15"/>
      <c r="W269" s="134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256" s="28" customFormat="1" ht="25.5" customHeight="1">
      <c r="A270" s="7" t="s">
        <v>662</v>
      </c>
      <c r="B270" s="7" t="s">
        <v>664</v>
      </c>
      <c r="C270" s="5" t="s">
        <v>665</v>
      </c>
      <c r="D270" s="44" t="s">
        <v>795</v>
      </c>
      <c r="E270" s="51" t="s">
        <v>796</v>
      </c>
      <c r="F270" s="5" t="s">
        <v>636</v>
      </c>
      <c r="G270" s="43" t="s">
        <v>797</v>
      </c>
      <c r="O270" s="69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  <c r="DX270" s="15"/>
      <c r="DY270" s="15"/>
      <c r="DZ270" s="15"/>
      <c r="EA270" s="15"/>
      <c r="EB270" s="15"/>
      <c r="EC270" s="15"/>
      <c r="ED270" s="15"/>
      <c r="EE270" s="15"/>
      <c r="EF270" s="15"/>
      <c r="EG270" s="15"/>
      <c r="EH270" s="15"/>
      <c r="EI270" s="15"/>
      <c r="EJ270" s="15"/>
      <c r="EK270" s="15"/>
      <c r="EL270" s="15"/>
      <c r="EM270" s="15"/>
      <c r="EN270" s="15"/>
      <c r="EO270" s="15"/>
      <c r="EP270" s="15"/>
      <c r="EQ270" s="15"/>
      <c r="ER270" s="15"/>
      <c r="ES270" s="15"/>
      <c r="ET270" s="15"/>
      <c r="EU270" s="15"/>
      <c r="EV270" s="15"/>
      <c r="EW270" s="15"/>
      <c r="EX270" s="15"/>
      <c r="EY270" s="15"/>
      <c r="EZ270" s="15"/>
      <c r="FA270" s="15"/>
      <c r="FB270" s="15"/>
      <c r="FC270" s="15"/>
      <c r="FD270" s="15"/>
      <c r="FE270" s="15"/>
      <c r="FF270" s="15"/>
      <c r="FG270" s="15"/>
      <c r="FH270" s="15"/>
      <c r="FI270" s="15"/>
      <c r="FJ270" s="15"/>
      <c r="FK270" s="15"/>
      <c r="FL270" s="15"/>
      <c r="FM270" s="15"/>
      <c r="FN270" s="15"/>
      <c r="FO270" s="15"/>
      <c r="FP270" s="15"/>
      <c r="FQ270" s="15"/>
      <c r="FR270" s="15"/>
      <c r="FS270" s="15"/>
      <c r="FT270" s="15"/>
      <c r="FU270" s="15"/>
      <c r="FV270" s="15"/>
      <c r="FW270" s="15"/>
      <c r="FX270" s="15"/>
      <c r="FY270" s="15"/>
      <c r="FZ270" s="15"/>
      <c r="GA270" s="15"/>
      <c r="GB270" s="15"/>
      <c r="GC270" s="15"/>
      <c r="GD270" s="15"/>
      <c r="GE270" s="15"/>
      <c r="GF270" s="15"/>
      <c r="GG270" s="15"/>
      <c r="GH270" s="15"/>
      <c r="GI270" s="15"/>
      <c r="GJ270" s="15"/>
      <c r="GK270" s="15"/>
      <c r="GL270" s="15"/>
      <c r="GM270" s="15"/>
      <c r="GN270" s="15"/>
      <c r="GO270" s="15"/>
      <c r="GP270" s="15"/>
      <c r="GQ270" s="15"/>
      <c r="GR270" s="15"/>
      <c r="GS270" s="15"/>
      <c r="GT270" s="15"/>
      <c r="GU270" s="15"/>
      <c r="GV270" s="15"/>
      <c r="GW270" s="15"/>
      <c r="GX270" s="15"/>
      <c r="GY270" s="15"/>
      <c r="GZ270" s="15"/>
      <c r="HA270" s="15"/>
      <c r="HB270" s="15"/>
      <c r="HC270" s="15"/>
      <c r="HD270" s="15"/>
      <c r="HE270" s="15"/>
      <c r="HF270" s="15"/>
      <c r="HG270" s="15"/>
      <c r="HH270" s="15"/>
      <c r="HI270" s="15"/>
      <c r="HJ270" s="15"/>
      <c r="HK270" s="15"/>
      <c r="HL270" s="15"/>
      <c r="HM270" s="15"/>
      <c r="HN270" s="15"/>
      <c r="HO270" s="15"/>
      <c r="HP270" s="15"/>
      <c r="HQ270" s="15"/>
      <c r="HR270" s="15"/>
      <c r="HS270" s="15"/>
      <c r="HT270" s="15"/>
      <c r="HU270" s="15"/>
      <c r="HV270" s="15"/>
      <c r="HW270" s="15"/>
      <c r="HX270" s="15"/>
      <c r="HY270" s="15"/>
      <c r="HZ270" s="15"/>
      <c r="IA270" s="15"/>
      <c r="IB270" s="15"/>
      <c r="IC270" s="15"/>
      <c r="ID270" s="15"/>
      <c r="IE270" s="15"/>
      <c r="IF270" s="15"/>
      <c r="IG270" s="15"/>
      <c r="IH270" s="15"/>
      <c r="II270" s="15"/>
      <c r="IJ270" s="15"/>
      <c r="IK270" s="15"/>
      <c r="IL270" s="15"/>
      <c r="IM270" s="15"/>
      <c r="IN270" s="15"/>
      <c r="IO270" s="15"/>
      <c r="IP270" s="15"/>
      <c r="IQ270" s="15"/>
      <c r="IR270" s="15"/>
      <c r="IS270" s="15"/>
      <c r="IT270" s="15"/>
      <c r="IU270" s="15"/>
      <c r="IV270" s="15"/>
    </row>
    <row r="271" spans="1:256" s="28" customFormat="1" ht="25.5">
      <c r="A271" s="130" t="s">
        <v>538</v>
      </c>
      <c r="B271" s="127">
        <v>3719</v>
      </c>
      <c r="C271" s="118" t="s">
        <v>718</v>
      </c>
      <c r="D271" s="200">
        <v>100</v>
      </c>
      <c r="E271" s="267">
        <v>100</v>
      </c>
      <c r="F271" s="267">
        <v>0</v>
      </c>
      <c r="G271" s="158">
        <f>F271/E271*100</f>
        <v>0</v>
      </c>
      <c r="O271" s="69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  <c r="DX271" s="15"/>
      <c r="DY271" s="15"/>
      <c r="DZ271" s="15"/>
      <c r="EA271" s="15"/>
      <c r="EB271" s="15"/>
      <c r="EC271" s="15"/>
      <c r="ED271" s="15"/>
      <c r="EE271" s="15"/>
      <c r="EF271" s="15"/>
      <c r="EG271" s="15"/>
      <c r="EH271" s="15"/>
      <c r="EI271" s="15"/>
      <c r="EJ271" s="15"/>
      <c r="EK271" s="15"/>
      <c r="EL271" s="15"/>
      <c r="EM271" s="15"/>
      <c r="EN271" s="15"/>
      <c r="EO271" s="15"/>
      <c r="EP271" s="15"/>
      <c r="EQ271" s="15"/>
      <c r="ER271" s="15"/>
      <c r="ES271" s="15"/>
      <c r="ET271" s="15"/>
      <c r="EU271" s="15"/>
      <c r="EV271" s="15"/>
      <c r="EW271" s="15"/>
      <c r="EX271" s="15"/>
      <c r="EY271" s="15"/>
      <c r="EZ271" s="15"/>
      <c r="FA271" s="15"/>
      <c r="FB271" s="15"/>
      <c r="FC271" s="15"/>
      <c r="FD271" s="15"/>
      <c r="FE271" s="15"/>
      <c r="FF271" s="15"/>
      <c r="FG271" s="15"/>
      <c r="FH271" s="15"/>
      <c r="FI271" s="15"/>
      <c r="FJ271" s="15"/>
      <c r="FK271" s="15"/>
      <c r="FL271" s="15"/>
      <c r="FM271" s="15"/>
      <c r="FN271" s="15"/>
      <c r="FO271" s="15"/>
      <c r="FP271" s="15"/>
      <c r="FQ271" s="15"/>
      <c r="FR271" s="15"/>
      <c r="FS271" s="15"/>
      <c r="FT271" s="15"/>
      <c r="FU271" s="15"/>
      <c r="FV271" s="15"/>
      <c r="FW271" s="15"/>
      <c r="FX271" s="15"/>
      <c r="FY271" s="15"/>
      <c r="FZ271" s="15"/>
      <c r="GA271" s="15"/>
      <c r="GB271" s="15"/>
      <c r="GC271" s="15"/>
      <c r="GD271" s="15"/>
      <c r="GE271" s="15"/>
      <c r="GF271" s="15"/>
      <c r="GG271" s="15"/>
      <c r="GH271" s="15"/>
      <c r="GI271" s="15"/>
      <c r="GJ271" s="15"/>
      <c r="GK271" s="15"/>
      <c r="GL271" s="15"/>
      <c r="GM271" s="15"/>
      <c r="GN271" s="15"/>
      <c r="GO271" s="15"/>
      <c r="GP271" s="15"/>
      <c r="GQ271" s="15"/>
      <c r="GR271" s="15"/>
      <c r="GS271" s="15"/>
      <c r="GT271" s="15"/>
      <c r="GU271" s="15"/>
      <c r="GV271" s="15"/>
      <c r="GW271" s="15"/>
      <c r="GX271" s="15"/>
      <c r="GY271" s="15"/>
      <c r="GZ271" s="15"/>
      <c r="HA271" s="15"/>
      <c r="HB271" s="15"/>
      <c r="HC271" s="15"/>
      <c r="HD271" s="15"/>
      <c r="HE271" s="15"/>
      <c r="HF271" s="15"/>
      <c r="HG271" s="15"/>
      <c r="HH271" s="15"/>
      <c r="HI271" s="15"/>
      <c r="HJ271" s="15"/>
      <c r="HK271" s="15"/>
      <c r="HL271" s="15"/>
      <c r="HM271" s="15"/>
      <c r="HN271" s="15"/>
      <c r="HO271" s="15"/>
      <c r="HP271" s="15"/>
      <c r="HQ271" s="15"/>
      <c r="HR271" s="15"/>
      <c r="HS271" s="15"/>
      <c r="HT271" s="15"/>
      <c r="HU271" s="15"/>
      <c r="HV271" s="15"/>
      <c r="HW271" s="15"/>
      <c r="HX271" s="15"/>
      <c r="HY271" s="15"/>
      <c r="HZ271" s="15"/>
      <c r="IA271" s="15"/>
      <c r="IB271" s="15"/>
      <c r="IC271" s="15"/>
      <c r="ID271" s="15"/>
      <c r="IE271" s="15"/>
      <c r="IF271" s="15"/>
      <c r="IG271" s="15"/>
      <c r="IH271" s="15"/>
      <c r="II271" s="15"/>
      <c r="IJ271" s="15"/>
      <c r="IK271" s="15"/>
      <c r="IL271" s="15"/>
      <c r="IM271" s="15"/>
      <c r="IN271" s="15"/>
      <c r="IO271" s="15"/>
      <c r="IP271" s="15"/>
      <c r="IQ271" s="15"/>
      <c r="IR271" s="15"/>
      <c r="IS271" s="15"/>
      <c r="IT271" s="15"/>
      <c r="IU271" s="15"/>
      <c r="IV271" s="15"/>
    </row>
    <row r="272" spans="1:256" s="28" customFormat="1" ht="25.5">
      <c r="A272" s="130" t="s">
        <v>538</v>
      </c>
      <c r="B272" s="127">
        <v>3729</v>
      </c>
      <c r="C272" s="118" t="s">
        <v>719</v>
      </c>
      <c r="D272" s="200">
        <v>150</v>
      </c>
      <c r="E272" s="267">
        <v>150</v>
      </c>
      <c r="F272" s="267">
        <v>10</v>
      </c>
      <c r="G272" s="158">
        <f>F272/E272*100</f>
        <v>6.666666666666667</v>
      </c>
      <c r="O272" s="69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  <c r="DX272" s="15"/>
      <c r="DY272" s="15"/>
      <c r="DZ272" s="15"/>
      <c r="EA272" s="15"/>
      <c r="EB272" s="15"/>
      <c r="EC272" s="15"/>
      <c r="ED272" s="15"/>
      <c r="EE272" s="15"/>
      <c r="EF272" s="15"/>
      <c r="EG272" s="15"/>
      <c r="EH272" s="15"/>
      <c r="EI272" s="15"/>
      <c r="EJ272" s="15"/>
      <c r="EK272" s="15"/>
      <c r="EL272" s="15"/>
      <c r="EM272" s="15"/>
      <c r="EN272" s="15"/>
      <c r="EO272" s="15"/>
      <c r="EP272" s="15"/>
      <c r="EQ272" s="15"/>
      <c r="ER272" s="15"/>
      <c r="ES272" s="15"/>
      <c r="ET272" s="15"/>
      <c r="EU272" s="15"/>
      <c r="EV272" s="15"/>
      <c r="EW272" s="15"/>
      <c r="EX272" s="15"/>
      <c r="EY272" s="15"/>
      <c r="EZ272" s="15"/>
      <c r="FA272" s="15"/>
      <c r="FB272" s="15"/>
      <c r="FC272" s="15"/>
      <c r="FD272" s="15"/>
      <c r="FE272" s="15"/>
      <c r="FF272" s="15"/>
      <c r="FG272" s="15"/>
      <c r="FH272" s="15"/>
      <c r="FI272" s="15"/>
      <c r="FJ272" s="15"/>
      <c r="FK272" s="15"/>
      <c r="FL272" s="15"/>
      <c r="FM272" s="15"/>
      <c r="FN272" s="15"/>
      <c r="FO272" s="15"/>
      <c r="FP272" s="15"/>
      <c r="FQ272" s="15"/>
      <c r="FR272" s="15"/>
      <c r="FS272" s="15"/>
      <c r="FT272" s="15"/>
      <c r="FU272" s="15"/>
      <c r="FV272" s="15"/>
      <c r="FW272" s="15"/>
      <c r="FX272" s="15"/>
      <c r="FY272" s="15"/>
      <c r="FZ272" s="15"/>
      <c r="GA272" s="15"/>
      <c r="GB272" s="15"/>
      <c r="GC272" s="15"/>
      <c r="GD272" s="15"/>
      <c r="GE272" s="15"/>
      <c r="GF272" s="15"/>
      <c r="GG272" s="15"/>
      <c r="GH272" s="15"/>
      <c r="GI272" s="15"/>
      <c r="GJ272" s="15"/>
      <c r="GK272" s="15"/>
      <c r="GL272" s="15"/>
      <c r="GM272" s="15"/>
      <c r="GN272" s="15"/>
      <c r="GO272" s="15"/>
      <c r="GP272" s="15"/>
      <c r="GQ272" s="15"/>
      <c r="GR272" s="15"/>
      <c r="GS272" s="15"/>
      <c r="GT272" s="15"/>
      <c r="GU272" s="15"/>
      <c r="GV272" s="15"/>
      <c r="GW272" s="15"/>
      <c r="GX272" s="15"/>
      <c r="GY272" s="15"/>
      <c r="GZ272" s="15"/>
      <c r="HA272" s="15"/>
      <c r="HB272" s="15"/>
      <c r="HC272" s="15"/>
      <c r="HD272" s="15"/>
      <c r="HE272" s="15"/>
      <c r="HF272" s="15"/>
      <c r="HG272" s="15"/>
      <c r="HH272" s="15"/>
      <c r="HI272" s="15"/>
      <c r="HJ272" s="15"/>
      <c r="HK272" s="15"/>
      <c r="HL272" s="15"/>
      <c r="HM272" s="15"/>
      <c r="HN272" s="15"/>
      <c r="HO272" s="15"/>
      <c r="HP272" s="15"/>
      <c r="HQ272" s="15"/>
      <c r="HR272" s="15"/>
      <c r="HS272" s="15"/>
      <c r="HT272" s="15"/>
      <c r="HU272" s="15"/>
      <c r="HV272" s="15"/>
      <c r="HW272" s="15"/>
      <c r="HX272" s="15"/>
      <c r="HY272" s="15"/>
      <c r="HZ272" s="15"/>
      <c r="IA272" s="15"/>
      <c r="IB272" s="15"/>
      <c r="IC272" s="15"/>
      <c r="ID272" s="15"/>
      <c r="IE272" s="15"/>
      <c r="IF272" s="15"/>
      <c r="IG272" s="15"/>
      <c r="IH272" s="15"/>
      <c r="II272" s="15"/>
      <c r="IJ272" s="15"/>
      <c r="IK272" s="15"/>
      <c r="IL272" s="15"/>
      <c r="IM272" s="15"/>
      <c r="IN272" s="15"/>
      <c r="IO272" s="15"/>
      <c r="IP272" s="15"/>
      <c r="IQ272" s="15"/>
      <c r="IR272" s="15"/>
      <c r="IS272" s="15"/>
      <c r="IT272" s="15"/>
      <c r="IU272" s="15"/>
      <c r="IV272" s="15"/>
    </row>
    <row r="273" spans="1:256" s="28" customFormat="1" ht="13.5" customHeight="1">
      <c r="A273" s="130" t="s">
        <v>538</v>
      </c>
      <c r="B273" s="127">
        <v>3742</v>
      </c>
      <c r="C273" s="118" t="s">
        <v>375</v>
      </c>
      <c r="D273" s="200">
        <v>5000</v>
      </c>
      <c r="E273" s="267">
        <v>5012</v>
      </c>
      <c r="F273" s="267">
        <v>75</v>
      </c>
      <c r="G273" s="158">
        <f>F273/E273*100</f>
        <v>1.4964086193136472</v>
      </c>
      <c r="O273" s="69"/>
      <c r="P273" s="15"/>
      <c r="Q273" s="15"/>
      <c r="R273" s="15"/>
      <c r="S273" s="15"/>
      <c r="T273" s="15"/>
      <c r="U273" s="134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  <c r="DX273" s="15"/>
      <c r="DY273" s="15"/>
      <c r="DZ273" s="15"/>
      <c r="EA273" s="15"/>
      <c r="EB273" s="15"/>
      <c r="EC273" s="15"/>
      <c r="ED273" s="15"/>
      <c r="EE273" s="15"/>
      <c r="EF273" s="15"/>
      <c r="EG273" s="15"/>
      <c r="EH273" s="15"/>
      <c r="EI273" s="15"/>
      <c r="EJ273" s="15"/>
      <c r="EK273" s="15"/>
      <c r="EL273" s="15"/>
      <c r="EM273" s="15"/>
      <c r="EN273" s="15"/>
      <c r="EO273" s="15"/>
      <c r="EP273" s="15"/>
      <c r="EQ273" s="15"/>
      <c r="ER273" s="15"/>
      <c r="ES273" s="15"/>
      <c r="ET273" s="15"/>
      <c r="EU273" s="15"/>
      <c r="EV273" s="15"/>
      <c r="EW273" s="15"/>
      <c r="EX273" s="15"/>
      <c r="EY273" s="15"/>
      <c r="EZ273" s="15"/>
      <c r="FA273" s="15"/>
      <c r="FB273" s="15"/>
      <c r="FC273" s="15"/>
      <c r="FD273" s="15"/>
      <c r="FE273" s="15"/>
      <c r="FF273" s="15"/>
      <c r="FG273" s="15"/>
      <c r="FH273" s="15"/>
      <c r="FI273" s="15"/>
      <c r="FJ273" s="15"/>
      <c r="FK273" s="15"/>
      <c r="FL273" s="15"/>
      <c r="FM273" s="15"/>
      <c r="FN273" s="15"/>
      <c r="FO273" s="15"/>
      <c r="FP273" s="15"/>
      <c r="FQ273" s="15"/>
      <c r="FR273" s="15"/>
      <c r="FS273" s="15"/>
      <c r="FT273" s="15"/>
      <c r="FU273" s="15"/>
      <c r="FV273" s="15"/>
      <c r="FW273" s="15"/>
      <c r="FX273" s="15"/>
      <c r="FY273" s="15"/>
      <c r="FZ273" s="15"/>
      <c r="GA273" s="15"/>
      <c r="GB273" s="15"/>
      <c r="GC273" s="15"/>
      <c r="GD273" s="15"/>
      <c r="GE273" s="15"/>
      <c r="GF273" s="15"/>
      <c r="GG273" s="15"/>
      <c r="GH273" s="15"/>
      <c r="GI273" s="15"/>
      <c r="GJ273" s="15"/>
      <c r="GK273" s="15"/>
      <c r="GL273" s="15"/>
      <c r="GM273" s="15"/>
      <c r="GN273" s="15"/>
      <c r="GO273" s="15"/>
      <c r="GP273" s="15"/>
      <c r="GQ273" s="15"/>
      <c r="GR273" s="15"/>
      <c r="GS273" s="15"/>
      <c r="GT273" s="15"/>
      <c r="GU273" s="15"/>
      <c r="GV273" s="15"/>
      <c r="GW273" s="15"/>
      <c r="GX273" s="15"/>
      <c r="GY273" s="15"/>
      <c r="GZ273" s="15"/>
      <c r="HA273" s="15"/>
      <c r="HB273" s="15"/>
      <c r="HC273" s="15"/>
      <c r="HD273" s="15"/>
      <c r="HE273" s="15"/>
      <c r="HF273" s="15"/>
      <c r="HG273" s="15"/>
      <c r="HH273" s="15"/>
      <c r="HI273" s="15"/>
      <c r="HJ273" s="15"/>
      <c r="HK273" s="15"/>
      <c r="HL273" s="15"/>
      <c r="HM273" s="15"/>
      <c r="HN273" s="15"/>
      <c r="HO273" s="15"/>
      <c r="HP273" s="15"/>
      <c r="HQ273" s="15"/>
      <c r="HR273" s="15"/>
      <c r="HS273" s="15"/>
      <c r="HT273" s="15"/>
      <c r="HU273" s="15"/>
      <c r="HV273" s="15"/>
      <c r="HW273" s="15"/>
      <c r="HX273" s="15"/>
      <c r="HY273" s="15"/>
      <c r="HZ273" s="15"/>
      <c r="IA273" s="15"/>
      <c r="IB273" s="15"/>
      <c r="IC273" s="15"/>
      <c r="ID273" s="15"/>
      <c r="IE273" s="15"/>
      <c r="IF273" s="15"/>
      <c r="IG273" s="15"/>
      <c r="IH273" s="15"/>
      <c r="II273" s="15"/>
      <c r="IJ273" s="15"/>
      <c r="IK273" s="15"/>
      <c r="IL273" s="15"/>
      <c r="IM273" s="15"/>
      <c r="IN273" s="15"/>
      <c r="IO273" s="15"/>
      <c r="IP273" s="15"/>
      <c r="IQ273" s="15"/>
      <c r="IR273" s="15"/>
      <c r="IS273" s="15"/>
      <c r="IT273" s="15"/>
      <c r="IU273" s="15"/>
      <c r="IV273" s="15"/>
    </row>
    <row r="274" spans="1:256" s="28" customFormat="1" ht="15" customHeight="1">
      <c r="A274" s="130" t="s">
        <v>538</v>
      </c>
      <c r="B274" s="127">
        <v>3792</v>
      </c>
      <c r="C274" s="118" t="s">
        <v>601</v>
      </c>
      <c r="D274" s="200">
        <v>100</v>
      </c>
      <c r="E274" s="267">
        <v>100</v>
      </c>
      <c r="F274" s="267">
        <v>0</v>
      </c>
      <c r="G274" s="158">
        <f>F274/E274*100</f>
        <v>0</v>
      </c>
      <c r="O274" s="69"/>
      <c r="P274" s="15"/>
      <c r="Q274" s="15"/>
      <c r="R274" s="15"/>
      <c r="S274" s="15"/>
      <c r="T274" s="15"/>
      <c r="U274" s="134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8" customFormat="1" ht="14.25" customHeight="1">
      <c r="A275" s="130" t="s">
        <v>538</v>
      </c>
      <c r="B275" s="127">
        <v>3799</v>
      </c>
      <c r="C275" s="118" t="s">
        <v>559</v>
      </c>
      <c r="D275" s="200">
        <v>500</v>
      </c>
      <c r="E275" s="267">
        <v>500</v>
      </c>
      <c r="F275" s="267">
        <v>0</v>
      </c>
      <c r="G275" s="158">
        <f>F275/E275*100</f>
        <v>0</v>
      </c>
      <c r="O275" s="69"/>
      <c r="P275" s="15"/>
      <c r="Q275" s="15"/>
      <c r="R275" s="15"/>
      <c r="S275" s="15"/>
      <c r="T275" s="15"/>
      <c r="U275" s="134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28" customFormat="1" ht="15.75" customHeight="1">
      <c r="A276" s="130" t="s">
        <v>538</v>
      </c>
      <c r="B276" s="127">
        <v>3741</v>
      </c>
      <c r="C276" s="118" t="s">
        <v>409</v>
      </c>
      <c r="D276" s="200">
        <v>150</v>
      </c>
      <c r="E276" s="267">
        <v>150</v>
      </c>
      <c r="F276" s="267">
        <v>1936</v>
      </c>
      <c r="G276" s="158" t="s">
        <v>1007</v>
      </c>
      <c r="O276" s="69"/>
      <c r="P276" s="15"/>
      <c r="Q276" s="15"/>
      <c r="R276" s="15"/>
      <c r="S276" s="15"/>
      <c r="T276" s="15"/>
      <c r="U276" s="134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1:256" s="28" customFormat="1" ht="13.5" customHeight="1">
      <c r="A277" s="130" t="s">
        <v>538</v>
      </c>
      <c r="B277" s="127">
        <v>3771</v>
      </c>
      <c r="C277" s="118" t="s">
        <v>1050</v>
      </c>
      <c r="D277" s="200">
        <v>0</v>
      </c>
      <c r="E277" s="267">
        <v>0</v>
      </c>
      <c r="F277" s="267">
        <v>1379</v>
      </c>
      <c r="G277" s="158" t="s">
        <v>1007</v>
      </c>
      <c r="O277" s="69"/>
      <c r="P277" s="15"/>
      <c r="Q277" s="15"/>
      <c r="R277" s="15"/>
      <c r="S277" s="15"/>
      <c r="T277" s="15"/>
      <c r="U277" s="134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  <c r="DX277" s="15"/>
      <c r="DY277" s="15"/>
      <c r="DZ277" s="15"/>
      <c r="EA277" s="15"/>
      <c r="EB277" s="15"/>
      <c r="EC277" s="15"/>
      <c r="ED277" s="15"/>
      <c r="EE277" s="15"/>
      <c r="EF277" s="15"/>
      <c r="EG277" s="15"/>
      <c r="EH277" s="15"/>
      <c r="EI277" s="15"/>
      <c r="EJ277" s="15"/>
      <c r="EK277" s="15"/>
      <c r="EL277" s="15"/>
      <c r="EM277" s="15"/>
      <c r="EN277" s="15"/>
      <c r="EO277" s="15"/>
      <c r="EP277" s="15"/>
      <c r="EQ277" s="15"/>
      <c r="ER277" s="15"/>
      <c r="ES277" s="15"/>
      <c r="ET277" s="15"/>
      <c r="EU277" s="15"/>
      <c r="EV277" s="15"/>
      <c r="EW277" s="15"/>
      <c r="EX277" s="15"/>
      <c r="EY277" s="15"/>
      <c r="EZ277" s="15"/>
      <c r="FA277" s="15"/>
      <c r="FB277" s="15"/>
      <c r="FC277" s="15"/>
      <c r="FD277" s="15"/>
      <c r="FE277" s="15"/>
      <c r="FF277" s="15"/>
      <c r="FG277" s="15"/>
      <c r="FH277" s="15"/>
      <c r="FI277" s="15"/>
      <c r="FJ277" s="15"/>
      <c r="FK277" s="15"/>
      <c r="FL277" s="15"/>
      <c r="FM277" s="15"/>
      <c r="FN277" s="15"/>
      <c r="FO277" s="15"/>
      <c r="FP277" s="15"/>
      <c r="FQ277" s="15"/>
      <c r="FR277" s="15"/>
      <c r="FS277" s="15"/>
      <c r="FT277" s="15"/>
      <c r="FU277" s="15"/>
      <c r="FV277" s="15"/>
      <c r="FW277" s="15"/>
      <c r="FX277" s="15"/>
      <c r="FY277" s="15"/>
      <c r="FZ277" s="15"/>
      <c r="GA277" s="15"/>
      <c r="GB277" s="15"/>
      <c r="GC277" s="15"/>
      <c r="GD277" s="15"/>
      <c r="GE277" s="15"/>
      <c r="GF277" s="15"/>
      <c r="GG277" s="15"/>
      <c r="GH277" s="15"/>
      <c r="GI277" s="15"/>
      <c r="GJ277" s="15"/>
      <c r="GK277" s="15"/>
      <c r="GL277" s="15"/>
      <c r="GM277" s="15"/>
      <c r="GN277" s="15"/>
      <c r="GO277" s="15"/>
      <c r="GP277" s="15"/>
      <c r="GQ277" s="15"/>
      <c r="GR277" s="15"/>
      <c r="GS277" s="15"/>
      <c r="GT277" s="15"/>
      <c r="GU277" s="15"/>
      <c r="GV277" s="15"/>
      <c r="GW277" s="15"/>
      <c r="GX277" s="15"/>
      <c r="GY277" s="15"/>
      <c r="GZ277" s="15"/>
      <c r="HA277" s="15"/>
      <c r="HB277" s="15"/>
      <c r="HC277" s="15"/>
      <c r="HD277" s="15"/>
      <c r="HE277" s="15"/>
      <c r="HF277" s="15"/>
      <c r="HG277" s="15"/>
      <c r="HH277" s="15"/>
      <c r="HI277" s="15"/>
      <c r="HJ277" s="15"/>
      <c r="HK277" s="15"/>
      <c r="HL277" s="15"/>
      <c r="HM277" s="15"/>
      <c r="HN277" s="15"/>
      <c r="HO277" s="15"/>
      <c r="HP277" s="15"/>
      <c r="HQ277" s="15"/>
      <c r="HR277" s="15"/>
      <c r="HS277" s="15"/>
      <c r="HT277" s="15"/>
      <c r="HU277" s="15"/>
      <c r="HV277" s="15"/>
      <c r="HW277" s="15"/>
      <c r="HX277" s="15"/>
      <c r="HY277" s="15"/>
      <c r="HZ277" s="15"/>
      <c r="IA277" s="15"/>
      <c r="IB277" s="15"/>
      <c r="IC277" s="15"/>
      <c r="ID277" s="15"/>
      <c r="IE277" s="15"/>
      <c r="IF277" s="15"/>
      <c r="IG277" s="15"/>
      <c r="IH277" s="15"/>
      <c r="II277" s="15"/>
      <c r="IJ277" s="15"/>
      <c r="IK277" s="15"/>
      <c r="IL277" s="15"/>
      <c r="IM277" s="15"/>
      <c r="IN277" s="15"/>
      <c r="IO277" s="15"/>
      <c r="IP277" s="15"/>
      <c r="IQ277" s="15"/>
      <c r="IR277" s="15"/>
      <c r="IS277" s="15"/>
      <c r="IT277" s="15"/>
      <c r="IU277" s="15"/>
      <c r="IV277" s="15"/>
    </row>
    <row r="278" spans="1:256" s="28" customFormat="1" ht="14.25" customHeight="1">
      <c r="A278" s="130" t="s">
        <v>538</v>
      </c>
      <c r="B278" s="127">
        <v>3773</v>
      </c>
      <c r="C278" s="118" t="s">
        <v>1051</v>
      </c>
      <c r="D278" s="200">
        <v>0</v>
      </c>
      <c r="E278" s="267">
        <v>0</v>
      </c>
      <c r="F278" s="267">
        <v>13</v>
      </c>
      <c r="G278" s="158" t="s">
        <v>1007</v>
      </c>
      <c r="O278" s="69"/>
      <c r="P278" s="174"/>
      <c r="Q278" s="15"/>
      <c r="R278" s="15"/>
      <c r="S278" s="15"/>
      <c r="T278" s="15"/>
      <c r="U278" s="134"/>
      <c r="V278" s="15"/>
      <c r="W278" s="134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1:256" s="28" customFormat="1" ht="50.25" customHeight="1">
      <c r="A279" s="130" t="s">
        <v>538</v>
      </c>
      <c r="B279" s="127">
        <v>3727</v>
      </c>
      <c r="C279" s="118" t="s">
        <v>446</v>
      </c>
      <c r="D279" s="200">
        <v>0</v>
      </c>
      <c r="E279" s="267">
        <v>1860</v>
      </c>
      <c r="F279" s="267">
        <v>25</v>
      </c>
      <c r="G279" s="158">
        <f>F279/E279*100</f>
        <v>1.3440860215053763</v>
      </c>
      <c r="O279" s="69"/>
      <c r="P279" s="174"/>
      <c r="Q279" s="15"/>
      <c r="R279" s="15"/>
      <c r="S279" s="15"/>
      <c r="T279" s="15"/>
      <c r="U279" s="134"/>
      <c r="V279" s="15"/>
      <c r="W279" s="134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25.5" customHeight="1">
      <c r="A280" s="130" t="s">
        <v>538</v>
      </c>
      <c r="B280" s="127">
        <v>3741</v>
      </c>
      <c r="C280" s="118" t="s">
        <v>410</v>
      </c>
      <c r="D280" s="200">
        <v>0</v>
      </c>
      <c r="E280" s="267">
        <v>200</v>
      </c>
      <c r="F280" s="267">
        <v>0</v>
      </c>
      <c r="G280" s="158">
        <f>F280/E280*100</f>
        <v>0</v>
      </c>
      <c r="O280" s="69"/>
      <c r="P280" s="174"/>
      <c r="Q280" s="15"/>
      <c r="R280" s="15"/>
      <c r="S280" s="15"/>
      <c r="T280" s="15"/>
      <c r="U280" s="134"/>
      <c r="V280" s="15"/>
      <c r="W280" s="134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14" s="69" customFormat="1" ht="12.75">
      <c r="A281" s="179"/>
      <c r="B281" s="196"/>
      <c r="C281" s="195" t="s">
        <v>1008</v>
      </c>
      <c r="D281" s="180">
        <f>SUM(D271:D280)</f>
        <v>6000</v>
      </c>
      <c r="E281" s="181">
        <f>SUM(E271:E280)</f>
        <v>8072</v>
      </c>
      <c r="F281" s="210">
        <f>SUM(F271:F280)</f>
        <v>3438</v>
      </c>
      <c r="G281" s="104">
        <f>F281/E281*100</f>
        <v>42.59167492566898</v>
      </c>
      <c r="H281" s="28"/>
      <c r="I281" s="28"/>
      <c r="J281" s="28"/>
      <c r="K281" s="28"/>
      <c r="L281" s="28"/>
      <c r="M281" s="28"/>
      <c r="N281" s="28"/>
    </row>
    <row r="282" spans="1:14" s="69" customFormat="1" ht="12.75">
      <c r="A282" s="453" t="s">
        <v>43</v>
      </c>
      <c r="B282" s="454"/>
      <c r="C282" s="454"/>
      <c r="D282" s="454"/>
      <c r="E282" s="454"/>
      <c r="F282" s="454"/>
      <c r="G282" s="454"/>
      <c r="H282" s="28"/>
      <c r="I282" s="28"/>
      <c r="J282" s="28"/>
      <c r="K282" s="28"/>
      <c r="L282" s="28"/>
      <c r="M282" s="28"/>
      <c r="N282" s="28"/>
    </row>
    <row r="283" spans="1:256" s="28" customFormat="1" ht="12.75">
      <c r="A283" s="392" t="s">
        <v>1052</v>
      </c>
      <c r="B283" s="393"/>
      <c r="C283" s="393"/>
      <c r="D283" s="393"/>
      <c r="E283" s="393"/>
      <c r="F283" s="393"/>
      <c r="G283" s="393"/>
      <c r="H283" s="10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  <c r="BT283" s="69"/>
      <c r="BU283" s="69"/>
      <c r="BV283" s="69"/>
      <c r="BW283" s="69"/>
      <c r="BX283" s="69"/>
      <c r="BY283" s="69"/>
      <c r="BZ283" s="69"/>
      <c r="CA283" s="69"/>
      <c r="CB283" s="69"/>
      <c r="CC283" s="69"/>
      <c r="CD283" s="69"/>
      <c r="CE283" s="69"/>
      <c r="CF283" s="69"/>
      <c r="CG283" s="69"/>
      <c r="CH283" s="69"/>
      <c r="CI283" s="69"/>
      <c r="CJ283" s="69"/>
      <c r="CK283" s="69"/>
      <c r="CL283" s="69"/>
      <c r="CM283" s="69"/>
      <c r="CN283" s="69"/>
      <c r="CO283" s="69"/>
      <c r="CP283" s="69"/>
      <c r="CQ283" s="69"/>
      <c r="CR283" s="69"/>
      <c r="CS283" s="69"/>
      <c r="CT283" s="69"/>
      <c r="CU283" s="69"/>
      <c r="CV283" s="69"/>
      <c r="CW283" s="69"/>
      <c r="CX283" s="69"/>
      <c r="CY283" s="69"/>
      <c r="CZ283" s="69"/>
      <c r="DA283" s="69"/>
      <c r="DB283" s="69"/>
      <c r="DC283" s="69"/>
      <c r="DD283" s="69"/>
      <c r="DE283" s="69"/>
      <c r="DF283" s="69"/>
      <c r="DG283" s="69"/>
      <c r="DH283" s="69"/>
      <c r="DI283" s="69"/>
      <c r="DJ283" s="69"/>
      <c r="DK283" s="69"/>
      <c r="DL283" s="69"/>
      <c r="DM283" s="69"/>
      <c r="DN283" s="69"/>
      <c r="DO283" s="69"/>
      <c r="DP283" s="69"/>
      <c r="DQ283" s="69"/>
      <c r="DR283" s="69"/>
      <c r="DS283" s="69"/>
      <c r="DT283" s="69"/>
      <c r="DU283" s="69"/>
      <c r="DV283" s="69"/>
      <c r="DW283" s="69"/>
      <c r="DX283" s="69"/>
      <c r="DY283" s="69"/>
      <c r="DZ283" s="69"/>
      <c r="EA283" s="69"/>
      <c r="EB283" s="69"/>
      <c r="EC283" s="69"/>
      <c r="ED283" s="69"/>
      <c r="EE283" s="69"/>
      <c r="EF283" s="69"/>
      <c r="EG283" s="69"/>
      <c r="EH283" s="69"/>
      <c r="EI283" s="69"/>
      <c r="EJ283" s="69"/>
      <c r="EK283" s="69"/>
      <c r="EL283" s="69"/>
      <c r="EM283" s="69"/>
      <c r="EN283" s="69"/>
      <c r="EO283" s="69"/>
      <c r="EP283" s="69"/>
      <c r="EQ283" s="69"/>
      <c r="ER283" s="69"/>
      <c r="ES283" s="69"/>
      <c r="ET283" s="69"/>
      <c r="EU283" s="69"/>
      <c r="EV283" s="69"/>
      <c r="EW283" s="69"/>
      <c r="EX283" s="69"/>
      <c r="EY283" s="69"/>
      <c r="EZ283" s="69"/>
      <c r="FA283" s="69"/>
      <c r="FB283" s="69"/>
      <c r="FC283" s="69"/>
      <c r="FD283" s="69"/>
      <c r="FE283" s="69"/>
      <c r="FF283" s="69"/>
      <c r="FG283" s="69"/>
      <c r="FH283" s="69"/>
      <c r="FI283" s="69"/>
      <c r="FJ283" s="69"/>
      <c r="FK283" s="69"/>
      <c r="FL283" s="69"/>
      <c r="FM283" s="69"/>
      <c r="FN283" s="69"/>
      <c r="FO283" s="69"/>
      <c r="FP283" s="69"/>
      <c r="FQ283" s="69"/>
      <c r="FR283" s="69"/>
      <c r="FS283" s="69"/>
      <c r="FT283" s="69"/>
      <c r="FU283" s="69"/>
      <c r="FV283" s="69"/>
      <c r="FW283" s="69"/>
      <c r="FX283" s="69"/>
      <c r="FY283" s="69"/>
      <c r="FZ283" s="69"/>
      <c r="GA283" s="69"/>
      <c r="GB283" s="69"/>
      <c r="GC283" s="69"/>
      <c r="GD283" s="69"/>
      <c r="GE283" s="69"/>
      <c r="GF283" s="69"/>
      <c r="GG283" s="69"/>
      <c r="GH283" s="69"/>
      <c r="GI283" s="69"/>
      <c r="GJ283" s="69"/>
      <c r="GK283" s="69"/>
      <c r="GL283" s="69"/>
      <c r="GM283" s="69"/>
      <c r="GN283" s="69"/>
      <c r="GO283" s="69"/>
      <c r="GP283" s="69"/>
      <c r="GQ283" s="69"/>
      <c r="GR283" s="69"/>
      <c r="GS283" s="69"/>
      <c r="GT283" s="69"/>
      <c r="GU283" s="69"/>
      <c r="GV283" s="69"/>
      <c r="GW283" s="69"/>
      <c r="GX283" s="69"/>
      <c r="GY283" s="69"/>
      <c r="GZ283" s="69"/>
      <c r="HA283" s="69"/>
      <c r="HB283" s="69"/>
      <c r="HC283" s="69"/>
      <c r="HD283" s="69"/>
      <c r="HE283" s="69"/>
      <c r="HF283" s="69"/>
      <c r="HG283" s="69"/>
      <c r="HH283" s="69"/>
      <c r="HI283" s="69"/>
      <c r="HJ283" s="69"/>
      <c r="HK283" s="69"/>
      <c r="HL283" s="69"/>
      <c r="HM283" s="69"/>
      <c r="HN283" s="69"/>
      <c r="HO283" s="69"/>
      <c r="HP283" s="69"/>
      <c r="HQ283" s="69"/>
      <c r="HR283" s="69"/>
      <c r="HS283" s="69"/>
      <c r="HT283" s="69"/>
      <c r="HU283" s="69"/>
      <c r="HV283" s="69"/>
      <c r="HW283" s="69"/>
      <c r="HX283" s="69"/>
      <c r="HY283" s="69"/>
      <c r="HZ283" s="69"/>
      <c r="IA283" s="69"/>
      <c r="IB283" s="69"/>
      <c r="IC283" s="69"/>
      <c r="ID283" s="69"/>
      <c r="IE283" s="69"/>
      <c r="IF283" s="69"/>
      <c r="IG283" s="69"/>
      <c r="IH283" s="69"/>
      <c r="II283" s="69"/>
      <c r="IJ283" s="69"/>
      <c r="IK283" s="69"/>
      <c r="IL283" s="69"/>
      <c r="IM283" s="69"/>
      <c r="IN283" s="69"/>
      <c r="IO283" s="69"/>
      <c r="IP283" s="69"/>
      <c r="IQ283" s="69"/>
      <c r="IR283" s="69"/>
      <c r="IS283" s="69"/>
      <c r="IT283" s="69"/>
      <c r="IU283" s="69"/>
      <c r="IV283" s="69"/>
    </row>
    <row r="284" spans="1:256" s="28" customFormat="1" ht="12.75">
      <c r="A284" s="392" t="s">
        <v>44</v>
      </c>
      <c r="B284" s="393"/>
      <c r="C284" s="393"/>
      <c r="D284" s="393"/>
      <c r="E284" s="393"/>
      <c r="F284" s="393"/>
      <c r="G284" s="393"/>
      <c r="H284" s="10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  <c r="BT284" s="69"/>
      <c r="BU284" s="69"/>
      <c r="BV284" s="69"/>
      <c r="BW284" s="69"/>
      <c r="BX284" s="69"/>
      <c r="BY284" s="69"/>
      <c r="BZ284" s="69"/>
      <c r="CA284" s="69"/>
      <c r="CB284" s="69"/>
      <c r="CC284" s="69"/>
      <c r="CD284" s="69"/>
      <c r="CE284" s="69"/>
      <c r="CF284" s="69"/>
      <c r="CG284" s="69"/>
      <c r="CH284" s="69"/>
      <c r="CI284" s="69"/>
      <c r="CJ284" s="69"/>
      <c r="CK284" s="69"/>
      <c r="CL284" s="69"/>
      <c r="CM284" s="69"/>
      <c r="CN284" s="69"/>
      <c r="CO284" s="69"/>
      <c r="CP284" s="69"/>
      <c r="CQ284" s="69"/>
      <c r="CR284" s="69"/>
      <c r="CS284" s="69"/>
      <c r="CT284" s="69"/>
      <c r="CU284" s="69"/>
      <c r="CV284" s="69"/>
      <c r="CW284" s="69"/>
      <c r="CX284" s="69"/>
      <c r="CY284" s="69"/>
      <c r="CZ284" s="69"/>
      <c r="DA284" s="69"/>
      <c r="DB284" s="69"/>
      <c r="DC284" s="69"/>
      <c r="DD284" s="69"/>
      <c r="DE284" s="69"/>
      <c r="DF284" s="69"/>
      <c r="DG284" s="69"/>
      <c r="DH284" s="69"/>
      <c r="DI284" s="69"/>
      <c r="DJ284" s="69"/>
      <c r="DK284" s="69"/>
      <c r="DL284" s="69"/>
      <c r="DM284" s="69"/>
      <c r="DN284" s="69"/>
      <c r="DO284" s="69"/>
      <c r="DP284" s="69"/>
      <c r="DQ284" s="69"/>
      <c r="DR284" s="69"/>
      <c r="DS284" s="69"/>
      <c r="DT284" s="69"/>
      <c r="DU284" s="69"/>
      <c r="DV284" s="69"/>
      <c r="DW284" s="69"/>
      <c r="DX284" s="69"/>
      <c r="DY284" s="69"/>
      <c r="DZ284" s="69"/>
      <c r="EA284" s="69"/>
      <c r="EB284" s="69"/>
      <c r="EC284" s="69"/>
      <c r="ED284" s="69"/>
      <c r="EE284" s="69"/>
      <c r="EF284" s="69"/>
      <c r="EG284" s="69"/>
      <c r="EH284" s="69"/>
      <c r="EI284" s="69"/>
      <c r="EJ284" s="69"/>
      <c r="EK284" s="69"/>
      <c r="EL284" s="69"/>
      <c r="EM284" s="69"/>
      <c r="EN284" s="69"/>
      <c r="EO284" s="69"/>
      <c r="EP284" s="69"/>
      <c r="EQ284" s="69"/>
      <c r="ER284" s="69"/>
      <c r="ES284" s="69"/>
      <c r="ET284" s="69"/>
      <c r="EU284" s="69"/>
      <c r="EV284" s="69"/>
      <c r="EW284" s="69"/>
      <c r="EX284" s="69"/>
      <c r="EY284" s="69"/>
      <c r="EZ284" s="69"/>
      <c r="FA284" s="69"/>
      <c r="FB284" s="69"/>
      <c r="FC284" s="69"/>
      <c r="FD284" s="69"/>
      <c r="FE284" s="69"/>
      <c r="FF284" s="69"/>
      <c r="FG284" s="69"/>
      <c r="FH284" s="69"/>
      <c r="FI284" s="69"/>
      <c r="FJ284" s="69"/>
      <c r="FK284" s="69"/>
      <c r="FL284" s="69"/>
      <c r="FM284" s="69"/>
      <c r="FN284" s="69"/>
      <c r="FO284" s="69"/>
      <c r="FP284" s="69"/>
      <c r="FQ284" s="69"/>
      <c r="FR284" s="69"/>
      <c r="FS284" s="69"/>
      <c r="FT284" s="69"/>
      <c r="FU284" s="69"/>
      <c r="FV284" s="69"/>
      <c r="FW284" s="69"/>
      <c r="FX284" s="69"/>
      <c r="FY284" s="69"/>
      <c r="FZ284" s="69"/>
      <c r="GA284" s="69"/>
      <c r="GB284" s="69"/>
      <c r="GC284" s="69"/>
      <c r="GD284" s="69"/>
      <c r="GE284" s="69"/>
      <c r="GF284" s="69"/>
      <c r="GG284" s="69"/>
      <c r="GH284" s="69"/>
      <c r="GI284" s="69"/>
      <c r="GJ284" s="69"/>
      <c r="GK284" s="69"/>
      <c r="GL284" s="69"/>
      <c r="GM284" s="69"/>
      <c r="GN284" s="69"/>
      <c r="GO284" s="69"/>
      <c r="GP284" s="69"/>
      <c r="GQ284" s="69"/>
      <c r="GR284" s="69"/>
      <c r="GS284" s="69"/>
      <c r="GT284" s="69"/>
      <c r="GU284" s="69"/>
      <c r="GV284" s="69"/>
      <c r="GW284" s="69"/>
      <c r="GX284" s="69"/>
      <c r="GY284" s="69"/>
      <c r="GZ284" s="69"/>
      <c r="HA284" s="69"/>
      <c r="HB284" s="69"/>
      <c r="HC284" s="69"/>
      <c r="HD284" s="69"/>
      <c r="HE284" s="69"/>
      <c r="HF284" s="69"/>
      <c r="HG284" s="69"/>
      <c r="HH284" s="69"/>
      <c r="HI284" s="69"/>
      <c r="HJ284" s="69"/>
      <c r="HK284" s="69"/>
      <c r="HL284" s="69"/>
      <c r="HM284" s="69"/>
      <c r="HN284" s="69"/>
      <c r="HO284" s="69"/>
      <c r="HP284" s="69"/>
      <c r="HQ284" s="69"/>
      <c r="HR284" s="69"/>
      <c r="HS284" s="69"/>
      <c r="HT284" s="69"/>
      <c r="HU284" s="69"/>
      <c r="HV284" s="69"/>
      <c r="HW284" s="69"/>
      <c r="HX284" s="69"/>
      <c r="HY284" s="69"/>
      <c r="HZ284" s="69"/>
      <c r="IA284" s="69"/>
      <c r="IB284" s="69"/>
      <c r="IC284" s="69"/>
      <c r="ID284" s="69"/>
      <c r="IE284" s="69"/>
      <c r="IF284" s="69"/>
      <c r="IG284" s="69"/>
      <c r="IH284" s="69"/>
      <c r="II284" s="69"/>
      <c r="IJ284" s="69"/>
      <c r="IK284" s="69"/>
      <c r="IL284" s="69"/>
      <c r="IM284" s="69"/>
      <c r="IN284" s="69"/>
      <c r="IO284" s="69"/>
      <c r="IP284" s="69"/>
      <c r="IQ284" s="69"/>
      <c r="IR284" s="69"/>
      <c r="IS284" s="69"/>
      <c r="IT284" s="69"/>
      <c r="IU284" s="69"/>
      <c r="IV284" s="69"/>
    </row>
    <row r="285" spans="1:256" s="28" customFormat="1" ht="12.75">
      <c r="A285" s="392" t="s">
        <v>49</v>
      </c>
      <c r="B285" s="393"/>
      <c r="C285" s="393"/>
      <c r="D285" s="393"/>
      <c r="E285" s="393"/>
      <c r="F285" s="393"/>
      <c r="G285" s="393"/>
      <c r="H285" s="10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  <c r="BT285" s="69"/>
      <c r="BU285" s="69"/>
      <c r="BV285" s="69"/>
      <c r="BW285" s="69"/>
      <c r="BX285" s="69"/>
      <c r="BY285" s="69"/>
      <c r="BZ285" s="69"/>
      <c r="CA285" s="69"/>
      <c r="CB285" s="69"/>
      <c r="CC285" s="69"/>
      <c r="CD285" s="69"/>
      <c r="CE285" s="69"/>
      <c r="CF285" s="69"/>
      <c r="CG285" s="69"/>
      <c r="CH285" s="69"/>
      <c r="CI285" s="69"/>
      <c r="CJ285" s="69"/>
      <c r="CK285" s="69"/>
      <c r="CL285" s="69"/>
      <c r="CM285" s="69"/>
      <c r="CN285" s="69"/>
      <c r="CO285" s="69"/>
      <c r="CP285" s="69"/>
      <c r="CQ285" s="69"/>
      <c r="CR285" s="69"/>
      <c r="CS285" s="69"/>
      <c r="CT285" s="69"/>
      <c r="CU285" s="69"/>
      <c r="CV285" s="69"/>
      <c r="CW285" s="69"/>
      <c r="CX285" s="69"/>
      <c r="CY285" s="69"/>
      <c r="CZ285" s="69"/>
      <c r="DA285" s="69"/>
      <c r="DB285" s="69"/>
      <c r="DC285" s="69"/>
      <c r="DD285" s="69"/>
      <c r="DE285" s="69"/>
      <c r="DF285" s="69"/>
      <c r="DG285" s="69"/>
      <c r="DH285" s="69"/>
      <c r="DI285" s="69"/>
      <c r="DJ285" s="69"/>
      <c r="DK285" s="69"/>
      <c r="DL285" s="69"/>
      <c r="DM285" s="69"/>
      <c r="DN285" s="69"/>
      <c r="DO285" s="69"/>
      <c r="DP285" s="69"/>
      <c r="DQ285" s="69"/>
      <c r="DR285" s="69"/>
      <c r="DS285" s="69"/>
      <c r="DT285" s="69"/>
      <c r="DU285" s="69"/>
      <c r="DV285" s="69"/>
      <c r="DW285" s="69"/>
      <c r="DX285" s="69"/>
      <c r="DY285" s="69"/>
      <c r="DZ285" s="69"/>
      <c r="EA285" s="69"/>
      <c r="EB285" s="69"/>
      <c r="EC285" s="69"/>
      <c r="ED285" s="69"/>
      <c r="EE285" s="69"/>
      <c r="EF285" s="69"/>
      <c r="EG285" s="69"/>
      <c r="EH285" s="69"/>
      <c r="EI285" s="69"/>
      <c r="EJ285" s="69"/>
      <c r="EK285" s="69"/>
      <c r="EL285" s="69"/>
      <c r="EM285" s="69"/>
      <c r="EN285" s="69"/>
      <c r="EO285" s="69"/>
      <c r="EP285" s="69"/>
      <c r="EQ285" s="69"/>
      <c r="ER285" s="69"/>
      <c r="ES285" s="69"/>
      <c r="ET285" s="69"/>
      <c r="EU285" s="69"/>
      <c r="EV285" s="69"/>
      <c r="EW285" s="69"/>
      <c r="EX285" s="69"/>
      <c r="EY285" s="69"/>
      <c r="EZ285" s="69"/>
      <c r="FA285" s="69"/>
      <c r="FB285" s="69"/>
      <c r="FC285" s="69"/>
      <c r="FD285" s="69"/>
      <c r="FE285" s="69"/>
      <c r="FF285" s="69"/>
      <c r="FG285" s="69"/>
      <c r="FH285" s="69"/>
      <c r="FI285" s="69"/>
      <c r="FJ285" s="69"/>
      <c r="FK285" s="69"/>
      <c r="FL285" s="69"/>
      <c r="FM285" s="69"/>
      <c r="FN285" s="69"/>
      <c r="FO285" s="69"/>
      <c r="FP285" s="69"/>
      <c r="FQ285" s="69"/>
      <c r="FR285" s="69"/>
      <c r="FS285" s="69"/>
      <c r="FT285" s="69"/>
      <c r="FU285" s="69"/>
      <c r="FV285" s="69"/>
      <c r="FW285" s="69"/>
      <c r="FX285" s="69"/>
      <c r="FY285" s="69"/>
      <c r="FZ285" s="69"/>
      <c r="GA285" s="69"/>
      <c r="GB285" s="69"/>
      <c r="GC285" s="69"/>
      <c r="GD285" s="69"/>
      <c r="GE285" s="69"/>
      <c r="GF285" s="69"/>
      <c r="GG285" s="69"/>
      <c r="GH285" s="69"/>
      <c r="GI285" s="69"/>
      <c r="GJ285" s="69"/>
      <c r="GK285" s="69"/>
      <c r="GL285" s="69"/>
      <c r="GM285" s="69"/>
      <c r="GN285" s="69"/>
      <c r="GO285" s="69"/>
      <c r="GP285" s="69"/>
      <c r="GQ285" s="69"/>
      <c r="GR285" s="69"/>
      <c r="GS285" s="69"/>
      <c r="GT285" s="69"/>
      <c r="GU285" s="69"/>
      <c r="GV285" s="69"/>
      <c r="GW285" s="69"/>
      <c r="GX285" s="69"/>
      <c r="GY285" s="69"/>
      <c r="GZ285" s="69"/>
      <c r="HA285" s="69"/>
      <c r="HB285" s="69"/>
      <c r="HC285" s="69"/>
      <c r="HD285" s="69"/>
      <c r="HE285" s="69"/>
      <c r="HF285" s="69"/>
      <c r="HG285" s="69"/>
      <c r="HH285" s="69"/>
      <c r="HI285" s="69"/>
      <c r="HJ285" s="69"/>
      <c r="HK285" s="69"/>
      <c r="HL285" s="69"/>
      <c r="HM285" s="69"/>
      <c r="HN285" s="69"/>
      <c r="HO285" s="69"/>
      <c r="HP285" s="69"/>
      <c r="HQ285" s="69"/>
      <c r="HR285" s="69"/>
      <c r="HS285" s="69"/>
      <c r="HT285" s="69"/>
      <c r="HU285" s="69"/>
      <c r="HV285" s="69"/>
      <c r="HW285" s="69"/>
      <c r="HX285" s="69"/>
      <c r="HY285" s="69"/>
      <c r="HZ285" s="69"/>
      <c r="IA285" s="69"/>
      <c r="IB285" s="69"/>
      <c r="IC285" s="69"/>
      <c r="ID285" s="69"/>
      <c r="IE285" s="69"/>
      <c r="IF285" s="69"/>
      <c r="IG285" s="69"/>
      <c r="IH285" s="69"/>
      <c r="II285" s="69"/>
      <c r="IJ285" s="69"/>
      <c r="IK285" s="69"/>
      <c r="IL285" s="69"/>
      <c r="IM285" s="69"/>
      <c r="IN285" s="69"/>
      <c r="IO285" s="69"/>
      <c r="IP285" s="69"/>
      <c r="IQ285" s="69"/>
      <c r="IR285" s="69"/>
      <c r="IS285" s="69"/>
      <c r="IT285" s="69"/>
      <c r="IU285" s="69"/>
      <c r="IV285" s="69"/>
    </row>
    <row r="286" spans="1:256" s="28" customFormat="1" ht="12.75">
      <c r="A286" s="392"/>
      <c r="B286" s="393"/>
      <c r="C286" s="393"/>
      <c r="D286" s="393"/>
      <c r="E286" s="393"/>
      <c r="F286" s="393"/>
      <c r="G286" s="393"/>
      <c r="H286" s="10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  <c r="BT286" s="69"/>
      <c r="BU286" s="69"/>
      <c r="BV286" s="69"/>
      <c r="BW286" s="69"/>
      <c r="BX286" s="69"/>
      <c r="BY286" s="69"/>
      <c r="BZ286" s="69"/>
      <c r="CA286" s="69"/>
      <c r="CB286" s="69"/>
      <c r="CC286" s="69"/>
      <c r="CD286" s="69"/>
      <c r="CE286" s="69"/>
      <c r="CF286" s="69"/>
      <c r="CG286" s="69"/>
      <c r="CH286" s="69"/>
      <c r="CI286" s="69"/>
      <c r="CJ286" s="69"/>
      <c r="CK286" s="69"/>
      <c r="CL286" s="69"/>
      <c r="CM286" s="69"/>
      <c r="CN286" s="69"/>
      <c r="CO286" s="69"/>
      <c r="CP286" s="69"/>
      <c r="CQ286" s="69"/>
      <c r="CR286" s="69"/>
      <c r="CS286" s="69"/>
      <c r="CT286" s="69"/>
      <c r="CU286" s="69"/>
      <c r="CV286" s="69"/>
      <c r="CW286" s="69"/>
      <c r="CX286" s="69"/>
      <c r="CY286" s="69"/>
      <c r="CZ286" s="69"/>
      <c r="DA286" s="69"/>
      <c r="DB286" s="69"/>
      <c r="DC286" s="69"/>
      <c r="DD286" s="69"/>
      <c r="DE286" s="69"/>
      <c r="DF286" s="69"/>
      <c r="DG286" s="69"/>
      <c r="DH286" s="69"/>
      <c r="DI286" s="69"/>
      <c r="DJ286" s="69"/>
      <c r="DK286" s="69"/>
      <c r="DL286" s="69"/>
      <c r="DM286" s="69"/>
      <c r="DN286" s="69"/>
      <c r="DO286" s="69"/>
      <c r="DP286" s="69"/>
      <c r="DQ286" s="69"/>
      <c r="DR286" s="69"/>
      <c r="DS286" s="69"/>
      <c r="DT286" s="69"/>
      <c r="DU286" s="69"/>
      <c r="DV286" s="69"/>
      <c r="DW286" s="69"/>
      <c r="DX286" s="69"/>
      <c r="DY286" s="69"/>
      <c r="DZ286" s="69"/>
      <c r="EA286" s="69"/>
      <c r="EB286" s="69"/>
      <c r="EC286" s="69"/>
      <c r="ED286" s="69"/>
      <c r="EE286" s="69"/>
      <c r="EF286" s="69"/>
      <c r="EG286" s="69"/>
      <c r="EH286" s="69"/>
      <c r="EI286" s="69"/>
      <c r="EJ286" s="69"/>
      <c r="EK286" s="69"/>
      <c r="EL286" s="69"/>
      <c r="EM286" s="69"/>
      <c r="EN286" s="69"/>
      <c r="EO286" s="69"/>
      <c r="EP286" s="69"/>
      <c r="EQ286" s="69"/>
      <c r="ER286" s="69"/>
      <c r="ES286" s="69"/>
      <c r="ET286" s="69"/>
      <c r="EU286" s="69"/>
      <c r="EV286" s="69"/>
      <c r="EW286" s="69"/>
      <c r="EX286" s="69"/>
      <c r="EY286" s="69"/>
      <c r="EZ286" s="69"/>
      <c r="FA286" s="69"/>
      <c r="FB286" s="69"/>
      <c r="FC286" s="69"/>
      <c r="FD286" s="69"/>
      <c r="FE286" s="69"/>
      <c r="FF286" s="69"/>
      <c r="FG286" s="69"/>
      <c r="FH286" s="69"/>
      <c r="FI286" s="69"/>
      <c r="FJ286" s="69"/>
      <c r="FK286" s="69"/>
      <c r="FL286" s="69"/>
      <c r="FM286" s="69"/>
      <c r="FN286" s="69"/>
      <c r="FO286" s="69"/>
      <c r="FP286" s="69"/>
      <c r="FQ286" s="69"/>
      <c r="FR286" s="69"/>
      <c r="FS286" s="69"/>
      <c r="FT286" s="69"/>
      <c r="FU286" s="69"/>
      <c r="FV286" s="69"/>
      <c r="FW286" s="69"/>
      <c r="FX286" s="69"/>
      <c r="FY286" s="69"/>
      <c r="FZ286" s="69"/>
      <c r="GA286" s="69"/>
      <c r="GB286" s="69"/>
      <c r="GC286" s="69"/>
      <c r="GD286" s="69"/>
      <c r="GE286" s="69"/>
      <c r="GF286" s="69"/>
      <c r="GG286" s="69"/>
      <c r="GH286" s="69"/>
      <c r="GI286" s="69"/>
      <c r="GJ286" s="69"/>
      <c r="GK286" s="69"/>
      <c r="GL286" s="69"/>
      <c r="GM286" s="69"/>
      <c r="GN286" s="69"/>
      <c r="GO286" s="69"/>
      <c r="GP286" s="69"/>
      <c r="GQ286" s="69"/>
      <c r="GR286" s="69"/>
      <c r="GS286" s="69"/>
      <c r="GT286" s="69"/>
      <c r="GU286" s="69"/>
      <c r="GV286" s="69"/>
      <c r="GW286" s="69"/>
      <c r="GX286" s="69"/>
      <c r="GY286" s="69"/>
      <c r="GZ286" s="69"/>
      <c r="HA286" s="69"/>
      <c r="HB286" s="69"/>
      <c r="HC286" s="69"/>
      <c r="HD286" s="69"/>
      <c r="HE286" s="69"/>
      <c r="HF286" s="69"/>
      <c r="HG286" s="69"/>
      <c r="HH286" s="69"/>
      <c r="HI286" s="69"/>
      <c r="HJ286" s="69"/>
      <c r="HK286" s="69"/>
      <c r="HL286" s="69"/>
      <c r="HM286" s="69"/>
      <c r="HN286" s="69"/>
      <c r="HO286" s="69"/>
      <c r="HP286" s="69"/>
      <c r="HQ286" s="69"/>
      <c r="HR286" s="69"/>
      <c r="HS286" s="69"/>
      <c r="HT286" s="69"/>
      <c r="HU286" s="69"/>
      <c r="HV286" s="69"/>
      <c r="HW286" s="69"/>
      <c r="HX286" s="69"/>
      <c r="HY286" s="69"/>
      <c r="HZ286" s="69"/>
      <c r="IA286" s="69"/>
      <c r="IB286" s="69"/>
      <c r="IC286" s="69"/>
      <c r="ID286" s="69"/>
      <c r="IE286" s="69"/>
      <c r="IF286" s="69"/>
      <c r="IG286" s="69"/>
      <c r="IH286" s="69"/>
      <c r="II286" s="69"/>
      <c r="IJ286" s="69"/>
      <c r="IK286" s="69"/>
      <c r="IL286" s="69"/>
      <c r="IM286" s="69"/>
      <c r="IN286" s="69"/>
      <c r="IO286" s="69"/>
      <c r="IP286" s="69"/>
      <c r="IQ286" s="69"/>
      <c r="IR286" s="69"/>
      <c r="IS286" s="69"/>
      <c r="IT286" s="69"/>
      <c r="IU286" s="69"/>
      <c r="IV286" s="69"/>
    </row>
    <row r="287" spans="1:256" s="105" customFormat="1" ht="13.5" customHeight="1">
      <c r="A287" s="796" t="s">
        <v>758</v>
      </c>
      <c r="B287" s="796"/>
      <c r="C287" s="796"/>
      <c r="D287" s="184"/>
      <c r="E287" s="184"/>
      <c r="F287" s="184"/>
      <c r="G287" s="99"/>
      <c r="H287" s="109"/>
      <c r="I287" s="28"/>
      <c r="J287" s="28"/>
      <c r="K287" s="28"/>
      <c r="L287" s="28"/>
      <c r="M287" s="28"/>
      <c r="N287" s="28"/>
      <c r="O287" s="69"/>
      <c r="P287" s="69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105" customFormat="1" ht="13.5" customHeight="1">
      <c r="A288" s="20"/>
      <c r="B288" s="20"/>
      <c r="C288" s="20"/>
      <c r="D288" s="184"/>
      <c r="E288" s="184"/>
      <c r="F288" s="184"/>
      <c r="G288" s="99"/>
      <c r="H288" s="109"/>
      <c r="I288" s="28"/>
      <c r="J288" s="28"/>
      <c r="K288" s="28"/>
      <c r="L288" s="28"/>
      <c r="M288" s="28"/>
      <c r="N288" s="28"/>
      <c r="O288" s="69"/>
      <c r="P288" s="69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7" ht="26.25" customHeight="1">
      <c r="A289" s="7" t="s">
        <v>662</v>
      </c>
      <c r="B289" s="7" t="s">
        <v>664</v>
      </c>
      <c r="C289" s="5" t="s">
        <v>665</v>
      </c>
      <c r="D289" s="44" t="s">
        <v>795</v>
      </c>
      <c r="E289" s="51" t="s">
        <v>796</v>
      </c>
      <c r="F289" s="5" t="s">
        <v>636</v>
      </c>
      <c r="G289" s="43" t="s">
        <v>797</v>
      </c>
    </row>
    <row r="290" spans="1:7" ht="39.75" customHeight="1">
      <c r="A290" s="130" t="s">
        <v>538</v>
      </c>
      <c r="B290" s="127">
        <v>3719</v>
      </c>
      <c r="C290" s="128" t="s">
        <v>717</v>
      </c>
      <c r="D290" s="346">
        <v>4270</v>
      </c>
      <c r="E290" s="267">
        <v>4270</v>
      </c>
      <c r="F290" s="267">
        <v>2615</v>
      </c>
      <c r="G290" s="158">
        <f>F290/E290*100</f>
        <v>61.241217798594846</v>
      </c>
    </row>
    <row r="291" spans="1:256" s="28" customFormat="1" ht="12.75">
      <c r="A291" s="179"/>
      <c r="B291" s="196"/>
      <c r="C291" s="195" t="s">
        <v>1009</v>
      </c>
      <c r="D291" s="181">
        <f>SUM(D290:D290)</f>
        <v>4270</v>
      </c>
      <c r="E291" s="181">
        <f>SUM(E290:E290)</f>
        <v>4270</v>
      </c>
      <c r="F291" s="210">
        <f>SUM(F290:F290)</f>
        <v>2615</v>
      </c>
      <c r="G291" s="104">
        <f>F291/E291*100</f>
        <v>61.241217798594846</v>
      </c>
      <c r="O291" s="69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256" s="28" customFormat="1" ht="12.75">
      <c r="A292" s="16"/>
      <c r="B292" s="59"/>
      <c r="C292" s="183"/>
      <c r="D292" s="184"/>
      <c r="E292" s="185"/>
      <c r="F292" s="229"/>
      <c r="G292" s="29"/>
      <c r="O292" s="69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  <c r="DX292" s="15"/>
      <c r="DY292" s="15"/>
      <c r="DZ292" s="15"/>
      <c r="EA292" s="15"/>
      <c r="EB292" s="15"/>
      <c r="EC292" s="15"/>
      <c r="ED292" s="15"/>
      <c r="EE292" s="15"/>
      <c r="EF292" s="15"/>
      <c r="EG292" s="15"/>
      <c r="EH292" s="15"/>
      <c r="EI292" s="15"/>
      <c r="EJ292" s="15"/>
      <c r="EK292" s="15"/>
      <c r="EL292" s="15"/>
      <c r="EM292" s="15"/>
      <c r="EN292" s="15"/>
      <c r="EO292" s="15"/>
      <c r="EP292" s="15"/>
      <c r="EQ292" s="15"/>
      <c r="ER292" s="15"/>
      <c r="ES292" s="15"/>
      <c r="ET292" s="15"/>
      <c r="EU292" s="15"/>
      <c r="EV292" s="15"/>
      <c r="EW292" s="15"/>
      <c r="EX292" s="15"/>
      <c r="EY292" s="15"/>
      <c r="EZ292" s="15"/>
      <c r="FA292" s="15"/>
      <c r="FB292" s="15"/>
      <c r="FC292" s="15"/>
      <c r="FD292" s="15"/>
      <c r="FE292" s="15"/>
      <c r="FF292" s="15"/>
      <c r="FG292" s="15"/>
      <c r="FH292" s="15"/>
      <c r="FI292" s="15"/>
      <c r="FJ292" s="15"/>
      <c r="FK292" s="15"/>
      <c r="FL292" s="15"/>
      <c r="FM292" s="15"/>
      <c r="FN292" s="15"/>
      <c r="FO292" s="15"/>
      <c r="FP292" s="15"/>
      <c r="FQ292" s="15"/>
      <c r="FR292" s="15"/>
      <c r="FS292" s="15"/>
      <c r="FT292" s="15"/>
      <c r="FU292" s="15"/>
      <c r="FV292" s="15"/>
      <c r="FW292" s="15"/>
      <c r="FX292" s="15"/>
      <c r="FY292" s="15"/>
      <c r="FZ292" s="15"/>
      <c r="GA292" s="15"/>
      <c r="GB292" s="15"/>
      <c r="GC292" s="15"/>
      <c r="GD292" s="15"/>
      <c r="GE292" s="15"/>
      <c r="GF292" s="15"/>
      <c r="GG292" s="15"/>
      <c r="GH292" s="15"/>
      <c r="GI292" s="15"/>
      <c r="GJ292" s="15"/>
      <c r="GK292" s="15"/>
      <c r="GL292" s="15"/>
      <c r="GM292" s="15"/>
      <c r="GN292" s="15"/>
      <c r="GO292" s="15"/>
      <c r="GP292" s="15"/>
      <c r="GQ292" s="15"/>
      <c r="GR292" s="15"/>
      <c r="GS292" s="15"/>
      <c r="GT292" s="15"/>
      <c r="GU292" s="15"/>
      <c r="GV292" s="15"/>
      <c r="GW292" s="15"/>
      <c r="GX292" s="15"/>
      <c r="GY292" s="15"/>
      <c r="GZ292" s="15"/>
      <c r="HA292" s="15"/>
      <c r="HB292" s="15"/>
      <c r="HC292" s="15"/>
      <c r="HD292" s="15"/>
      <c r="HE292" s="15"/>
      <c r="HF292" s="15"/>
      <c r="HG292" s="15"/>
      <c r="HH292" s="15"/>
      <c r="HI292" s="15"/>
      <c r="HJ292" s="15"/>
      <c r="HK292" s="15"/>
      <c r="HL292" s="15"/>
      <c r="HM292" s="15"/>
      <c r="HN292" s="15"/>
      <c r="HO292" s="15"/>
      <c r="HP292" s="15"/>
      <c r="HQ292" s="15"/>
      <c r="HR292" s="15"/>
      <c r="HS292" s="15"/>
      <c r="HT292" s="15"/>
      <c r="HU292" s="15"/>
      <c r="HV292" s="15"/>
      <c r="HW292" s="15"/>
      <c r="HX292" s="15"/>
      <c r="HY292" s="15"/>
      <c r="HZ292" s="15"/>
      <c r="IA292" s="15"/>
      <c r="IB292" s="15"/>
      <c r="IC292" s="15"/>
      <c r="ID292" s="15"/>
      <c r="IE292" s="15"/>
      <c r="IF292" s="15"/>
      <c r="IG292" s="15"/>
      <c r="IH292" s="15"/>
      <c r="II292" s="15"/>
      <c r="IJ292" s="15"/>
      <c r="IK292" s="15"/>
      <c r="IL292" s="15"/>
      <c r="IM292" s="15"/>
      <c r="IN292" s="15"/>
      <c r="IO292" s="15"/>
      <c r="IP292" s="15"/>
      <c r="IQ292" s="15"/>
      <c r="IR292" s="15"/>
      <c r="IS292" s="15"/>
      <c r="IT292" s="15"/>
      <c r="IU292" s="15"/>
      <c r="IV292" s="15"/>
    </row>
    <row r="293" spans="1:256" s="105" customFormat="1" ht="12.75">
      <c r="A293" s="188"/>
      <c r="B293" s="198"/>
      <c r="C293" s="197" t="s">
        <v>1010</v>
      </c>
      <c r="D293" s="189">
        <f>D281+D290</f>
        <v>10270</v>
      </c>
      <c r="E293" s="189">
        <f>E281+E291</f>
        <v>12342</v>
      </c>
      <c r="F293" s="189">
        <f>F281+F291</f>
        <v>6053</v>
      </c>
      <c r="G293" s="10">
        <f>F293/E293*100</f>
        <v>49.04391508669583</v>
      </c>
      <c r="H293" s="109"/>
      <c r="I293" s="28"/>
      <c r="J293" s="28"/>
      <c r="K293" s="28"/>
      <c r="L293" s="28"/>
      <c r="M293" s="28"/>
      <c r="N293" s="28"/>
      <c r="O293" s="69"/>
      <c r="P293" s="69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  <c r="DX293" s="15"/>
      <c r="DY293" s="15"/>
      <c r="DZ293" s="15"/>
      <c r="EA293" s="15"/>
      <c r="EB293" s="15"/>
      <c r="EC293" s="15"/>
      <c r="ED293" s="15"/>
      <c r="EE293" s="15"/>
      <c r="EF293" s="15"/>
      <c r="EG293" s="15"/>
      <c r="EH293" s="15"/>
      <c r="EI293" s="15"/>
      <c r="EJ293" s="15"/>
      <c r="EK293" s="15"/>
      <c r="EL293" s="15"/>
      <c r="EM293" s="15"/>
      <c r="EN293" s="15"/>
      <c r="EO293" s="15"/>
      <c r="EP293" s="15"/>
      <c r="EQ293" s="15"/>
      <c r="ER293" s="15"/>
      <c r="ES293" s="15"/>
      <c r="ET293" s="15"/>
      <c r="EU293" s="15"/>
      <c r="EV293" s="15"/>
      <c r="EW293" s="15"/>
      <c r="EX293" s="15"/>
      <c r="EY293" s="15"/>
      <c r="EZ293" s="15"/>
      <c r="FA293" s="15"/>
      <c r="FB293" s="15"/>
      <c r="FC293" s="15"/>
      <c r="FD293" s="15"/>
      <c r="FE293" s="15"/>
      <c r="FF293" s="15"/>
      <c r="FG293" s="15"/>
      <c r="FH293" s="15"/>
      <c r="FI293" s="15"/>
      <c r="FJ293" s="15"/>
      <c r="FK293" s="15"/>
      <c r="FL293" s="15"/>
      <c r="FM293" s="15"/>
      <c r="FN293" s="15"/>
      <c r="FO293" s="15"/>
      <c r="FP293" s="15"/>
      <c r="FQ293" s="15"/>
      <c r="FR293" s="15"/>
      <c r="FS293" s="15"/>
      <c r="FT293" s="15"/>
      <c r="FU293" s="15"/>
      <c r="FV293" s="15"/>
      <c r="FW293" s="15"/>
      <c r="FX293" s="15"/>
      <c r="FY293" s="15"/>
      <c r="FZ293" s="15"/>
      <c r="GA293" s="15"/>
      <c r="GB293" s="15"/>
      <c r="GC293" s="15"/>
      <c r="GD293" s="15"/>
      <c r="GE293" s="15"/>
      <c r="GF293" s="15"/>
      <c r="GG293" s="15"/>
      <c r="GH293" s="15"/>
      <c r="GI293" s="15"/>
      <c r="GJ293" s="15"/>
      <c r="GK293" s="15"/>
      <c r="GL293" s="15"/>
      <c r="GM293" s="15"/>
      <c r="GN293" s="15"/>
      <c r="GO293" s="15"/>
      <c r="GP293" s="15"/>
      <c r="GQ293" s="15"/>
      <c r="GR293" s="15"/>
      <c r="GS293" s="15"/>
      <c r="GT293" s="15"/>
      <c r="GU293" s="15"/>
      <c r="GV293" s="15"/>
      <c r="GW293" s="15"/>
      <c r="GX293" s="15"/>
      <c r="GY293" s="15"/>
      <c r="GZ293" s="15"/>
      <c r="HA293" s="15"/>
      <c r="HB293" s="15"/>
      <c r="HC293" s="15"/>
      <c r="HD293" s="15"/>
      <c r="HE293" s="15"/>
      <c r="HF293" s="15"/>
      <c r="HG293" s="15"/>
      <c r="HH293" s="15"/>
      <c r="HI293" s="15"/>
      <c r="HJ293" s="15"/>
      <c r="HK293" s="15"/>
      <c r="HL293" s="15"/>
      <c r="HM293" s="15"/>
      <c r="HN293" s="15"/>
      <c r="HO293" s="15"/>
      <c r="HP293" s="15"/>
      <c r="HQ293" s="15"/>
      <c r="HR293" s="15"/>
      <c r="HS293" s="15"/>
      <c r="HT293" s="15"/>
      <c r="HU293" s="15"/>
      <c r="HV293" s="15"/>
      <c r="HW293" s="15"/>
      <c r="HX293" s="15"/>
      <c r="HY293" s="15"/>
      <c r="HZ293" s="15"/>
      <c r="IA293" s="15"/>
      <c r="IB293" s="15"/>
      <c r="IC293" s="15"/>
      <c r="ID293" s="15"/>
      <c r="IE293" s="15"/>
      <c r="IF293" s="15"/>
      <c r="IG293" s="15"/>
      <c r="IH293" s="15"/>
      <c r="II293" s="15"/>
      <c r="IJ293" s="15"/>
      <c r="IK293" s="15"/>
      <c r="IL293" s="15"/>
      <c r="IM293" s="15"/>
      <c r="IN293" s="15"/>
      <c r="IO293" s="15"/>
      <c r="IP293" s="15"/>
      <c r="IQ293" s="15"/>
      <c r="IR293" s="15"/>
      <c r="IS293" s="15"/>
      <c r="IT293" s="15"/>
      <c r="IU293" s="15"/>
      <c r="IV293" s="15"/>
    </row>
    <row r="294" spans="1:256" s="28" customFormat="1" ht="12.75">
      <c r="A294" s="230"/>
      <c r="B294" s="231"/>
      <c r="C294" s="232"/>
      <c r="D294" s="233"/>
      <c r="E294" s="234"/>
      <c r="F294" s="229"/>
      <c r="G294" s="228"/>
      <c r="H294" s="10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  <c r="BT294" s="69"/>
      <c r="BU294" s="69"/>
      <c r="BV294" s="69"/>
      <c r="BW294" s="69"/>
      <c r="BX294" s="69"/>
      <c r="BY294" s="69"/>
      <c r="BZ294" s="69"/>
      <c r="CA294" s="69"/>
      <c r="CB294" s="69"/>
      <c r="CC294" s="69"/>
      <c r="CD294" s="69"/>
      <c r="CE294" s="69"/>
      <c r="CF294" s="69"/>
      <c r="CG294" s="69"/>
      <c r="CH294" s="69"/>
      <c r="CI294" s="69"/>
      <c r="CJ294" s="69"/>
      <c r="CK294" s="69"/>
      <c r="CL294" s="69"/>
      <c r="CM294" s="69"/>
      <c r="CN294" s="69"/>
      <c r="CO294" s="69"/>
      <c r="CP294" s="69"/>
      <c r="CQ294" s="69"/>
      <c r="CR294" s="69"/>
      <c r="CS294" s="69"/>
      <c r="CT294" s="69"/>
      <c r="CU294" s="69"/>
      <c r="CV294" s="69"/>
      <c r="CW294" s="69"/>
      <c r="CX294" s="69"/>
      <c r="CY294" s="69"/>
      <c r="CZ294" s="69"/>
      <c r="DA294" s="69"/>
      <c r="DB294" s="69"/>
      <c r="DC294" s="69"/>
      <c r="DD294" s="69"/>
      <c r="DE294" s="69"/>
      <c r="DF294" s="69"/>
      <c r="DG294" s="69"/>
      <c r="DH294" s="69"/>
      <c r="DI294" s="69"/>
      <c r="DJ294" s="69"/>
      <c r="DK294" s="69"/>
      <c r="DL294" s="69"/>
      <c r="DM294" s="69"/>
      <c r="DN294" s="69"/>
      <c r="DO294" s="69"/>
      <c r="DP294" s="69"/>
      <c r="DQ294" s="69"/>
      <c r="DR294" s="69"/>
      <c r="DS294" s="69"/>
      <c r="DT294" s="69"/>
      <c r="DU294" s="69"/>
      <c r="DV294" s="69"/>
      <c r="DW294" s="69"/>
      <c r="DX294" s="69"/>
      <c r="DY294" s="69"/>
      <c r="DZ294" s="69"/>
      <c r="EA294" s="69"/>
      <c r="EB294" s="69"/>
      <c r="EC294" s="69"/>
      <c r="ED294" s="69"/>
      <c r="EE294" s="69"/>
      <c r="EF294" s="69"/>
      <c r="EG294" s="69"/>
      <c r="EH294" s="69"/>
      <c r="EI294" s="69"/>
      <c r="EJ294" s="69"/>
      <c r="EK294" s="69"/>
      <c r="EL294" s="69"/>
      <c r="EM294" s="69"/>
      <c r="EN294" s="69"/>
      <c r="EO294" s="69"/>
      <c r="EP294" s="69"/>
      <c r="EQ294" s="69"/>
      <c r="ER294" s="69"/>
      <c r="ES294" s="69"/>
      <c r="ET294" s="69"/>
      <c r="EU294" s="69"/>
      <c r="EV294" s="69"/>
      <c r="EW294" s="69"/>
      <c r="EX294" s="69"/>
      <c r="EY294" s="69"/>
      <c r="EZ294" s="69"/>
      <c r="FA294" s="69"/>
      <c r="FB294" s="69"/>
      <c r="FC294" s="69"/>
      <c r="FD294" s="69"/>
      <c r="FE294" s="69"/>
      <c r="FF294" s="69"/>
      <c r="FG294" s="69"/>
      <c r="FH294" s="69"/>
      <c r="FI294" s="69"/>
      <c r="FJ294" s="69"/>
      <c r="FK294" s="69"/>
      <c r="FL294" s="69"/>
      <c r="FM294" s="69"/>
      <c r="FN294" s="69"/>
      <c r="FO294" s="69"/>
      <c r="FP294" s="69"/>
      <c r="FQ294" s="69"/>
      <c r="FR294" s="69"/>
      <c r="FS294" s="69"/>
      <c r="FT294" s="69"/>
      <c r="FU294" s="69"/>
      <c r="FV294" s="69"/>
      <c r="FW294" s="69"/>
      <c r="FX294" s="69"/>
      <c r="FY294" s="69"/>
      <c r="FZ294" s="69"/>
      <c r="GA294" s="69"/>
      <c r="GB294" s="69"/>
      <c r="GC294" s="69"/>
      <c r="GD294" s="69"/>
      <c r="GE294" s="69"/>
      <c r="GF294" s="69"/>
      <c r="GG294" s="69"/>
      <c r="GH294" s="69"/>
      <c r="GI294" s="69"/>
      <c r="GJ294" s="69"/>
      <c r="GK294" s="69"/>
      <c r="GL294" s="69"/>
      <c r="GM294" s="69"/>
      <c r="GN294" s="69"/>
      <c r="GO294" s="69"/>
      <c r="GP294" s="69"/>
      <c r="GQ294" s="69"/>
      <c r="GR294" s="69"/>
      <c r="GS294" s="69"/>
      <c r="GT294" s="69"/>
      <c r="GU294" s="69"/>
      <c r="GV294" s="69"/>
      <c r="GW294" s="69"/>
      <c r="GX294" s="69"/>
      <c r="GY294" s="69"/>
      <c r="GZ294" s="69"/>
      <c r="HA294" s="69"/>
      <c r="HB294" s="69"/>
      <c r="HC294" s="69"/>
      <c r="HD294" s="69"/>
      <c r="HE294" s="69"/>
      <c r="HF294" s="69"/>
      <c r="HG294" s="69"/>
      <c r="HH294" s="69"/>
      <c r="HI294" s="69"/>
      <c r="HJ294" s="69"/>
      <c r="HK294" s="69"/>
      <c r="HL294" s="69"/>
      <c r="HM294" s="69"/>
      <c r="HN294" s="69"/>
      <c r="HO294" s="69"/>
      <c r="HP294" s="69"/>
      <c r="HQ294" s="69"/>
      <c r="HR294" s="69"/>
      <c r="HS294" s="69"/>
      <c r="HT294" s="69"/>
      <c r="HU294" s="69"/>
      <c r="HV294" s="69"/>
      <c r="HW294" s="69"/>
      <c r="HX294" s="69"/>
      <c r="HY294" s="69"/>
      <c r="HZ294" s="69"/>
      <c r="IA294" s="69"/>
      <c r="IB294" s="69"/>
      <c r="IC294" s="69"/>
      <c r="ID294" s="69"/>
      <c r="IE294" s="69"/>
      <c r="IF294" s="69"/>
      <c r="IG294" s="69"/>
      <c r="IH294" s="69"/>
      <c r="II294" s="69"/>
      <c r="IJ294" s="69"/>
      <c r="IK294" s="69"/>
      <c r="IL294" s="69"/>
      <c r="IM294" s="69"/>
      <c r="IN294" s="69"/>
      <c r="IO294" s="69"/>
      <c r="IP294" s="69"/>
      <c r="IQ294" s="69"/>
      <c r="IR294" s="69"/>
      <c r="IS294" s="69"/>
      <c r="IT294" s="69"/>
      <c r="IU294" s="69"/>
      <c r="IV294" s="69"/>
    </row>
    <row r="295" spans="1:256" s="28" customFormat="1" ht="15.75">
      <c r="A295" s="64" t="s">
        <v>918</v>
      </c>
      <c r="D295" s="69"/>
      <c r="E295" s="69"/>
      <c r="F295" s="69"/>
      <c r="O295" s="69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  <c r="DX295" s="15"/>
      <c r="DY295" s="15"/>
      <c r="DZ295" s="15"/>
      <c r="EA295" s="15"/>
      <c r="EB295" s="15"/>
      <c r="EC295" s="15"/>
      <c r="ED295" s="15"/>
      <c r="EE295" s="15"/>
      <c r="EF295" s="15"/>
      <c r="EG295" s="15"/>
      <c r="EH295" s="15"/>
      <c r="EI295" s="15"/>
      <c r="EJ295" s="15"/>
      <c r="EK295" s="15"/>
      <c r="EL295" s="15"/>
      <c r="EM295" s="15"/>
      <c r="EN295" s="15"/>
      <c r="EO295" s="15"/>
      <c r="EP295" s="15"/>
      <c r="EQ295" s="15"/>
      <c r="ER295" s="15"/>
      <c r="ES295" s="15"/>
      <c r="ET295" s="15"/>
      <c r="EU295" s="15"/>
      <c r="EV295" s="15"/>
      <c r="EW295" s="15"/>
      <c r="EX295" s="15"/>
      <c r="EY295" s="15"/>
      <c r="EZ295" s="15"/>
      <c r="FA295" s="15"/>
      <c r="FB295" s="15"/>
      <c r="FC295" s="15"/>
      <c r="FD295" s="15"/>
      <c r="FE295" s="15"/>
      <c r="FF295" s="15"/>
      <c r="FG295" s="15"/>
      <c r="FH295" s="15"/>
      <c r="FI295" s="15"/>
      <c r="FJ295" s="15"/>
      <c r="FK295" s="15"/>
      <c r="FL295" s="15"/>
      <c r="FM295" s="15"/>
      <c r="FN295" s="15"/>
      <c r="FO295" s="15"/>
      <c r="FP295" s="15"/>
      <c r="FQ295" s="15"/>
      <c r="FR295" s="15"/>
      <c r="FS295" s="15"/>
      <c r="FT295" s="15"/>
      <c r="FU295" s="15"/>
      <c r="FV295" s="15"/>
      <c r="FW295" s="15"/>
      <c r="FX295" s="15"/>
      <c r="FY295" s="15"/>
      <c r="FZ295" s="15"/>
      <c r="GA295" s="15"/>
      <c r="GB295" s="15"/>
      <c r="GC295" s="15"/>
      <c r="GD295" s="15"/>
      <c r="GE295" s="15"/>
      <c r="GF295" s="15"/>
      <c r="GG295" s="15"/>
      <c r="GH295" s="15"/>
      <c r="GI295" s="15"/>
      <c r="GJ295" s="15"/>
      <c r="GK295" s="15"/>
      <c r="GL295" s="15"/>
      <c r="GM295" s="15"/>
      <c r="GN295" s="15"/>
      <c r="GO295" s="15"/>
      <c r="GP295" s="15"/>
      <c r="GQ295" s="15"/>
      <c r="GR295" s="15"/>
      <c r="GS295" s="15"/>
      <c r="GT295" s="15"/>
      <c r="GU295" s="15"/>
      <c r="GV295" s="15"/>
      <c r="GW295" s="15"/>
      <c r="GX295" s="15"/>
      <c r="GY295" s="15"/>
      <c r="GZ295" s="15"/>
      <c r="HA295" s="15"/>
      <c r="HB295" s="15"/>
      <c r="HC295" s="15"/>
      <c r="HD295" s="15"/>
      <c r="HE295" s="15"/>
      <c r="HF295" s="15"/>
      <c r="HG295" s="15"/>
      <c r="HH295" s="15"/>
      <c r="HI295" s="15"/>
      <c r="HJ295" s="15"/>
      <c r="HK295" s="15"/>
      <c r="HL295" s="15"/>
      <c r="HM295" s="15"/>
      <c r="HN295" s="15"/>
      <c r="HO295" s="15"/>
      <c r="HP295" s="15"/>
      <c r="HQ295" s="15"/>
      <c r="HR295" s="15"/>
      <c r="HS295" s="15"/>
      <c r="HT295" s="15"/>
      <c r="HU295" s="15"/>
      <c r="HV295" s="15"/>
      <c r="HW295" s="15"/>
      <c r="HX295" s="15"/>
      <c r="HY295" s="15"/>
      <c r="HZ295" s="15"/>
      <c r="IA295" s="15"/>
      <c r="IB295" s="15"/>
      <c r="IC295" s="15"/>
      <c r="ID295" s="15"/>
      <c r="IE295" s="15"/>
      <c r="IF295" s="15"/>
      <c r="IG295" s="15"/>
      <c r="IH295" s="15"/>
      <c r="II295" s="15"/>
      <c r="IJ295" s="15"/>
      <c r="IK295" s="15"/>
      <c r="IL295" s="15"/>
      <c r="IM295" s="15"/>
      <c r="IN295" s="15"/>
      <c r="IO295" s="15"/>
      <c r="IP295" s="15"/>
      <c r="IQ295" s="15"/>
      <c r="IR295" s="15"/>
      <c r="IS295" s="15"/>
      <c r="IT295" s="15"/>
      <c r="IU295" s="15"/>
      <c r="IV295" s="15"/>
    </row>
    <row r="296" spans="2:256" s="28" customFormat="1" ht="12.75">
      <c r="B296"/>
      <c r="C296"/>
      <c r="D296" s="15"/>
      <c r="E296" s="15"/>
      <c r="F296" s="15"/>
      <c r="G296"/>
      <c r="O296" s="69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  <c r="DX296" s="15"/>
      <c r="DY296" s="15"/>
      <c r="DZ296" s="15"/>
      <c r="EA296" s="15"/>
      <c r="EB296" s="15"/>
      <c r="EC296" s="15"/>
      <c r="ED296" s="15"/>
      <c r="EE296" s="15"/>
      <c r="EF296" s="15"/>
      <c r="EG296" s="15"/>
      <c r="EH296" s="15"/>
      <c r="EI296" s="15"/>
      <c r="EJ296" s="15"/>
      <c r="EK296" s="15"/>
      <c r="EL296" s="15"/>
      <c r="EM296" s="15"/>
      <c r="EN296" s="15"/>
      <c r="EO296" s="15"/>
      <c r="EP296" s="15"/>
      <c r="EQ296" s="15"/>
      <c r="ER296" s="15"/>
      <c r="ES296" s="15"/>
      <c r="ET296" s="15"/>
      <c r="EU296" s="15"/>
      <c r="EV296" s="15"/>
      <c r="EW296" s="15"/>
      <c r="EX296" s="15"/>
      <c r="EY296" s="15"/>
      <c r="EZ296" s="15"/>
      <c r="FA296" s="15"/>
      <c r="FB296" s="15"/>
      <c r="FC296" s="15"/>
      <c r="FD296" s="15"/>
      <c r="FE296" s="15"/>
      <c r="FF296" s="15"/>
      <c r="FG296" s="15"/>
      <c r="FH296" s="15"/>
      <c r="FI296" s="15"/>
      <c r="FJ296" s="15"/>
      <c r="FK296" s="15"/>
      <c r="FL296" s="15"/>
      <c r="FM296" s="15"/>
      <c r="FN296" s="15"/>
      <c r="FO296" s="15"/>
      <c r="FP296" s="15"/>
      <c r="FQ296" s="15"/>
      <c r="FR296" s="15"/>
      <c r="FS296" s="15"/>
      <c r="FT296" s="15"/>
      <c r="FU296" s="15"/>
      <c r="FV296" s="15"/>
      <c r="FW296" s="15"/>
      <c r="FX296" s="15"/>
      <c r="FY296" s="15"/>
      <c r="FZ296" s="15"/>
      <c r="GA296" s="15"/>
      <c r="GB296" s="15"/>
      <c r="GC296" s="15"/>
      <c r="GD296" s="15"/>
      <c r="GE296" s="15"/>
      <c r="GF296" s="15"/>
      <c r="GG296" s="15"/>
      <c r="GH296" s="15"/>
      <c r="GI296" s="15"/>
      <c r="GJ296" s="15"/>
      <c r="GK296" s="15"/>
      <c r="GL296" s="15"/>
      <c r="GM296" s="15"/>
      <c r="GN296" s="15"/>
      <c r="GO296" s="15"/>
      <c r="GP296" s="15"/>
      <c r="GQ296" s="15"/>
      <c r="GR296" s="15"/>
      <c r="GS296" s="15"/>
      <c r="GT296" s="15"/>
      <c r="GU296" s="15"/>
      <c r="GV296" s="15"/>
      <c r="GW296" s="15"/>
      <c r="GX296" s="15"/>
      <c r="GY296" s="15"/>
      <c r="GZ296" s="15"/>
      <c r="HA296" s="15"/>
      <c r="HB296" s="15"/>
      <c r="HC296" s="15"/>
      <c r="HD296" s="15"/>
      <c r="HE296" s="15"/>
      <c r="HF296" s="15"/>
      <c r="HG296" s="15"/>
      <c r="HH296" s="15"/>
      <c r="HI296" s="15"/>
      <c r="HJ296" s="15"/>
      <c r="HK296" s="15"/>
      <c r="HL296" s="15"/>
      <c r="HM296" s="15"/>
      <c r="HN296" s="15"/>
      <c r="HO296" s="15"/>
      <c r="HP296" s="15"/>
      <c r="HQ296" s="15"/>
      <c r="HR296" s="15"/>
      <c r="HS296" s="15"/>
      <c r="HT296" s="15"/>
      <c r="HU296" s="15"/>
      <c r="HV296" s="15"/>
      <c r="HW296" s="15"/>
      <c r="HX296" s="15"/>
      <c r="HY296" s="15"/>
      <c r="HZ296" s="15"/>
      <c r="IA296" s="15"/>
      <c r="IB296" s="15"/>
      <c r="IC296" s="15"/>
      <c r="ID296" s="15"/>
      <c r="IE296" s="15"/>
      <c r="IF296" s="15"/>
      <c r="IG296" s="15"/>
      <c r="IH296" s="15"/>
      <c r="II296" s="15"/>
      <c r="IJ296" s="15"/>
      <c r="IK296" s="15"/>
      <c r="IL296" s="15"/>
      <c r="IM296" s="15"/>
      <c r="IN296" s="15"/>
      <c r="IO296" s="15"/>
      <c r="IP296" s="15"/>
      <c r="IQ296" s="15"/>
      <c r="IR296" s="15"/>
      <c r="IS296" s="15"/>
      <c r="IT296" s="15"/>
      <c r="IU296" s="15"/>
      <c r="IV296" s="15"/>
    </row>
    <row r="297" spans="1:15" ht="13.5" customHeight="1">
      <c r="A297" s="55" t="s">
        <v>755</v>
      </c>
      <c r="O297" s="69"/>
    </row>
    <row r="298" spans="1:15" ht="13.5" customHeight="1">
      <c r="A298" s="55"/>
      <c r="O298" s="69"/>
    </row>
    <row r="299" spans="1:15" ht="25.5" customHeight="1">
      <c r="A299" s="7" t="s">
        <v>662</v>
      </c>
      <c r="B299" s="7" t="s">
        <v>664</v>
      </c>
      <c r="C299" s="5" t="s">
        <v>665</v>
      </c>
      <c r="D299" s="44" t="s">
        <v>795</v>
      </c>
      <c r="E299" s="51" t="s">
        <v>796</v>
      </c>
      <c r="F299" s="5" t="s">
        <v>636</v>
      </c>
      <c r="G299" s="43" t="s">
        <v>797</v>
      </c>
      <c r="O299" s="69"/>
    </row>
    <row r="300" spans="1:15" ht="15" customHeight="1">
      <c r="A300" s="130" t="s">
        <v>539</v>
      </c>
      <c r="B300" s="127">
        <v>3635</v>
      </c>
      <c r="C300" s="118" t="s">
        <v>376</v>
      </c>
      <c r="D300" s="200">
        <v>300</v>
      </c>
      <c r="E300" s="267">
        <v>300</v>
      </c>
      <c r="F300" s="267">
        <v>27</v>
      </c>
      <c r="G300" s="158">
        <v>0</v>
      </c>
      <c r="O300" s="69"/>
    </row>
    <row r="301" spans="1:7" ht="12.75">
      <c r="A301" s="179"/>
      <c r="B301" s="196"/>
      <c r="C301" s="195" t="s">
        <v>1008</v>
      </c>
      <c r="D301" s="180">
        <f>D300</f>
        <v>300</v>
      </c>
      <c r="E301" s="181">
        <f>E300</f>
        <v>300</v>
      </c>
      <c r="F301" s="210">
        <f>F300</f>
        <v>27</v>
      </c>
      <c r="G301" s="96">
        <v>0</v>
      </c>
    </row>
    <row r="302" spans="1:7" ht="12.75">
      <c r="A302" s="16"/>
      <c r="B302" s="59"/>
      <c r="C302" s="183"/>
      <c r="D302" s="184"/>
      <c r="E302" s="185"/>
      <c r="F302" s="186"/>
      <c r="G302" s="29"/>
    </row>
    <row r="303" spans="1:6" ht="13.5" customHeight="1">
      <c r="A303" s="66" t="s">
        <v>758</v>
      </c>
      <c r="D303" s="69"/>
      <c r="E303" s="69"/>
      <c r="F303" s="69"/>
    </row>
    <row r="304" spans="1:6" ht="12.75">
      <c r="A304" s="66"/>
      <c r="D304" s="69"/>
      <c r="E304" s="69"/>
      <c r="F304" s="69"/>
    </row>
    <row r="305" spans="1:7" ht="25.5" customHeight="1">
      <c r="A305" s="7" t="s">
        <v>662</v>
      </c>
      <c r="B305" s="7" t="s">
        <v>664</v>
      </c>
      <c r="C305" s="5" t="s">
        <v>665</v>
      </c>
      <c r="D305" s="44" t="s">
        <v>795</v>
      </c>
      <c r="E305" s="51" t="s">
        <v>796</v>
      </c>
      <c r="F305" s="5" t="s">
        <v>636</v>
      </c>
      <c r="G305" s="43" t="s">
        <v>797</v>
      </c>
    </row>
    <row r="306" spans="1:21" ht="27" customHeight="1">
      <c r="A306" s="130" t="s">
        <v>539</v>
      </c>
      <c r="B306" s="127">
        <v>3635</v>
      </c>
      <c r="C306" s="345" t="s">
        <v>705</v>
      </c>
      <c r="D306" s="200">
        <v>600</v>
      </c>
      <c r="E306" s="267">
        <v>350</v>
      </c>
      <c r="F306" s="267">
        <v>0</v>
      </c>
      <c r="G306" s="158">
        <f>F306/E306*100</f>
        <v>0</v>
      </c>
      <c r="U306" s="134"/>
    </row>
    <row r="307" spans="1:7" ht="18" customHeight="1">
      <c r="A307" s="130" t="s">
        <v>539</v>
      </c>
      <c r="B307" s="127">
        <v>3635</v>
      </c>
      <c r="C307" s="131" t="s">
        <v>731</v>
      </c>
      <c r="D307" s="200">
        <v>8000</v>
      </c>
      <c r="E307" s="267">
        <v>8000</v>
      </c>
      <c r="F307" s="267">
        <v>215</v>
      </c>
      <c r="G307" s="158">
        <f>F307/E307*100</f>
        <v>2.6875</v>
      </c>
    </row>
    <row r="308" spans="1:7" ht="12.75">
      <c r="A308" s="179"/>
      <c r="B308" s="196"/>
      <c r="C308" s="195" t="s">
        <v>1009</v>
      </c>
      <c r="D308" s="180">
        <f>SUM(D306:D307)</f>
        <v>8600</v>
      </c>
      <c r="E308" s="181">
        <f>SUM(E306:E307)</f>
        <v>8350</v>
      </c>
      <c r="F308" s="210">
        <f>SUM(F306:F307)</f>
        <v>215</v>
      </c>
      <c r="G308" s="96">
        <f>F308/E308*100</f>
        <v>2.5748502994011977</v>
      </c>
    </row>
    <row r="309" spans="1:7" ht="12.75">
      <c r="A309" s="16"/>
      <c r="B309" s="59"/>
      <c r="C309" s="183"/>
      <c r="D309" s="184"/>
      <c r="E309" s="185"/>
      <c r="F309" s="186"/>
      <c r="G309" s="187"/>
    </row>
    <row r="310" spans="1:256" s="105" customFormat="1" ht="12.75">
      <c r="A310" s="188"/>
      <c r="B310" s="198"/>
      <c r="C310" s="197" t="s">
        <v>1010</v>
      </c>
      <c r="D310" s="189">
        <f>D308+D301</f>
        <v>8900</v>
      </c>
      <c r="E310" s="190">
        <f>E301+E308</f>
        <v>8650</v>
      </c>
      <c r="F310" s="191">
        <f>F301+F308</f>
        <v>242</v>
      </c>
      <c r="G310" s="26">
        <f>F310/E310*100</f>
        <v>2.7976878612716765</v>
      </c>
      <c r="H310" s="109"/>
      <c r="I310" s="28"/>
      <c r="J310" s="28"/>
      <c r="K310" s="28"/>
      <c r="L310" s="28"/>
      <c r="M310" s="28"/>
      <c r="N310" s="28"/>
      <c r="O310" s="69"/>
      <c r="P310" s="69"/>
      <c r="Q310" s="134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  <c r="DX310" s="15"/>
      <c r="DY310" s="15"/>
      <c r="DZ310" s="15"/>
      <c r="EA310" s="15"/>
      <c r="EB310" s="15"/>
      <c r="EC310" s="15"/>
      <c r="ED310" s="15"/>
      <c r="EE310" s="15"/>
      <c r="EF310" s="15"/>
      <c r="EG310" s="15"/>
      <c r="EH310" s="15"/>
      <c r="EI310" s="15"/>
      <c r="EJ310" s="15"/>
      <c r="EK310" s="15"/>
      <c r="EL310" s="15"/>
      <c r="EM310" s="15"/>
      <c r="EN310" s="15"/>
      <c r="EO310" s="15"/>
      <c r="EP310" s="15"/>
      <c r="EQ310" s="15"/>
      <c r="ER310" s="15"/>
      <c r="ES310" s="15"/>
      <c r="ET310" s="15"/>
      <c r="EU310" s="15"/>
      <c r="EV310" s="15"/>
      <c r="EW310" s="15"/>
      <c r="EX310" s="15"/>
      <c r="EY310" s="15"/>
      <c r="EZ310" s="15"/>
      <c r="FA310" s="15"/>
      <c r="FB310" s="15"/>
      <c r="FC310" s="15"/>
      <c r="FD310" s="15"/>
      <c r="FE310" s="15"/>
      <c r="FF310" s="15"/>
      <c r="FG310" s="15"/>
      <c r="FH310" s="15"/>
      <c r="FI310" s="15"/>
      <c r="FJ310" s="15"/>
      <c r="FK310" s="15"/>
      <c r="FL310" s="15"/>
      <c r="FM310" s="15"/>
      <c r="FN310" s="15"/>
      <c r="FO310" s="15"/>
      <c r="FP310" s="15"/>
      <c r="FQ310" s="15"/>
      <c r="FR310" s="15"/>
      <c r="FS310" s="15"/>
      <c r="FT310" s="15"/>
      <c r="FU310" s="15"/>
      <c r="FV310" s="15"/>
      <c r="FW310" s="15"/>
      <c r="FX310" s="15"/>
      <c r="FY310" s="15"/>
      <c r="FZ310" s="15"/>
      <c r="GA310" s="15"/>
      <c r="GB310" s="15"/>
      <c r="GC310" s="15"/>
      <c r="GD310" s="15"/>
      <c r="GE310" s="15"/>
      <c r="GF310" s="15"/>
      <c r="GG310" s="15"/>
      <c r="GH310" s="15"/>
      <c r="GI310" s="15"/>
      <c r="GJ310" s="15"/>
      <c r="GK310" s="15"/>
      <c r="GL310" s="15"/>
      <c r="GM310" s="15"/>
      <c r="GN310" s="15"/>
      <c r="GO310" s="15"/>
      <c r="GP310" s="15"/>
      <c r="GQ310" s="15"/>
      <c r="GR310" s="15"/>
      <c r="GS310" s="15"/>
      <c r="GT310" s="15"/>
      <c r="GU310" s="15"/>
      <c r="GV310" s="15"/>
      <c r="GW310" s="15"/>
      <c r="GX310" s="15"/>
      <c r="GY310" s="15"/>
      <c r="GZ310" s="15"/>
      <c r="HA310" s="15"/>
      <c r="HB310" s="15"/>
      <c r="HC310" s="15"/>
      <c r="HD310" s="15"/>
      <c r="HE310" s="15"/>
      <c r="HF310" s="15"/>
      <c r="HG310" s="15"/>
      <c r="HH310" s="15"/>
      <c r="HI310" s="15"/>
      <c r="HJ310" s="15"/>
      <c r="HK310" s="15"/>
      <c r="HL310" s="15"/>
      <c r="HM310" s="15"/>
      <c r="HN310" s="15"/>
      <c r="HO310" s="15"/>
      <c r="HP310" s="15"/>
      <c r="HQ310" s="15"/>
      <c r="HR310" s="15"/>
      <c r="HS310" s="15"/>
      <c r="HT310" s="15"/>
      <c r="HU310" s="15"/>
      <c r="HV310" s="15"/>
      <c r="HW310" s="15"/>
      <c r="HX310" s="15"/>
      <c r="HY310" s="15"/>
      <c r="HZ310" s="15"/>
      <c r="IA310" s="15"/>
      <c r="IB310" s="15"/>
      <c r="IC310" s="15"/>
      <c r="ID310" s="15"/>
      <c r="IE310" s="15"/>
      <c r="IF310" s="15"/>
      <c r="IG310" s="15"/>
      <c r="IH310" s="15"/>
      <c r="II310" s="15"/>
      <c r="IJ310" s="15"/>
      <c r="IK310" s="15"/>
      <c r="IL310" s="15"/>
      <c r="IM310" s="15"/>
      <c r="IN310" s="15"/>
      <c r="IO310" s="15"/>
      <c r="IP310" s="15"/>
      <c r="IQ310" s="15"/>
      <c r="IR310" s="15"/>
      <c r="IS310" s="15"/>
      <c r="IT310" s="15"/>
      <c r="IU310" s="15"/>
      <c r="IV310" s="15"/>
    </row>
    <row r="311" ht="12.75">
      <c r="D311" s="69"/>
    </row>
    <row r="312" spans="1:256" s="28" customFormat="1" ht="15.75">
      <c r="A312" s="64" t="s">
        <v>914</v>
      </c>
      <c r="D312" s="69"/>
      <c r="E312" s="69"/>
      <c r="F312" s="69"/>
      <c r="O312" s="69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  <c r="DX312" s="15"/>
      <c r="DY312" s="15"/>
      <c r="DZ312" s="15"/>
      <c r="EA312" s="15"/>
      <c r="EB312" s="15"/>
      <c r="EC312" s="15"/>
      <c r="ED312" s="15"/>
      <c r="EE312" s="15"/>
      <c r="EF312" s="15"/>
      <c r="EG312" s="15"/>
      <c r="EH312" s="15"/>
      <c r="EI312" s="15"/>
      <c r="EJ312" s="15"/>
      <c r="EK312" s="15"/>
      <c r="EL312" s="15"/>
      <c r="EM312" s="15"/>
      <c r="EN312" s="15"/>
      <c r="EO312" s="15"/>
      <c r="EP312" s="15"/>
      <c r="EQ312" s="15"/>
      <c r="ER312" s="15"/>
      <c r="ES312" s="15"/>
      <c r="ET312" s="15"/>
      <c r="EU312" s="15"/>
      <c r="EV312" s="15"/>
      <c r="EW312" s="15"/>
      <c r="EX312" s="15"/>
      <c r="EY312" s="15"/>
      <c r="EZ312" s="15"/>
      <c r="FA312" s="15"/>
      <c r="FB312" s="15"/>
      <c r="FC312" s="15"/>
      <c r="FD312" s="15"/>
      <c r="FE312" s="15"/>
      <c r="FF312" s="15"/>
      <c r="FG312" s="15"/>
      <c r="FH312" s="15"/>
      <c r="FI312" s="15"/>
      <c r="FJ312" s="15"/>
      <c r="FK312" s="15"/>
      <c r="FL312" s="15"/>
      <c r="FM312" s="15"/>
      <c r="FN312" s="15"/>
      <c r="FO312" s="15"/>
      <c r="FP312" s="15"/>
      <c r="FQ312" s="15"/>
      <c r="FR312" s="15"/>
      <c r="FS312" s="15"/>
      <c r="FT312" s="15"/>
      <c r="FU312" s="15"/>
      <c r="FV312" s="15"/>
      <c r="FW312" s="15"/>
      <c r="FX312" s="15"/>
      <c r="FY312" s="15"/>
      <c r="FZ312" s="15"/>
      <c r="GA312" s="15"/>
      <c r="GB312" s="15"/>
      <c r="GC312" s="15"/>
      <c r="GD312" s="15"/>
      <c r="GE312" s="15"/>
      <c r="GF312" s="15"/>
      <c r="GG312" s="15"/>
      <c r="GH312" s="15"/>
      <c r="GI312" s="15"/>
      <c r="GJ312" s="15"/>
      <c r="GK312" s="15"/>
      <c r="GL312" s="15"/>
      <c r="GM312" s="15"/>
      <c r="GN312" s="15"/>
      <c r="GO312" s="15"/>
      <c r="GP312" s="15"/>
      <c r="GQ312" s="15"/>
      <c r="GR312" s="15"/>
      <c r="GS312" s="15"/>
      <c r="GT312" s="15"/>
      <c r="GU312" s="15"/>
      <c r="GV312" s="15"/>
      <c r="GW312" s="15"/>
      <c r="GX312" s="15"/>
      <c r="GY312" s="15"/>
      <c r="GZ312" s="15"/>
      <c r="HA312" s="15"/>
      <c r="HB312" s="15"/>
      <c r="HC312" s="15"/>
      <c r="HD312" s="15"/>
      <c r="HE312" s="15"/>
      <c r="HF312" s="15"/>
      <c r="HG312" s="15"/>
      <c r="HH312" s="15"/>
      <c r="HI312" s="15"/>
      <c r="HJ312" s="15"/>
      <c r="HK312" s="15"/>
      <c r="HL312" s="15"/>
      <c r="HM312" s="15"/>
      <c r="HN312" s="15"/>
      <c r="HO312" s="15"/>
      <c r="HP312" s="15"/>
      <c r="HQ312" s="15"/>
      <c r="HR312" s="15"/>
      <c r="HS312" s="15"/>
      <c r="HT312" s="15"/>
      <c r="HU312" s="15"/>
      <c r="HV312" s="15"/>
      <c r="HW312" s="15"/>
      <c r="HX312" s="15"/>
      <c r="HY312" s="15"/>
      <c r="HZ312" s="15"/>
      <c r="IA312" s="15"/>
      <c r="IB312" s="15"/>
      <c r="IC312" s="15"/>
      <c r="ID312" s="15"/>
      <c r="IE312" s="15"/>
      <c r="IF312" s="15"/>
      <c r="IG312" s="15"/>
      <c r="IH312" s="15"/>
      <c r="II312" s="15"/>
      <c r="IJ312" s="15"/>
      <c r="IK312" s="15"/>
      <c r="IL312" s="15"/>
      <c r="IM312" s="15"/>
      <c r="IN312" s="15"/>
      <c r="IO312" s="15"/>
      <c r="IP312" s="15"/>
      <c r="IQ312" s="15"/>
      <c r="IR312" s="15"/>
      <c r="IS312" s="15"/>
      <c r="IT312" s="15"/>
      <c r="IU312" s="15"/>
      <c r="IV312" s="15"/>
    </row>
    <row r="313" spans="2:256" s="28" customFormat="1" ht="12.75">
      <c r="B313"/>
      <c r="C313"/>
      <c r="D313" s="15"/>
      <c r="E313" s="15"/>
      <c r="F313" s="15"/>
      <c r="G313"/>
      <c r="O313" s="69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  <c r="DX313" s="15"/>
      <c r="DY313" s="15"/>
      <c r="DZ313" s="15"/>
      <c r="EA313" s="15"/>
      <c r="EB313" s="15"/>
      <c r="EC313" s="15"/>
      <c r="ED313" s="15"/>
      <c r="EE313" s="15"/>
      <c r="EF313" s="15"/>
      <c r="EG313" s="15"/>
      <c r="EH313" s="15"/>
      <c r="EI313" s="15"/>
      <c r="EJ313" s="15"/>
      <c r="EK313" s="15"/>
      <c r="EL313" s="15"/>
      <c r="EM313" s="15"/>
      <c r="EN313" s="15"/>
      <c r="EO313" s="15"/>
      <c r="EP313" s="15"/>
      <c r="EQ313" s="15"/>
      <c r="ER313" s="15"/>
      <c r="ES313" s="15"/>
      <c r="ET313" s="15"/>
      <c r="EU313" s="15"/>
      <c r="EV313" s="15"/>
      <c r="EW313" s="15"/>
      <c r="EX313" s="15"/>
      <c r="EY313" s="15"/>
      <c r="EZ313" s="15"/>
      <c r="FA313" s="15"/>
      <c r="FB313" s="15"/>
      <c r="FC313" s="15"/>
      <c r="FD313" s="15"/>
      <c r="FE313" s="15"/>
      <c r="FF313" s="15"/>
      <c r="FG313" s="15"/>
      <c r="FH313" s="15"/>
      <c r="FI313" s="15"/>
      <c r="FJ313" s="15"/>
      <c r="FK313" s="15"/>
      <c r="FL313" s="15"/>
      <c r="FM313" s="15"/>
      <c r="FN313" s="15"/>
      <c r="FO313" s="15"/>
      <c r="FP313" s="15"/>
      <c r="FQ313" s="15"/>
      <c r="FR313" s="15"/>
      <c r="FS313" s="15"/>
      <c r="FT313" s="15"/>
      <c r="FU313" s="15"/>
      <c r="FV313" s="15"/>
      <c r="FW313" s="15"/>
      <c r="FX313" s="15"/>
      <c r="FY313" s="15"/>
      <c r="FZ313" s="15"/>
      <c r="GA313" s="15"/>
      <c r="GB313" s="15"/>
      <c r="GC313" s="15"/>
      <c r="GD313" s="15"/>
      <c r="GE313" s="15"/>
      <c r="GF313" s="15"/>
      <c r="GG313" s="15"/>
      <c r="GH313" s="15"/>
      <c r="GI313" s="15"/>
      <c r="GJ313" s="15"/>
      <c r="GK313" s="15"/>
      <c r="GL313" s="15"/>
      <c r="GM313" s="15"/>
      <c r="GN313" s="15"/>
      <c r="GO313" s="15"/>
      <c r="GP313" s="15"/>
      <c r="GQ313" s="15"/>
      <c r="GR313" s="15"/>
      <c r="GS313" s="15"/>
      <c r="GT313" s="15"/>
      <c r="GU313" s="15"/>
      <c r="GV313" s="15"/>
      <c r="GW313" s="15"/>
      <c r="GX313" s="15"/>
      <c r="GY313" s="15"/>
      <c r="GZ313" s="15"/>
      <c r="HA313" s="15"/>
      <c r="HB313" s="15"/>
      <c r="HC313" s="15"/>
      <c r="HD313" s="15"/>
      <c r="HE313" s="15"/>
      <c r="HF313" s="15"/>
      <c r="HG313" s="15"/>
      <c r="HH313" s="15"/>
      <c r="HI313" s="15"/>
      <c r="HJ313" s="15"/>
      <c r="HK313" s="15"/>
      <c r="HL313" s="15"/>
      <c r="HM313" s="15"/>
      <c r="HN313" s="15"/>
      <c r="HO313" s="15"/>
      <c r="HP313" s="15"/>
      <c r="HQ313" s="15"/>
      <c r="HR313" s="15"/>
      <c r="HS313" s="15"/>
      <c r="HT313" s="15"/>
      <c r="HU313" s="15"/>
      <c r="HV313" s="15"/>
      <c r="HW313" s="15"/>
      <c r="HX313" s="15"/>
      <c r="HY313" s="15"/>
      <c r="HZ313" s="15"/>
      <c r="IA313" s="15"/>
      <c r="IB313" s="15"/>
      <c r="IC313" s="15"/>
      <c r="ID313" s="15"/>
      <c r="IE313" s="15"/>
      <c r="IF313" s="15"/>
      <c r="IG313" s="15"/>
      <c r="IH313" s="15"/>
      <c r="II313" s="15"/>
      <c r="IJ313" s="15"/>
      <c r="IK313" s="15"/>
      <c r="IL313" s="15"/>
      <c r="IM313" s="15"/>
      <c r="IN313" s="15"/>
      <c r="IO313" s="15"/>
      <c r="IP313" s="15"/>
      <c r="IQ313" s="15"/>
      <c r="IR313" s="15"/>
      <c r="IS313" s="15"/>
      <c r="IT313" s="15"/>
      <c r="IU313" s="15"/>
      <c r="IV313" s="15"/>
    </row>
    <row r="314" spans="1:256" s="28" customFormat="1" ht="15" customHeight="1">
      <c r="A314" s="55" t="s">
        <v>755</v>
      </c>
      <c r="B314"/>
      <c r="C314"/>
      <c r="D314" s="15"/>
      <c r="E314" s="15"/>
      <c r="F314" s="15"/>
      <c r="G314"/>
      <c r="O314" s="69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  <c r="DX314" s="15"/>
      <c r="DY314" s="15"/>
      <c r="DZ314" s="15"/>
      <c r="EA314" s="15"/>
      <c r="EB314" s="15"/>
      <c r="EC314" s="15"/>
      <c r="ED314" s="15"/>
      <c r="EE314" s="15"/>
      <c r="EF314" s="15"/>
      <c r="EG314" s="15"/>
      <c r="EH314" s="15"/>
      <c r="EI314" s="15"/>
      <c r="EJ314" s="15"/>
      <c r="EK314" s="15"/>
      <c r="EL314" s="15"/>
      <c r="EM314" s="15"/>
      <c r="EN314" s="15"/>
      <c r="EO314" s="15"/>
      <c r="EP314" s="15"/>
      <c r="EQ314" s="15"/>
      <c r="ER314" s="15"/>
      <c r="ES314" s="15"/>
      <c r="ET314" s="15"/>
      <c r="EU314" s="15"/>
      <c r="EV314" s="15"/>
      <c r="EW314" s="15"/>
      <c r="EX314" s="15"/>
      <c r="EY314" s="15"/>
      <c r="EZ314" s="15"/>
      <c r="FA314" s="15"/>
      <c r="FB314" s="15"/>
      <c r="FC314" s="15"/>
      <c r="FD314" s="15"/>
      <c r="FE314" s="15"/>
      <c r="FF314" s="15"/>
      <c r="FG314" s="15"/>
      <c r="FH314" s="15"/>
      <c r="FI314" s="15"/>
      <c r="FJ314" s="15"/>
      <c r="FK314" s="15"/>
      <c r="FL314" s="15"/>
      <c r="FM314" s="15"/>
      <c r="FN314" s="15"/>
      <c r="FO314" s="15"/>
      <c r="FP314" s="15"/>
      <c r="FQ314" s="15"/>
      <c r="FR314" s="15"/>
      <c r="FS314" s="15"/>
      <c r="FT314" s="15"/>
      <c r="FU314" s="15"/>
      <c r="FV314" s="15"/>
      <c r="FW314" s="15"/>
      <c r="FX314" s="15"/>
      <c r="FY314" s="15"/>
      <c r="FZ314" s="15"/>
      <c r="GA314" s="15"/>
      <c r="GB314" s="15"/>
      <c r="GC314" s="15"/>
      <c r="GD314" s="15"/>
      <c r="GE314" s="15"/>
      <c r="GF314" s="15"/>
      <c r="GG314" s="15"/>
      <c r="GH314" s="15"/>
      <c r="GI314" s="15"/>
      <c r="GJ314" s="15"/>
      <c r="GK314" s="15"/>
      <c r="GL314" s="15"/>
      <c r="GM314" s="15"/>
      <c r="GN314" s="15"/>
      <c r="GO314" s="15"/>
      <c r="GP314" s="15"/>
      <c r="GQ314" s="15"/>
      <c r="GR314" s="15"/>
      <c r="GS314" s="15"/>
      <c r="GT314" s="15"/>
      <c r="GU314" s="15"/>
      <c r="GV314" s="15"/>
      <c r="GW314" s="15"/>
      <c r="GX314" s="15"/>
      <c r="GY314" s="15"/>
      <c r="GZ314" s="15"/>
      <c r="HA314" s="15"/>
      <c r="HB314" s="15"/>
      <c r="HC314" s="15"/>
      <c r="HD314" s="15"/>
      <c r="HE314" s="15"/>
      <c r="HF314" s="15"/>
      <c r="HG314" s="15"/>
      <c r="HH314" s="15"/>
      <c r="HI314" s="15"/>
      <c r="HJ314" s="15"/>
      <c r="HK314" s="15"/>
      <c r="HL314" s="15"/>
      <c r="HM314" s="15"/>
      <c r="HN314" s="15"/>
      <c r="HO314" s="15"/>
      <c r="HP314" s="15"/>
      <c r="HQ314" s="15"/>
      <c r="HR314" s="15"/>
      <c r="HS314" s="15"/>
      <c r="HT314" s="15"/>
      <c r="HU314" s="15"/>
      <c r="HV314" s="15"/>
      <c r="HW314" s="15"/>
      <c r="HX314" s="15"/>
      <c r="HY314" s="15"/>
      <c r="HZ314" s="15"/>
      <c r="IA314" s="15"/>
      <c r="IB314" s="15"/>
      <c r="IC314" s="15"/>
      <c r="ID314" s="15"/>
      <c r="IE314" s="15"/>
      <c r="IF314" s="15"/>
      <c r="IG314" s="15"/>
      <c r="IH314" s="15"/>
      <c r="II314" s="15"/>
      <c r="IJ314" s="15"/>
      <c r="IK314" s="15"/>
      <c r="IL314" s="15"/>
      <c r="IM314" s="15"/>
      <c r="IN314" s="15"/>
      <c r="IO314" s="15"/>
      <c r="IP314" s="15"/>
      <c r="IQ314" s="15"/>
      <c r="IR314" s="15"/>
      <c r="IS314" s="15"/>
      <c r="IT314" s="15"/>
      <c r="IU314" s="15"/>
      <c r="IV314" s="15"/>
    </row>
    <row r="315" spans="1:256" s="28" customFormat="1" ht="12.75">
      <c r="A315" s="55"/>
      <c r="B315"/>
      <c r="C315"/>
      <c r="D315" s="15"/>
      <c r="E315" s="15"/>
      <c r="F315" s="15"/>
      <c r="G315"/>
      <c r="O315" s="69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  <c r="DX315" s="15"/>
      <c r="DY315" s="15"/>
      <c r="DZ315" s="15"/>
      <c r="EA315" s="15"/>
      <c r="EB315" s="15"/>
      <c r="EC315" s="15"/>
      <c r="ED315" s="15"/>
      <c r="EE315" s="15"/>
      <c r="EF315" s="15"/>
      <c r="EG315" s="15"/>
      <c r="EH315" s="15"/>
      <c r="EI315" s="15"/>
      <c r="EJ315" s="15"/>
      <c r="EK315" s="15"/>
      <c r="EL315" s="15"/>
      <c r="EM315" s="15"/>
      <c r="EN315" s="15"/>
      <c r="EO315" s="15"/>
      <c r="EP315" s="15"/>
      <c r="EQ315" s="15"/>
      <c r="ER315" s="15"/>
      <c r="ES315" s="15"/>
      <c r="ET315" s="15"/>
      <c r="EU315" s="15"/>
      <c r="EV315" s="15"/>
      <c r="EW315" s="15"/>
      <c r="EX315" s="15"/>
      <c r="EY315" s="15"/>
      <c r="EZ315" s="15"/>
      <c r="FA315" s="15"/>
      <c r="FB315" s="15"/>
      <c r="FC315" s="15"/>
      <c r="FD315" s="15"/>
      <c r="FE315" s="15"/>
      <c r="FF315" s="15"/>
      <c r="FG315" s="15"/>
      <c r="FH315" s="15"/>
      <c r="FI315" s="15"/>
      <c r="FJ315" s="15"/>
      <c r="FK315" s="15"/>
      <c r="FL315" s="15"/>
      <c r="FM315" s="15"/>
      <c r="FN315" s="15"/>
      <c r="FO315" s="15"/>
      <c r="FP315" s="15"/>
      <c r="FQ315" s="15"/>
      <c r="FR315" s="15"/>
      <c r="FS315" s="15"/>
      <c r="FT315" s="15"/>
      <c r="FU315" s="15"/>
      <c r="FV315" s="15"/>
      <c r="FW315" s="15"/>
      <c r="FX315" s="15"/>
      <c r="FY315" s="15"/>
      <c r="FZ315" s="15"/>
      <c r="GA315" s="15"/>
      <c r="GB315" s="15"/>
      <c r="GC315" s="15"/>
      <c r="GD315" s="15"/>
      <c r="GE315" s="15"/>
      <c r="GF315" s="15"/>
      <c r="GG315" s="15"/>
      <c r="GH315" s="15"/>
      <c r="GI315" s="15"/>
      <c r="GJ315" s="15"/>
      <c r="GK315" s="15"/>
      <c r="GL315" s="15"/>
      <c r="GM315" s="15"/>
      <c r="GN315" s="15"/>
      <c r="GO315" s="15"/>
      <c r="GP315" s="15"/>
      <c r="GQ315" s="15"/>
      <c r="GR315" s="15"/>
      <c r="GS315" s="15"/>
      <c r="GT315" s="15"/>
      <c r="GU315" s="15"/>
      <c r="GV315" s="15"/>
      <c r="GW315" s="15"/>
      <c r="GX315" s="15"/>
      <c r="GY315" s="15"/>
      <c r="GZ315" s="15"/>
      <c r="HA315" s="15"/>
      <c r="HB315" s="15"/>
      <c r="HC315" s="15"/>
      <c r="HD315" s="15"/>
      <c r="HE315" s="15"/>
      <c r="HF315" s="15"/>
      <c r="HG315" s="15"/>
      <c r="HH315" s="15"/>
      <c r="HI315" s="15"/>
      <c r="HJ315" s="15"/>
      <c r="HK315" s="15"/>
      <c r="HL315" s="15"/>
      <c r="HM315" s="15"/>
      <c r="HN315" s="15"/>
      <c r="HO315" s="15"/>
      <c r="HP315" s="15"/>
      <c r="HQ315" s="15"/>
      <c r="HR315" s="15"/>
      <c r="HS315" s="15"/>
      <c r="HT315" s="15"/>
      <c r="HU315" s="15"/>
      <c r="HV315" s="15"/>
      <c r="HW315" s="15"/>
      <c r="HX315" s="15"/>
      <c r="HY315" s="15"/>
      <c r="HZ315" s="15"/>
      <c r="IA315" s="15"/>
      <c r="IB315" s="15"/>
      <c r="IC315" s="15"/>
      <c r="ID315" s="15"/>
      <c r="IE315" s="15"/>
      <c r="IF315" s="15"/>
      <c r="IG315" s="15"/>
      <c r="IH315" s="15"/>
      <c r="II315" s="15"/>
      <c r="IJ315" s="15"/>
      <c r="IK315" s="15"/>
      <c r="IL315" s="15"/>
      <c r="IM315" s="15"/>
      <c r="IN315" s="15"/>
      <c r="IO315" s="15"/>
      <c r="IP315" s="15"/>
      <c r="IQ315" s="15"/>
      <c r="IR315" s="15"/>
      <c r="IS315" s="15"/>
      <c r="IT315" s="15"/>
      <c r="IU315" s="15"/>
      <c r="IV315" s="15"/>
    </row>
    <row r="316" spans="1:256" s="28" customFormat="1" ht="26.25" customHeight="1">
      <c r="A316" s="7" t="s">
        <v>662</v>
      </c>
      <c r="B316" s="7" t="s">
        <v>664</v>
      </c>
      <c r="C316" s="5" t="s">
        <v>665</v>
      </c>
      <c r="D316" s="44" t="s">
        <v>795</v>
      </c>
      <c r="E316" s="51" t="s">
        <v>796</v>
      </c>
      <c r="F316" s="5" t="s">
        <v>636</v>
      </c>
      <c r="G316" s="43" t="s">
        <v>797</v>
      </c>
      <c r="O316" s="69"/>
      <c r="P316" s="15"/>
      <c r="Q316" s="15"/>
      <c r="R316" s="134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  <c r="DX316" s="15"/>
      <c r="DY316" s="15"/>
      <c r="DZ316" s="15"/>
      <c r="EA316" s="15"/>
      <c r="EB316" s="15"/>
      <c r="EC316" s="15"/>
      <c r="ED316" s="15"/>
      <c r="EE316" s="15"/>
      <c r="EF316" s="15"/>
      <c r="EG316" s="15"/>
      <c r="EH316" s="15"/>
      <c r="EI316" s="15"/>
      <c r="EJ316" s="15"/>
      <c r="EK316" s="15"/>
      <c r="EL316" s="15"/>
      <c r="EM316" s="15"/>
      <c r="EN316" s="15"/>
      <c r="EO316" s="15"/>
      <c r="EP316" s="15"/>
      <c r="EQ316" s="15"/>
      <c r="ER316" s="15"/>
      <c r="ES316" s="15"/>
      <c r="ET316" s="15"/>
      <c r="EU316" s="15"/>
      <c r="EV316" s="15"/>
      <c r="EW316" s="15"/>
      <c r="EX316" s="15"/>
      <c r="EY316" s="15"/>
      <c r="EZ316" s="15"/>
      <c r="FA316" s="15"/>
      <c r="FB316" s="15"/>
      <c r="FC316" s="15"/>
      <c r="FD316" s="15"/>
      <c r="FE316" s="15"/>
      <c r="FF316" s="15"/>
      <c r="FG316" s="15"/>
      <c r="FH316" s="15"/>
      <c r="FI316" s="15"/>
      <c r="FJ316" s="15"/>
      <c r="FK316" s="15"/>
      <c r="FL316" s="15"/>
      <c r="FM316" s="15"/>
      <c r="FN316" s="15"/>
      <c r="FO316" s="15"/>
      <c r="FP316" s="15"/>
      <c r="FQ316" s="15"/>
      <c r="FR316" s="15"/>
      <c r="FS316" s="15"/>
      <c r="FT316" s="15"/>
      <c r="FU316" s="15"/>
      <c r="FV316" s="15"/>
      <c r="FW316" s="15"/>
      <c r="FX316" s="15"/>
      <c r="FY316" s="15"/>
      <c r="FZ316" s="15"/>
      <c r="GA316" s="15"/>
      <c r="GB316" s="15"/>
      <c r="GC316" s="15"/>
      <c r="GD316" s="15"/>
      <c r="GE316" s="15"/>
      <c r="GF316" s="15"/>
      <c r="GG316" s="15"/>
      <c r="GH316" s="15"/>
      <c r="GI316" s="15"/>
      <c r="GJ316" s="15"/>
      <c r="GK316" s="15"/>
      <c r="GL316" s="15"/>
      <c r="GM316" s="15"/>
      <c r="GN316" s="15"/>
      <c r="GO316" s="15"/>
      <c r="GP316" s="15"/>
      <c r="GQ316" s="15"/>
      <c r="GR316" s="15"/>
      <c r="GS316" s="15"/>
      <c r="GT316" s="15"/>
      <c r="GU316" s="15"/>
      <c r="GV316" s="15"/>
      <c r="GW316" s="15"/>
      <c r="GX316" s="15"/>
      <c r="GY316" s="15"/>
      <c r="GZ316" s="15"/>
      <c r="HA316" s="15"/>
      <c r="HB316" s="15"/>
      <c r="HC316" s="15"/>
      <c r="HD316" s="15"/>
      <c r="HE316" s="15"/>
      <c r="HF316" s="15"/>
      <c r="HG316" s="15"/>
      <c r="HH316" s="15"/>
      <c r="HI316" s="15"/>
      <c r="HJ316" s="15"/>
      <c r="HK316" s="15"/>
      <c r="HL316" s="15"/>
      <c r="HM316" s="15"/>
      <c r="HN316" s="15"/>
      <c r="HO316" s="15"/>
      <c r="HP316" s="15"/>
      <c r="HQ316" s="15"/>
      <c r="HR316" s="15"/>
      <c r="HS316" s="15"/>
      <c r="HT316" s="15"/>
      <c r="HU316" s="15"/>
      <c r="HV316" s="15"/>
      <c r="HW316" s="15"/>
      <c r="HX316" s="15"/>
      <c r="HY316" s="15"/>
      <c r="HZ316" s="15"/>
      <c r="IA316" s="15"/>
      <c r="IB316" s="15"/>
      <c r="IC316" s="15"/>
      <c r="ID316" s="15"/>
      <c r="IE316" s="15"/>
      <c r="IF316" s="15"/>
      <c r="IG316" s="15"/>
      <c r="IH316" s="15"/>
      <c r="II316" s="15"/>
      <c r="IJ316" s="15"/>
      <c r="IK316" s="15"/>
      <c r="IL316" s="15"/>
      <c r="IM316" s="15"/>
      <c r="IN316" s="15"/>
      <c r="IO316" s="15"/>
      <c r="IP316" s="15"/>
      <c r="IQ316" s="15"/>
      <c r="IR316" s="15"/>
      <c r="IS316" s="15"/>
      <c r="IT316" s="15"/>
      <c r="IU316" s="15"/>
      <c r="IV316" s="15"/>
    </row>
    <row r="317" spans="1:256" s="28" customFormat="1" ht="25.5" customHeight="1">
      <c r="A317" s="130" t="s">
        <v>540</v>
      </c>
      <c r="B317" s="127">
        <v>2212</v>
      </c>
      <c r="C317" s="118" t="s">
        <v>721</v>
      </c>
      <c r="D317" s="200">
        <v>2040</v>
      </c>
      <c r="E317" s="267">
        <v>2040</v>
      </c>
      <c r="F317" s="267">
        <v>163</v>
      </c>
      <c r="G317" s="158">
        <f aca="true" t="shared" si="8" ref="G317:G325">F317/E317*100</f>
        <v>7.990196078431372</v>
      </c>
      <c r="O317" s="15"/>
      <c r="P317" s="15"/>
      <c r="Q317" s="15"/>
      <c r="R317" s="15"/>
      <c r="S317" s="15"/>
      <c r="T317" s="134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  <c r="DX317" s="15"/>
      <c r="DY317" s="15"/>
      <c r="DZ317" s="15"/>
      <c r="EA317" s="15"/>
      <c r="EB317" s="15"/>
      <c r="EC317" s="15"/>
      <c r="ED317" s="15"/>
      <c r="EE317" s="15"/>
      <c r="EF317" s="15"/>
      <c r="EG317" s="15"/>
      <c r="EH317" s="15"/>
      <c r="EI317" s="15"/>
      <c r="EJ317" s="15"/>
      <c r="EK317" s="15"/>
      <c r="EL317" s="15"/>
      <c r="EM317" s="15"/>
      <c r="EN317" s="15"/>
      <c r="EO317" s="15"/>
      <c r="EP317" s="15"/>
      <c r="EQ317" s="15"/>
      <c r="ER317" s="15"/>
      <c r="ES317" s="15"/>
      <c r="ET317" s="15"/>
      <c r="EU317" s="15"/>
      <c r="EV317" s="15"/>
      <c r="EW317" s="15"/>
      <c r="EX317" s="15"/>
      <c r="EY317" s="15"/>
      <c r="EZ317" s="15"/>
      <c r="FA317" s="15"/>
      <c r="FB317" s="15"/>
      <c r="FC317" s="15"/>
      <c r="FD317" s="15"/>
      <c r="FE317" s="15"/>
      <c r="FF317" s="15"/>
      <c r="FG317" s="15"/>
      <c r="FH317" s="15"/>
      <c r="FI317" s="15"/>
      <c r="FJ317" s="15"/>
      <c r="FK317" s="15"/>
      <c r="FL317" s="15"/>
      <c r="FM317" s="15"/>
      <c r="FN317" s="15"/>
      <c r="FO317" s="15"/>
      <c r="FP317" s="15"/>
      <c r="FQ317" s="15"/>
      <c r="FR317" s="15"/>
      <c r="FS317" s="15"/>
      <c r="FT317" s="15"/>
      <c r="FU317" s="15"/>
      <c r="FV317" s="15"/>
      <c r="FW317" s="15"/>
      <c r="FX317" s="15"/>
      <c r="FY317" s="15"/>
      <c r="FZ317" s="15"/>
      <c r="GA317" s="15"/>
      <c r="GB317" s="15"/>
      <c r="GC317" s="15"/>
      <c r="GD317" s="15"/>
      <c r="GE317" s="15"/>
      <c r="GF317" s="15"/>
      <c r="GG317" s="15"/>
      <c r="GH317" s="15"/>
      <c r="GI317" s="15"/>
      <c r="GJ317" s="15"/>
      <c r="GK317" s="15"/>
      <c r="GL317" s="15"/>
      <c r="GM317" s="15"/>
      <c r="GN317" s="15"/>
      <c r="GO317" s="15"/>
      <c r="GP317" s="15"/>
      <c r="GQ317" s="15"/>
      <c r="GR317" s="15"/>
      <c r="GS317" s="15"/>
      <c r="GT317" s="15"/>
      <c r="GU317" s="15"/>
      <c r="GV317" s="15"/>
      <c r="GW317" s="15"/>
      <c r="GX317" s="15"/>
      <c r="GY317" s="15"/>
      <c r="GZ317" s="15"/>
      <c r="HA317" s="15"/>
      <c r="HB317" s="15"/>
      <c r="HC317" s="15"/>
      <c r="HD317" s="15"/>
      <c r="HE317" s="15"/>
      <c r="HF317" s="15"/>
      <c r="HG317" s="15"/>
      <c r="HH317" s="15"/>
      <c r="HI317" s="15"/>
      <c r="HJ317" s="15"/>
      <c r="HK317" s="15"/>
      <c r="HL317" s="15"/>
      <c r="HM317" s="15"/>
      <c r="HN317" s="15"/>
      <c r="HO317" s="15"/>
      <c r="HP317" s="15"/>
      <c r="HQ317" s="15"/>
      <c r="HR317" s="15"/>
      <c r="HS317" s="15"/>
      <c r="HT317" s="15"/>
      <c r="HU317" s="15"/>
      <c r="HV317" s="15"/>
      <c r="HW317" s="15"/>
      <c r="HX317" s="15"/>
      <c r="HY317" s="15"/>
      <c r="HZ317" s="15"/>
      <c r="IA317" s="15"/>
      <c r="IB317" s="15"/>
      <c r="IC317" s="15"/>
      <c r="ID317" s="15"/>
      <c r="IE317" s="15"/>
      <c r="IF317" s="15"/>
      <c r="IG317" s="15"/>
      <c r="IH317" s="15"/>
      <c r="II317" s="15"/>
      <c r="IJ317" s="15"/>
      <c r="IK317" s="15"/>
      <c r="IL317" s="15"/>
      <c r="IM317" s="15"/>
      <c r="IN317" s="15"/>
      <c r="IO317" s="15"/>
      <c r="IP317" s="15"/>
      <c r="IQ317" s="15"/>
      <c r="IR317" s="15"/>
      <c r="IS317" s="15"/>
      <c r="IT317" s="15"/>
      <c r="IU317" s="15"/>
      <c r="IV317" s="15"/>
    </row>
    <row r="318" spans="1:256" s="28" customFormat="1" ht="18.75" customHeight="1">
      <c r="A318" s="130" t="s">
        <v>540</v>
      </c>
      <c r="B318" s="127">
        <v>2212</v>
      </c>
      <c r="C318" s="131" t="s">
        <v>722</v>
      </c>
      <c r="D318" s="200">
        <v>28000</v>
      </c>
      <c r="E318" s="155">
        <v>0</v>
      </c>
      <c r="F318" s="267">
        <v>0</v>
      </c>
      <c r="G318" s="158" t="s">
        <v>1007</v>
      </c>
      <c r="O318" s="15"/>
      <c r="P318" s="15"/>
      <c r="Q318" s="15"/>
      <c r="R318" s="15"/>
      <c r="S318" s="15"/>
      <c r="T318" s="134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  <c r="DX318" s="15"/>
      <c r="DY318" s="15"/>
      <c r="DZ318" s="15"/>
      <c r="EA318" s="15"/>
      <c r="EB318" s="15"/>
      <c r="EC318" s="15"/>
      <c r="ED318" s="15"/>
      <c r="EE318" s="15"/>
      <c r="EF318" s="15"/>
      <c r="EG318" s="15"/>
      <c r="EH318" s="15"/>
      <c r="EI318" s="15"/>
      <c r="EJ318" s="15"/>
      <c r="EK318" s="15"/>
      <c r="EL318" s="15"/>
      <c r="EM318" s="15"/>
      <c r="EN318" s="15"/>
      <c r="EO318" s="15"/>
      <c r="EP318" s="15"/>
      <c r="EQ318" s="15"/>
      <c r="ER318" s="15"/>
      <c r="ES318" s="15"/>
      <c r="ET318" s="15"/>
      <c r="EU318" s="15"/>
      <c r="EV318" s="15"/>
      <c r="EW318" s="15"/>
      <c r="EX318" s="15"/>
      <c r="EY318" s="15"/>
      <c r="EZ318" s="15"/>
      <c r="FA318" s="15"/>
      <c r="FB318" s="15"/>
      <c r="FC318" s="15"/>
      <c r="FD318" s="15"/>
      <c r="FE318" s="15"/>
      <c r="FF318" s="15"/>
      <c r="FG318" s="15"/>
      <c r="FH318" s="15"/>
      <c r="FI318" s="15"/>
      <c r="FJ318" s="15"/>
      <c r="FK318" s="15"/>
      <c r="FL318" s="15"/>
      <c r="FM318" s="15"/>
      <c r="FN318" s="15"/>
      <c r="FO318" s="15"/>
      <c r="FP318" s="15"/>
      <c r="FQ318" s="15"/>
      <c r="FR318" s="15"/>
      <c r="FS318" s="15"/>
      <c r="FT318" s="15"/>
      <c r="FU318" s="15"/>
      <c r="FV318" s="15"/>
      <c r="FW318" s="15"/>
      <c r="FX318" s="15"/>
      <c r="FY318" s="15"/>
      <c r="FZ318" s="15"/>
      <c r="GA318" s="15"/>
      <c r="GB318" s="15"/>
      <c r="GC318" s="15"/>
      <c r="GD318" s="15"/>
      <c r="GE318" s="15"/>
      <c r="GF318" s="15"/>
      <c r="GG318" s="15"/>
      <c r="GH318" s="15"/>
      <c r="GI318" s="15"/>
      <c r="GJ318" s="15"/>
      <c r="GK318" s="15"/>
      <c r="GL318" s="15"/>
      <c r="GM318" s="15"/>
      <c r="GN318" s="15"/>
      <c r="GO318" s="15"/>
      <c r="GP318" s="15"/>
      <c r="GQ318" s="15"/>
      <c r="GR318" s="15"/>
      <c r="GS318" s="15"/>
      <c r="GT318" s="15"/>
      <c r="GU318" s="15"/>
      <c r="GV318" s="15"/>
      <c r="GW318" s="15"/>
      <c r="GX318" s="15"/>
      <c r="GY318" s="15"/>
      <c r="GZ318" s="15"/>
      <c r="HA318" s="15"/>
      <c r="HB318" s="15"/>
      <c r="HC318" s="15"/>
      <c r="HD318" s="15"/>
      <c r="HE318" s="15"/>
      <c r="HF318" s="15"/>
      <c r="HG318" s="15"/>
      <c r="HH318" s="15"/>
      <c r="HI318" s="15"/>
      <c r="HJ318" s="15"/>
      <c r="HK318" s="15"/>
      <c r="HL318" s="15"/>
      <c r="HM318" s="15"/>
      <c r="HN318" s="15"/>
      <c r="HO318" s="15"/>
      <c r="HP318" s="15"/>
      <c r="HQ318" s="15"/>
      <c r="HR318" s="15"/>
      <c r="HS318" s="15"/>
      <c r="HT318" s="15"/>
      <c r="HU318" s="15"/>
      <c r="HV318" s="15"/>
      <c r="HW318" s="15"/>
      <c r="HX318" s="15"/>
      <c r="HY318" s="15"/>
      <c r="HZ318" s="15"/>
      <c r="IA318" s="15"/>
      <c r="IB318" s="15"/>
      <c r="IC318" s="15"/>
      <c r="ID318" s="15"/>
      <c r="IE318" s="15"/>
      <c r="IF318" s="15"/>
      <c r="IG318" s="15"/>
      <c r="IH318" s="15"/>
      <c r="II318" s="15"/>
      <c r="IJ318" s="15"/>
      <c r="IK318" s="15"/>
      <c r="IL318" s="15"/>
      <c r="IM318" s="15"/>
      <c r="IN318" s="15"/>
      <c r="IO318" s="15"/>
      <c r="IP318" s="15"/>
      <c r="IQ318" s="15"/>
      <c r="IR318" s="15"/>
      <c r="IS318" s="15"/>
      <c r="IT318" s="15"/>
      <c r="IU318" s="15"/>
      <c r="IV318" s="15"/>
    </row>
    <row r="319" spans="1:256" s="28" customFormat="1" ht="15" customHeight="1">
      <c r="A319" s="130" t="s">
        <v>540</v>
      </c>
      <c r="B319" s="127">
        <v>2221</v>
      </c>
      <c r="C319" s="118" t="s">
        <v>723</v>
      </c>
      <c r="D319" s="200">
        <v>140</v>
      </c>
      <c r="E319" s="155">
        <v>140</v>
      </c>
      <c r="F319" s="267">
        <v>71</v>
      </c>
      <c r="G319" s="158">
        <f t="shared" si="8"/>
        <v>50.71428571428571</v>
      </c>
      <c r="O319" s="15"/>
      <c r="P319" s="15"/>
      <c r="Q319" s="15"/>
      <c r="R319" s="15"/>
      <c r="S319" s="15"/>
      <c r="T319" s="13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  <c r="DX319" s="15"/>
      <c r="DY319" s="15"/>
      <c r="DZ319" s="15"/>
      <c r="EA319" s="15"/>
      <c r="EB319" s="15"/>
      <c r="EC319" s="15"/>
      <c r="ED319" s="15"/>
      <c r="EE319" s="15"/>
      <c r="EF319" s="15"/>
      <c r="EG319" s="15"/>
      <c r="EH319" s="15"/>
      <c r="EI319" s="15"/>
      <c r="EJ319" s="15"/>
      <c r="EK319" s="15"/>
      <c r="EL319" s="15"/>
      <c r="EM319" s="15"/>
      <c r="EN319" s="15"/>
      <c r="EO319" s="15"/>
      <c r="EP319" s="15"/>
      <c r="EQ319" s="15"/>
      <c r="ER319" s="15"/>
      <c r="ES319" s="15"/>
      <c r="ET319" s="15"/>
      <c r="EU319" s="15"/>
      <c r="EV319" s="15"/>
      <c r="EW319" s="15"/>
      <c r="EX319" s="15"/>
      <c r="EY319" s="15"/>
      <c r="EZ319" s="15"/>
      <c r="FA319" s="15"/>
      <c r="FB319" s="15"/>
      <c r="FC319" s="15"/>
      <c r="FD319" s="15"/>
      <c r="FE319" s="15"/>
      <c r="FF319" s="15"/>
      <c r="FG319" s="15"/>
      <c r="FH319" s="15"/>
      <c r="FI319" s="15"/>
      <c r="FJ319" s="15"/>
      <c r="FK319" s="15"/>
      <c r="FL319" s="15"/>
      <c r="FM319" s="15"/>
      <c r="FN319" s="15"/>
      <c r="FO319" s="15"/>
      <c r="FP319" s="15"/>
      <c r="FQ319" s="15"/>
      <c r="FR319" s="15"/>
      <c r="FS319" s="15"/>
      <c r="FT319" s="15"/>
      <c r="FU319" s="15"/>
      <c r="FV319" s="15"/>
      <c r="FW319" s="15"/>
      <c r="FX319" s="15"/>
      <c r="FY319" s="15"/>
      <c r="FZ319" s="15"/>
      <c r="GA319" s="15"/>
      <c r="GB319" s="15"/>
      <c r="GC319" s="15"/>
      <c r="GD319" s="15"/>
      <c r="GE319" s="15"/>
      <c r="GF319" s="15"/>
      <c r="GG319" s="15"/>
      <c r="GH319" s="15"/>
      <c r="GI319" s="15"/>
      <c r="GJ319" s="15"/>
      <c r="GK319" s="15"/>
      <c r="GL319" s="15"/>
      <c r="GM319" s="15"/>
      <c r="GN319" s="15"/>
      <c r="GO319" s="15"/>
      <c r="GP319" s="15"/>
      <c r="GQ319" s="15"/>
      <c r="GR319" s="15"/>
      <c r="GS319" s="15"/>
      <c r="GT319" s="15"/>
      <c r="GU319" s="15"/>
      <c r="GV319" s="15"/>
      <c r="GW319" s="15"/>
      <c r="GX319" s="15"/>
      <c r="GY319" s="15"/>
      <c r="GZ319" s="15"/>
      <c r="HA319" s="15"/>
      <c r="HB319" s="15"/>
      <c r="HC319" s="15"/>
      <c r="HD319" s="15"/>
      <c r="HE319" s="15"/>
      <c r="HF319" s="15"/>
      <c r="HG319" s="15"/>
      <c r="HH319" s="15"/>
      <c r="HI319" s="15"/>
      <c r="HJ319" s="15"/>
      <c r="HK319" s="15"/>
      <c r="HL319" s="15"/>
      <c r="HM319" s="15"/>
      <c r="HN319" s="15"/>
      <c r="HO319" s="15"/>
      <c r="HP319" s="15"/>
      <c r="HQ319" s="15"/>
      <c r="HR319" s="15"/>
      <c r="HS319" s="15"/>
      <c r="HT319" s="15"/>
      <c r="HU319" s="15"/>
      <c r="HV319" s="15"/>
      <c r="HW319" s="15"/>
      <c r="HX319" s="15"/>
      <c r="HY319" s="15"/>
      <c r="HZ319" s="15"/>
      <c r="IA319" s="15"/>
      <c r="IB319" s="15"/>
      <c r="IC319" s="15"/>
      <c r="ID319" s="15"/>
      <c r="IE319" s="15"/>
      <c r="IF319" s="15"/>
      <c r="IG319" s="15"/>
      <c r="IH319" s="15"/>
      <c r="II319" s="15"/>
      <c r="IJ319" s="15"/>
      <c r="IK319" s="15"/>
      <c r="IL319" s="15"/>
      <c r="IM319" s="15"/>
      <c r="IN319" s="15"/>
      <c r="IO319" s="15"/>
      <c r="IP319" s="15"/>
      <c r="IQ319" s="15"/>
      <c r="IR319" s="15"/>
      <c r="IS319" s="15"/>
      <c r="IT319" s="15"/>
      <c r="IU319" s="15"/>
      <c r="IV319" s="15"/>
    </row>
    <row r="320" spans="1:256" s="28" customFormat="1" ht="14.25" customHeight="1">
      <c r="A320" s="130" t="s">
        <v>540</v>
      </c>
      <c r="B320" s="127">
        <v>2223</v>
      </c>
      <c r="C320" s="118" t="s">
        <v>12</v>
      </c>
      <c r="D320" s="200">
        <v>350</v>
      </c>
      <c r="E320" s="155">
        <v>350</v>
      </c>
      <c r="F320" s="267">
        <v>22</v>
      </c>
      <c r="G320" s="158">
        <f>F320/E320*100</f>
        <v>6.2857142857142865</v>
      </c>
      <c r="O320" s="15"/>
      <c r="P320" s="15"/>
      <c r="Q320" s="15"/>
      <c r="R320" s="15"/>
      <c r="S320" s="15"/>
      <c r="T320" s="13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  <c r="DX320" s="15"/>
      <c r="DY320" s="15"/>
      <c r="DZ320" s="15"/>
      <c r="EA320" s="15"/>
      <c r="EB320" s="15"/>
      <c r="EC320" s="15"/>
      <c r="ED320" s="15"/>
      <c r="EE320" s="15"/>
      <c r="EF320" s="15"/>
      <c r="EG320" s="15"/>
      <c r="EH320" s="15"/>
      <c r="EI320" s="15"/>
      <c r="EJ320" s="15"/>
      <c r="EK320" s="15"/>
      <c r="EL320" s="15"/>
      <c r="EM320" s="15"/>
      <c r="EN320" s="15"/>
      <c r="EO320" s="15"/>
      <c r="EP320" s="15"/>
      <c r="EQ320" s="15"/>
      <c r="ER320" s="15"/>
      <c r="ES320" s="15"/>
      <c r="ET320" s="15"/>
      <c r="EU320" s="15"/>
      <c r="EV320" s="15"/>
      <c r="EW320" s="15"/>
      <c r="EX320" s="15"/>
      <c r="EY320" s="15"/>
      <c r="EZ320" s="15"/>
      <c r="FA320" s="15"/>
      <c r="FB320" s="15"/>
      <c r="FC320" s="15"/>
      <c r="FD320" s="15"/>
      <c r="FE320" s="15"/>
      <c r="FF320" s="15"/>
      <c r="FG320" s="15"/>
      <c r="FH320" s="15"/>
      <c r="FI320" s="15"/>
      <c r="FJ320" s="15"/>
      <c r="FK320" s="15"/>
      <c r="FL320" s="15"/>
      <c r="FM320" s="15"/>
      <c r="FN320" s="15"/>
      <c r="FO320" s="15"/>
      <c r="FP320" s="15"/>
      <c r="FQ320" s="15"/>
      <c r="FR320" s="15"/>
      <c r="FS320" s="15"/>
      <c r="FT320" s="15"/>
      <c r="FU320" s="15"/>
      <c r="FV320" s="15"/>
      <c r="FW320" s="15"/>
      <c r="FX320" s="15"/>
      <c r="FY320" s="15"/>
      <c r="FZ320" s="15"/>
      <c r="GA320" s="15"/>
      <c r="GB320" s="15"/>
      <c r="GC320" s="15"/>
      <c r="GD320" s="15"/>
      <c r="GE320" s="15"/>
      <c r="GF320" s="15"/>
      <c r="GG320" s="15"/>
      <c r="GH320" s="15"/>
      <c r="GI320" s="15"/>
      <c r="GJ320" s="15"/>
      <c r="GK320" s="15"/>
      <c r="GL320" s="15"/>
      <c r="GM320" s="15"/>
      <c r="GN320" s="15"/>
      <c r="GO320" s="15"/>
      <c r="GP320" s="15"/>
      <c r="GQ320" s="15"/>
      <c r="GR320" s="15"/>
      <c r="GS320" s="15"/>
      <c r="GT320" s="15"/>
      <c r="GU320" s="15"/>
      <c r="GV320" s="15"/>
      <c r="GW320" s="15"/>
      <c r="GX320" s="15"/>
      <c r="GY320" s="15"/>
      <c r="GZ320" s="15"/>
      <c r="HA320" s="15"/>
      <c r="HB320" s="15"/>
      <c r="HC320" s="15"/>
      <c r="HD320" s="15"/>
      <c r="HE320" s="15"/>
      <c r="HF320" s="15"/>
      <c r="HG320" s="15"/>
      <c r="HH320" s="15"/>
      <c r="HI320" s="15"/>
      <c r="HJ320" s="15"/>
      <c r="HK320" s="15"/>
      <c r="HL320" s="15"/>
      <c r="HM320" s="15"/>
      <c r="HN320" s="15"/>
      <c r="HO320" s="15"/>
      <c r="HP320" s="15"/>
      <c r="HQ320" s="15"/>
      <c r="HR320" s="15"/>
      <c r="HS320" s="15"/>
      <c r="HT320" s="15"/>
      <c r="HU320" s="15"/>
      <c r="HV320" s="15"/>
      <c r="HW320" s="15"/>
      <c r="HX320" s="15"/>
      <c r="HY320" s="15"/>
      <c r="HZ320" s="15"/>
      <c r="IA320" s="15"/>
      <c r="IB320" s="15"/>
      <c r="IC320" s="15"/>
      <c r="ID320" s="15"/>
      <c r="IE320" s="15"/>
      <c r="IF320" s="15"/>
      <c r="IG320" s="15"/>
      <c r="IH320" s="15"/>
      <c r="II320" s="15"/>
      <c r="IJ320" s="15"/>
      <c r="IK320" s="15"/>
      <c r="IL320" s="15"/>
      <c r="IM320" s="15"/>
      <c r="IN320" s="15"/>
      <c r="IO320" s="15"/>
      <c r="IP320" s="15"/>
      <c r="IQ320" s="15"/>
      <c r="IR320" s="15"/>
      <c r="IS320" s="15"/>
      <c r="IT320" s="15"/>
      <c r="IU320" s="15"/>
      <c r="IV320" s="15"/>
    </row>
    <row r="321" spans="1:256" s="28" customFormat="1" ht="25.5" customHeight="1">
      <c r="A321" s="130" t="s">
        <v>540</v>
      </c>
      <c r="B321" s="127">
        <v>2221</v>
      </c>
      <c r="C321" s="118" t="s">
        <v>1062</v>
      </c>
      <c r="D321" s="200">
        <v>256200</v>
      </c>
      <c r="E321" s="155">
        <v>257100</v>
      </c>
      <c r="F321" s="267">
        <v>116022</v>
      </c>
      <c r="G321" s="269">
        <f>F321/E321*100</f>
        <v>45.12718786464411</v>
      </c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  <c r="DX321" s="15"/>
      <c r="DY321" s="15"/>
      <c r="DZ321" s="15"/>
      <c r="EA321" s="15"/>
      <c r="EB321" s="15"/>
      <c r="EC321" s="15"/>
      <c r="ED321" s="15"/>
      <c r="EE321" s="15"/>
      <c r="EF321" s="15"/>
      <c r="EG321" s="15"/>
      <c r="EH321" s="15"/>
      <c r="EI321" s="15"/>
      <c r="EJ321" s="15"/>
      <c r="EK321" s="15"/>
      <c r="EL321" s="15"/>
      <c r="EM321" s="15"/>
      <c r="EN321" s="15"/>
      <c r="EO321" s="15"/>
      <c r="EP321" s="15"/>
      <c r="EQ321" s="15"/>
      <c r="ER321" s="15"/>
      <c r="ES321" s="15"/>
      <c r="ET321" s="15"/>
      <c r="EU321" s="15"/>
      <c r="EV321" s="15"/>
      <c r="EW321" s="15"/>
      <c r="EX321" s="15"/>
      <c r="EY321" s="15"/>
      <c r="EZ321" s="15"/>
      <c r="FA321" s="15"/>
      <c r="FB321" s="15"/>
      <c r="FC321" s="15"/>
      <c r="FD321" s="15"/>
      <c r="FE321" s="15"/>
      <c r="FF321" s="15"/>
      <c r="FG321" s="15"/>
      <c r="FH321" s="15"/>
      <c r="FI321" s="15"/>
      <c r="FJ321" s="15"/>
      <c r="FK321" s="15"/>
      <c r="FL321" s="15"/>
      <c r="FM321" s="15"/>
      <c r="FN321" s="15"/>
      <c r="FO321" s="15"/>
      <c r="FP321" s="15"/>
      <c r="FQ321" s="15"/>
      <c r="FR321" s="15"/>
      <c r="FS321" s="15"/>
      <c r="FT321" s="15"/>
      <c r="FU321" s="15"/>
      <c r="FV321" s="15"/>
      <c r="FW321" s="15"/>
      <c r="FX321" s="15"/>
      <c r="FY321" s="15"/>
      <c r="FZ321" s="15"/>
      <c r="GA321" s="15"/>
      <c r="GB321" s="15"/>
      <c r="GC321" s="15"/>
      <c r="GD321" s="15"/>
      <c r="GE321" s="15"/>
      <c r="GF321" s="15"/>
      <c r="GG321" s="15"/>
      <c r="GH321" s="15"/>
      <c r="GI321" s="15"/>
      <c r="GJ321" s="15"/>
      <c r="GK321" s="15"/>
      <c r="GL321" s="15"/>
      <c r="GM321" s="15"/>
      <c r="GN321" s="15"/>
      <c r="GO321" s="15"/>
      <c r="GP321" s="15"/>
      <c r="GQ321" s="15"/>
      <c r="GR321" s="15"/>
      <c r="GS321" s="15"/>
      <c r="GT321" s="15"/>
      <c r="GU321" s="15"/>
      <c r="GV321" s="15"/>
      <c r="GW321" s="15"/>
      <c r="GX321" s="15"/>
      <c r="GY321" s="15"/>
      <c r="GZ321" s="15"/>
      <c r="HA321" s="15"/>
      <c r="HB321" s="15"/>
      <c r="HC321" s="15"/>
      <c r="HD321" s="15"/>
      <c r="HE321" s="15"/>
      <c r="HF321" s="15"/>
      <c r="HG321" s="15"/>
      <c r="HH321" s="15"/>
      <c r="HI321" s="15"/>
      <c r="HJ321" s="15"/>
      <c r="HK321" s="15"/>
      <c r="HL321" s="15"/>
      <c r="HM321" s="15"/>
      <c r="HN321" s="15"/>
      <c r="HO321" s="15"/>
      <c r="HP321" s="15"/>
      <c r="HQ321" s="15"/>
      <c r="HR321" s="15"/>
      <c r="HS321" s="15"/>
      <c r="HT321" s="15"/>
      <c r="HU321" s="15"/>
      <c r="HV321" s="15"/>
      <c r="HW321" s="15"/>
      <c r="HX321" s="15"/>
      <c r="HY321" s="15"/>
      <c r="HZ321" s="15"/>
      <c r="IA321" s="15"/>
      <c r="IB321" s="15"/>
      <c r="IC321" s="15"/>
      <c r="ID321" s="15"/>
      <c r="IE321" s="15"/>
      <c r="IF321" s="15"/>
      <c r="IG321" s="15"/>
      <c r="IH321" s="15"/>
      <c r="II321" s="15"/>
      <c r="IJ321" s="15"/>
      <c r="IK321" s="15"/>
      <c r="IL321" s="15"/>
      <c r="IM321" s="15"/>
      <c r="IN321" s="15"/>
      <c r="IO321" s="15"/>
      <c r="IP321" s="15"/>
      <c r="IQ321" s="15"/>
      <c r="IR321" s="15"/>
      <c r="IS321" s="15"/>
      <c r="IT321" s="15"/>
      <c r="IU321" s="15"/>
      <c r="IV321" s="15"/>
    </row>
    <row r="322" spans="1:256" s="28" customFormat="1" ht="25.5">
      <c r="A322" s="130" t="s">
        <v>540</v>
      </c>
      <c r="B322" s="127">
        <v>2242</v>
      </c>
      <c r="C322" s="118" t="s">
        <v>602</v>
      </c>
      <c r="D322" s="200">
        <v>284699</v>
      </c>
      <c r="E322" s="155">
        <v>284699</v>
      </c>
      <c r="F322" s="267">
        <v>106522</v>
      </c>
      <c r="G322" s="158">
        <f t="shared" si="8"/>
        <v>37.4156565354989</v>
      </c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  <c r="DX322" s="15"/>
      <c r="DY322" s="15"/>
      <c r="DZ322" s="15"/>
      <c r="EA322" s="15"/>
      <c r="EB322" s="15"/>
      <c r="EC322" s="15"/>
      <c r="ED322" s="15"/>
      <c r="EE322" s="15"/>
      <c r="EF322" s="15"/>
      <c r="EG322" s="15"/>
      <c r="EH322" s="15"/>
      <c r="EI322" s="15"/>
      <c r="EJ322" s="15"/>
      <c r="EK322" s="15"/>
      <c r="EL322" s="15"/>
      <c r="EM322" s="15"/>
      <c r="EN322" s="15"/>
      <c r="EO322" s="15"/>
      <c r="EP322" s="15"/>
      <c r="EQ322" s="15"/>
      <c r="ER322" s="15"/>
      <c r="ES322" s="15"/>
      <c r="ET322" s="15"/>
      <c r="EU322" s="15"/>
      <c r="EV322" s="15"/>
      <c r="EW322" s="15"/>
      <c r="EX322" s="15"/>
      <c r="EY322" s="15"/>
      <c r="EZ322" s="15"/>
      <c r="FA322" s="15"/>
      <c r="FB322" s="15"/>
      <c r="FC322" s="15"/>
      <c r="FD322" s="15"/>
      <c r="FE322" s="15"/>
      <c r="FF322" s="15"/>
      <c r="FG322" s="15"/>
      <c r="FH322" s="15"/>
      <c r="FI322" s="15"/>
      <c r="FJ322" s="15"/>
      <c r="FK322" s="15"/>
      <c r="FL322" s="15"/>
      <c r="FM322" s="15"/>
      <c r="FN322" s="15"/>
      <c r="FO322" s="15"/>
      <c r="FP322" s="15"/>
      <c r="FQ322" s="15"/>
      <c r="FR322" s="15"/>
      <c r="FS322" s="15"/>
      <c r="FT322" s="15"/>
      <c r="FU322" s="15"/>
      <c r="FV322" s="15"/>
      <c r="FW322" s="15"/>
      <c r="FX322" s="15"/>
      <c r="FY322" s="15"/>
      <c r="FZ322" s="15"/>
      <c r="GA322" s="15"/>
      <c r="GB322" s="15"/>
      <c r="GC322" s="15"/>
      <c r="GD322" s="15"/>
      <c r="GE322" s="15"/>
      <c r="GF322" s="15"/>
      <c r="GG322" s="15"/>
      <c r="GH322" s="15"/>
      <c r="GI322" s="15"/>
      <c r="GJ322" s="15"/>
      <c r="GK322" s="15"/>
      <c r="GL322" s="15"/>
      <c r="GM322" s="15"/>
      <c r="GN322" s="15"/>
      <c r="GO322" s="15"/>
      <c r="GP322" s="15"/>
      <c r="GQ322" s="15"/>
      <c r="GR322" s="15"/>
      <c r="GS322" s="15"/>
      <c r="GT322" s="15"/>
      <c r="GU322" s="15"/>
      <c r="GV322" s="15"/>
      <c r="GW322" s="15"/>
      <c r="GX322" s="15"/>
      <c r="GY322" s="15"/>
      <c r="GZ322" s="15"/>
      <c r="HA322" s="15"/>
      <c r="HB322" s="15"/>
      <c r="HC322" s="15"/>
      <c r="HD322" s="15"/>
      <c r="HE322" s="15"/>
      <c r="HF322" s="15"/>
      <c r="HG322" s="15"/>
      <c r="HH322" s="15"/>
      <c r="HI322" s="15"/>
      <c r="HJ322" s="15"/>
      <c r="HK322" s="15"/>
      <c r="HL322" s="15"/>
      <c r="HM322" s="15"/>
      <c r="HN322" s="15"/>
      <c r="HO322" s="15"/>
      <c r="HP322" s="15"/>
      <c r="HQ322" s="15"/>
      <c r="HR322" s="15"/>
      <c r="HS322" s="15"/>
      <c r="HT322" s="15"/>
      <c r="HU322" s="15"/>
      <c r="HV322" s="15"/>
      <c r="HW322" s="15"/>
      <c r="HX322" s="15"/>
      <c r="HY322" s="15"/>
      <c r="HZ322" s="15"/>
      <c r="IA322" s="15"/>
      <c r="IB322" s="15"/>
      <c r="IC322" s="15"/>
      <c r="ID322" s="15"/>
      <c r="IE322" s="15"/>
      <c r="IF322" s="15"/>
      <c r="IG322" s="15"/>
      <c r="IH322" s="15"/>
      <c r="II322" s="15"/>
      <c r="IJ322" s="15"/>
      <c r="IK322" s="15"/>
      <c r="IL322" s="15"/>
      <c r="IM322" s="15"/>
      <c r="IN322" s="15"/>
      <c r="IO322" s="15"/>
      <c r="IP322" s="15"/>
      <c r="IQ322" s="15"/>
      <c r="IR322" s="15"/>
      <c r="IS322" s="15"/>
      <c r="IT322" s="15"/>
      <c r="IU322" s="15"/>
      <c r="IV322" s="15"/>
    </row>
    <row r="323" spans="1:256" s="28" customFormat="1" ht="27.75" customHeight="1">
      <c r="A323" s="130" t="s">
        <v>540</v>
      </c>
      <c r="B323" s="127" t="s">
        <v>603</v>
      </c>
      <c r="C323" s="118" t="s">
        <v>377</v>
      </c>
      <c r="D323" s="200">
        <v>30230</v>
      </c>
      <c r="E323" s="267">
        <v>30230</v>
      </c>
      <c r="F323" s="267">
        <v>12056</v>
      </c>
      <c r="G323" s="158">
        <f t="shared" si="8"/>
        <v>39.8809130003308</v>
      </c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spans="1:256" s="28" customFormat="1" ht="50.25" customHeight="1">
      <c r="A324" s="130" t="s">
        <v>540</v>
      </c>
      <c r="B324" s="127">
        <v>2299</v>
      </c>
      <c r="C324" s="266" t="s">
        <v>1061</v>
      </c>
      <c r="D324" s="200">
        <v>0</v>
      </c>
      <c r="E324" s="267">
        <v>891</v>
      </c>
      <c r="F324" s="267">
        <v>235</v>
      </c>
      <c r="G324" s="158">
        <f t="shared" si="8"/>
        <v>26.374859708193043</v>
      </c>
      <c r="O324" s="15"/>
      <c r="P324" s="15"/>
      <c r="Q324" s="15"/>
      <c r="R324" s="15"/>
      <c r="S324" s="15"/>
      <c r="T324" s="15"/>
      <c r="U324" s="134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  <c r="DX324" s="15"/>
      <c r="DY324" s="15"/>
      <c r="DZ324" s="15"/>
      <c r="EA324" s="15"/>
      <c r="EB324" s="15"/>
      <c r="EC324" s="15"/>
      <c r="ED324" s="15"/>
      <c r="EE324" s="15"/>
      <c r="EF324" s="15"/>
      <c r="EG324" s="15"/>
      <c r="EH324" s="15"/>
      <c r="EI324" s="15"/>
      <c r="EJ324" s="15"/>
      <c r="EK324" s="15"/>
      <c r="EL324" s="15"/>
      <c r="EM324" s="15"/>
      <c r="EN324" s="15"/>
      <c r="EO324" s="15"/>
      <c r="EP324" s="15"/>
      <c r="EQ324" s="15"/>
      <c r="ER324" s="15"/>
      <c r="ES324" s="15"/>
      <c r="ET324" s="15"/>
      <c r="EU324" s="15"/>
      <c r="EV324" s="15"/>
      <c r="EW324" s="15"/>
      <c r="EX324" s="15"/>
      <c r="EY324" s="15"/>
      <c r="EZ324" s="15"/>
      <c r="FA324" s="15"/>
      <c r="FB324" s="15"/>
      <c r="FC324" s="15"/>
      <c r="FD324" s="15"/>
      <c r="FE324" s="15"/>
      <c r="FF324" s="15"/>
      <c r="FG324" s="15"/>
      <c r="FH324" s="15"/>
      <c r="FI324" s="15"/>
      <c r="FJ324" s="15"/>
      <c r="FK324" s="15"/>
      <c r="FL324" s="15"/>
      <c r="FM324" s="15"/>
      <c r="FN324" s="15"/>
      <c r="FO324" s="15"/>
      <c r="FP324" s="15"/>
      <c r="FQ324" s="15"/>
      <c r="FR324" s="15"/>
      <c r="FS324" s="15"/>
      <c r="FT324" s="15"/>
      <c r="FU324" s="15"/>
      <c r="FV324" s="15"/>
      <c r="FW324" s="15"/>
      <c r="FX324" s="15"/>
      <c r="FY324" s="15"/>
      <c r="FZ324" s="15"/>
      <c r="GA324" s="15"/>
      <c r="GB324" s="15"/>
      <c r="GC324" s="15"/>
      <c r="GD324" s="15"/>
      <c r="GE324" s="15"/>
      <c r="GF324" s="15"/>
      <c r="GG324" s="15"/>
      <c r="GH324" s="15"/>
      <c r="GI324" s="15"/>
      <c r="GJ324" s="15"/>
      <c r="GK324" s="15"/>
      <c r="GL324" s="15"/>
      <c r="GM324" s="15"/>
      <c r="GN324" s="15"/>
      <c r="GO324" s="15"/>
      <c r="GP324" s="15"/>
      <c r="GQ324" s="15"/>
      <c r="GR324" s="15"/>
      <c r="GS324" s="15"/>
      <c r="GT324" s="15"/>
      <c r="GU324" s="15"/>
      <c r="GV324" s="15"/>
      <c r="GW324" s="15"/>
      <c r="GX324" s="15"/>
      <c r="GY324" s="15"/>
      <c r="GZ324" s="15"/>
      <c r="HA324" s="15"/>
      <c r="HB324" s="15"/>
      <c r="HC324" s="15"/>
      <c r="HD324" s="15"/>
      <c r="HE324" s="15"/>
      <c r="HF324" s="15"/>
      <c r="HG324" s="15"/>
      <c r="HH324" s="15"/>
      <c r="HI324" s="15"/>
      <c r="HJ324" s="15"/>
      <c r="HK324" s="15"/>
      <c r="HL324" s="15"/>
      <c r="HM324" s="15"/>
      <c r="HN324" s="15"/>
      <c r="HO324" s="15"/>
      <c r="HP324" s="15"/>
      <c r="HQ324" s="15"/>
      <c r="HR324" s="15"/>
      <c r="HS324" s="15"/>
      <c r="HT324" s="15"/>
      <c r="HU324" s="15"/>
      <c r="HV324" s="15"/>
      <c r="HW324" s="15"/>
      <c r="HX324" s="15"/>
      <c r="HY324" s="15"/>
      <c r="HZ324" s="15"/>
      <c r="IA324" s="15"/>
      <c r="IB324" s="15"/>
      <c r="IC324" s="15"/>
      <c r="ID324" s="15"/>
      <c r="IE324" s="15"/>
      <c r="IF324" s="15"/>
      <c r="IG324" s="15"/>
      <c r="IH324" s="15"/>
      <c r="II324" s="15"/>
      <c r="IJ324" s="15"/>
      <c r="IK324" s="15"/>
      <c r="IL324" s="15"/>
      <c r="IM324" s="15"/>
      <c r="IN324" s="15"/>
      <c r="IO324" s="15"/>
      <c r="IP324" s="15"/>
      <c r="IQ324" s="15"/>
      <c r="IR324" s="15"/>
      <c r="IS324" s="15"/>
      <c r="IT324" s="15"/>
      <c r="IU324" s="15"/>
      <c r="IV324" s="15"/>
    </row>
    <row r="325" spans="1:21" ht="12.75">
      <c r="A325" s="179"/>
      <c r="B325" s="196"/>
      <c r="C325" s="195" t="s">
        <v>1008</v>
      </c>
      <c r="D325" s="180">
        <f>SUM(D317:D324)</f>
        <v>601659</v>
      </c>
      <c r="E325" s="180">
        <f>SUM(E317:E324)</f>
        <v>575450</v>
      </c>
      <c r="F325" s="180">
        <f>SUM(F317:F324)</f>
        <v>235091</v>
      </c>
      <c r="G325" s="96">
        <f t="shared" si="8"/>
        <v>40.85341906334173</v>
      </c>
      <c r="U325" s="134"/>
    </row>
    <row r="326" spans="1:21" ht="12.75">
      <c r="A326" s="164"/>
      <c r="B326" s="165"/>
      <c r="C326" s="385"/>
      <c r="D326" s="184"/>
      <c r="E326" s="185"/>
      <c r="F326" s="229"/>
      <c r="G326" s="99"/>
      <c r="U326" s="134"/>
    </row>
    <row r="327" spans="1:256" s="28" customFormat="1" ht="13.5" customHeight="1">
      <c r="A327" s="796" t="s">
        <v>39</v>
      </c>
      <c r="B327" s="796"/>
      <c r="C327" s="796"/>
      <c r="D327" s="186"/>
      <c r="E327" s="186"/>
      <c r="F327" s="546"/>
      <c r="G327" s="337"/>
      <c r="O327" s="69"/>
      <c r="P327" s="15"/>
      <c r="Q327" s="15"/>
      <c r="R327" s="15"/>
      <c r="S327" s="15"/>
      <c r="T327" s="15"/>
      <c r="U327" s="134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3.5" customHeight="1">
      <c r="A328" s="20"/>
      <c r="B328" s="20"/>
      <c r="C328" s="20"/>
      <c r="D328" s="186"/>
      <c r="E328" s="186"/>
      <c r="F328" s="186"/>
      <c r="G328" s="337"/>
      <c r="O328" s="69"/>
      <c r="P328" s="15"/>
      <c r="Q328" s="15"/>
      <c r="R328" s="15"/>
      <c r="S328" s="15"/>
      <c r="T328" s="15"/>
      <c r="U328" s="134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5.5" customHeight="1">
      <c r="A329" s="7" t="s">
        <v>662</v>
      </c>
      <c r="B329" s="7" t="s">
        <v>664</v>
      </c>
      <c r="C329" s="5" t="s">
        <v>665</v>
      </c>
      <c r="D329" s="44" t="s">
        <v>795</v>
      </c>
      <c r="E329" s="51" t="s">
        <v>796</v>
      </c>
      <c r="F329" s="5" t="s">
        <v>636</v>
      </c>
      <c r="G329" s="43" t="s">
        <v>797</v>
      </c>
      <c r="O329" s="69"/>
      <c r="P329" s="15"/>
      <c r="Q329" s="15"/>
      <c r="R329" s="15"/>
      <c r="S329" s="15"/>
      <c r="T329" s="15"/>
      <c r="U329" s="134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14.25" customHeight="1">
      <c r="A330" s="130" t="s">
        <v>429</v>
      </c>
      <c r="B330" s="130" t="s">
        <v>37</v>
      </c>
      <c r="C330" s="118" t="s">
        <v>41</v>
      </c>
      <c r="D330" s="200">
        <v>73300</v>
      </c>
      <c r="E330" s="267">
        <v>101359</v>
      </c>
      <c r="F330" s="267">
        <v>120</v>
      </c>
      <c r="G330" s="158">
        <f>F330/E330*100</f>
        <v>0.11839106542092957</v>
      </c>
      <c r="O330" s="69"/>
      <c r="P330" s="15"/>
      <c r="Q330" s="15"/>
      <c r="R330" s="15"/>
      <c r="S330" s="15"/>
      <c r="T330" s="15"/>
      <c r="U330" s="134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4.25" customHeight="1">
      <c r="A331" s="130" t="s">
        <v>430</v>
      </c>
      <c r="B331" s="130" t="s">
        <v>37</v>
      </c>
      <c r="C331" s="118" t="s">
        <v>40</v>
      </c>
      <c r="D331" s="200">
        <v>106700</v>
      </c>
      <c r="E331" s="267">
        <v>128990</v>
      </c>
      <c r="F331" s="267">
        <v>416</v>
      </c>
      <c r="G331" s="158">
        <f>F331/E331*100</f>
        <v>0.3225056205907435</v>
      </c>
      <c r="O331" s="69"/>
      <c r="P331" s="15"/>
      <c r="Q331" s="15"/>
      <c r="R331" s="15"/>
      <c r="S331" s="15"/>
      <c r="T331" s="15"/>
      <c r="U331" s="134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79"/>
      <c r="B332" s="196"/>
      <c r="C332" s="195" t="s">
        <v>353</v>
      </c>
      <c r="D332" s="182">
        <f>SUM(D330:D331)</f>
        <v>180000</v>
      </c>
      <c r="E332" s="182">
        <f>SUM(E330:E331)</f>
        <v>230349</v>
      </c>
      <c r="F332" s="210">
        <f>SUM(F330:F331)</f>
        <v>536</v>
      </c>
      <c r="G332" s="208">
        <f>F332/E332*100</f>
        <v>0.2326903958775597</v>
      </c>
      <c r="O332" s="69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7" ht="12.75">
      <c r="A333" s="16"/>
      <c r="B333" s="59"/>
      <c r="C333" s="183"/>
      <c r="D333" s="184"/>
      <c r="E333" s="185"/>
      <c r="F333" s="229"/>
      <c r="G333" s="99"/>
    </row>
    <row r="334" spans="1:256" s="28" customFormat="1" ht="14.25" customHeight="1">
      <c r="A334" s="796" t="s">
        <v>550</v>
      </c>
      <c r="B334" s="796"/>
      <c r="C334" s="796"/>
      <c r="D334" s="842"/>
      <c r="E334" s="842"/>
      <c r="F334" s="61"/>
      <c r="G334" s="70"/>
      <c r="O334" s="69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14.25" customHeight="1">
      <c r="A335" s="20"/>
      <c r="B335" s="20"/>
      <c r="C335" s="20"/>
      <c r="D335" s="61"/>
      <c r="E335" s="61"/>
      <c r="F335" s="61"/>
      <c r="G335" s="70"/>
      <c r="O335" s="69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256" s="28" customFormat="1" ht="25.5" customHeight="1">
      <c r="A336" s="7" t="s">
        <v>662</v>
      </c>
      <c r="B336" s="7" t="s">
        <v>664</v>
      </c>
      <c r="C336" s="5" t="s">
        <v>665</v>
      </c>
      <c r="D336" s="44" t="s">
        <v>795</v>
      </c>
      <c r="E336" s="51" t="s">
        <v>796</v>
      </c>
      <c r="F336" s="5" t="s">
        <v>636</v>
      </c>
      <c r="G336" s="43" t="s">
        <v>797</v>
      </c>
      <c r="O336" s="69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  <c r="DX336" s="15"/>
      <c r="DY336" s="15"/>
      <c r="DZ336" s="15"/>
      <c r="EA336" s="15"/>
      <c r="EB336" s="15"/>
      <c r="EC336" s="15"/>
      <c r="ED336" s="15"/>
      <c r="EE336" s="15"/>
      <c r="EF336" s="15"/>
      <c r="EG336" s="15"/>
      <c r="EH336" s="15"/>
      <c r="EI336" s="15"/>
      <c r="EJ336" s="15"/>
      <c r="EK336" s="15"/>
      <c r="EL336" s="15"/>
      <c r="EM336" s="15"/>
      <c r="EN336" s="15"/>
      <c r="EO336" s="15"/>
      <c r="EP336" s="15"/>
      <c r="EQ336" s="15"/>
      <c r="ER336" s="15"/>
      <c r="ES336" s="15"/>
      <c r="ET336" s="15"/>
      <c r="EU336" s="15"/>
      <c r="EV336" s="15"/>
      <c r="EW336" s="15"/>
      <c r="EX336" s="15"/>
      <c r="EY336" s="15"/>
      <c r="EZ336" s="15"/>
      <c r="FA336" s="15"/>
      <c r="FB336" s="15"/>
      <c r="FC336" s="15"/>
      <c r="FD336" s="15"/>
      <c r="FE336" s="15"/>
      <c r="FF336" s="15"/>
      <c r="FG336" s="15"/>
      <c r="FH336" s="15"/>
      <c r="FI336" s="15"/>
      <c r="FJ336" s="15"/>
      <c r="FK336" s="15"/>
      <c r="FL336" s="15"/>
      <c r="FM336" s="15"/>
      <c r="FN336" s="15"/>
      <c r="FO336" s="15"/>
      <c r="FP336" s="15"/>
      <c r="FQ336" s="15"/>
      <c r="FR336" s="15"/>
      <c r="FS336" s="15"/>
      <c r="FT336" s="15"/>
      <c r="FU336" s="15"/>
      <c r="FV336" s="15"/>
      <c r="FW336" s="15"/>
      <c r="FX336" s="15"/>
      <c r="FY336" s="15"/>
      <c r="FZ336" s="15"/>
      <c r="GA336" s="15"/>
      <c r="GB336" s="15"/>
      <c r="GC336" s="15"/>
      <c r="GD336" s="15"/>
      <c r="GE336" s="15"/>
      <c r="GF336" s="15"/>
      <c r="GG336" s="15"/>
      <c r="GH336" s="15"/>
      <c r="GI336" s="15"/>
      <c r="GJ336" s="15"/>
      <c r="GK336" s="15"/>
      <c r="GL336" s="15"/>
      <c r="GM336" s="15"/>
      <c r="GN336" s="15"/>
      <c r="GO336" s="15"/>
      <c r="GP336" s="15"/>
      <c r="GQ336" s="15"/>
      <c r="GR336" s="15"/>
      <c r="GS336" s="15"/>
      <c r="GT336" s="15"/>
      <c r="GU336" s="15"/>
      <c r="GV336" s="15"/>
      <c r="GW336" s="15"/>
      <c r="GX336" s="15"/>
      <c r="GY336" s="15"/>
      <c r="GZ336" s="15"/>
      <c r="HA336" s="15"/>
      <c r="HB336" s="15"/>
      <c r="HC336" s="15"/>
      <c r="HD336" s="15"/>
      <c r="HE336" s="15"/>
      <c r="HF336" s="15"/>
      <c r="HG336" s="15"/>
      <c r="HH336" s="15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  <c r="HZ336" s="15"/>
      <c r="IA336" s="15"/>
      <c r="IB336" s="15"/>
      <c r="IC336" s="15"/>
      <c r="ID336" s="15"/>
      <c r="IE336" s="15"/>
      <c r="IF336" s="15"/>
      <c r="IG336" s="15"/>
      <c r="IH336" s="15"/>
      <c r="II336" s="15"/>
      <c r="IJ336" s="15"/>
      <c r="IK336" s="15"/>
      <c r="IL336" s="15"/>
      <c r="IM336" s="15"/>
      <c r="IN336" s="15"/>
      <c r="IO336" s="15"/>
      <c r="IP336" s="15"/>
      <c r="IQ336" s="15"/>
      <c r="IR336" s="15"/>
      <c r="IS336" s="15"/>
      <c r="IT336" s="15"/>
      <c r="IU336" s="15"/>
      <c r="IV336" s="15"/>
    </row>
    <row r="337" spans="1:256" s="28" customFormat="1" ht="13.5" customHeight="1">
      <c r="A337" s="130" t="s">
        <v>540</v>
      </c>
      <c r="B337" s="127">
        <v>2212</v>
      </c>
      <c r="C337" s="118" t="s">
        <v>552</v>
      </c>
      <c r="D337" s="200">
        <f>D338+D339+D340</f>
        <v>803100</v>
      </c>
      <c r="E337" s="200">
        <f>E338+E339+E340</f>
        <v>823100</v>
      </c>
      <c r="F337" s="430">
        <f>F338+F339+F340</f>
        <v>296654</v>
      </c>
      <c r="G337" s="158">
        <f aca="true" t="shared" si="9" ref="G337:G342">F337/E337*100</f>
        <v>36.0410642692261</v>
      </c>
      <c r="O337" s="69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  <c r="DX337" s="15"/>
      <c r="DY337" s="15"/>
      <c r="DZ337" s="15"/>
      <c r="EA337" s="15"/>
      <c r="EB337" s="15"/>
      <c r="EC337" s="15"/>
      <c r="ED337" s="15"/>
      <c r="EE337" s="15"/>
      <c r="EF337" s="15"/>
      <c r="EG337" s="15"/>
      <c r="EH337" s="15"/>
      <c r="EI337" s="15"/>
      <c r="EJ337" s="15"/>
      <c r="EK337" s="15"/>
      <c r="EL337" s="15"/>
      <c r="EM337" s="15"/>
      <c r="EN337" s="15"/>
      <c r="EO337" s="15"/>
      <c r="EP337" s="15"/>
      <c r="EQ337" s="15"/>
      <c r="ER337" s="15"/>
      <c r="ES337" s="15"/>
      <c r="ET337" s="15"/>
      <c r="EU337" s="15"/>
      <c r="EV337" s="15"/>
      <c r="EW337" s="15"/>
      <c r="EX337" s="15"/>
      <c r="EY337" s="15"/>
      <c r="EZ337" s="15"/>
      <c r="FA337" s="15"/>
      <c r="FB337" s="15"/>
      <c r="FC337" s="15"/>
      <c r="FD337" s="15"/>
      <c r="FE337" s="15"/>
      <c r="FF337" s="15"/>
      <c r="FG337" s="15"/>
      <c r="FH337" s="15"/>
      <c r="FI337" s="15"/>
      <c r="FJ337" s="15"/>
      <c r="FK337" s="15"/>
      <c r="FL337" s="15"/>
      <c r="FM337" s="15"/>
      <c r="FN337" s="15"/>
      <c r="FO337" s="15"/>
      <c r="FP337" s="15"/>
      <c r="FQ337" s="15"/>
      <c r="FR337" s="15"/>
      <c r="FS337" s="15"/>
      <c r="FT337" s="15"/>
      <c r="FU337" s="15"/>
      <c r="FV337" s="15"/>
      <c r="FW337" s="15"/>
      <c r="FX337" s="15"/>
      <c r="FY337" s="15"/>
      <c r="FZ337" s="15"/>
      <c r="GA337" s="15"/>
      <c r="GB337" s="15"/>
      <c r="GC337" s="15"/>
      <c r="GD337" s="15"/>
      <c r="GE337" s="15"/>
      <c r="GF337" s="15"/>
      <c r="GG337" s="15"/>
      <c r="GH337" s="15"/>
      <c r="GI337" s="15"/>
      <c r="GJ337" s="15"/>
      <c r="GK337" s="15"/>
      <c r="GL337" s="15"/>
      <c r="GM337" s="15"/>
      <c r="GN337" s="15"/>
      <c r="GO337" s="15"/>
      <c r="GP337" s="15"/>
      <c r="GQ337" s="15"/>
      <c r="GR337" s="15"/>
      <c r="GS337" s="15"/>
      <c r="GT337" s="15"/>
      <c r="GU337" s="15"/>
      <c r="GV337" s="15"/>
      <c r="GW337" s="15"/>
      <c r="GX337" s="15"/>
      <c r="GY337" s="15"/>
      <c r="GZ337" s="15"/>
      <c r="HA337" s="15"/>
      <c r="HB337" s="15"/>
      <c r="HC337" s="15"/>
      <c r="HD337" s="15"/>
      <c r="HE337" s="15"/>
      <c r="HF337" s="15"/>
      <c r="HG337" s="15"/>
      <c r="HH337" s="15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  <c r="HZ337" s="15"/>
      <c r="IA337" s="15"/>
      <c r="IB337" s="15"/>
      <c r="IC337" s="15"/>
      <c r="ID337" s="15"/>
      <c r="IE337" s="15"/>
      <c r="IF337" s="15"/>
      <c r="IG337" s="15"/>
      <c r="IH337" s="15"/>
      <c r="II337" s="15"/>
      <c r="IJ337" s="15"/>
      <c r="IK337" s="15"/>
      <c r="IL337" s="15"/>
      <c r="IM337" s="15"/>
      <c r="IN337" s="15"/>
      <c r="IO337" s="15"/>
      <c r="IP337" s="15"/>
      <c r="IQ337" s="15"/>
      <c r="IR337" s="15"/>
      <c r="IS337" s="15"/>
      <c r="IT337" s="15"/>
      <c r="IU337" s="15"/>
      <c r="IV337" s="15"/>
    </row>
    <row r="338" spans="1:256" s="28" customFormat="1" ht="15" customHeight="1">
      <c r="A338" s="130"/>
      <c r="B338" s="559" t="s">
        <v>551</v>
      </c>
      <c r="C338" s="560" t="s">
        <v>954</v>
      </c>
      <c r="D338" s="561">
        <v>557400</v>
      </c>
      <c r="E338" s="562">
        <v>557400</v>
      </c>
      <c r="F338" s="562">
        <v>279925</v>
      </c>
      <c r="G338" s="563">
        <f t="shared" si="9"/>
        <v>50.219770362396844</v>
      </c>
      <c r="O338" s="69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5" customHeight="1">
      <c r="A339" s="130"/>
      <c r="B339" s="564"/>
      <c r="C339" s="560" t="s">
        <v>38</v>
      </c>
      <c r="D339" s="561">
        <v>210000</v>
      </c>
      <c r="E339" s="562">
        <v>230000</v>
      </c>
      <c r="F339" s="562">
        <v>15434</v>
      </c>
      <c r="G339" s="563">
        <f t="shared" si="9"/>
        <v>6.710434782608695</v>
      </c>
      <c r="O339" s="69"/>
      <c r="P339" s="15"/>
      <c r="Q339" s="15"/>
      <c r="R339" s="15"/>
      <c r="S339" s="15"/>
      <c r="T339" s="13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15" customHeight="1">
      <c r="A340" s="130"/>
      <c r="B340" s="564"/>
      <c r="C340" s="560" t="s">
        <v>425</v>
      </c>
      <c r="D340" s="561">
        <v>35700</v>
      </c>
      <c r="E340" s="562">
        <v>35700</v>
      </c>
      <c r="F340" s="562">
        <v>1295</v>
      </c>
      <c r="G340" s="563">
        <f t="shared" si="9"/>
        <v>3.6274509803921573</v>
      </c>
      <c r="O340" s="69"/>
      <c r="P340" s="15"/>
      <c r="Q340" s="15"/>
      <c r="R340" s="15"/>
      <c r="S340" s="15"/>
      <c r="T340" s="134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5" customHeight="1">
      <c r="A341" s="130" t="s">
        <v>540</v>
      </c>
      <c r="B341" s="127">
        <v>2212</v>
      </c>
      <c r="C341" s="558" t="s">
        <v>955</v>
      </c>
      <c r="D341" s="200">
        <v>14000</v>
      </c>
      <c r="E341" s="267">
        <v>14000</v>
      </c>
      <c r="F341" s="267">
        <v>0</v>
      </c>
      <c r="G341" s="158">
        <f t="shared" si="9"/>
        <v>0</v>
      </c>
      <c r="O341" s="69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4.25" customHeight="1">
      <c r="A342" s="179"/>
      <c r="B342" s="196"/>
      <c r="C342" s="195" t="s">
        <v>351</v>
      </c>
      <c r="D342" s="182">
        <f>D337+D341</f>
        <v>817100</v>
      </c>
      <c r="E342" s="182">
        <f>E337+E341</f>
        <v>837100</v>
      </c>
      <c r="F342" s="210">
        <f>F337+F341</f>
        <v>296654</v>
      </c>
      <c r="G342" s="208">
        <f t="shared" si="9"/>
        <v>35.438298889021624</v>
      </c>
      <c r="O342" s="69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6"/>
      <c r="B343" s="59"/>
      <c r="C343" s="183"/>
      <c r="D343" s="186"/>
      <c r="E343" s="186"/>
      <c r="F343" s="186"/>
      <c r="G343" s="337"/>
      <c r="O343" s="69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7" ht="17.25" customHeight="1">
      <c r="A344" s="857" t="s">
        <v>703</v>
      </c>
      <c r="B344" s="857"/>
      <c r="C344" s="857"/>
      <c r="D344" s="455"/>
      <c r="E344" s="455"/>
      <c r="F344" s="455"/>
      <c r="G344" s="99"/>
    </row>
    <row r="345" spans="1:7" ht="25.5" customHeight="1">
      <c r="A345" s="7" t="s">
        <v>662</v>
      </c>
      <c r="B345" s="7" t="s">
        <v>664</v>
      </c>
      <c r="C345" s="5" t="s">
        <v>665</v>
      </c>
      <c r="D345" s="44" t="s">
        <v>795</v>
      </c>
      <c r="E345" s="51" t="s">
        <v>796</v>
      </c>
      <c r="F345" s="5" t="s">
        <v>636</v>
      </c>
      <c r="G345" s="43" t="s">
        <v>797</v>
      </c>
    </row>
    <row r="346" spans="1:22" ht="21" customHeight="1">
      <c r="A346" s="130" t="s">
        <v>540</v>
      </c>
      <c r="B346" s="127">
        <v>2223</v>
      </c>
      <c r="C346" s="131" t="s">
        <v>729</v>
      </c>
      <c r="D346" s="299">
        <v>1500</v>
      </c>
      <c r="E346" s="299">
        <v>1500</v>
      </c>
      <c r="F346" s="299">
        <v>0</v>
      </c>
      <c r="G346" s="157">
        <f aca="true" t="shared" si="10" ref="G346:G351">F346/E346*100</f>
        <v>0</v>
      </c>
      <c r="V346" s="301"/>
    </row>
    <row r="347" spans="1:22" ht="22.5" customHeight="1">
      <c r="A347" s="130" t="s">
        <v>540</v>
      </c>
      <c r="B347" s="127">
        <v>2212</v>
      </c>
      <c r="C347" s="131" t="s">
        <v>483</v>
      </c>
      <c r="D347" s="299">
        <v>0</v>
      </c>
      <c r="E347" s="299">
        <v>5</v>
      </c>
      <c r="F347" s="299">
        <v>5</v>
      </c>
      <c r="G347" s="157">
        <f t="shared" si="10"/>
        <v>100</v>
      </c>
      <c r="V347" s="301"/>
    </row>
    <row r="348" spans="1:22" ht="24" customHeight="1">
      <c r="A348" s="130" t="s">
        <v>540</v>
      </c>
      <c r="B348" s="127">
        <v>2212</v>
      </c>
      <c r="C348" s="131" t="s">
        <v>574</v>
      </c>
      <c r="D348" s="299">
        <v>0</v>
      </c>
      <c r="E348" s="299">
        <v>415</v>
      </c>
      <c r="F348" s="299">
        <v>0</v>
      </c>
      <c r="G348" s="157">
        <f t="shared" si="10"/>
        <v>0</v>
      </c>
      <c r="V348" s="301"/>
    </row>
    <row r="349" spans="1:22" ht="22.5" customHeight="1">
      <c r="A349" s="130" t="s">
        <v>540</v>
      </c>
      <c r="B349" s="127">
        <v>2212</v>
      </c>
      <c r="C349" s="131" t="s">
        <v>575</v>
      </c>
      <c r="D349" s="299">
        <v>0</v>
      </c>
      <c r="E349" s="299">
        <v>519</v>
      </c>
      <c r="F349" s="299">
        <v>0</v>
      </c>
      <c r="G349" s="157">
        <f t="shared" si="10"/>
        <v>0</v>
      </c>
      <c r="V349" s="301"/>
    </row>
    <row r="350" spans="1:22" ht="37.5" customHeight="1">
      <c r="A350" s="130" t="s">
        <v>540</v>
      </c>
      <c r="B350" s="127">
        <v>2212</v>
      </c>
      <c r="C350" s="131" t="s">
        <v>831</v>
      </c>
      <c r="D350" s="299">
        <v>0</v>
      </c>
      <c r="E350" s="299">
        <v>52000</v>
      </c>
      <c r="F350" s="299">
        <v>0</v>
      </c>
      <c r="G350" s="157">
        <f t="shared" si="10"/>
        <v>0</v>
      </c>
      <c r="V350" s="301"/>
    </row>
    <row r="351" spans="1:256" s="105" customFormat="1" ht="14.25" customHeight="1">
      <c r="A351" s="179"/>
      <c r="B351" s="196"/>
      <c r="C351" s="195" t="s">
        <v>1009</v>
      </c>
      <c r="D351" s="180">
        <f>SUM(D346:D350)</f>
        <v>1500</v>
      </c>
      <c r="E351" s="180">
        <f>SUM(E346:E350)</f>
        <v>54439</v>
      </c>
      <c r="F351" s="180">
        <f>SUM(F346:F350)</f>
        <v>5</v>
      </c>
      <c r="G351" s="170">
        <f t="shared" si="10"/>
        <v>0.009184591928580612</v>
      </c>
      <c r="H351" s="109"/>
      <c r="I351" s="28"/>
      <c r="J351" s="28"/>
      <c r="K351" s="28"/>
      <c r="L351" s="28"/>
      <c r="M351" s="28"/>
      <c r="N351" s="28"/>
      <c r="O351" s="69"/>
      <c r="P351" s="69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7" ht="12.75" customHeight="1">
      <c r="A352" s="16"/>
      <c r="B352" s="59"/>
      <c r="C352" s="183"/>
      <c r="D352" s="455"/>
      <c r="E352" s="455"/>
      <c r="F352" s="455"/>
      <c r="G352" s="99"/>
    </row>
    <row r="353" spans="1:256" s="28" customFormat="1" ht="14.25" customHeight="1">
      <c r="A353" s="796" t="s">
        <v>700</v>
      </c>
      <c r="B353" s="796"/>
      <c r="C353" s="796"/>
      <c r="D353" s="842"/>
      <c r="E353" s="186"/>
      <c r="F353" s="186"/>
      <c r="G353" s="337"/>
      <c r="O353" s="69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25.5" customHeight="1">
      <c r="A354" s="7" t="s">
        <v>662</v>
      </c>
      <c r="B354" s="7" t="s">
        <v>664</v>
      </c>
      <c r="C354" s="5" t="s">
        <v>665</v>
      </c>
      <c r="D354" s="44" t="s">
        <v>795</v>
      </c>
      <c r="E354" s="51" t="s">
        <v>796</v>
      </c>
      <c r="F354" s="5" t="s">
        <v>636</v>
      </c>
      <c r="G354" s="43" t="s">
        <v>797</v>
      </c>
      <c r="O354" s="69"/>
      <c r="P354" s="15"/>
      <c r="Q354" s="15"/>
      <c r="R354" s="15"/>
      <c r="S354" s="15"/>
      <c r="T354" s="134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3.5" customHeight="1">
      <c r="A355" s="130" t="s">
        <v>541</v>
      </c>
      <c r="B355" s="130" t="s">
        <v>45</v>
      </c>
      <c r="C355" s="118" t="s">
        <v>720</v>
      </c>
      <c r="D355" s="200">
        <v>20000</v>
      </c>
      <c r="E355" s="267">
        <v>20000</v>
      </c>
      <c r="F355" s="267">
        <v>9409</v>
      </c>
      <c r="G355" s="158">
        <f>F355/E355*100</f>
        <v>47.044999999999995</v>
      </c>
      <c r="O355" s="69"/>
      <c r="P355" s="15"/>
      <c r="Q355" s="15"/>
      <c r="R355" s="15"/>
      <c r="S355" s="15"/>
      <c r="T355" s="15"/>
      <c r="U355" s="134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4.25" customHeight="1">
      <c r="A356" s="179"/>
      <c r="B356" s="196"/>
      <c r="C356" s="195" t="s">
        <v>605</v>
      </c>
      <c r="D356" s="182">
        <f>SUM(D355:D355)</f>
        <v>20000</v>
      </c>
      <c r="E356" s="182">
        <f>SUM(E355:E355)</f>
        <v>20000</v>
      </c>
      <c r="F356" s="182">
        <f>SUM(F355:F355)</f>
        <v>9409</v>
      </c>
      <c r="G356" s="208">
        <f>F356/E356*100</f>
        <v>47.044999999999995</v>
      </c>
      <c r="O356" s="69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2" customHeight="1">
      <c r="A357" s="16"/>
      <c r="B357" s="59"/>
      <c r="C357" s="183"/>
      <c r="D357" s="186"/>
      <c r="E357" s="186"/>
      <c r="F357" s="186"/>
      <c r="G357" s="337"/>
      <c r="O357" s="69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15" customHeight="1">
      <c r="A358" s="64" t="s">
        <v>356</v>
      </c>
      <c r="B358" s="2"/>
      <c r="C358" s="2"/>
      <c r="D358" s="186"/>
      <c r="E358" s="186"/>
      <c r="F358" s="186"/>
      <c r="G358" s="337"/>
      <c r="O358" s="69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7" ht="12.75">
      <c r="A359" s="130" t="s">
        <v>21</v>
      </c>
      <c r="B359" s="130" t="s">
        <v>46</v>
      </c>
      <c r="C359" s="118" t="s">
        <v>47</v>
      </c>
      <c r="D359" s="200">
        <v>24400</v>
      </c>
      <c r="E359" s="267">
        <v>24400</v>
      </c>
      <c r="F359" s="267">
        <v>12195</v>
      </c>
      <c r="G359" s="158">
        <f>F359/E359*100</f>
        <v>49.97950819672131</v>
      </c>
    </row>
    <row r="360" spans="1:7" ht="12.75">
      <c r="A360" s="16"/>
      <c r="B360" s="59"/>
      <c r="C360" s="183"/>
      <c r="D360" s="184"/>
      <c r="E360" s="185"/>
      <c r="F360" s="229"/>
      <c r="G360" s="261"/>
    </row>
    <row r="361" spans="1:7" ht="12.75">
      <c r="A361" s="188"/>
      <c r="B361" s="198"/>
      <c r="C361" s="197" t="s">
        <v>1010</v>
      </c>
      <c r="D361" s="189">
        <f>D325+D332+D342+D351+D356+D359</f>
        <v>1644659</v>
      </c>
      <c r="E361" s="189">
        <f>E325+E332+E342+E351+E356+E359</f>
        <v>1741738</v>
      </c>
      <c r="F361" s="189">
        <f>F325+F332+F342+F351+F356+F359</f>
        <v>553890</v>
      </c>
      <c r="G361" s="26">
        <f>F361/E361*100</f>
        <v>31.800994179377152</v>
      </c>
    </row>
    <row r="362" spans="1:7" ht="13.5" customHeight="1">
      <c r="A362" s="16"/>
      <c r="B362" s="59"/>
      <c r="C362" s="183"/>
      <c r="D362" s="184"/>
      <c r="E362" s="185"/>
      <c r="F362" s="229"/>
      <c r="G362" s="99"/>
    </row>
    <row r="363" spans="1:256" s="28" customFormat="1" ht="15.75">
      <c r="A363" s="64" t="s">
        <v>761</v>
      </c>
      <c r="D363" s="69"/>
      <c r="E363" s="69"/>
      <c r="F363" s="69"/>
      <c r="O363" s="69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  <c r="DX363" s="15"/>
      <c r="DY363" s="15"/>
      <c r="DZ363" s="15"/>
      <c r="EA363" s="15"/>
      <c r="EB363" s="15"/>
      <c r="EC363" s="15"/>
      <c r="ED363" s="15"/>
      <c r="EE363" s="15"/>
      <c r="EF363" s="15"/>
      <c r="EG363" s="15"/>
      <c r="EH363" s="15"/>
      <c r="EI363" s="15"/>
      <c r="EJ363" s="15"/>
      <c r="EK363" s="15"/>
      <c r="EL363" s="15"/>
      <c r="EM363" s="15"/>
      <c r="EN363" s="15"/>
      <c r="EO363" s="15"/>
      <c r="EP363" s="15"/>
      <c r="EQ363" s="15"/>
      <c r="ER363" s="15"/>
      <c r="ES363" s="15"/>
      <c r="ET363" s="15"/>
      <c r="EU363" s="15"/>
      <c r="EV363" s="15"/>
      <c r="EW363" s="15"/>
      <c r="EX363" s="15"/>
      <c r="EY363" s="15"/>
      <c r="EZ363" s="15"/>
      <c r="FA363" s="15"/>
      <c r="FB363" s="15"/>
      <c r="FC363" s="15"/>
      <c r="FD363" s="15"/>
      <c r="FE363" s="15"/>
      <c r="FF363" s="15"/>
      <c r="FG363" s="15"/>
      <c r="FH363" s="15"/>
      <c r="FI363" s="15"/>
      <c r="FJ363" s="15"/>
      <c r="FK363" s="15"/>
      <c r="FL363" s="15"/>
      <c r="FM363" s="15"/>
      <c r="FN363" s="15"/>
      <c r="FO363" s="15"/>
      <c r="FP363" s="15"/>
      <c r="FQ363" s="15"/>
      <c r="FR363" s="15"/>
      <c r="FS363" s="15"/>
      <c r="FT363" s="15"/>
      <c r="FU363" s="15"/>
      <c r="FV363" s="15"/>
      <c r="FW363" s="15"/>
      <c r="FX363" s="15"/>
      <c r="FY363" s="15"/>
      <c r="FZ363" s="15"/>
      <c r="GA363" s="15"/>
      <c r="GB363" s="15"/>
      <c r="GC363" s="15"/>
      <c r="GD363" s="15"/>
      <c r="GE363" s="15"/>
      <c r="GF363" s="15"/>
      <c r="GG363" s="15"/>
      <c r="GH363" s="15"/>
      <c r="GI363" s="15"/>
      <c r="GJ363" s="15"/>
      <c r="GK363" s="15"/>
      <c r="GL363" s="15"/>
      <c r="GM363" s="15"/>
      <c r="GN363" s="15"/>
      <c r="GO363" s="15"/>
      <c r="GP363" s="15"/>
      <c r="GQ363" s="15"/>
      <c r="GR363" s="15"/>
      <c r="GS363" s="15"/>
      <c r="GT363" s="15"/>
      <c r="GU363" s="15"/>
      <c r="GV363" s="15"/>
      <c r="GW363" s="15"/>
      <c r="GX363" s="15"/>
      <c r="GY363" s="15"/>
      <c r="GZ363" s="15"/>
      <c r="HA363" s="15"/>
      <c r="HB363" s="15"/>
      <c r="HC363" s="15"/>
      <c r="HD363" s="15"/>
      <c r="HE363" s="15"/>
      <c r="HF363" s="15"/>
      <c r="HG363" s="15"/>
      <c r="HH363" s="15"/>
      <c r="HI363" s="15"/>
      <c r="HJ363" s="15"/>
      <c r="HK363" s="15"/>
      <c r="HL363" s="15"/>
      <c r="HM363" s="15"/>
      <c r="HN363" s="15"/>
      <c r="HO363" s="15"/>
      <c r="HP363" s="15"/>
      <c r="HQ363" s="15"/>
      <c r="HR363" s="15"/>
      <c r="HS363" s="15"/>
      <c r="HT363" s="15"/>
      <c r="HU363" s="15"/>
      <c r="HV363" s="15"/>
      <c r="HW363" s="15"/>
      <c r="HX363" s="15"/>
      <c r="HY363" s="15"/>
      <c r="HZ363" s="15"/>
      <c r="IA363" s="15"/>
      <c r="IB363" s="15"/>
      <c r="IC363" s="15"/>
      <c r="ID363" s="15"/>
      <c r="IE363" s="15"/>
      <c r="IF363" s="15"/>
      <c r="IG363" s="15"/>
      <c r="IH363" s="15"/>
      <c r="II363" s="15"/>
      <c r="IJ363" s="15"/>
      <c r="IK363" s="15"/>
      <c r="IL363" s="15"/>
      <c r="IM363" s="15"/>
      <c r="IN363" s="15"/>
      <c r="IO363" s="15"/>
      <c r="IP363" s="15"/>
      <c r="IQ363" s="15"/>
      <c r="IR363" s="15"/>
      <c r="IS363" s="15"/>
      <c r="IT363" s="15"/>
      <c r="IU363" s="15"/>
      <c r="IV363" s="15"/>
    </row>
    <row r="364" spans="1:256" s="28" customFormat="1" ht="11.25" customHeight="1">
      <c r="A364" s="64"/>
      <c r="D364" s="69"/>
      <c r="E364" s="69"/>
      <c r="F364" s="69"/>
      <c r="O364" s="69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  <c r="DX364" s="15"/>
      <c r="DY364" s="15"/>
      <c r="DZ364" s="15"/>
      <c r="EA364" s="15"/>
      <c r="EB364" s="15"/>
      <c r="EC364" s="15"/>
      <c r="ED364" s="15"/>
      <c r="EE364" s="15"/>
      <c r="EF364" s="15"/>
      <c r="EG364" s="15"/>
      <c r="EH364" s="15"/>
      <c r="EI364" s="15"/>
      <c r="EJ364" s="15"/>
      <c r="EK364" s="15"/>
      <c r="EL364" s="15"/>
      <c r="EM364" s="15"/>
      <c r="EN364" s="15"/>
      <c r="EO364" s="15"/>
      <c r="EP364" s="15"/>
      <c r="EQ364" s="15"/>
      <c r="ER364" s="15"/>
      <c r="ES364" s="15"/>
      <c r="ET364" s="15"/>
      <c r="EU364" s="15"/>
      <c r="EV364" s="15"/>
      <c r="EW364" s="15"/>
      <c r="EX364" s="15"/>
      <c r="EY364" s="15"/>
      <c r="EZ364" s="15"/>
      <c r="FA364" s="15"/>
      <c r="FB364" s="15"/>
      <c r="FC364" s="15"/>
      <c r="FD364" s="15"/>
      <c r="FE364" s="15"/>
      <c r="FF364" s="15"/>
      <c r="FG364" s="15"/>
      <c r="FH364" s="15"/>
      <c r="FI364" s="15"/>
      <c r="FJ364" s="15"/>
      <c r="FK364" s="15"/>
      <c r="FL364" s="15"/>
      <c r="FM364" s="15"/>
      <c r="FN364" s="15"/>
      <c r="FO364" s="15"/>
      <c r="FP364" s="15"/>
      <c r="FQ364" s="15"/>
      <c r="FR364" s="15"/>
      <c r="FS364" s="15"/>
      <c r="FT364" s="15"/>
      <c r="FU364" s="15"/>
      <c r="FV364" s="15"/>
      <c r="FW364" s="15"/>
      <c r="FX364" s="15"/>
      <c r="FY364" s="15"/>
      <c r="FZ364" s="15"/>
      <c r="GA364" s="15"/>
      <c r="GB364" s="15"/>
      <c r="GC364" s="15"/>
      <c r="GD364" s="15"/>
      <c r="GE364" s="15"/>
      <c r="GF364" s="15"/>
      <c r="GG364" s="15"/>
      <c r="GH364" s="15"/>
      <c r="GI364" s="15"/>
      <c r="GJ364" s="15"/>
      <c r="GK364" s="15"/>
      <c r="GL364" s="15"/>
      <c r="GM364" s="15"/>
      <c r="GN364" s="15"/>
      <c r="GO364" s="15"/>
      <c r="GP364" s="15"/>
      <c r="GQ364" s="15"/>
      <c r="GR364" s="15"/>
      <c r="GS364" s="15"/>
      <c r="GT364" s="15"/>
      <c r="GU364" s="15"/>
      <c r="GV364" s="15"/>
      <c r="GW364" s="15"/>
      <c r="GX364" s="15"/>
      <c r="GY364" s="15"/>
      <c r="GZ364" s="15"/>
      <c r="HA364" s="15"/>
      <c r="HB364" s="15"/>
      <c r="HC364" s="15"/>
      <c r="HD364" s="15"/>
      <c r="HE364" s="15"/>
      <c r="HF364" s="15"/>
      <c r="HG364" s="15"/>
      <c r="HH364" s="15"/>
      <c r="HI364" s="15"/>
      <c r="HJ364" s="15"/>
      <c r="HK364" s="15"/>
      <c r="HL364" s="15"/>
      <c r="HM364" s="15"/>
      <c r="HN364" s="15"/>
      <c r="HO364" s="15"/>
      <c r="HP364" s="15"/>
      <c r="HQ364" s="15"/>
      <c r="HR364" s="15"/>
      <c r="HS364" s="15"/>
      <c r="HT364" s="15"/>
      <c r="HU364" s="15"/>
      <c r="HV364" s="15"/>
      <c r="HW364" s="15"/>
      <c r="HX364" s="15"/>
      <c r="HY364" s="15"/>
      <c r="HZ364" s="15"/>
      <c r="IA364" s="15"/>
      <c r="IB364" s="15"/>
      <c r="IC364" s="15"/>
      <c r="ID364" s="15"/>
      <c r="IE364" s="15"/>
      <c r="IF364" s="15"/>
      <c r="IG364" s="15"/>
      <c r="IH364" s="15"/>
      <c r="II364" s="15"/>
      <c r="IJ364" s="15"/>
      <c r="IK364" s="15"/>
      <c r="IL364" s="15"/>
      <c r="IM364" s="15"/>
      <c r="IN364" s="15"/>
      <c r="IO364" s="15"/>
      <c r="IP364" s="15"/>
      <c r="IQ364" s="15"/>
      <c r="IR364" s="15"/>
      <c r="IS364" s="15"/>
      <c r="IT364" s="15"/>
      <c r="IU364" s="15"/>
      <c r="IV364" s="15"/>
    </row>
    <row r="365" spans="1:7" ht="14.25" customHeight="1">
      <c r="A365" s="55" t="s">
        <v>755</v>
      </c>
      <c r="D365" s="184"/>
      <c r="E365" s="185"/>
      <c r="F365" s="229"/>
      <c r="G365" s="204"/>
    </row>
    <row r="366" spans="1:7" ht="12" customHeight="1">
      <c r="A366" s="55"/>
      <c r="D366" s="184"/>
      <c r="E366" s="185"/>
      <c r="F366" s="229"/>
      <c r="G366" s="204"/>
    </row>
    <row r="367" spans="1:256" s="28" customFormat="1" ht="25.5" customHeight="1">
      <c r="A367" s="7" t="s">
        <v>662</v>
      </c>
      <c r="B367" s="7" t="s">
        <v>664</v>
      </c>
      <c r="C367" s="5" t="s">
        <v>665</v>
      </c>
      <c r="D367" s="44" t="s">
        <v>795</v>
      </c>
      <c r="E367" s="51" t="s">
        <v>796</v>
      </c>
      <c r="F367" s="5" t="s">
        <v>636</v>
      </c>
      <c r="G367" s="43" t="s">
        <v>797</v>
      </c>
      <c r="O367" s="69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  <c r="DX367" s="15"/>
      <c r="DY367" s="15"/>
      <c r="DZ367" s="15"/>
      <c r="EA367" s="15"/>
      <c r="EB367" s="15"/>
      <c r="EC367" s="15"/>
      <c r="ED367" s="15"/>
      <c r="EE367" s="15"/>
      <c r="EF367" s="15"/>
      <c r="EG367" s="15"/>
      <c r="EH367" s="15"/>
      <c r="EI367" s="15"/>
      <c r="EJ367" s="15"/>
      <c r="EK367" s="15"/>
      <c r="EL367" s="15"/>
      <c r="EM367" s="15"/>
      <c r="EN367" s="15"/>
      <c r="EO367" s="15"/>
      <c r="EP367" s="15"/>
      <c r="EQ367" s="15"/>
      <c r="ER367" s="15"/>
      <c r="ES367" s="15"/>
      <c r="ET367" s="15"/>
      <c r="EU367" s="15"/>
      <c r="EV367" s="15"/>
      <c r="EW367" s="15"/>
      <c r="EX367" s="15"/>
      <c r="EY367" s="15"/>
      <c r="EZ367" s="15"/>
      <c r="FA367" s="15"/>
      <c r="FB367" s="15"/>
      <c r="FC367" s="15"/>
      <c r="FD367" s="15"/>
      <c r="FE367" s="15"/>
      <c r="FF367" s="15"/>
      <c r="FG367" s="15"/>
      <c r="FH367" s="15"/>
      <c r="FI367" s="15"/>
      <c r="FJ367" s="15"/>
      <c r="FK367" s="15"/>
      <c r="FL367" s="15"/>
      <c r="FM367" s="15"/>
      <c r="FN367" s="15"/>
      <c r="FO367" s="15"/>
      <c r="FP367" s="15"/>
      <c r="FQ367" s="15"/>
      <c r="FR367" s="15"/>
      <c r="FS367" s="15"/>
      <c r="FT367" s="15"/>
      <c r="FU367" s="15"/>
      <c r="FV367" s="15"/>
      <c r="FW367" s="15"/>
      <c r="FX367" s="15"/>
      <c r="FY367" s="15"/>
      <c r="FZ367" s="15"/>
      <c r="GA367" s="15"/>
      <c r="GB367" s="15"/>
      <c r="GC367" s="15"/>
      <c r="GD367" s="15"/>
      <c r="GE367" s="15"/>
      <c r="GF367" s="15"/>
      <c r="GG367" s="15"/>
      <c r="GH367" s="15"/>
      <c r="GI367" s="15"/>
      <c r="GJ367" s="15"/>
      <c r="GK367" s="15"/>
      <c r="GL367" s="15"/>
      <c r="GM367" s="15"/>
      <c r="GN367" s="15"/>
      <c r="GO367" s="15"/>
      <c r="GP367" s="15"/>
      <c r="GQ367" s="15"/>
      <c r="GR367" s="15"/>
      <c r="GS367" s="15"/>
      <c r="GT367" s="15"/>
      <c r="GU367" s="15"/>
      <c r="GV367" s="15"/>
      <c r="GW367" s="15"/>
      <c r="GX367" s="15"/>
      <c r="GY367" s="15"/>
      <c r="GZ367" s="15"/>
      <c r="HA367" s="15"/>
      <c r="HB367" s="15"/>
      <c r="HC367" s="15"/>
      <c r="HD367" s="15"/>
      <c r="HE367" s="15"/>
      <c r="HF367" s="15"/>
      <c r="HG367" s="15"/>
      <c r="HH367" s="15"/>
      <c r="HI367" s="15"/>
      <c r="HJ367" s="15"/>
      <c r="HK367" s="15"/>
      <c r="HL367" s="15"/>
      <c r="HM367" s="15"/>
      <c r="HN367" s="15"/>
      <c r="HO367" s="15"/>
      <c r="HP367" s="15"/>
      <c r="HQ367" s="15"/>
      <c r="HR367" s="15"/>
      <c r="HS367" s="15"/>
      <c r="HT367" s="15"/>
      <c r="HU367" s="15"/>
      <c r="HV367" s="15"/>
      <c r="HW367" s="15"/>
      <c r="HX367" s="15"/>
      <c r="HY367" s="15"/>
      <c r="HZ367" s="15"/>
      <c r="IA367" s="15"/>
      <c r="IB367" s="15"/>
      <c r="IC367" s="15"/>
      <c r="ID367" s="15"/>
      <c r="IE367" s="15"/>
      <c r="IF367" s="15"/>
      <c r="IG367" s="15"/>
      <c r="IH367" s="15"/>
      <c r="II367" s="15"/>
      <c r="IJ367" s="15"/>
      <c r="IK367" s="15"/>
      <c r="IL367" s="15"/>
      <c r="IM367" s="15"/>
      <c r="IN367" s="15"/>
      <c r="IO367" s="15"/>
      <c r="IP367" s="15"/>
      <c r="IQ367" s="15"/>
      <c r="IR367" s="15"/>
      <c r="IS367" s="15"/>
      <c r="IT367" s="15"/>
      <c r="IU367" s="15"/>
      <c r="IV367" s="15"/>
    </row>
    <row r="368" spans="1:256" s="28" customFormat="1" ht="15" customHeight="1">
      <c r="A368" s="130" t="s">
        <v>542</v>
      </c>
      <c r="B368" s="127">
        <v>4332</v>
      </c>
      <c r="C368" s="266" t="s">
        <v>956</v>
      </c>
      <c r="D368" s="430">
        <v>1000</v>
      </c>
      <c r="E368" s="267">
        <v>1000</v>
      </c>
      <c r="F368" s="267">
        <v>314</v>
      </c>
      <c r="G368" s="158">
        <f aca="true" t="shared" si="11" ref="G368:G374">F368/E368*100</f>
        <v>31.4</v>
      </c>
      <c r="O368" s="69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15" customHeight="1">
      <c r="A369" s="130" t="s">
        <v>542</v>
      </c>
      <c r="B369" s="127">
        <v>4339</v>
      </c>
      <c r="C369" s="266" t="s">
        <v>1</v>
      </c>
      <c r="D369" s="430">
        <v>860</v>
      </c>
      <c r="E369" s="267">
        <v>860</v>
      </c>
      <c r="F369" s="267">
        <v>56</v>
      </c>
      <c r="G369" s="158">
        <f t="shared" si="11"/>
        <v>6.511627906976744</v>
      </c>
      <c r="O369" s="69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25.5" customHeight="1">
      <c r="A370" s="130" t="s">
        <v>542</v>
      </c>
      <c r="B370" s="127">
        <v>4339</v>
      </c>
      <c r="C370" s="266" t="s">
        <v>699</v>
      </c>
      <c r="D370" s="430">
        <v>400</v>
      </c>
      <c r="E370" s="267">
        <v>400</v>
      </c>
      <c r="F370" s="267">
        <v>79</v>
      </c>
      <c r="G370" s="158">
        <f t="shared" si="11"/>
        <v>19.75</v>
      </c>
      <c r="O370" s="69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25.5">
      <c r="A371" s="130" t="s">
        <v>542</v>
      </c>
      <c r="B371" s="127">
        <v>4399</v>
      </c>
      <c r="C371" s="266" t="s">
        <v>555</v>
      </c>
      <c r="D371" s="430">
        <v>400</v>
      </c>
      <c r="E371" s="267">
        <v>410</v>
      </c>
      <c r="F371" s="267">
        <v>50</v>
      </c>
      <c r="G371" s="158">
        <f t="shared" si="11"/>
        <v>12.195121951219512</v>
      </c>
      <c r="O371" s="69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13.5" customHeight="1">
      <c r="A372" s="130" t="s">
        <v>542</v>
      </c>
      <c r="B372" s="127">
        <v>4399</v>
      </c>
      <c r="C372" s="266" t="s">
        <v>456</v>
      </c>
      <c r="D372" s="430">
        <v>0</v>
      </c>
      <c r="E372" s="267">
        <v>836</v>
      </c>
      <c r="F372" s="267">
        <v>315</v>
      </c>
      <c r="G372" s="158">
        <f t="shared" si="11"/>
        <v>37.67942583732057</v>
      </c>
      <c r="O372" s="69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8" customFormat="1" ht="24.75" customHeight="1">
      <c r="A373" s="130" t="s">
        <v>542</v>
      </c>
      <c r="B373" s="127">
        <v>4342</v>
      </c>
      <c r="C373" s="266" t="s">
        <v>710</v>
      </c>
      <c r="D373" s="430">
        <v>0</v>
      </c>
      <c r="E373" s="267">
        <v>100</v>
      </c>
      <c r="F373" s="267">
        <v>100</v>
      </c>
      <c r="G373" s="158">
        <f t="shared" si="11"/>
        <v>100</v>
      </c>
      <c r="O373" s="69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256" s="28" customFormat="1" ht="12.75">
      <c r="A374" s="179"/>
      <c r="B374" s="196"/>
      <c r="C374" s="195" t="s">
        <v>1008</v>
      </c>
      <c r="D374" s="180">
        <f>SUM(D368:D373)</f>
        <v>2660</v>
      </c>
      <c r="E374" s="180">
        <f>SUM(E368:E373)</f>
        <v>3606</v>
      </c>
      <c r="F374" s="347">
        <f>SUM(F368:F373)</f>
        <v>914</v>
      </c>
      <c r="G374" s="394">
        <f t="shared" si="11"/>
        <v>25.346644481419855</v>
      </c>
      <c r="O374" s="69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  <c r="DX374" s="15"/>
      <c r="DY374" s="15"/>
      <c r="DZ374" s="15"/>
      <c r="EA374" s="15"/>
      <c r="EB374" s="15"/>
      <c r="EC374" s="15"/>
      <c r="ED374" s="15"/>
      <c r="EE374" s="15"/>
      <c r="EF374" s="15"/>
      <c r="EG374" s="15"/>
      <c r="EH374" s="15"/>
      <c r="EI374" s="15"/>
      <c r="EJ374" s="15"/>
      <c r="EK374" s="15"/>
      <c r="EL374" s="15"/>
      <c r="EM374" s="15"/>
      <c r="EN374" s="15"/>
      <c r="EO374" s="15"/>
      <c r="EP374" s="15"/>
      <c r="EQ374" s="15"/>
      <c r="ER374" s="15"/>
      <c r="ES374" s="15"/>
      <c r="ET374" s="15"/>
      <c r="EU374" s="15"/>
      <c r="EV374" s="15"/>
      <c r="EW374" s="15"/>
      <c r="EX374" s="15"/>
      <c r="EY374" s="15"/>
      <c r="EZ374" s="15"/>
      <c r="FA374" s="15"/>
      <c r="FB374" s="15"/>
      <c r="FC374" s="15"/>
      <c r="FD374" s="15"/>
      <c r="FE374" s="15"/>
      <c r="FF374" s="15"/>
      <c r="FG374" s="15"/>
      <c r="FH374" s="15"/>
      <c r="FI374" s="15"/>
      <c r="FJ374" s="15"/>
      <c r="FK374" s="15"/>
      <c r="FL374" s="15"/>
      <c r="FM374" s="15"/>
      <c r="FN374" s="15"/>
      <c r="FO374" s="15"/>
      <c r="FP374" s="15"/>
      <c r="FQ374" s="15"/>
      <c r="FR374" s="15"/>
      <c r="FS374" s="15"/>
      <c r="FT374" s="15"/>
      <c r="FU374" s="15"/>
      <c r="FV374" s="15"/>
      <c r="FW374" s="15"/>
      <c r="FX374" s="15"/>
      <c r="FY374" s="15"/>
      <c r="FZ374" s="15"/>
      <c r="GA374" s="15"/>
      <c r="GB374" s="15"/>
      <c r="GC374" s="15"/>
      <c r="GD374" s="15"/>
      <c r="GE374" s="15"/>
      <c r="GF374" s="15"/>
      <c r="GG374" s="15"/>
      <c r="GH374" s="15"/>
      <c r="GI374" s="15"/>
      <c r="GJ374" s="15"/>
      <c r="GK374" s="15"/>
      <c r="GL374" s="15"/>
      <c r="GM374" s="15"/>
      <c r="GN374" s="15"/>
      <c r="GO374" s="15"/>
      <c r="GP374" s="15"/>
      <c r="GQ374" s="15"/>
      <c r="GR374" s="15"/>
      <c r="GS374" s="15"/>
      <c r="GT374" s="15"/>
      <c r="GU374" s="15"/>
      <c r="GV374" s="15"/>
      <c r="GW374" s="15"/>
      <c r="GX374" s="15"/>
      <c r="GY374" s="15"/>
      <c r="GZ374" s="15"/>
      <c r="HA374" s="15"/>
      <c r="HB374" s="15"/>
      <c r="HC374" s="15"/>
      <c r="HD374" s="15"/>
      <c r="HE374" s="15"/>
      <c r="HF374" s="15"/>
      <c r="HG374" s="15"/>
      <c r="HH374" s="15"/>
      <c r="HI374" s="15"/>
      <c r="HJ374" s="15"/>
      <c r="HK374" s="15"/>
      <c r="HL374" s="15"/>
      <c r="HM374" s="15"/>
      <c r="HN374" s="15"/>
      <c r="HO374" s="15"/>
      <c r="HP374" s="15"/>
      <c r="HQ374" s="15"/>
      <c r="HR374" s="15"/>
      <c r="HS374" s="15"/>
      <c r="HT374" s="15"/>
      <c r="HU374" s="15"/>
      <c r="HV374" s="15"/>
      <c r="HW374" s="15"/>
      <c r="HX374" s="15"/>
      <c r="HY374" s="15"/>
      <c r="HZ374" s="15"/>
      <c r="IA374" s="15"/>
      <c r="IB374" s="15"/>
      <c r="IC374" s="15"/>
      <c r="ID374" s="15"/>
      <c r="IE374" s="15"/>
      <c r="IF374" s="15"/>
      <c r="IG374" s="15"/>
      <c r="IH374" s="15"/>
      <c r="II374" s="15"/>
      <c r="IJ374" s="15"/>
      <c r="IK374" s="15"/>
      <c r="IL374" s="15"/>
      <c r="IM374" s="15"/>
      <c r="IN374" s="15"/>
      <c r="IO374" s="15"/>
      <c r="IP374" s="15"/>
      <c r="IQ374" s="15"/>
      <c r="IR374" s="15"/>
      <c r="IS374" s="15"/>
      <c r="IT374" s="15"/>
      <c r="IU374" s="15"/>
      <c r="IV374" s="15"/>
    </row>
    <row r="375" spans="2:256" s="28" customFormat="1" ht="12" customHeight="1">
      <c r="B375"/>
      <c r="C375"/>
      <c r="D375" s="15"/>
      <c r="E375" s="15"/>
      <c r="F375" s="15"/>
      <c r="G375"/>
      <c r="O375" s="69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  <c r="DX375" s="15"/>
      <c r="DY375" s="15"/>
      <c r="DZ375" s="15"/>
      <c r="EA375" s="15"/>
      <c r="EB375" s="15"/>
      <c r="EC375" s="15"/>
      <c r="ED375" s="15"/>
      <c r="EE375" s="15"/>
      <c r="EF375" s="15"/>
      <c r="EG375" s="15"/>
      <c r="EH375" s="15"/>
      <c r="EI375" s="15"/>
      <c r="EJ375" s="15"/>
      <c r="EK375" s="15"/>
      <c r="EL375" s="15"/>
      <c r="EM375" s="15"/>
      <c r="EN375" s="15"/>
      <c r="EO375" s="15"/>
      <c r="EP375" s="15"/>
      <c r="EQ375" s="15"/>
      <c r="ER375" s="15"/>
      <c r="ES375" s="15"/>
      <c r="ET375" s="15"/>
      <c r="EU375" s="15"/>
      <c r="EV375" s="15"/>
      <c r="EW375" s="15"/>
      <c r="EX375" s="15"/>
      <c r="EY375" s="15"/>
      <c r="EZ375" s="15"/>
      <c r="FA375" s="15"/>
      <c r="FB375" s="15"/>
      <c r="FC375" s="15"/>
      <c r="FD375" s="15"/>
      <c r="FE375" s="15"/>
      <c r="FF375" s="15"/>
      <c r="FG375" s="15"/>
      <c r="FH375" s="15"/>
      <c r="FI375" s="15"/>
      <c r="FJ375" s="15"/>
      <c r="FK375" s="15"/>
      <c r="FL375" s="15"/>
      <c r="FM375" s="15"/>
      <c r="FN375" s="15"/>
      <c r="FO375" s="15"/>
      <c r="FP375" s="15"/>
      <c r="FQ375" s="15"/>
      <c r="FR375" s="15"/>
      <c r="FS375" s="15"/>
      <c r="FT375" s="15"/>
      <c r="FU375" s="15"/>
      <c r="FV375" s="15"/>
      <c r="FW375" s="15"/>
      <c r="FX375" s="15"/>
      <c r="FY375" s="15"/>
      <c r="FZ375" s="15"/>
      <c r="GA375" s="15"/>
      <c r="GB375" s="15"/>
      <c r="GC375" s="15"/>
      <c r="GD375" s="15"/>
      <c r="GE375" s="15"/>
      <c r="GF375" s="15"/>
      <c r="GG375" s="15"/>
      <c r="GH375" s="15"/>
      <c r="GI375" s="15"/>
      <c r="GJ375" s="15"/>
      <c r="GK375" s="15"/>
      <c r="GL375" s="15"/>
      <c r="GM375" s="15"/>
      <c r="GN375" s="15"/>
      <c r="GO375" s="15"/>
      <c r="GP375" s="15"/>
      <c r="GQ375" s="15"/>
      <c r="GR375" s="15"/>
      <c r="GS375" s="15"/>
      <c r="GT375" s="15"/>
      <c r="GU375" s="15"/>
      <c r="GV375" s="15"/>
      <c r="GW375" s="15"/>
      <c r="GX375" s="15"/>
      <c r="GY375" s="15"/>
      <c r="GZ375" s="15"/>
      <c r="HA375" s="15"/>
      <c r="HB375" s="15"/>
      <c r="HC375" s="15"/>
      <c r="HD375" s="15"/>
      <c r="HE375" s="15"/>
      <c r="HF375" s="15"/>
      <c r="HG375" s="15"/>
      <c r="HH375" s="15"/>
      <c r="HI375" s="15"/>
      <c r="HJ375" s="15"/>
      <c r="HK375" s="15"/>
      <c r="HL375" s="15"/>
      <c r="HM375" s="15"/>
      <c r="HN375" s="15"/>
      <c r="HO375" s="15"/>
      <c r="HP375" s="15"/>
      <c r="HQ375" s="15"/>
      <c r="HR375" s="15"/>
      <c r="HS375" s="15"/>
      <c r="HT375" s="15"/>
      <c r="HU375" s="15"/>
      <c r="HV375" s="15"/>
      <c r="HW375" s="15"/>
      <c r="HX375" s="15"/>
      <c r="HY375" s="15"/>
      <c r="HZ375" s="15"/>
      <c r="IA375" s="15"/>
      <c r="IB375" s="15"/>
      <c r="IC375" s="15"/>
      <c r="ID375" s="15"/>
      <c r="IE375" s="15"/>
      <c r="IF375" s="15"/>
      <c r="IG375" s="15"/>
      <c r="IH375" s="15"/>
      <c r="II375" s="15"/>
      <c r="IJ375" s="15"/>
      <c r="IK375" s="15"/>
      <c r="IL375" s="15"/>
      <c r="IM375" s="15"/>
      <c r="IN375" s="15"/>
      <c r="IO375" s="15"/>
      <c r="IP375" s="15"/>
      <c r="IQ375" s="15"/>
      <c r="IR375" s="15"/>
      <c r="IS375" s="15"/>
      <c r="IT375" s="15"/>
      <c r="IU375" s="15"/>
      <c r="IV375" s="15"/>
    </row>
    <row r="376" spans="1:256" s="28" customFormat="1" ht="14.25" customHeight="1">
      <c r="A376" s="66" t="s">
        <v>758</v>
      </c>
      <c r="B376" s="14"/>
      <c r="C376"/>
      <c r="D376" s="15"/>
      <c r="E376" s="15"/>
      <c r="F376" s="69"/>
      <c r="G376" s="15"/>
      <c r="O376" s="69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  <c r="DX376" s="15"/>
      <c r="DY376" s="15"/>
      <c r="DZ376" s="15"/>
      <c r="EA376" s="15"/>
      <c r="EB376" s="15"/>
      <c r="EC376" s="15"/>
      <c r="ED376" s="15"/>
      <c r="EE376" s="15"/>
      <c r="EF376" s="15"/>
      <c r="EG376" s="15"/>
      <c r="EH376" s="15"/>
      <c r="EI376" s="15"/>
      <c r="EJ376" s="15"/>
      <c r="EK376" s="15"/>
      <c r="EL376" s="15"/>
      <c r="EM376" s="15"/>
      <c r="EN376" s="15"/>
      <c r="EO376" s="15"/>
      <c r="EP376" s="15"/>
      <c r="EQ376" s="15"/>
      <c r="ER376" s="15"/>
      <c r="ES376" s="15"/>
      <c r="ET376" s="15"/>
      <c r="EU376" s="15"/>
      <c r="EV376" s="15"/>
      <c r="EW376" s="15"/>
      <c r="EX376" s="15"/>
      <c r="EY376" s="15"/>
      <c r="EZ376" s="15"/>
      <c r="FA376" s="15"/>
      <c r="FB376" s="15"/>
      <c r="FC376" s="15"/>
      <c r="FD376" s="15"/>
      <c r="FE376" s="15"/>
      <c r="FF376" s="15"/>
      <c r="FG376" s="15"/>
      <c r="FH376" s="15"/>
      <c r="FI376" s="15"/>
      <c r="FJ376" s="15"/>
      <c r="FK376" s="15"/>
      <c r="FL376" s="15"/>
      <c r="FM376" s="15"/>
      <c r="FN376" s="15"/>
      <c r="FO376" s="15"/>
      <c r="FP376" s="15"/>
      <c r="FQ376" s="15"/>
      <c r="FR376" s="15"/>
      <c r="FS376" s="15"/>
      <c r="FT376" s="15"/>
      <c r="FU376" s="15"/>
      <c r="FV376" s="15"/>
      <c r="FW376" s="15"/>
      <c r="FX376" s="15"/>
      <c r="FY376" s="15"/>
      <c r="FZ376" s="15"/>
      <c r="GA376" s="15"/>
      <c r="GB376" s="15"/>
      <c r="GC376" s="15"/>
      <c r="GD376" s="15"/>
      <c r="GE376" s="15"/>
      <c r="GF376" s="15"/>
      <c r="GG376" s="15"/>
      <c r="GH376" s="15"/>
      <c r="GI376" s="15"/>
      <c r="GJ376" s="15"/>
      <c r="GK376" s="15"/>
      <c r="GL376" s="15"/>
      <c r="GM376" s="15"/>
      <c r="GN376" s="15"/>
      <c r="GO376" s="15"/>
      <c r="GP376" s="15"/>
      <c r="GQ376" s="15"/>
      <c r="GR376" s="15"/>
      <c r="GS376" s="15"/>
      <c r="GT376" s="15"/>
      <c r="GU376" s="15"/>
      <c r="GV376" s="15"/>
      <c r="GW376" s="15"/>
      <c r="GX376" s="15"/>
      <c r="GY376" s="15"/>
      <c r="GZ376" s="15"/>
      <c r="HA376" s="15"/>
      <c r="HB376" s="15"/>
      <c r="HC376" s="15"/>
      <c r="HD376" s="15"/>
      <c r="HE376" s="15"/>
      <c r="HF376" s="15"/>
      <c r="HG376" s="15"/>
      <c r="HH376" s="15"/>
      <c r="HI376" s="15"/>
      <c r="HJ376" s="15"/>
      <c r="HK376" s="15"/>
      <c r="HL376" s="15"/>
      <c r="HM376" s="15"/>
      <c r="HN376" s="15"/>
      <c r="HO376" s="15"/>
      <c r="HP376" s="15"/>
      <c r="HQ376" s="15"/>
      <c r="HR376" s="15"/>
      <c r="HS376" s="15"/>
      <c r="HT376" s="15"/>
      <c r="HU376" s="15"/>
      <c r="HV376" s="15"/>
      <c r="HW376" s="15"/>
      <c r="HX376" s="15"/>
      <c r="HY376" s="15"/>
      <c r="HZ376" s="15"/>
      <c r="IA376" s="15"/>
      <c r="IB376" s="15"/>
      <c r="IC376" s="15"/>
      <c r="ID376" s="15"/>
      <c r="IE376" s="15"/>
      <c r="IF376" s="15"/>
      <c r="IG376" s="15"/>
      <c r="IH376" s="15"/>
      <c r="II376" s="15"/>
      <c r="IJ376" s="15"/>
      <c r="IK376" s="15"/>
      <c r="IL376" s="15"/>
      <c r="IM376" s="15"/>
      <c r="IN376" s="15"/>
      <c r="IO376" s="15"/>
      <c r="IP376" s="15"/>
      <c r="IQ376" s="15"/>
      <c r="IR376" s="15"/>
      <c r="IS376" s="15"/>
      <c r="IT376" s="15"/>
      <c r="IU376" s="15"/>
      <c r="IV376" s="15"/>
    </row>
    <row r="377" spans="1:256" s="28" customFormat="1" ht="11.25" customHeight="1">
      <c r="A377" s="66"/>
      <c r="B377" s="14"/>
      <c r="C377"/>
      <c r="D377" s="15"/>
      <c r="E377" s="15"/>
      <c r="F377" s="69"/>
      <c r="G377" s="15"/>
      <c r="O377" s="69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  <c r="DX377" s="15"/>
      <c r="DY377" s="15"/>
      <c r="DZ377" s="15"/>
      <c r="EA377" s="15"/>
      <c r="EB377" s="15"/>
      <c r="EC377" s="15"/>
      <c r="ED377" s="15"/>
      <c r="EE377" s="15"/>
      <c r="EF377" s="15"/>
      <c r="EG377" s="15"/>
      <c r="EH377" s="15"/>
      <c r="EI377" s="15"/>
      <c r="EJ377" s="15"/>
      <c r="EK377" s="15"/>
      <c r="EL377" s="15"/>
      <c r="EM377" s="15"/>
      <c r="EN377" s="15"/>
      <c r="EO377" s="15"/>
      <c r="EP377" s="15"/>
      <c r="EQ377" s="15"/>
      <c r="ER377" s="15"/>
      <c r="ES377" s="15"/>
      <c r="ET377" s="15"/>
      <c r="EU377" s="15"/>
      <c r="EV377" s="15"/>
      <c r="EW377" s="15"/>
      <c r="EX377" s="15"/>
      <c r="EY377" s="15"/>
      <c r="EZ377" s="15"/>
      <c r="FA377" s="15"/>
      <c r="FB377" s="15"/>
      <c r="FC377" s="15"/>
      <c r="FD377" s="15"/>
      <c r="FE377" s="15"/>
      <c r="FF377" s="15"/>
      <c r="FG377" s="15"/>
      <c r="FH377" s="15"/>
      <c r="FI377" s="15"/>
      <c r="FJ377" s="15"/>
      <c r="FK377" s="15"/>
      <c r="FL377" s="15"/>
      <c r="FM377" s="15"/>
      <c r="FN377" s="15"/>
      <c r="FO377" s="15"/>
      <c r="FP377" s="15"/>
      <c r="FQ377" s="15"/>
      <c r="FR377" s="15"/>
      <c r="FS377" s="15"/>
      <c r="FT377" s="15"/>
      <c r="FU377" s="15"/>
      <c r="FV377" s="15"/>
      <c r="FW377" s="15"/>
      <c r="FX377" s="15"/>
      <c r="FY377" s="15"/>
      <c r="FZ377" s="15"/>
      <c r="GA377" s="15"/>
      <c r="GB377" s="15"/>
      <c r="GC377" s="15"/>
      <c r="GD377" s="15"/>
      <c r="GE377" s="15"/>
      <c r="GF377" s="15"/>
      <c r="GG377" s="15"/>
      <c r="GH377" s="15"/>
      <c r="GI377" s="15"/>
      <c r="GJ377" s="15"/>
      <c r="GK377" s="15"/>
      <c r="GL377" s="15"/>
      <c r="GM377" s="15"/>
      <c r="GN377" s="15"/>
      <c r="GO377" s="15"/>
      <c r="GP377" s="15"/>
      <c r="GQ377" s="15"/>
      <c r="GR377" s="15"/>
      <c r="GS377" s="15"/>
      <c r="GT377" s="15"/>
      <c r="GU377" s="15"/>
      <c r="GV377" s="15"/>
      <c r="GW377" s="15"/>
      <c r="GX377" s="15"/>
      <c r="GY377" s="15"/>
      <c r="GZ377" s="15"/>
      <c r="HA377" s="15"/>
      <c r="HB377" s="15"/>
      <c r="HC377" s="15"/>
      <c r="HD377" s="15"/>
      <c r="HE377" s="15"/>
      <c r="HF377" s="15"/>
      <c r="HG377" s="15"/>
      <c r="HH377" s="15"/>
      <c r="HI377" s="15"/>
      <c r="HJ377" s="15"/>
      <c r="HK377" s="15"/>
      <c r="HL377" s="15"/>
      <c r="HM377" s="15"/>
      <c r="HN377" s="15"/>
      <c r="HO377" s="15"/>
      <c r="HP377" s="15"/>
      <c r="HQ377" s="15"/>
      <c r="HR377" s="15"/>
      <c r="HS377" s="15"/>
      <c r="HT377" s="15"/>
      <c r="HU377" s="15"/>
      <c r="HV377" s="15"/>
      <c r="HW377" s="15"/>
      <c r="HX377" s="15"/>
      <c r="HY377" s="15"/>
      <c r="HZ377" s="15"/>
      <c r="IA377" s="15"/>
      <c r="IB377" s="15"/>
      <c r="IC377" s="15"/>
      <c r="ID377" s="15"/>
      <c r="IE377" s="15"/>
      <c r="IF377" s="15"/>
      <c r="IG377" s="15"/>
      <c r="IH377" s="15"/>
      <c r="II377" s="15"/>
      <c r="IJ377" s="15"/>
      <c r="IK377" s="15"/>
      <c r="IL377" s="15"/>
      <c r="IM377" s="15"/>
      <c r="IN377" s="15"/>
      <c r="IO377" s="15"/>
      <c r="IP377" s="15"/>
      <c r="IQ377" s="15"/>
      <c r="IR377" s="15"/>
      <c r="IS377" s="15"/>
      <c r="IT377" s="15"/>
      <c r="IU377" s="15"/>
      <c r="IV377" s="15"/>
    </row>
    <row r="378" spans="1:256" s="28" customFormat="1" ht="24.75" customHeight="1">
      <c r="A378" s="7" t="s">
        <v>662</v>
      </c>
      <c r="B378" s="7" t="s">
        <v>664</v>
      </c>
      <c r="C378" s="5" t="s">
        <v>665</v>
      </c>
      <c r="D378" s="44" t="s">
        <v>795</v>
      </c>
      <c r="E378" s="51" t="s">
        <v>796</v>
      </c>
      <c r="F378" s="5" t="s">
        <v>636</v>
      </c>
      <c r="G378" s="43" t="s">
        <v>797</v>
      </c>
      <c r="O378" s="69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26.25" customHeight="1">
      <c r="A379" s="130" t="s">
        <v>542</v>
      </c>
      <c r="B379" s="127">
        <v>4357</v>
      </c>
      <c r="C379" s="118" t="s">
        <v>420</v>
      </c>
      <c r="D379" s="299">
        <v>1800</v>
      </c>
      <c r="E379" s="299">
        <v>1800</v>
      </c>
      <c r="F379" s="299">
        <v>0</v>
      </c>
      <c r="G379" s="157">
        <f>F379/E379*100</f>
        <v>0</v>
      </c>
      <c r="O379" s="69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256" s="28" customFormat="1" ht="15" customHeight="1">
      <c r="A380" s="179"/>
      <c r="B380" s="196"/>
      <c r="C380" s="195" t="s">
        <v>1009</v>
      </c>
      <c r="D380" s="180">
        <f>SUM(D379:D379)</f>
        <v>1800</v>
      </c>
      <c r="E380" s="302">
        <f>SUM(E379:E379)</f>
        <v>1800</v>
      </c>
      <c r="F380" s="210">
        <f>SUM(F379:F379)</f>
        <v>0</v>
      </c>
      <c r="G380" s="170">
        <f>F380/E380*100</f>
        <v>0</v>
      </c>
      <c r="O380" s="69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  <c r="DX380" s="15"/>
      <c r="DY380" s="15"/>
      <c r="DZ380" s="15"/>
      <c r="EA380" s="15"/>
      <c r="EB380" s="15"/>
      <c r="EC380" s="15"/>
      <c r="ED380" s="15"/>
      <c r="EE380" s="15"/>
      <c r="EF380" s="15"/>
      <c r="EG380" s="15"/>
      <c r="EH380" s="15"/>
      <c r="EI380" s="15"/>
      <c r="EJ380" s="15"/>
      <c r="EK380" s="15"/>
      <c r="EL380" s="15"/>
      <c r="EM380" s="15"/>
      <c r="EN380" s="15"/>
      <c r="EO380" s="15"/>
      <c r="EP380" s="15"/>
      <c r="EQ380" s="15"/>
      <c r="ER380" s="15"/>
      <c r="ES380" s="15"/>
      <c r="ET380" s="15"/>
      <c r="EU380" s="15"/>
      <c r="EV380" s="15"/>
      <c r="EW380" s="15"/>
      <c r="EX380" s="15"/>
      <c r="EY380" s="15"/>
      <c r="EZ380" s="15"/>
      <c r="FA380" s="15"/>
      <c r="FB380" s="15"/>
      <c r="FC380" s="15"/>
      <c r="FD380" s="15"/>
      <c r="FE380" s="15"/>
      <c r="FF380" s="15"/>
      <c r="FG380" s="15"/>
      <c r="FH380" s="15"/>
      <c r="FI380" s="15"/>
      <c r="FJ380" s="15"/>
      <c r="FK380" s="15"/>
      <c r="FL380" s="15"/>
      <c r="FM380" s="15"/>
      <c r="FN380" s="15"/>
      <c r="FO380" s="15"/>
      <c r="FP380" s="15"/>
      <c r="FQ380" s="15"/>
      <c r="FR380" s="15"/>
      <c r="FS380" s="15"/>
      <c r="FT380" s="15"/>
      <c r="FU380" s="15"/>
      <c r="FV380" s="15"/>
      <c r="FW380" s="15"/>
      <c r="FX380" s="15"/>
      <c r="FY380" s="15"/>
      <c r="FZ380" s="15"/>
      <c r="GA380" s="15"/>
      <c r="GB380" s="15"/>
      <c r="GC380" s="15"/>
      <c r="GD380" s="15"/>
      <c r="GE380" s="15"/>
      <c r="GF380" s="15"/>
      <c r="GG380" s="15"/>
      <c r="GH380" s="15"/>
      <c r="GI380" s="15"/>
      <c r="GJ380" s="15"/>
      <c r="GK380" s="15"/>
      <c r="GL380" s="15"/>
      <c r="GM380" s="15"/>
      <c r="GN380" s="15"/>
      <c r="GO380" s="15"/>
      <c r="GP380" s="15"/>
      <c r="GQ380" s="15"/>
      <c r="GR380" s="15"/>
      <c r="GS380" s="15"/>
      <c r="GT380" s="15"/>
      <c r="GU380" s="15"/>
      <c r="GV380" s="15"/>
      <c r="GW380" s="15"/>
      <c r="GX380" s="15"/>
      <c r="GY380" s="15"/>
      <c r="GZ380" s="15"/>
      <c r="HA380" s="15"/>
      <c r="HB380" s="15"/>
      <c r="HC380" s="15"/>
      <c r="HD380" s="15"/>
      <c r="HE380" s="15"/>
      <c r="HF380" s="15"/>
      <c r="HG380" s="15"/>
      <c r="HH380" s="15"/>
      <c r="HI380" s="15"/>
      <c r="HJ380" s="15"/>
      <c r="HK380" s="15"/>
      <c r="HL380" s="15"/>
      <c r="HM380" s="15"/>
      <c r="HN380" s="15"/>
      <c r="HO380" s="15"/>
      <c r="HP380" s="15"/>
      <c r="HQ380" s="15"/>
      <c r="HR380" s="15"/>
      <c r="HS380" s="15"/>
      <c r="HT380" s="15"/>
      <c r="HU380" s="15"/>
      <c r="HV380" s="15"/>
      <c r="HW380" s="15"/>
      <c r="HX380" s="15"/>
      <c r="HY380" s="15"/>
      <c r="HZ380" s="15"/>
      <c r="IA380" s="15"/>
      <c r="IB380" s="15"/>
      <c r="IC380" s="15"/>
      <c r="ID380" s="15"/>
      <c r="IE380" s="15"/>
      <c r="IF380" s="15"/>
      <c r="IG380" s="15"/>
      <c r="IH380" s="15"/>
      <c r="II380" s="15"/>
      <c r="IJ380" s="15"/>
      <c r="IK380" s="15"/>
      <c r="IL380" s="15"/>
      <c r="IM380" s="15"/>
      <c r="IN380" s="15"/>
      <c r="IO380" s="15"/>
      <c r="IP380" s="15"/>
      <c r="IQ380" s="15"/>
      <c r="IR380" s="15"/>
      <c r="IS380" s="15"/>
      <c r="IT380" s="15"/>
      <c r="IU380" s="15"/>
      <c r="IV380" s="15"/>
    </row>
    <row r="381" spans="2:256" s="28" customFormat="1" ht="10.5" customHeight="1">
      <c r="B381"/>
      <c r="C381"/>
      <c r="D381" s="15"/>
      <c r="E381" s="15"/>
      <c r="F381" s="15"/>
      <c r="G381"/>
      <c r="O381" s="69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  <c r="DX381" s="15"/>
      <c r="DY381" s="15"/>
      <c r="DZ381" s="15"/>
      <c r="EA381" s="15"/>
      <c r="EB381" s="15"/>
      <c r="EC381" s="15"/>
      <c r="ED381" s="15"/>
      <c r="EE381" s="15"/>
      <c r="EF381" s="15"/>
      <c r="EG381" s="15"/>
      <c r="EH381" s="15"/>
      <c r="EI381" s="15"/>
      <c r="EJ381" s="15"/>
      <c r="EK381" s="15"/>
      <c r="EL381" s="15"/>
      <c r="EM381" s="15"/>
      <c r="EN381" s="15"/>
      <c r="EO381" s="15"/>
      <c r="EP381" s="15"/>
      <c r="EQ381" s="15"/>
      <c r="ER381" s="15"/>
      <c r="ES381" s="15"/>
      <c r="ET381" s="15"/>
      <c r="EU381" s="15"/>
      <c r="EV381" s="15"/>
      <c r="EW381" s="15"/>
      <c r="EX381" s="15"/>
      <c r="EY381" s="15"/>
      <c r="EZ381" s="15"/>
      <c r="FA381" s="15"/>
      <c r="FB381" s="15"/>
      <c r="FC381" s="15"/>
      <c r="FD381" s="15"/>
      <c r="FE381" s="15"/>
      <c r="FF381" s="15"/>
      <c r="FG381" s="15"/>
      <c r="FH381" s="15"/>
      <c r="FI381" s="15"/>
      <c r="FJ381" s="15"/>
      <c r="FK381" s="15"/>
      <c r="FL381" s="15"/>
      <c r="FM381" s="15"/>
      <c r="FN381" s="15"/>
      <c r="FO381" s="15"/>
      <c r="FP381" s="15"/>
      <c r="FQ381" s="15"/>
      <c r="FR381" s="15"/>
      <c r="FS381" s="15"/>
      <c r="FT381" s="15"/>
      <c r="FU381" s="15"/>
      <c r="FV381" s="15"/>
      <c r="FW381" s="15"/>
      <c r="FX381" s="15"/>
      <c r="FY381" s="15"/>
      <c r="FZ381" s="15"/>
      <c r="GA381" s="15"/>
      <c r="GB381" s="15"/>
      <c r="GC381" s="15"/>
      <c r="GD381" s="15"/>
      <c r="GE381" s="15"/>
      <c r="GF381" s="15"/>
      <c r="GG381" s="15"/>
      <c r="GH381" s="15"/>
      <c r="GI381" s="15"/>
      <c r="GJ381" s="15"/>
      <c r="GK381" s="15"/>
      <c r="GL381" s="15"/>
      <c r="GM381" s="15"/>
      <c r="GN381" s="15"/>
      <c r="GO381" s="15"/>
      <c r="GP381" s="15"/>
      <c r="GQ381" s="15"/>
      <c r="GR381" s="15"/>
      <c r="GS381" s="15"/>
      <c r="GT381" s="15"/>
      <c r="GU381" s="15"/>
      <c r="GV381" s="15"/>
      <c r="GW381" s="15"/>
      <c r="GX381" s="15"/>
      <c r="GY381" s="15"/>
      <c r="GZ381" s="15"/>
      <c r="HA381" s="15"/>
      <c r="HB381" s="15"/>
      <c r="HC381" s="15"/>
      <c r="HD381" s="15"/>
      <c r="HE381" s="15"/>
      <c r="HF381" s="15"/>
      <c r="HG381" s="15"/>
      <c r="HH381" s="15"/>
      <c r="HI381" s="15"/>
      <c r="HJ381" s="15"/>
      <c r="HK381" s="15"/>
      <c r="HL381" s="15"/>
      <c r="HM381" s="15"/>
      <c r="HN381" s="15"/>
      <c r="HO381" s="15"/>
      <c r="HP381" s="15"/>
      <c r="HQ381" s="15"/>
      <c r="HR381" s="15"/>
      <c r="HS381" s="15"/>
      <c r="HT381" s="15"/>
      <c r="HU381" s="15"/>
      <c r="HV381" s="15"/>
      <c r="HW381" s="15"/>
      <c r="HX381" s="15"/>
      <c r="HY381" s="15"/>
      <c r="HZ381" s="15"/>
      <c r="IA381" s="15"/>
      <c r="IB381" s="15"/>
      <c r="IC381" s="15"/>
      <c r="ID381" s="15"/>
      <c r="IE381" s="15"/>
      <c r="IF381" s="15"/>
      <c r="IG381" s="15"/>
      <c r="IH381" s="15"/>
      <c r="II381" s="15"/>
      <c r="IJ381" s="15"/>
      <c r="IK381" s="15"/>
      <c r="IL381" s="15"/>
      <c r="IM381" s="15"/>
      <c r="IN381" s="15"/>
      <c r="IO381" s="15"/>
      <c r="IP381" s="15"/>
      <c r="IQ381" s="15"/>
      <c r="IR381" s="15"/>
      <c r="IS381" s="15"/>
      <c r="IT381" s="15"/>
      <c r="IU381" s="15"/>
      <c r="IV381" s="15"/>
    </row>
    <row r="382" spans="1:256" s="28" customFormat="1" ht="12.75">
      <c r="A382" s="344" t="s">
        <v>453</v>
      </c>
      <c r="B382" s="344"/>
      <c r="C382" s="344"/>
      <c r="D382" s="134"/>
      <c r="E382" s="134"/>
      <c r="F382" s="15"/>
      <c r="G382"/>
      <c r="O382" s="69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10.5" customHeight="1">
      <c r="A383" s="344"/>
      <c r="B383" s="344"/>
      <c r="C383" s="344"/>
      <c r="D383" s="134"/>
      <c r="E383" s="134"/>
      <c r="F383" s="15"/>
      <c r="G383"/>
      <c r="O383" s="69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24" customHeight="1">
      <c r="A384" s="7" t="s">
        <v>662</v>
      </c>
      <c r="B384" s="7" t="s">
        <v>664</v>
      </c>
      <c r="C384" s="5" t="s">
        <v>665</v>
      </c>
      <c r="D384" s="44" t="s">
        <v>795</v>
      </c>
      <c r="E384" s="51" t="s">
        <v>796</v>
      </c>
      <c r="F384" s="5" t="s">
        <v>636</v>
      </c>
      <c r="G384" s="43" t="s">
        <v>797</v>
      </c>
      <c r="O384" s="69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7" ht="24.75" customHeight="1">
      <c r="A385" s="130" t="s">
        <v>542</v>
      </c>
      <c r="B385" s="127">
        <v>4339</v>
      </c>
      <c r="C385" s="118" t="s">
        <v>957</v>
      </c>
      <c r="D385" s="299">
        <v>1355</v>
      </c>
      <c r="E385" s="267">
        <v>1355</v>
      </c>
      <c r="F385" s="267">
        <v>672</v>
      </c>
      <c r="G385" s="273">
        <f>F385/E385*100</f>
        <v>49.59409594095941</v>
      </c>
    </row>
    <row r="386" spans="1:7" ht="36.75" customHeight="1">
      <c r="A386" s="130" t="s">
        <v>542</v>
      </c>
      <c r="B386" s="127">
        <v>4357</v>
      </c>
      <c r="C386" s="118" t="s">
        <v>421</v>
      </c>
      <c r="D386" s="299">
        <v>37679</v>
      </c>
      <c r="E386" s="267">
        <v>37704</v>
      </c>
      <c r="F386" s="267">
        <v>18817</v>
      </c>
      <c r="G386" s="273">
        <f>F386/E386*100</f>
        <v>49.90717165287503</v>
      </c>
    </row>
    <row r="387" spans="1:7" ht="25.5" customHeight="1">
      <c r="A387" s="130" t="s">
        <v>542</v>
      </c>
      <c r="B387" s="127">
        <v>4357</v>
      </c>
      <c r="C387" s="118" t="s">
        <v>513</v>
      </c>
      <c r="D387" s="299">
        <v>4000</v>
      </c>
      <c r="E387" s="267">
        <v>4000</v>
      </c>
      <c r="F387" s="267">
        <v>0</v>
      </c>
      <c r="G387" s="157">
        <f>F387/E387*100</f>
        <v>0</v>
      </c>
    </row>
    <row r="388" spans="1:7" ht="25.5" customHeight="1">
      <c r="A388" s="130" t="s">
        <v>542</v>
      </c>
      <c r="B388" s="127" t="s">
        <v>946</v>
      </c>
      <c r="C388" s="118" t="s">
        <v>452</v>
      </c>
      <c r="D388" s="299">
        <v>0</v>
      </c>
      <c r="E388" s="267">
        <v>12291</v>
      </c>
      <c r="F388" s="267">
        <v>12291</v>
      </c>
      <c r="G388" s="157">
        <f>F388/E388*100</f>
        <v>100</v>
      </c>
    </row>
    <row r="389" spans="1:20" ht="12.75">
      <c r="A389" s="179"/>
      <c r="B389" s="196"/>
      <c r="C389" s="195" t="s">
        <v>557</v>
      </c>
      <c r="D389" s="180">
        <f>SUM(D385:D388)</f>
        <v>43034</v>
      </c>
      <c r="E389" s="180">
        <f>SUM(E385:E388)</f>
        <v>55350</v>
      </c>
      <c r="F389" s="180">
        <f>SUM(F385:F388)</f>
        <v>31780</v>
      </c>
      <c r="G389" s="170">
        <f>F389/E389*100</f>
        <v>57.41644083107498</v>
      </c>
      <c r="T389" s="134"/>
    </row>
    <row r="390" spans="1:7" ht="12.75" customHeight="1" hidden="1">
      <c r="A390" s="858" t="s">
        <v>949</v>
      </c>
      <c r="B390" s="858"/>
      <c r="C390" s="858"/>
      <c r="F390" s="69"/>
      <c r="G390" s="15"/>
    </row>
    <row r="391" spans="1:7" ht="12.75" customHeight="1" hidden="1">
      <c r="A391" s="843" t="s">
        <v>948</v>
      </c>
      <c r="B391" s="843"/>
      <c r="C391" s="843"/>
      <c r="F391" s="69"/>
      <c r="G391" s="15"/>
    </row>
    <row r="392" spans="1:7" ht="12.75" customHeight="1" hidden="1">
      <c r="A392" s="843" t="s">
        <v>951</v>
      </c>
      <c r="B392" s="843"/>
      <c r="C392" s="843"/>
      <c r="F392" s="69"/>
      <c r="G392" s="15"/>
    </row>
    <row r="393" spans="1:7" ht="14.25" customHeight="1">
      <c r="A393" s="58"/>
      <c r="B393" s="58"/>
      <c r="C393" s="58"/>
      <c r="F393" s="69"/>
      <c r="G393" s="15"/>
    </row>
    <row r="394" spans="1:7" ht="15" customHeight="1">
      <c r="A394" s="343" t="s">
        <v>55</v>
      </c>
      <c r="B394" s="343"/>
      <c r="C394" s="342"/>
      <c r="F394" s="69"/>
      <c r="G394" s="15"/>
    </row>
    <row r="395" spans="1:7" ht="13.5" customHeight="1">
      <c r="A395" s="343"/>
      <c r="B395" s="343"/>
      <c r="C395" s="342"/>
      <c r="F395" s="69"/>
      <c r="G395" s="15"/>
    </row>
    <row r="396" spans="1:256" s="28" customFormat="1" ht="24" customHeight="1">
      <c r="A396" s="7" t="s">
        <v>662</v>
      </c>
      <c r="B396" s="7" t="s">
        <v>664</v>
      </c>
      <c r="C396" s="5" t="s">
        <v>665</v>
      </c>
      <c r="D396" s="44" t="s">
        <v>795</v>
      </c>
      <c r="E396" s="51" t="s">
        <v>796</v>
      </c>
      <c r="F396" s="5" t="s">
        <v>636</v>
      </c>
      <c r="G396" s="43" t="s">
        <v>797</v>
      </c>
      <c r="O396" s="69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  <c r="DX396" s="15"/>
      <c r="DY396" s="15"/>
      <c r="DZ396" s="15"/>
      <c r="EA396" s="15"/>
      <c r="EB396" s="15"/>
      <c r="EC396" s="15"/>
      <c r="ED396" s="15"/>
      <c r="EE396" s="15"/>
      <c r="EF396" s="15"/>
      <c r="EG396" s="15"/>
      <c r="EH396" s="15"/>
      <c r="EI396" s="15"/>
      <c r="EJ396" s="15"/>
      <c r="EK396" s="15"/>
      <c r="EL396" s="15"/>
      <c r="EM396" s="15"/>
      <c r="EN396" s="15"/>
      <c r="EO396" s="15"/>
      <c r="EP396" s="15"/>
      <c r="EQ396" s="15"/>
      <c r="ER396" s="15"/>
      <c r="ES396" s="15"/>
      <c r="ET396" s="15"/>
      <c r="EU396" s="15"/>
      <c r="EV396" s="15"/>
      <c r="EW396" s="15"/>
      <c r="EX396" s="15"/>
      <c r="EY396" s="15"/>
      <c r="EZ396" s="15"/>
      <c r="FA396" s="15"/>
      <c r="FB396" s="15"/>
      <c r="FC396" s="15"/>
      <c r="FD396" s="15"/>
      <c r="FE396" s="15"/>
      <c r="FF396" s="15"/>
      <c r="FG396" s="15"/>
      <c r="FH396" s="15"/>
      <c r="FI396" s="15"/>
      <c r="FJ396" s="15"/>
      <c r="FK396" s="15"/>
      <c r="FL396" s="15"/>
      <c r="FM396" s="15"/>
      <c r="FN396" s="15"/>
      <c r="FO396" s="15"/>
      <c r="FP396" s="15"/>
      <c r="FQ396" s="15"/>
      <c r="FR396" s="15"/>
      <c r="FS396" s="15"/>
      <c r="FT396" s="15"/>
      <c r="FU396" s="15"/>
      <c r="FV396" s="15"/>
      <c r="FW396" s="15"/>
      <c r="FX396" s="15"/>
      <c r="FY396" s="15"/>
      <c r="FZ396" s="15"/>
      <c r="GA396" s="15"/>
      <c r="GB396" s="15"/>
      <c r="GC396" s="15"/>
      <c r="GD396" s="15"/>
      <c r="GE396" s="15"/>
      <c r="GF396" s="15"/>
      <c r="GG396" s="15"/>
      <c r="GH396" s="15"/>
      <c r="GI396" s="15"/>
      <c r="GJ396" s="15"/>
      <c r="GK396" s="15"/>
      <c r="GL396" s="15"/>
      <c r="GM396" s="15"/>
      <c r="GN396" s="15"/>
      <c r="GO396" s="15"/>
      <c r="GP396" s="15"/>
      <c r="GQ396" s="15"/>
      <c r="GR396" s="15"/>
      <c r="GS396" s="15"/>
      <c r="GT396" s="15"/>
      <c r="GU396" s="15"/>
      <c r="GV396" s="15"/>
      <c r="GW396" s="15"/>
      <c r="GX396" s="15"/>
      <c r="GY396" s="15"/>
      <c r="GZ396" s="15"/>
      <c r="HA396" s="15"/>
      <c r="HB396" s="15"/>
      <c r="HC396" s="15"/>
      <c r="HD396" s="15"/>
      <c r="HE396" s="15"/>
      <c r="HF396" s="15"/>
      <c r="HG396" s="15"/>
      <c r="HH396" s="15"/>
      <c r="HI396" s="15"/>
      <c r="HJ396" s="15"/>
      <c r="HK396" s="15"/>
      <c r="HL396" s="15"/>
      <c r="HM396" s="15"/>
      <c r="HN396" s="15"/>
      <c r="HO396" s="15"/>
      <c r="HP396" s="15"/>
      <c r="HQ396" s="15"/>
      <c r="HR396" s="15"/>
      <c r="HS396" s="15"/>
      <c r="HT396" s="15"/>
      <c r="HU396" s="15"/>
      <c r="HV396" s="15"/>
      <c r="HW396" s="15"/>
      <c r="HX396" s="15"/>
      <c r="HY396" s="15"/>
      <c r="HZ396" s="15"/>
      <c r="IA396" s="15"/>
      <c r="IB396" s="15"/>
      <c r="IC396" s="15"/>
      <c r="ID396" s="15"/>
      <c r="IE396" s="15"/>
      <c r="IF396" s="15"/>
      <c r="IG396" s="15"/>
      <c r="IH396" s="15"/>
      <c r="II396" s="15"/>
      <c r="IJ396" s="15"/>
      <c r="IK396" s="15"/>
      <c r="IL396" s="15"/>
      <c r="IM396" s="15"/>
      <c r="IN396" s="15"/>
      <c r="IO396" s="15"/>
      <c r="IP396" s="15"/>
      <c r="IQ396" s="15"/>
      <c r="IR396" s="15"/>
      <c r="IS396" s="15"/>
      <c r="IT396" s="15"/>
      <c r="IU396" s="15"/>
      <c r="IV396" s="15"/>
    </row>
    <row r="397" spans="1:256" s="28" customFormat="1" ht="24" customHeight="1">
      <c r="A397" s="130" t="s">
        <v>542</v>
      </c>
      <c r="B397" s="339" t="s">
        <v>21</v>
      </c>
      <c r="C397" s="340" t="s">
        <v>958</v>
      </c>
      <c r="D397" s="341">
        <v>36579</v>
      </c>
      <c r="E397" s="274">
        <v>38298</v>
      </c>
      <c r="F397" s="274">
        <v>38215</v>
      </c>
      <c r="G397" s="269">
        <f>F397/E397*100</f>
        <v>99.78327850018277</v>
      </c>
      <c r="O397" s="69"/>
      <c r="P397" s="15"/>
      <c r="Q397" s="15"/>
      <c r="R397" s="15"/>
      <c r="S397" s="15"/>
      <c r="T397" s="15"/>
      <c r="U397" s="134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  <c r="DX397" s="15"/>
      <c r="DY397" s="15"/>
      <c r="DZ397" s="15"/>
      <c r="EA397" s="15"/>
      <c r="EB397" s="15"/>
      <c r="EC397" s="15"/>
      <c r="ED397" s="15"/>
      <c r="EE397" s="15"/>
      <c r="EF397" s="15"/>
      <c r="EG397" s="15"/>
      <c r="EH397" s="15"/>
      <c r="EI397" s="15"/>
      <c r="EJ397" s="15"/>
      <c r="EK397" s="15"/>
      <c r="EL397" s="15"/>
      <c r="EM397" s="15"/>
      <c r="EN397" s="15"/>
      <c r="EO397" s="15"/>
      <c r="EP397" s="15"/>
      <c r="EQ397" s="15"/>
      <c r="ER397" s="15"/>
      <c r="ES397" s="15"/>
      <c r="ET397" s="15"/>
      <c r="EU397" s="15"/>
      <c r="EV397" s="15"/>
      <c r="EW397" s="15"/>
      <c r="EX397" s="15"/>
      <c r="EY397" s="15"/>
      <c r="EZ397" s="15"/>
      <c r="FA397" s="15"/>
      <c r="FB397" s="15"/>
      <c r="FC397" s="15"/>
      <c r="FD397" s="15"/>
      <c r="FE397" s="15"/>
      <c r="FF397" s="15"/>
      <c r="FG397" s="15"/>
      <c r="FH397" s="15"/>
      <c r="FI397" s="15"/>
      <c r="FJ397" s="15"/>
      <c r="FK397" s="15"/>
      <c r="FL397" s="15"/>
      <c r="FM397" s="15"/>
      <c r="FN397" s="15"/>
      <c r="FO397" s="15"/>
      <c r="FP397" s="15"/>
      <c r="FQ397" s="15"/>
      <c r="FR397" s="15"/>
      <c r="FS397" s="15"/>
      <c r="FT397" s="15"/>
      <c r="FU397" s="15"/>
      <c r="FV397" s="15"/>
      <c r="FW397" s="15"/>
      <c r="FX397" s="15"/>
      <c r="FY397" s="15"/>
      <c r="FZ397" s="15"/>
      <c r="GA397" s="15"/>
      <c r="GB397" s="15"/>
      <c r="GC397" s="15"/>
      <c r="GD397" s="15"/>
      <c r="GE397" s="15"/>
      <c r="GF397" s="15"/>
      <c r="GG397" s="15"/>
      <c r="GH397" s="15"/>
      <c r="GI397" s="15"/>
      <c r="GJ397" s="15"/>
      <c r="GK397" s="15"/>
      <c r="GL397" s="15"/>
      <c r="GM397" s="15"/>
      <c r="GN397" s="15"/>
      <c r="GO397" s="15"/>
      <c r="GP397" s="15"/>
      <c r="GQ397" s="15"/>
      <c r="GR397" s="15"/>
      <c r="GS397" s="15"/>
      <c r="GT397" s="15"/>
      <c r="GU397" s="15"/>
      <c r="GV397" s="15"/>
      <c r="GW397" s="15"/>
      <c r="GX397" s="15"/>
      <c r="GY397" s="15"/>
      <c r="GZ397" s="15"/>
      <c r="HA397" s="15"/>
      <c r="HB397" s="15"/>
      <c r="HC397" s="15"/>
      <c r="HD397" s="15"/>
      <c r="HE397" s="15"/>
      <c r="HF397" s="15"/>
      <c r="HG397" s="15"/>
      <c r="HH397" s="15"/>
      <c r="HI397" s="15"/>
      <c r="HJ397" s="15"/>
      <c r="HK397" s="15"/>
      <c r="HL397" s="15"/>
      <c r="HM397" s="15"/>
      <c r="HN397" s="15"/>
      <c r="HO397" s="15"/>
      <c r="HP397" s="15"/>
      <c r="HQ397" s="15"/>
      <c r="HR397" s="15"/>
      <c r="HS397" s="15"/>
      <c r="HT397" s="15"/>
      <c r="HU397" s="15"/>
      <c r="HV397" s="15"/>
      <c r="HW397" s="15"/>
      <c r="HX397" s="15"/>
      <c r="HY397" s="15"/>
      <c r="HZ397" s="15"/>
      <c r="IA397" s="15"/>
      <c r="IB397" s="15"/>
      <c r="IC397" s="15"/>
      <c r="ID397" s="15"/>
      <c r="IE397" s="15"/>
      <c r="IF397" s="15"/>
      <c r="IG397" s="15"/>
      <c r="IH397" s="15"/>
      <c r="II397" s="15"/>
      <c r="IJ397" s="15"/>
      <c r="IK397" s="15"/>
      <c r="IL397" s="15"/>
      <c r="IM397" s="15"/>
      <c r="IN397" s="15"/>
      <c r="IO397" s="15"/>
      <c r="IP397" s="15"/>
      <c r="IQ397" s="15"/>
      <c r="IR397" s="15"/>
      <c r="IS397" s="15"/>
      <c r="IT397" s="15"/>
      <c r="IU397" s="15"/>
      <c r="IV397" s="15"/>
    </row>
    <row r="398" spans="1:7" ht="12.75">
      <c r="A398" s="179"/>
      <c r="B398" s="196"/>
      <c r="C398" s="195" t="s">
        <v>352</v>
      </c>
      <c r="D398" s="210">
        <f>SUM(D397:D397)</f>
        <v>36579</v>
      </c>
      <c r="E398" s="210">
        <f>SUM(E397:E397)</f>
        <v>38298</v>
      </c>
      <c r="F398" s="210">
        <f>SUM(F397:F397)</f>
        <v>38215</v>
      </c>
      <c r="G398" s="170">
        <f>F398/E398*100</f>
        <v>99.78327850018277</v>
      </c>
    </row>
    <row r="399" spans="1:7" ht="12.75">
      <c r="A399" s="179"/>
      <c r="B399" s="196"/>
      <c r="C399" s="195" t="s">
        <v>1011</v>
      </c>
      <c r="D399" s="180">
        <f>D374+D389+D398+D380</f>
        <v>84073</v>
      </c>
      <c r="E399" s="180">
        <f>E374+E389+E398+E380</f>
        <v>99054</v>
      </c>
      <c r="F399" s="180">
        <f>F374+F389+F398+F380</f>
        <v>70909</v>
      </c>
      <c r="G399" s="170">
        <f>F399/E399*100</f>
        <v>71.58620550406849</v>
      </c>
    </row>
    <row r="400" spans="1:7" ht="12.75" customHeight="1">
      <c r="A400" s="16"/>
      <c r="B400" s="59"/>
      <c r="C400" s="183"/>
      <c r="D400" s="184"/>
      <c r="E400" s="185"/>
      <c r="F400" s="229"/>
      <c r="G400" s="204"/>
    </row>
    <row r="401" spans="1:256" s="105" customFormat="1" ht="14.25" customHeight="1">
      <c r="A401" s="188"/>
      <c r="B401" s="198"/>
      <c r="C401" s="197" t="s">
        <v>1010</v>
      </c>
      <c r="D401" s="189">
        <f>D399</f>
        <v>84073</v>
      </c>
      <c r="E401" s="189">
        <f>E399</f>
        <v>99054</v>
      </c>
      <c r="F401" s="189">
        <f>F399</f>
        <v>70909</v>
      </c>
      <c r="G401" s="201">
        <f>F401/E401*100</f>
        <v>71.58620550406849</v>
      </c>
      <c r="H401" s="109"/>
      <c r="I401" s="28"/>
      <c r="J401" s="28"/>
      <c r="K401" s="28"/>
      <c r="L401" s="28"/>
      <c r="M401" s="28"/>
      <c r="N401" s="28"/>
      <c r="O401" s="69"/>
      <c r="P401" s="69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  <c r="DX401" s="15"/>
      <c r="DY401" s="15"/>
      <c r="DZ401" s="15"/>
      <c r="EA401" s="15"/>
      <c r="EB401" s="15"/>
      <c r="EC401" s="15"/>
      <c r="ED401" s="15"/>
      <c r="EE401" s="15"/>
      <c r="EF401" s="15"/>
      <c r="EG401" s="15"/>
      <c r="EH401" s="15"/>
      <c r="EI401" s="15"/>
      <c r="EJ401" s="15"/>
      <c r="EK401" s="15"/>
      <c r="EL401" s="15"/>
      <c r="EM401" s="15"/>
      <c r="EN401" s="15"/>
      <c r="EO401" s="15"/>
      <c r="EP401" s="15"/>
      <c r="EQ401" s="15"/>
      <c r="ER401" s="15"/>
      <c r="ES401" s="15"/>
      <c r="ET401" s="15"/>
      <c r="EU401" s="15"/>
      <c r="EV401" s="15"/>
      <c r="EW401" s="15"/>
      <c r="EX401" s="15"/>
      <c r="EY401" s="15"/>
      <c r="EZ401" s="15"/>
      <c r="FA401" s="15"/>
      <c r="FB401" s="15"/>
      <c r="FC401" s="15"/>
      <c r="FD401" s="15"/>
      <c r="FE401" s="15"/>
      <c r="FF401" s="15"/>
      <c r="FG401" s="15"/>
      <c r="FH401" s="15"/>
      <c r="FI401" s="15"/>
      <c r="FJ401" s="15"/>
      <c r="FK401" s="15"/>
      <c r="FL401" s="15"/>
      <c r="FM401" s="15"/>
      <c r="FN401" s="15"/>
      <c r="FO401" s="15"/>
      <c r="FP401" s="15"/>
      <c r="FQ401" s="15"/>
      <c r="FR401" s="15"/>
      <c r="FS401" s="15"/>
      <c r="FT401" s="15"/>
      <c r="FU401" s="15"/>
      <c r="FV401" s="15"/>
      <c r="FW401" s="15"/>
      <c r="FX401" s="15"/>
      <c r="FY401" s="15"/>
      <c r="FZ401" s="15"/>
      <c r="GA401" s="15"/>
      <c r="GB401" s="15"/>
      <c r="GC401" s="15"/>
      <c r="GD401" s="15"/>
      <c r="GE401" s="15"/>
      <c r="GF401" s="15"/>
      <c r="GG401" s="15"/>
      <c r="GH401" s="15"/>
      <c r="GI401" s="15"/>
      <c r="GJ401" s="15"/>
      <c r="GK401" s="15"/>
      <c r="GL401" s="15"/>
      <c r="GM401" s="15"/>
      <c r="GN401" s="15"/>
      <c r="GO401" s="15"/>
      <c r="GP401" s="15"/>
      <c r="GQ401" s="15"/>
      <c r="GR401" s="15"/>
      <c r="GS401" s="15"/>
      <c r="GT401" s="15"/>
      <c r="GU401" s="15"/>
      <c r="GV401" s="15"/>
      <c r="GW401" s="15"/>
      <c r="GX401" s="15"/>
      <c r="GY401" s="15"/>
      <c r="GZ401" s="15"/>
      <c r="HA401" s="15"/>
      <c r="HB401" s="15"/>
      <c r="HC401" s="15"/>
      <c r="HD401" s="15"/>
      <c r="HE401" s="15"/>
      <c r="HF401" s="15"/>
      <c r="HG401" s="15"/>
      <c r="HH401" s="15"/>
      <c r="HI401" s="15"/>
      <c r="HJ401" s="15"/>
      <c r="HK401" s="15"/>
      <c r="HL401" s="15"/>
      <c r="HM401" s="15"/>
      <c r="HN401" s="15"/>
      <c r="HO401" s="15"/>
      <c r="HP401" s="15"/>
      <c r="HQ401" s="15"/>
      <c r="HR401" s="15"/>
      <c r="HS401" s="15"/>
      <c r="HT401" s="15"/>
      <c r="HU401" s="15"/>
      <c r="HV401" s="15"/>
      <c r="HW401" s="15"/>
      <c r="HX401" s="15"/>
      <c r="HY401" s="15"/>
      <c r="HZ401" s="15"/>
      <c r="IA401" s="15"/>
      <c r="IB401" s="15"/>
      <c r="IC401" s="15"/>
      <c r="ID401" s="15"/>
      <c r="IE401" s="15"/>
      <c r="IF401" s="15"/>
      <c r="IG401" s="15"/>
      <c r="IH401" s="15"/>
      <c r="II401" s="15"/>
      <c r="IJ401" s="15"/>
      <c r="IK401" s="15"/>
      <c r="IL401" s="15"/>
      <c r="IM401" s="15"/>
      <c r="IN401" s="15"/>
      <c r="IO401" s="15"/>
      <c r="IP401" s="15"/>
      <c r="IQ401" s="15"/>
      <c r="IR401" s="15"/>
      <c r="IS401" s="15"/>
      <c r="IT401" s="15"/>
      <c r="IU401" s="15"/>
      <c r="IV401" s="15"/>
    </row>
    <row r="402" spans="1:256" s="105" customFormat="1" ht="14.25" customHeight="1">
      <c r="A402" s="230"/>
      <c r="B402" s="231"/>
      <c r="C402" s="232"/>
      <c r="D402" s="233"/>
      <c r="E402" s="338"/>
      <c r="F402" s="229"/>
      <c r="G402" s="228"/>
      <c r="H402" s="109"/>
      <c r="I402" s="28"/>
      <c r="J402" s="28"/>
      <c r="K402" s="28"/>
      <c r="L402" s="28"/>
      <c r="M402" s="28"/>
      <c r="N402" s="28"/>
      <c r="O402" s="69"/>
      <c r="P402" s="69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  <c r="DX402" s="15"/>
      <c r="DY402" s="15"/>
      <c r="DZ402" s="15"/>
      <c r="EA402" s="15"/>
      <c r="EB402" s="15"/>
      <c r="EC402" s="15"/>
      <c r="ED402" s="15"/>
      <c r="EE402" s="15"/>
      <c r="EF402" s="15"/>
      <c r="EG402" s="15"/>
      <c r="EH402" s="15"/>
      <c r="EI402" s="15"/>
      <c r="EJ402" s="15"/>
      <c r="EK402" s="15"/>
      <c r="EL402" s="15"/>
      <c r="EM402" s="15"/>
      <c r="EN402" s="15"/>
      <c r="EO402" s="15"/>
      <c r="EP402" s="15"/>
      <c r="EQ402" s="15"/>
      <c r="ER402" s="15"/>
      <c r="ES402" s="15"/>
      <c r="ET402" s="15"/>
      <c r="EU402" s="15"/>
      <c r="EV402" s="15"/>
      <c r="EW402" s="15"/>
      <c r="EX402" s="15"/>
      <c r="EY402" s="15"/>
      <c r="EZ402" s="15"/>
      <c r="FA402" s="15"/>
      <c r="FB402" s="15"/>
      <c r="FC402" s="15"/>
      <c r="FD402" s="15"/>
      <c r="FE402" s="15"/>
      <c r="FF402" s="15"/>
      <c r="FG402" s="15"/>
      <c r="FH402" s="15"/>
      <c r="FI402" s="15"/>
      <c r="FJ402" s="15"/>
      <c r="FK402" s="15"/>
      <c r="FL402" s="15"/>
      <c r="FM402" s="15"/>
      <c r="FN402" s="15"/>
      <c r="FO402" s="15"/>
      <c r="FP402" s="15"/>
      <c r="FQ402" s="15"/>
      <c r="FR402" s="15"/>
      <c r="FS402" s="15"/>
      <c r="FT402" s="15"/>
      <c r="FU402" s="15"/>
      <c r="FV402" s="15"/>
      <c r="FW402" s="15"/>
      <c r="FX402" s="15"/>
      <c r="FY402" s="15"/>
      <c r="FZ402" s="15"/>
      <c r="GA402" s="15"/>
      <c r="GB402" s="15"/>
      <c r="GC402" s="15"/>
      <c r="GD402" s="15"/>
      <c r="GE402" s="15"/>
      <c r="GF402" s="15"/>
      <c r="GG402" s="15"/>
      <c r="GH402" s="15"/>
      <c r="GI402" s="15"/>
      <c r="GJ402" s="15"/>
      <c r="GK402" s="15"/>
      <c r="GL402" s="15"/>
      <c r="GM402" s="15"/>
      <c r="GN402" s="15"/>
      <c r="GO402" s="15"/>
      <c r="GP402" s="15"/>
      <c r="GQ402" s="15"/>
      <c r="GR402" s="15"/>
      <c r="GS402" s="15"/>
      <c r="GT402" s="15"/>
      <c r="GU402" s="15"/>
      <c r="GV402" s="15"/>
      <c r="GW402" s="15"/>
      <c r="GX402" s="15"/>
      <c r="GY402" s="15"/>
      <c r="GZ402" s="15"/>
      <c r="HA402" s="15"/>
      <c r="HB402" s="15"/>
      <c r="HC402" s="15"/>
      <c r="HD402" s="15"/>
      <c r="HE402" s="15"/>
      <c r="HF402" s="15"/>
      <c r="HG402" s="15"/>
      <c r="HH402" s="15"/>
      <c r="HI402" s="15"/>
      <c r="HJ402" s="15"/>
      <c r="HK402" s="15"/>
      <c r="HL402" s="15"/>
      <c r="HM402" s="15"/>
      <c r="HN402" s="15"/>
      <c r="HO402" s="15"/>
      <c r="HP402" s="15"/>
      <c r="HQ402" s="15"/>
      <c r="HR402" s="15"/>
      <c r="HS402" s="15"/>
      <c r="HT402" s="15"/>
      <c r="HU402" s="15"/>
      <c r="HV402" s="15"/>
      <c r="HW402" s="15"/>
      <c r="HX402" s="15"/>
      <c r="HY402" s="15"/>
      <c r="HZ402" s="15"/>
      <c r="IA402" s="15"/>
      <c r="IB402" s="15"/>
      <c r="IC402" s="15"/>
      <c r="ID402" s="15"/>
      <c r="IE402" s="15"/>
      <c r="IF402" s="15"/>
      <c r="IG402" s="15"/>
      <c r="IH402" s="15"/>
      <c r="II402" s="15"/>
      <c r="IJ402" s="15"/>
      <c r="IK402" s="15"/>
      <c r="IL402" s="15"/>
      <c r="IM402" s="15"/>
      <c r="IN402" s="15"/>
      <c r="IO402" s="15"/>
      <c r="IP402" s="15"/>
      <c r="IQ402" s="15"/>
      <c r="IR402" s="15"/>
      <c r="IS402" s="15"/>
      <c r="IT402" s="15"/>
      <c r="IU402" s="15"/>
      <c r="IV402" s="15"/>
    </row>
    <row r="403" spans="1:256" s="28" customFormat="1" ht="15.75">
      <c r="A403" s="64" t="s">
        <v>763</v>
      </c>
      <c r="D403" s="69"/>
      <c r="E403" s="69"/>
      <c r="F403" s="69"/>
      <c r="O403" s="69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9:15" ht="12" customHeight="1">
      <c r="I404" s="28"/>
      <c r="O404" s="69"/>
    </row>
    <row r="405" spans="1:15" ht="14.25" customHeight="1">
      <c r="A405" s="55" t="s">
        <v>755</v>
      </c>
      <c r="I405" s="28"/>
      <c r="O405" s="69"/>
    </row>
    <row r="406" spans="9:15" ht="13.5" customHeight="1">
      <c r="I406" s="28"/>
      <c r="O406" s="69"/>
    </row>
    <row r="407" spans="1:15" ht="24.75" customHeight="1">
      <c r="A407" s="7" t="s">
        <v>662</v>
      </c>
      <c r="B407" s="7" t="s">
        <v>664</v>
      </c>
      <c r="C407" s="5" t="s">
        <v>665</v>
      </c>
      <c r="D407" s="44" t="s">
        <v>795</v>
      </c>
      <c r="E407" s="51" t="s">
        <v>796</v>
      </c>
      <c r="F407" s="5" t="s">
        <v>636</v>
      </c>
      <c r="G407" s="43" t="s">
        <v>797</v>
      </c>
      <c r="I407" s="28"/>
      <c r="O407" s="69"/>
    </row>
    <row r="408" spans="1:15" ht="27.75" customHeight="1">
      <c r="A408" s="130" t="s">
        <v>543</v>
      </c>
      <c r="B408" s="127">
        <v>5399</v>
      </c>
      <c r="C408" s="118" t="s">
        <v>714</v>
      </c>
      <c r="D408" s="156">
        <v>60</v>
      </c>
      <c r="E408" s="156">
        <v>60</v>
      </c>
      <c r="F408" s="299">
        <v>0</v>
      </c>
      <c r="G408" s="273">
        <v>0</v>
      </c>
      <c r="I408" s="28"/>
      <c r="O408" s="69"/>
    </row>
    <row r="409" spans="1:15" ht="25.5">
      <c r="A409" s="130" t="s">
        <v>543</v>
      </c>
      <c r="B409" s="127">
        <v>5512</v>
      </c>
      <c r="C409" s="118" t="s">
        <v>715</v>
      </c>
      <c r="D409" s="156">
        <v>6500</v>
      </c>
      <c r="E409" s="156">
        <v>11946</v>
      </c>
      <c r="F409" s="299">
        <v>6360</v>
      </c>
      <c r="G409" s="273">
        <f>F409/E409*100</f>
        <v>53.23957810145655</v>
      </c>
      <c r="I409" s="28"/>
      <c r="O409" s="69"/>
    </row>
    <row r="410" spans="1:15" ht="25.5">
      <c r="A410" s="130" t="s">
        <v>543</v>
      </c>
      <c r="B410" s="127">
        <v>5529</v>
      </c>
      <c r="C410" s="118" t="s">
        <v>716</v>
      </c>
      <c r="D410" s="156">
        <v>260</v>
      </c>
      <c r="E410" s="156">
        <v>260</v>
      </c>
      <c r="F410" s="299">
        <v>3</v>
      </c>
      <c r="G410" s="273">
        <f>F410/E410*100</f>
        <v>1.153846153846154</v>
      </c>
      <c r="I410" s="28"/>
      <c r="O410" s="69"/>
    </row>
    <row r="411" spans="1:256" s="28" customFormat="1" ht="12.75">
      <c r="A411" s="179"/>
      <c r="B411" s="196"/>
      <c r="C411" s="195" t="s">
        <v>1008</v>
      </c>
      <c r="D411" s="180">
        <f>SUM(D408:D410)</f>
        <v>6820</v>
      </c>
      <c r="E411" s="180">
        <f>SUM(E408:E410)</f>
        <v>12266</v>
      </c>
      <c r="F411" s="180">
        <f>SUM(F408:F410)</f>
        <v>6363</v>
      </c>
      <c r="G411" s="208">
        <f>F411/E411*100</f>
        <v>51.87510190771237</v>
      </c>
      <c r="O411" s="69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  <c r="DX411" s="15"/>
      <c r="DY411" s="15"/>
      <c r="DZ411" s="15"/>
      <c r="EA411" s="15"/>
      <c r="EB411" s="15"/>
      <c r="EC411" s="15"/>
      <c r="ED411" s="15"/>
      <c r="EE411" s="15"/>
      <c r="EF411" s="15"/>
      <c r="EG411" s="15"/>
      <c r="EH411" s="15"/>
      <c r="EI411" s="15"/>
      <c r="EJ411" s="15"/>
      <c r="EK411" s="15"/>
      <c r="EL411" s="15"/>
      <c r="EM411" s="15"/>
      <c r="EN411" s="15"/>
      <c r="EO411" s="15"/>
      <c r="EP411" s="15"/>
      <c r="EQ411" s="15"/>
      <c r="ER411" s="15"/>
      <c r="ES411" s="15"/>
      <c r="ET411" s="15"/>
      <c r="EU411" s="15"/>
      <c r="EV411" s="15"/>
      <c r="EW411" s="15"/>
      <c r="EX411" s="15"/>
      <c r="EY411" s="15"/>
      <c r="EZ411" s="15"/>
      <c r="FA411" s="15"/>
      <c r="FB411" s="15"/>
      <c r="FC411" s="15"/>
      <c r="FD411" s="15"/>
      <c r="FE411" s="15"/>
      <c r="FF411" s="15"/>
      <c r="FG411" s="15"/>
      <c r="FH411" s="15"/>
      <c r="FI411" s="15"/>
      <c r="FJ411" s="15"/>
      <c r="FK411" s="15"/>
      <c r="FL411" s="15"/>
      <c r="FM411" s="15"/>
      <c r="FN411" s="15"/>
      <c r="FO411" s="15"/>
      <c r="FP411" s="15"/>
      <c r="FQ411" s="15"/>
      <c r="FR411" s="15"/>
      <c r="FS411" s="15"/>
      <c r="FT411" s="15"/>
      <c r="FU411" s="15"/>
      <c r="FV411" s="15"/>
      <c r="FW411" s="15"/>
      <c r="FX411" s="15"/>
      <c r="FY411" s="15"/>
      <c r="FZ411" s="15"/>
      <c r="GA411" s="15"/>
      <c r="GB411" s="15"/>
      <c r="GC411" s="15"/>
      <c r="GD411" s="15"/>
      <c r="GE411" s="15"/>
      <c r="GF411" s="15"/>
      <c r="GG411" s="15"/>
      <c r="GH411" s="15"/>
      <c r="GI411" s="15"/>
      <c r="GJ411" s="15"/>
      <c r="GK411" s="15"/>
      <c r="GL411" s="15"/>
      <c r="GM411" s="15"/>
      <c r="GN411" s="15"/>
      <c r="GO411" s="15"/>
      <c r="GP411" s="15"/>
      <c r="GQ411" s="15"/>
      <c r="GR411" s="15"/>
      <c r="GS411" s="15"/>
      <c r="GT411" s="15"/>
      <c r="GU411" s="15"/>
      <c r="GV411" s="15"/>
      <c r="GW411" s="15"/>
      <c r="GX411" s="15"/>
      <c r="GY411" s="15"/>
      <c r="GZ411" s="15"/>
      <c r="HA411" s="15"/>
      <c r="HB411" s="15"/>
      <c r="HC411" s="15"/>
      <c r="HD411" s="15"/>
      <c r="HE411" s="15"/>
      <c r="HF411" s="15"/>
      <c r="HG411" s="15"/>
      <c r="HH411" s="15"/>
      <c r="HI411" s="15"/>
      <c r="HJ411" s="15"/>
      <c r="HK411" s="15"/>
      <c r="HL411" s="15"/>
      <c r="HM411" s="15"/>
      <c r="HN411" s="15"/>
      <c r="HO411" s="15"/>
      <c r="HP411" s="15"/>
      <c r="HQ411" s="15"/>
      <c r="HR411" s="15"/>
      <c r="HS411" s="15"/>
      <c r="HT411" s="15"/>
      <c r="HU411" s="15"/>
      <c r="HV411" s="15"/>
      <c r="HW411" s="15"/>
      <c r="HX411" s="15"/>
      <c r="HY411" s="15"/>
      <c r="HZ411" s="15"/>
      <c r="IA411" s="15"/>
      <c r="IB411" s="15"/>
      <c r="IC411" s="15"/>
      <c r="ID411" s="15"/>
      <c r="IE411" s="15"/>
      <c r="IF411" s="15"/>
      <c r="IG411" s="15"/>
      <c r="IH411" s="15"/>
      <c r="II411" s="15"/>
      <c r="IJ411" s="15"/>
      <c r="IK411" s="15"/>
      <c r="IL411" s="15"/>
      <c r="IM411" s="15"/>
      <c r="IN411" s="15"/>
      <c r="IO411" s="15"/>
      <c r="IP411" s="15"/>
      <c r="IQ411" s="15"/>
      <c r="IR411" s="15"/>
      <c r="IS411" s="15"/>
      <c r="IT411" s="15"/>
      <c r="IU411" s="15"/>
      <c r="IV411" s="15"/>
    </row>
    <row r="412" spans="1:7" ht="13.5" customHeight="1">
      <c r="A412" s="16"/>
      <c r="B412" s="59"/>
      <c r="C412" s="60"/>
      <c r="D412" s="167"/>
      <c r="E412" s="62"/>
      <c r="F412" s="46"/>
      <c r="G412" s="70"/>
    </row>
    <row r="413" spans="1:7" ht="15" customHeight="1">
      <c r="A413" s="837" t="s">
        <v>480</v>
      </c>
      <c r="B413" s="841"/>
      <c r="C413" s="841"/>
      <c r="D413" s="815"/>
      <c r="E413" s="62"/>
      <c r="F413" s="46"/>
      <c r="G413" s="70"/>
    </row>
    <row r="414" spans="1:7" ht="12" customHeight="1">
      <c r="A414" s="66"/>
      <c r="D414" s="167"/>
      <c r="E414" s="62"/>
      <c r="F414" s="46"/>
      <c r="G414" s="70"/>
    </row>
    <row r="415" spans="1:7" ht="23.25" customHeight="1">
      <c r="A415" s="7" t="s">
        <v>662</v>
      </c>
      <c r="B415" s="7" t="s">
        <v>664</v>
      </c>
      <c r="C415" s="5" t="s">
        <v>665</v>
      </c>
      <c r="D415" s="44" t="s">
        <v>795</v>
      </c>
      <c r="E415" s="51" t="s">
        <v>796</v>
      </c>
      <c r="F415" s="5" t="s">
        <v>636</v>
      </c>
      <c r="G415" s="43" t="s">
        <v>797</v>
      </c>
    </row>
    <row r="416" spans="1:7" ht="24.75" customHeight="1">
      <c r="A416" s="130" t="s">
        <v>543</v>
      </c>
      <c r="B416" s="127">
        <v>5311</v>
      </c>
      <c r="C416" s="118" t="s">
        <v>712</v>
      </c>
      <c r="D416" s="156">
        <v>1000</v>
      </c>
      <c r="E416" s="156">
        <v>1000</v>
      </c>
      <c r="F416" s="299">
        <v>0</v>
      </c>
      <c r="G416" s="157">
        <f>F416/E416*100</f>
        <v>0</v>
      </c>
    </row>
    <row r="417" spans="1:21" ht="12.75" customHeight="1">
      <c r="A417" s="130" t="s">
        <v>543</v>
      </c>
      <c r="B417" s="127">
        <v>5311</v>
      </c>
      <c r="C417" s="131" t="s">
        <v>713</v>
      </c>
      <c r="D417" s="156">
        <v>3000</v>
      </c>
      <c r="E417" s="156">
        <v>3000</v>
      </c>
      <c r="F417" s="299">
        <v>0</v>
      </c>
      <c r="G417" s="157">
        <f>F417/E417*100</f>
        <v>0</v>
      </c>
      <c r="U417" s="134"/>
    </row>
    <row r="418" spans="1:7" ht="12.75">
      <c r="A418" s="179"/>
      <c r="B418" s="196"/>
      <c r="C418" s="195" t="s">
        <v>1009</v>
      </c>
      <c r="D418" s="180">
        <f>SUM(D416:D417)</f>
        <v>4000</v>
      </c>
      <c r="E418" s="180">
        <f>SUM(E416:E417)</f>
        <v>4000</v>
      </c>
      <c r="F418" s="180">
        <f>SUM(F416:F417)</f>
        <v>0</v>
      </c>
      <c r="G418" s="96">
        <f>F418/E418*100</f>
        <v>0</v>
      </c>
    </row>
    <row r="419" spans="1:7" ht="12.75">
      <c r="A419" s="16"/>
      <c r="B419" s="59"/>
      <c r="C419" s="183"/>
      <c r="D419" s="184"/>
      <c r="E419" s="184"/>
      <c r="F419" s="184"/>
      <c r="G419" s="99"/>
    </row>
    <row r="420" spans="1:7" ht="15" customHeight="1">
      <c r="A420" s="791" t="s">
        <v>703</v>
      </c>
      <c r="B420" s="791"/>
      <c r="C420" s="791"/>
      <c r="D420" s="455"/>
      <c r="E420" s="455"/>
      <c r="F420" s="455"/>
      <c r="G420" s="99"/>
    </row>
    <row r="421" spans="1:7" ht="10.5" customHeight="1">
      <c r="A421" s="654"/>
      <c r="B421" s="654"/>
      <c r="C421" s="654"/>
      <c r="D421" s="455"/>
      <c r="E421" s="455"/>
      <c r="F421" s="455"/>
      <c r="G421" s="99"/>
    </row>
    <row r="422" spans="1:7" ht="25.5" customHeight="1">
      <c r="A422" s="7" t="s">
        <v>662</v>
      </c>
      <c r="B422" s="7" t="s">
        <v>664</v>
      </c>
      <c r="C422" s="5" t="s">
        <v>665</v>
      </c>
      <c r="D422" s="44" t="s">
        <v>795</v>
      </c>
      <c r="E422" s="51" t="s">
        <v>796</v>
      </c>
      <c r="F422" s="5" t="s">
        <v>636</v>
      </c>
      <c r="G422" s="43" t="s">
        <v>797</v>
      </c>
    </row>
    <row r="423" spans="1:22" ht="25.5" customHeight="1">
      <c r="A423" s="130" t="s">
        <v>543</v>
      </c>
      <c r="B423" s="127">
        <v>5399</v>
      </c>
      <c r="C423" s="131" t="s">
        <v>411</v>
      </c>
      <c r="D423" s="299">
        <v>0</v>
      </c>
      <c r="E423" s="299">
        <v>1569</v>
      </c>
      <c r="F423" s="299">
        <v>0</v>
      </c>
      <c r="G423" s="157">
        <f>F423/E423*100</f>
        <v>0</v>
      </c>
      <c r="V423" s="301"/>
    </row>
    <row r="424" spans="1:256" s="105" customFormat="1" ht="14.25" customHeight="1">
      <c r="A424" s="179"/>
      <c r="B424" s="196"/>
      <c r="C424" s="195" t="s">
        <v>1009</v>
      </c>
      <c r="D424" s="180">
        <f>SUM(D423:D423)</f>
        <v>0</v>
      </c>
      <c r="E424" s="302">
        <f>SUM(E423:E423)</f>
        <v>1569</v>
      </c>
      <c r="F424" s="210">
        <f>SUM(F423:F423)</f>
        <v>0</v>
      </c>
      <c r="G424" s="170">
        <f>F424/E424*100</f>
        <v>0</v>
      </c>
      <c r="H424" s="109"/>
      <c r="I424" s="28"/>
      <c r="J424" s="28"/>
      <c r="K424" s="28"/>
      <c r="L424" s="28"/>
      <c r="M424" s="28"/>
      <c r="N424" s="28"/>
      <c r="O424" s="69"/>
      <c r="P424" s="69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  <c r="DX424" s="15"/>
      <c r="DY424" s="15"/>
      <c r="DZ424" s="15"/>
      <c r="EA424" s="15"/>
      <c r="EB424" s="15"/>
      <c r="EC424" s="15"/>
      <c r="ED424" s="15"/>
      <c r="EE424" s="15"/>
      <c r="EF424" s="15"/>
      <c r="EG424" s="15"/>
      <c r="EH424" s="15"/>
      <c r="EI424" s="15"/>
      <c r="EJ424" s="15"/>
      <c r="EK424" s="15"/>
      <c r="EL424" s="15"/>
      <c r="EM424" s="15"/>
      <c r="EN424" s="15"/>
      <c r="EO424" s="15"/>
      <c r="EP424" s="15"/>
      <c r="EQ424" s="15"/>
      <c r="ER424" s="15"/>
      <c r="ES424" s="15"/>
      <c r="ET424" s="15"/>
      <c r="EU424" s="15"/>
      <c r="EV424" s="15"/>
      <c r="EW424" s="15"/>
      <c r="EX424" s="15"/>
      <c r="EY424" s="15"/>
      <c r="EZ424" s="15"/>
      <c r="FA424" s="15"/>
      <c r="FB424" s="15"/>
      <c r="FC424" s="15"/>
      <c r="FD424" s="15"/>
      <c r="FE424" s="15"/>
      <c r="FF424" s="15"/>
      <c r="FG424" s="15"/>
      <c r="FH424" s="15"/>
      <c r="FI424" s="15"/>
      <c r="FJ424" s="15"/>
      <c r="FK424" s="15"/>
      <c r="FL424" s="15"/>
      <c r="FM424" s="15"/>
      <c r="FN424" s="15"/>
      <c r="FO424" s="15"/>
      <c r="FP424" s="15"/>
      <c r="FQ424" s="15"/>
      <c r="FR424" s="15"/>
      <c r="FS424" s="15"/>
      <c r="FT424" s="15"/>
      <c r="FU424" s="15"/>
      <c r="FV424" s="15"/>
      <c r="FW424" s="15"/>
      <c r="FX424" s="15"/>
      <c r="FY424" s="15"/>
      <c r="FZ424" s="15"/>
      <c r="GA424" s="15"/>
      <c r="GB424" s="15"/>
      <c r="GC424" s="15"/>
      <c r="GD424" s="15"/>
      <c r="GE424" s="15"/>
      <c r="GF424" s="15"/>
      <c r="GG424" s="15"/>
      <c r="GH424" s="15"/>
      <c r="GI424" s="15"/>
      <c r="GJ424" s="15"/>
      <c r="GK424" s="15"/>
      <c r="GL424" s="15"/>
      <c r="GM424" s="15"/>
      <c r="GN424" s="15"/>
      <c r="GO424" s="15"/>
      <c r="GP424" s="15"/>
      <c r="GQ424" s="15"/>
      <c r="GR424" s="15"/>
      <c r="GS424" s="15"/>
      <c r="GT424" s="15"/>
      <c r="GU424" s="15"/>
      <c r="GV424" s="15"/>
      <c r="GW424" s="15"/>
      <c r="GX424" s="15"/>
      <c r="GY424" s="15"/>
      <c r="GZ424" s="15"/>
      <c r="HA424" s="15"/>
      <c r="HB424" s="15"/>
      <c r="HC424" s="15"/>
      <c r="HD424" s="15"/>
      <c r="HE424" s="15"/>
      <c r="HF424" s="15"/>
      <c r="HG424" s="15"/>
      <c r="HH424" s="15"/>
      <c r="HI424" s="15"/>
      <c r="HJ424" s="15"/>
      <c r="HK424" s="15"/>
      <c r="HL424" s="15"/>
      <c r="HM424" s="15"/>
      <c r="HN424" s="15"/>
      <c r="HO424" s="15"/>
      <c r="HP424" s="15"/>
      <c r="HQ424" s="15"/>
      <c r="HR424" s="15"/>
      <c r="HS424" s="15"/>
      <c r="HT424" s="15"/>
      <c r="HU424" s="15"/>
      <c r="HV424" s="15"/>
      <c r="HW424" s="15"/>
      <c r="HX424" s="15"/>
      <c r="HY424" s="15"/>
      <c r="HZ424" s="15"/>
      <c r="IA424" s="15"/>
      <c r="IB424" s="15"/>
      <c r="IC424" s="15"/>
      <c r="ID424" s="15"/>
      <c r="IE424" s="15"/>
      <c r="IF424" s="15"/>
      <c r="IG424" s="15"/>
      <c r="IH424" s="15"/>
      <c r="II424" s="15"/>
      <c r="IJ424" s="15"/>
      <c r="IK424" s="15"/>
      <c r="IL424" s="15"/>
      <c r="IM424" s="15"/>
      <c r="IN424" s="15"/>
      <c r="IO424" s="15"/>
      <c r="IP424" s="15"/>
      <c r="IQ424" s="15"/>
      <c r="IR424" s="15"/>
      <c r="IS424" s="15"/>
      <c r="IT424" s="15"/>
      <c r="IU424" s="15"/>
      <c r="IV424" s="15"/>
    </row>
    <row r="425" spans="1:256" s="105" customFormat="1" ht="14.25" customHeight="1">
      <c r="A425" s="16"/>
      <c r="B425" s="59"/>
      <c r="C425" s="183"/>
      <c r="D425" s="184"/>
      <c r="E425" s="655"/>
      <c r="F425" s="229"/>
      <c r="G425" s="204"/>
      <c r="H425" s="109"/>
      <c r="I425" s="28"/>
      <c r="J425" s="28"/>
      <c r="K425" s="28"/>
      <c r="L425" s="28"/>
      <c r="M425" s="28"/>
      <c r="N425" s="28"/>
      <c r="O425" s="69"/>
      <c r="P425" s="69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7" ht="15.75" customHeight="1">
      <c r="A426" s="837" t="s">
        <v>481</v>
      </c>
      <c r="B426" s="841"/>
      <c r="C426" s="841"/>
      <c r="D426" s="815"/>
      <c r="E426" s="842"/>
      <c r="F426" s="229"/>
      <c r="G426" s="337"/>
    </row>
    <row r="427" spans="1:7" ht="14.25" customHeight="1">
      <c r="A427" s="462"/>
      <c r="B427" s="463"/>
      <c r="C427" s="463"/>
      <c r="D427" s="466"/>
      <c r="E427" s="185"/>
      <c r="F427" s="229"/>
      <c r="G427" s="337"/>
    </row>
    <row r="428" spans="1:7" ht="23.25" customHeight="1">
      <c r="A428" s="7" t="s">
        <v>662</v>
      </c>
      <c r="B428" s="7" t="s">
        <v>664</v>
      </c>
      <c r="C428" s="5" t="s">
        <v>665</v>
      </c>
      <c r="D428" s="44" t="s">
        <v>795</v>
      </c>
      <c r="E428" s="51" t="s">
        <v>796</v>
      </c>
      <c r="F428" s="5" t="s">
        <v>636</v>
      </c>
      <c r="G428" s="43" t="s">
        <v>797</v>
      </c>
    </row>
    <row r="429" spans="1:7" ht="30.75" customHeight="1">
      <c r="A429" s="130" t="s">
        <v>543</v>
      </c>
      <c r="B429" s="127">
        <v>5511</v>
      </c>
      <c r="C429" s="131" t="s">
        <v>482</v>
      </c>
      <c r="D429" s="156">
        <v>4400</v>
      </c>
      <c r="E429" s="156">
        <v>4400</v>
      </c>
      <c r="F429" s="299">
        <v>4400</v>
      </c>
      <c r="G429" s="157">
        <f>F429/E429*100</f>
        <v>100</v>
      </c>
    </row>
    <row r="430" spans="1:7" ht="12.75">
      <c r="A430" s="179"/>
      <c r="B430" s="196"/>
      <c r="C430" s="195" t="s">
        <v>531</v>
      </c>
      <c r="D430" s="180">
        <f>SUM(D429:D429)</f>
        <v>4400</v>
      </c>
      <c r="E430" s="180">
        <f>SUM(E429:E429)</f>
        <v>4400</v>
      </c>
      <c r="F430" s="180">
        <f>SUM(F429:F429)</f>
        <v>4400</v>
      </c>
      <c r="G430" s="208">
        <f>F430/E430*100</f>
        <v>100</v>
      </c>
    </row>
    <row r="431" spans="1:7" ht="10.5" customHeight="1">
      <c r="A431" s="16"/>
      <c r="B431" s="59"/>
      <c r="C431" s="183"/>
      <c r="D431" s="184"/>
      <c r="E431" s="185"/>
      <c r="F431" s="229"/>
      <c r="G431" s="337"/>
    </row>
    <row r="432" spans="1:256" s="28" customFormat="1" ht="12.75">
      <c r="A432" s="188"/>
      <c r="B432" s="198"/>
      <c r="C432" s="197" t="s">
        <v>1010</v>
      </c>
      <c r="D432" s="189">
        <f>D411+D430+D418</f>
        <v>15220</v>
      </c>
      <c r="E432" s="189">
        <f>E411+E430+E418+E424</f>
        <v>22235</v>
      </c>
      <c r="F432" s="189">
        <f>F411+F430+F418+F424</f>
        <v>10763</v>
      </c>
      <c r="G432" s="209">
        <f>F432/E432*100</f>
        <v>48.40566674162356</v>
      </c>
      <c r="H432" s="10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  <c r="BT432" s="69"/>
      <c r="BU432" s="69"/>
      <c r="BV432" s="69"/>
      <c r="BW432" s="69"/>
      <c r="BX432" s="69"/>
      <c r="BY432" s="69"/>
      <c r="BZ432" s="69"/>
      <c r="CA432" s="69"/>
      <c r="CB432" s="69"/>
      <c r="CC432" s="69"/>
      <c r="CD432" s="69"/>
      <c r="CE432" s="69"/>
      <c r="CF432" s="69"/>
      <c r="CG432" s="69"/>
      <c r="CH432" s="69"/>
      <c r="CI432" s="69"/>
      <c r="CJ432" s="69"/>
      <c r="CK432" s="69"/>
      <c r="CL432" s="69"/>
      <c r="CM432" s="69"/>
      <c r="CN432" s="69"/>
      <c r="CO432" s="69"/>
      <c r="CP432" s="69"/>
      <c r="CQ432" s="69"/>
      <c r="CR432" s="69"/>
      <c r="CS432" s="69"/>
      <c r="CT432" s="69"/>
      <c r="CU432" s="69"/>
      <c r="CV432" s="69"/>
      <c r="CW432" s="69"/>
      <c r="CX432" s="69"/>
      <c r="CY432" s="69"/>
      <c r="CZ432" s="69"/>
      <c r="DA432" s="69"/>
      <c r="DB432" s="69"/>
      <c r="DC432" s="69"/>
      <c r="DD432" s="69"/>
      <c r="DE432" s="69"/>
      <c r="DF432" s="69"/>
      <c r="DG432" s="69"/>
      <c r="DH432" s="69"/>
      <c r="DI432" s="69"/>
      <c r="DJ432" s="69"/>
      <c r="DK432" s="69"/>
      <c r="DL432" s="69"/>
      <c r="DM432" s="69"/>
      <c r="DN432" s="69"/>
      <c r="DO432" s="69"/>
      <c r="DP432" s="69"/>
      <c r="DQ432" s="69"/>
      <c r="DR432" s="69"/>
      <c r="DS432" s="69"/>
      <c r="DT432" s="69"/>
      <c r="DU432" s="69"/>
      <c r="DV432" s="69"/>
      <c r="DW432" s="69"/>
      <c r="DX432" s="69"/>
      <c r="DY432" s="69"/>
      <c r="DZ432" s="69"/>
      <c r="EA432" s="69"/>
      <c r="EB432" s="69"/>
      <c r="EC432" s="69"/>
      <c r="ED432" s="69"/>
      <c r="EE432" s="69"/>
      <c r="EF432" s="69"/>
      <c r="EG432" s="69"/>
      <c r="EH432" s="69"/>
      <c r="EI432" s="69"/>
      <c r="EJ432" s="69"/>
      <c r="EK432" s="69"/>
      <c r="EL432" s="69"/>
      <c r="EM432" s="69"/>
      <c r="EN432" s="69"/>
      <c r="EO432" s="69"/>
      <c r="EP432" s="69"/>
      <c r="EQ432" s="69"/>
      <c r="ER432" s="69"/>
      <c r="ES432" s="69"/>
      <c r="ET432" s="69"/>
      <c r="EU432" s="69"/>
      <c r="EV432" s="69"/>
      <c r="EW432" s="69"/>
      <c r="EX432" s="69"/>
      <c r="EY432" s="69"/>
      <c r="EZ432" s="69"/>
      <c r="FA432" s="69"/>
      <c r="FB432" s="69"/>
      <c r="FC432" s="69"/>
      <c r="FD432" s="69"/>
      <c r="FE432" s="69"/>
      <c r="FF432" s="69"/>
      <c r="FG432" s="69"/>
      <c r="FH432" s="69"/>
      <c r="FI432" s="69"/>
      <c r="FJ432" s="69"/>
      <c r="FK432" s="69"/>
      <c r="FL432" s="69"/>
      <c r="FM432" s="69"/>
      <c r="FN432" s="69"/>
      <c r="FO432" s="69"/>
      <c r="FP432" s="69"/>
      <c r="FQ432" s="69"/>
      <c r="FR432" s="69"/>
      <c r="FS432" s="69"/>
      <c r="FT432" s="69"/>
      <c r="FU432" s="69"/>
      <c r="FV432" s="69"/>
      <c r="FW432" s="69"/>
      <c r="FX432" s="69"/>
      <c r="FY432" s="69"/>
      <c r="FZ432" s="69"/>
      <c r="GA432" s="69"/>
      <c r="GB432" s="69"/>
      <c r="GC432" s="69"/>
      <c r="GD432" s="69"/>
      <c r="GE432" s="69"/>
      <c r="GF432" s="69"/>
      <c r="GG432" s="69"/>
      <c r="GH432" s="69"/>
      <c r="GI432" s="69"/>
      <c r="GJ432" s="69"/>
      <c r="GK432" s="69"/>
      <c r="GL432" s="69"/>
      <c r="GM432" s="69"/>
      <c r="GN432" s="69"/>
      <c r="GO432" s="69"/>
      <c r="GP432" s="69"/>
      <c r="GQ432" s="69"/>
      <c r="GR432" s="69"/>
      <c r="GS432" s="69"/>
      <c r="GT432" s="69"/>
      <c r="GU432" s="69"/>
      <c r="GV432" s="69"/>
      <c r="GW432" s="69"/>
      <c r="GX432" s="69"/>
      <c r="GY432" s="69"/>
      <c r="GZ432" s="69"/>
      <c r="HA432" s="69"/>
      <c r="HB432" s="69"/>
      <c r="HC432" s="69"/>
      <c r="HD432" s="69"/>
      <c r="HE432" s="69"/>
      <c r="HF432" s="69"/>
      <c r="HG432" s="69"/>
      <c r="HH432" s="69"/>
      <c r="HI432" s="69"/>
      <c r="HJ432" s="69"/>
      <c r="HK432" s="69"/>
      <c r="HL432" s="69"/>
      <c r="HM432" s="69"/>
      <c r="HN432" s="69"/>
      <c r="HO432" s="69"/>
      <c r="HP432" s="69"/>
      <c r="HQ432" s="69"/>
      <c r="HR432" s="69"/>
      <c r="HS432" s="69"/>
      <c r="HT432" s="69"/>
      <c r="HU432" s="69"/>
      <c r="HV432" s="69"/>
      <c r="HW432" s="69"/>
      <c r="HX432" s="69"/>
      <c r="HY432" s="69"/>
      <c r="HZ432" s="69"/>
      <c r="IA432" s="69"/>
      <c r="IB432" s="69"/>
      <c r="IC432" s="69"/>
      <c r="ID432" s="69"/>
      <c r="IE432" s="69"/>
      <c r="IF432" s="69"/>
      <c r="IG432" s="69"/>
      <c r="IH432" s="69"/>
      <c r="II432" s="69"/>
      <c r="IJ432" s="69"/>
      <c r="IK432" s="69"/>
      <c r="IL432" s="69"/>
      <c r="IM432" s="69"/>
      <c r="IN432" s="69"/>
      <c r="IO432" s="69"/>
      <c r="IP432" s="69"/>
      <c r="IQ432" s="69"/>
      <c r="IR432" s="69"/>
      <c r="IS432" s="69"/>
      <c r="IT432" s="69"/>
      <c r="IU432" s="69"/>
      <c r="IV432" s="69"/>
    </row>
    <row r="433" spans="1:23" s="207" customFormat="1" ht="12" customHeight="1">
      <c r="A433" s="16"/>
      <c r="B433" s="59"/>
      <c r="C433" s="183"/>
      <c r="D433" s="184"/>
      <c r="E433" s="251"/>
      <c r="F433" s="186"/>
      <c r="G433" s="70"/>
      <c r="W433" s="207" t="s">
        <v>810</v>
      </c>
    </row>
    <row r="434" spans="1:256" s="28" customFormat="1" ht="15.75">
      <c r="A434" s="206" t="s">
        <v>780</v>
      </c>
      <c r="B434" s="207"/>
      <c r="C434" s="207"/>
      <c r="D434" s="303"/>
      <c r="E434" s="207"/>
      <c r="F434" s="207"/>
      <c r="G434" s="207"/>
      <c r="O434" s="69" t="s">
        <v>927</v>
      </c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  <c r="DX434" s="15"/>
      <c r="DY434" s="15"/>
      <c r="DZ434" s="15"/>
      <c r="EA434" s="15"/>
      <c r="EB434" s="15"/>
      <c r="EC434" s="15"/>
      <c r="ED434" s="15"/>
      <c r="EE434" s="15"/>
      <c r="EF434" s="15"/>
      <c r="EG434" s="15"/>
      <c r="EH434" s="15"/>
      <c r="EI434" s="15"/>
      <c r="EJ434" s="15"/>
      <c r="EK434" s="15"/>
      <c r="EL434" s="15"/>
      <c r="EM434" s="15"/>
      <c r="EN434" s="15"/>
      <c r="EO434" s="15"/>
      <c r="EP434" s="15"/>
      <c r="EQ434" s="15"/>
      <c r="ER434" s="15"/>
      <c r="ES434" s="15"/>
      <c r="ET434" s="15"/>
      <c r="EU434" s="15"/>
      <c r="EV434" s="15"/>
      <c r="EW434" s="15"/>
      <c r="EX434" s="15"/>
      <c r="EY434" s="15"/>
      <c r="EZ434" s="15"/>
      <c r="FA434" s="15"/>
      <c r="FB434" s="15"/>
      <c r="FC434" s="15"/>
      <c r="FD434" s="15"/>
      <c r="FE434" s="15"/>
      <c r="FF434" s="15"/>
      <c r="FG434" s="15"/>
      <c r="FH434" s="15"/>
      <c r="FI434" s="15"/>
      <c r="FJ434" s="15"/>
      <c r="FK434" s="15"/>
      <c r="FL434" s="15"/>
      <c r="FM434" s="15"/>
      <c r="FN434" s="15"/>
      <c r="FO434" s="15"/>
      <c r="FP434" s="15"/>
      <c r="FQ434" s="15"/>
      <c r="FR434" s="15"/>
      <c r="FS434" s="15"/>
      <c r="FT434" s="15"/>
      <c r="FU434" s="15"/>
      <c r="FV434" s="15"/>
      <c r="FW434" s="15"/>
      <c r="FX434" s="15"/>
      <c r="FY434" s="15"/>
      <c r="FZ434" s="15"/>
      <c r="GA434" s="15"/>
      <c r="GB434" s="15"/>
      <c r="GC434" s="15"/>
      <c r="GD434" s="15"/>
      <c r="GE434" s="15"/>
      <c r="GF434" s="15"/>
      <c r="GG434" s="15"/>
      <c r="GH434" s="15"/>
      <c r="GI434" s="15"/>
      <c r="GJ434" s="15"/>
      <c r="GK434" s="15"/>
      <c r="GL434" s="15"/>
      <c r="GM434" s="15"/>
      <c r="GN434" s="15"/>
      <c r="GO434" s="15"/>
      <c r="GP434" s="15"/>
      <c r="GQ434" s="15"/>
      <c r="GR434" s="15"/>
      <c r="GS434" s="15"/>
      <c r="GT434" s="15"/>
      <c r="GU434" s="15"/>
      <c r="GV434" s="15"/>
      <c r="GW434" s="15"/>
      <c r="GX434" s="15"/>
      <c r="GY434" s="15"/>
      <c r="GZ434" s="15"/>
      <c r="HA434" s="15"/>
      <c r="HB434" s="15"/>
      <c r="HC434" s="15"/>
      <c r="HD434" s="15"/>
      <c r="HE434" s="15"/>
      <c r="HF434" s="15"/>
      <c r="HG434" s="15"/>
      <c r="HH434" s="15"/>
      <c r="HI434" s="15"/>
      <c r="HJ434" s="15"/>
      <c r="HK434" s="15"/>
      <c r="HL434" s="15"/>
      <c r="HM434" s="15"/>
      <c r="HN434" s="15"/>
      <c r="HO434" s="15"/>
      <c r="HP434" s="15"/>
      <c r="HQ434" s="15"/>
      <c r="HR434" s="15"/>
      <c r="HS434" s="15"/>
      <c r="HT434" s="15"/>
      <c r="HU434" s="15"/>
      <c r="HV434" s="15"/>
      <c r="HW434" s="15"/>
      <c r="HX434" s="15"/>
      <c r="HY434" s="15"/>
      <c r="HZ434" s="15"/>
      <c r="IA434" s="15"/>
      <c r="IB434" s="15"/>
      <c r="IC434" s="15"/>
      <c r="ID434" s="15"/>
      <c r="IE434" s="15"/>
      <c r="IF434" s="15"/>
      <c r="IG434" s="15"/>
      <c r="IH434" s="15"/>
      <c r="II434" s="15"/>
      <c r="IJ434" s="15"/>
      <c r="IK434" s="15"/>
      <c r="IL434" s="15"/>
      <c r="IM434" s="15"/>
      <c r="IN434" s="15"/>
      <c r="IO434" s="15"/>
      <c r="IP434" s="15"/>
      <c r="IQ434" s="15"/>
      <c r="IR434" s="15"/>
      <c r="IS434" s="15"/>
      <c r="IT434" s="15"/>
      <c r="IU434" s="15"/>
      <c r="IV434" s="15"/>
    </row>
    <row r="435" spans="1:256" s="28" customFormat="1" ht="12" customHeight="1">
      <c r="A435" s="58"/>
      <c r="B435" s="14"/>
      <c r="C435"/>
      <c r="D435" s="15"/>
      <c r="E435" s="15"/>
      <c r="F435" s="15"/>
      <c r="G435"/>
      <c r="O435" s="69" t="s">
        <v>928</v>
      </c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  <c r="DX435" s="15"/>
      <c r="DY435" s="15"/>
      <c r="DZ435" s="15"/>
      <c r="EA435" s="15"/>
      <c r="EB435" s="15"/>
      <c r="EC435" s="15"/>
      <c r="ED435" s="15"/>
      <c r="EE435" s="15"/>
      <c r="EF435" s="15"/>
      <c r="EG435" s="15"/>
      <c r="EH435" s="15"/>
      <c r="EI435" s="15"/>
      <c r="EJ435" s="15"/>
      <c r="EK435" s="15"/>
      <c r="EL435" s="15"/>
      <c r="EM435" s="15"/>
      <c r="EN435" s="15"/>
      <c r="EO435" s="15"/>
      <c r="EP435" s="15"/>
      <c r="EQ435" s="15"/>
      <c r="ER435" s="15"/>
      <c r="ES435" s="15"/>
      <c r="ET435" s="15"/>
      <c r="EU435" s="15"/>
      <c r="EV435" s="15"/>
      <c r="EW435" s="15"/>
      <c r="EX435" s="15"/>
      <c r="EY435" s="15"/>
      <c r="EZ435" s="15"/>
      <c r="FA435" s="15"/>
      <c r="FB435" s="15"/>
      <c r="FC435" s="15"/>
      <c r="FD435" s="15"/>
      <c r="FE435" s="15"/>
      <c r="FF435" s="15"/>
      <c r="FG435" s="15"/>
      <c r="FH435" s="15"/>
      <c r="FI435" s="15"/>
      <c r="FJ435" s="15"/>
      <c r="FK435" s="15"/>
      <c r="FL435" s="15"/>
      <c r="FM435" s="15"/>
      <c r="FN435" s="15"/>
      <c r="FO435" s="15"/>
      <c r="FP435" s="15"/>
      <c r="FQ435" s="15"/>
      <c r="FR435" s="15"/>
      <c r="FS435" s="15"/>
      <c r="FT435" s="15"/>
      <c r="FU435" s="15"/>
      <c r="FV435" s="15"/>
      <c r="FW435" s="15"/>
      <c r="FX435" s="15"/>
      <c r="FY435" s="15"/>
      <c r="FZ435" s="15"/>
      <c r="GA435" s="15"/>
      <c r="GB435" s="15"/>
      <c r="GC435" s="15"/>
      <c r="GD435" s="15"/>
      <c r="GE435" s="15"/>
      <c r="GF435" s="15"/>
      <c r="GG435" s="15"/>
      <c r="GH435" s="15"/>
      <c r="GI435" s="15"/>
      <c r="GJ435" s="15"/>
      <c r="GK435" s="15"/>
      <c r="GL435" s="15"/>
      <c r="GM435" s="15"/>
      <c r="GN435" s="15"/>
      <c r="GO435" s="15"/>
      <c r="GP435" s="15"/>
      <c r="GQ435" s="15"/>
      <c r="GR435" s="15"/>
      <c r="GS435" s="15"/>
      <c r="GT435" s="15"/>
      <c r="GU435" s="15"/>
      <c r="GV435" s="15"/>
      <c r="GW435" s="15"/>
      <c r="GX435" s="15"/>
      <c r="GY435" s="15"/>
      <c r="GZ435" s="15"/>
      <c r="HA435" s="15"/>
      <c r="HB435" s="15"/>
      <c r="HC435" s="15"/>
      <c r="HD435" s="15"/>
      <c r="HE435" s="15"/>
      <c r="HF435" s="15"/>
      <c r="HG435" s="15"/>
      <c r="HH435" s="15"/>
      <c r="HI435" s="15"/>
      <c r="HJ435" s="15"/>
      <c r="HK435" s="15"/>
      <c r="HL435" s="15"/>
      <c r="HM435" s="15"/>
      <c r="HN435" s="15"/>
      <c r="HO435" s="15"/>
      <c r="HP435" s="15"/>
      <c r="HQ435" s="15"/>
      <c r="HR435" s="15"/>
      <c r="HS435" s="15"/>
      <c r="HT435" s="15"/>
      <c r="HU435" s="15"/>
      <c r="HV435" s="15"/>
      <c r="HW435" s="15"/>
      <c r="HX435" s="15"/>
      <c r="HY435" s="15"/>
      <c r="HZ435" s="15"/>
      <c r="IA435" s="15"/>
      <c r="IB435" s="15"/>
      <c r="IC435" s="15"/>
      <c r="ID435" s="15"/>
      <c r="IE435" s="15"/>
      <c r="IF435" s="15"/>
      <c r="IG435" s="15"/>
      <c r="IH435" s="15"/>
      <c r="II435" s="15"/>
      <c r="IJ435" s="15"/>
      <c r="IK435" s="15"/>
      <c r="IL435" s="15"/>
      <c r="IM435" s="15"/>
      <c r="IN435" s="15"/>
      <c r="IO435" s="15"/>
      <c r="IP435" s="15"/>
      <c r="IQ435" s="15"/>
      <c r="IR435" s="15"/>
      <c r="IS435" s="15"/>
      <c r="IT435" s="15"/>
      <c r="IU435" s="15"/>
      <c r="IV435" s="15"/>
    </row>
    <row r="436" spans="1:256" s="28" customFormat="1" ht="15" customHeight="1">
      <c r="A436" s="66" t="s">
        <v>755</v>
      </c>
      <c r="B436" s="14"/>
      <c r="C436"/>
      <c r="D436" s="15"/>
      <c r="E436" s="15"/>
      <c r="F436" s="15"/>
      <c r="G436"/>
      <c r="O436" s="69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  <c r="DX436" s="15"/>
      <c r="DY436" s="15"/>
      <c r="DZ436" s="15"/>
      <c r="EA436" s="15"/>
      <c r="EB436" s="15"/>
      <c r="EC436" s="15"/>
      <c r="ED436" s="15"/>
      <c r="EE436" s="15"/>
      <c r="EF436" s="15"/>
      <c r="EG436" s="15"/>
      <c r="EH436" s="15"/>
      <c r="EI436" s="15"/>
      <c r="EJ436" s="15"/>
      <c r="EK436" s="15"/>
      <c r="EL436" s="15"/>
      <c r="EM436" s="15"/>
      <c r="EN436" s="15"/>
      <c r="EO436" s="15"/>
      <c r="EP436" s="15"/>
      <c r="EQ436" s="15"/>
      <c r="ER436" s="15"/>
      <c r="ES436" s="15"/>
      <c r="ET436" s="15"/>
      <c r="EU436" s="15"/>
      <c r="EV436" s="15"/>
      <c r="EW436" s="15"/>
      <c r="EX436" s="15"/>
      <c r="EY436" s="15"/>
      <c r="EZ436" s="15"/>
      <c r="FA436" s="15"/>
      <c r="FB436" s="15"/>
      <c r="FC436" s="15"/>
      <c r="FD436" s="15"/>
      <c r="FE436" s="15"/>
      <c r="FF436" s="15"/>
      <c r="FG436" s="15"/>
      <c r="FH436" s="15"/>
      <c r="FI436" s="15"/>
      <c r="FJ436" s="15"/>
      <c r="FK436" s="15"/>
      <c r="FL436" s="15"/>
      <c r="FM436" s="15"/>
      <c r="FN436" s="15"/>
      <c r="FO436" s="15"/>
      <c r="FP436" s="15"/>
      <c r="FQ436" s="15"/>
      <c r="FR436" s="15"/>
      <c r="FS436" s="15"/>
      <c r="FT436" s="15"/>
      <c r="FU436" s="15"/>
      <c r="FV436" s="15"/>
      <c r="FW436" s="15"/>
      <c r="FX436" s="15"/>
      <c r="FY436" s="15"/>
      <c r="FZ436" s="15"/>
      <c r="GA436" s="15"/>
      <c r="GB436" s="15"/>
      <c r="GC436" s="15"/>
      <c r="GD436" s="15"/>
      <c r="GE436" s="15"/>
      <c r="GF436" s="15"/>
      <c r="GG436" s="15"/>
      <c r="GH436" s="15"/>
      <c r="GI436" s="15"/>
      <c r="GJ436" s="15"/>
      <c r="GK436" s="15"/>
      <c r="GL436" s="15"/>
      <c r="GM436" s="15"/>
      <c r="GN436" s="15"/>
      <c r="GO436" s="15"/>
      <c r="GP436" s="15"/>
      <c r="GQ436" s="15"/>
      <c r="GR436" s="15"/>
      <c r="GS436" s="15"/>
      <c r="GT436" s="15"/>
      <c r="GU436" s="15"/>
      <c r="GV436" s="15"/>
      <c r="GW436" s="15"/>
      <c r="GX436" s="15"/>
      <c r="GY436" s="15"/>
      <c r="GZ436" s="15"/>
      <c r="HA436" s="15"/>
      <c r="HB436" s="15"/>
      <c r="HC436" s="15"/>
      <c r="HD436" s="15"/>
      <c r="HE436" s="15"/>
      <c r="HF436" s="15"/>
      <c r="HG436" s="15"/>
      <c r="HH436" s="15"/>
      <c r="HI436" s="15"/>
      <c r="HJ436" s="15"/>
      <c r="HK436" s="15"/>
      <c r="HL436" s="15"/>
      <c r="HM436" s="15"/>
      <c r="HN436" s="15"/>
      <c r="HO436" s="15"/>
      <c r="HP436" s="15"/>
      <c r="HQ436" s="15"/>
      <c r="HR436" s="15"/>
      <c r="HS436" s="15"/>
      <c r="HT436" s="15"/>
      <c r="HU436" s="15"/>
      <c r="HV436" s="15"/>
      <c r="HW436" s="15"/>
      <c r="HX436" s="15"/>
      <c r="HY436" s="15"/>
      <c r="HZ436" s="15"/>
      <c r="IA436" s="15"/>
      <c r="IB436" s="15"/>
      <c r="IC436" s="15"/>
      <c r="ID436" s="15"/>
      <c r="IE436" s="15"/>
      <c r="IF436" s="15"/>
      <c r="IG436" s="15"/>
      <c r="IH436" s="15"/>
      <c r="II436" s="15"/>
      <c r="IJ436" s="15"/>
      <c r="IK436" s="15"/>
      <c r="IL436" s="15"/>
      <c r="IM436" s="15"/>
      <c r="IN436" s="15"/>
      <c r="IO436" s="15"/>
      <c r="IP436" s="15"/>
      <c r="IQ436" s="15"/>
      <c r="IR436" s="15"/>
      <c r="IS436" s="15"/>
      <c r="IT436" s="15"/>
      <c r="IU436" s="15"/>
      <c r="IV436" s="15"/>
    </row>
    <row r="437" spans="1:256" s="28" customFormat="1" ht="12.75">
      <c r="A437" s="66"/>
      <c r="B437" s="14"/>
      <c r="C437"/>
      <c r="D437" s="15"/>
      <c r="E437" s="15"/>
      <c r="F437" s="15"/>
      <c r="G437"/>
      <c r="O437" s="69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  <c r="DX437" s="15"/>
      <c r="DY437" s="15"/>
      <c r="DZ437" s="15"/>
      <c r="EA437" s="15"/>
      <c r="EB437" s="15"/>
      <c r="EC437" s="15"/>
      <c r="ED437" s="15"/>
      <c r="EE437" s="15"/>
      <c r="EF437" s="15"/>
      <c r="EG437" s="15"/>
      <c r="EH437" s="15"/>
      <c r="EI437" s="15"/>
      <c r="EJ437" s="15"/>
      <c r="EK437" s="15"/>
      <c r="EL437" s="15"/>
      <c r="EM437" s="15"/>
      <c r="EN437" s="15"/>
      <c r="EO437" s="15"/>
      <c r="EP437" s="15"/>
      <c r="EQ437" s="15"/>
      <c r="ER437" s="15"/>
      <c r="ES437" s="15"/>
      <c r="ET437" s="15"/>
      <c r="EU437" s="15"/>
      <c r="EV437" s="15"/>
      <c r="EW437" s="15"/>
      <c r="EX437" s="15"/>
      <c r="EY437" s="15"/>
      <c r="EZ437" s="15"/>
      <c r="FA437" s="15"/>
      <c r="FB437" s="15"/>
      <c r="FC437" s="15"/>
      <c r="FD437" s="15"/>
      <c r="FE437" s="15"/>
      <c r="FF437" s="15"/>
      <c r="FG437" s="15"/>
      <c r="FH437" s="15"/>
      <c r="FI437" s="15"/>
      <c r="FJ437" s="15"/>
      <c r="FK437" s="15"/>
      <c r="FL437" s="15"/>
      <c r="FM437" s="15"/>
      <c r="FN437" s="15"/>
      <c r="FO437" s="15"/>
      <c r="FP437" s="15"/>
      <c r="FQ437" s="15"/>
      <c r="FR437" s="15"/>
      <c r="FS437" s="15"/>
      <c r="FT437" s="15"/>
      <c r="FU437" s="15"/>
      <c r="FV437" s="15"/>
      <c r="FW437" s="15"/>
      <c r="FX437" s="15"/>
      <c r="FY437" s="15"/>
      <c r="FZ437" s="15"/>
      <c r="GA437" s="15"/>
      <c r="GB437" s="15"/>
      <c r="GC437" s="15"/>
      <c r="GD437" s="15"/>
      <c r="GE437" s="15"/>
      <c r="GF437" s="15"/>
      <c r="GG437" s="15"/>
      <c r="GH437" s="15"/>
      <c r="GI437" s="15"/>
      <c r="GJ437" s="15"/>
      <c r="GK437" s="15"/>
      <c r="GL437" s="15"/>
      <c r="GM437" s="15"/>
      <c r="GN437" s="15"/>
      <c r="GO437" s="15"/>
      <c r="GP437" s="15"/>
      <c r="GQ437" s="15"/>
      <c r="GR437" s="15"/>
      <c r="GS437" s="15"/>
      <c r="GT437" s="15"/>
      <c r="GU437" s="15"/>
      <c r="GV437" s="15"/>
      <c r="GW437" s="15"/>
      <c r="GX437" s="15"/>
      <c r="GY437" s="15"/>
      <c r="GZ437" s="15"/>
      <c r="HA437" s="15"/>
      <c r="HB437" s="15"/>
      <c r="HC437" s="15"/>
      <c r="HD437" s="15"/>
      <c r="HE437" s="15"/>
      <c r="HF437" s="15"/>
      <c r="HG437" s="15"/>
      <c r="HH437" s="15"/>
      <c r="HI437" s="15"/>
      <c r="HJ437" s="15"/>
      <c r="HK437" s="15"/>
      <c r="HL437" s="15"/>
      <c r="HM437" s="15"/>
      <c r="HN437" s="15"/>
      <c r="HO437" s="15"/>
      <c r="HP437" s="15"/>
      <c r="HQ437" s="15"/>
      <c r="HR437" s="15"/>
      <c r="HS437" s="15"/>
      <c r="HT437" s="15"/>
      <c r="HU437" s="15"/>
      <c r="HV437" s="15"/>
      <c r="HW437" s="15"/>
      <c r="HX437" s="15"/>
      <c r="HY437" s="15"/>
      <c r="HZ437" s="15"/>
      <c r="IA437" s="15"/>
      <c r="IB437" s="15"/>
      <c r="IC437" s="15"/>
      <c r="ID437" s="15"/>
      <c r="IE437" s="15"/>
      <c r="IF437" s="15"/>
      <c r="IG437" s="15"/>
      <c r="IH437" s="15"/>
      <c r="II437" s="15"/>
      <c r="IJ437" s="15"/>
      <c r="IK437" s="15"/>
      <c r="IL437" s="15"/>
      <c r="IM437" s="15"/>
      <c r="IN437" s="15"/>
      <c r="IO437" s="15"/>
      <c r="IP437" s="15"/>
      <c r="IQ437" s="15"/>
      <c r="IR437" s="15"/>
      <c r="IS437" s="15"/>
      <c r="IT437" s="15"/>
      <c r="IU437" s="15"/>
      <c r="IV437" s="15"/>
    </row>
    <row r="438" spans="1:256" s="28" customFormat="1" ht="25.5" customHeight="1">
      <c r="A438" s="7" t="s">
        <v>662</v>
      </c>
      <c r="B438" s="7" t="s">
        <v>664</v>
      </c>
      <c r="C438" s="5" t="s">
        <v>665</v>
      </c>
      <c r="D438" s="44" t="s">
        <v>795</v>
      </c>
      <c r="E438" s="51" t="s">
        <v>796</v>
      </c>
      <c r="F438" s="5" t="s">
        <v>636</v>
      </c>
      <c r="G438" s="43" t="s">
        <v>797</v>
      </c>
      <c r="O438" s="69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  <c r="DX438" s="15"/>
      <c r="DY438" s="15"/>
      <c r="DZ438" s="15"/>
      <c r="EA438" s="15"/>
      <c r="EB438" s="15"/>
      <c r="EC438" s="15"/>
      <c r="ED438" s="15"/>
      <c r="EE438" s="15"/>
      <c r="EF438" s="15"/>
      <c r="EG438" s="15"/>
      <c r="EH438" s="15"/>
      <c r="EI438" s="15"/>
      <c r="EJ438" s="15"/>
      <c r="EK438" s="15"/>
      <c r="EL438" s="15"/>
      <c r="EM438" s="15"/>
      <c r="EN438" s="15"/>
      <c r="EO438" s="15"/>
      <c r="EP438" s="15"/>
      <c r="EQ438" s="15"/>
      <c r="ER438" s="15"/>
      <c r="ES438" s="15"/>
      <c r="ET438" s="15"/>
      <c r="EU438" s="15"/>
      <c r="EV438" s="15"/>
      <c r="EW438" s="15"/>
      <c r="EX438" s="15"/>
      <c r="EY438" s="15"/>
      <c r="EZ438" s="15"/>
      <c r="FA438" s="15"/>
      <c r="FB438" s="15"/>
      <c r="FC438" s="15"/>
      <c r="FD438" s="15"/>
      <c r="FE438" s="15"/>
      <c r="FF438" s="15"/>
      <c r="FG438" s="15"/>
      <c r="FH438" s="15"/>
      <c r="FI438" s="15"/>
      <c r="FJ438" s="15"/>
      <c r="FK438" s="15"/>
      <c r="FL438" s="15"/>
      <c r="FM438" s="15"/>
      <c r="FN438" s="15"/>
      <c r="FO438" s="15"/>
      <c r="FP438" s="15"/>
      <c r="FQ438" s="15"/>
      <c r="FR438" s="15"/>
      <c r="FS438" s="15"/>
      <c r="FT438" s="15"/>
      <c r="FU438" s="15"/>
      <c r="FV438" s="15"/>
      <c r="FW438" s="15"/>
      <c r="FX438" s="15"/>
      <c r="FY438" s="15"/>
      <c r="FZ438" s="15"/>
      <c r="GA438" s="15"/>
      <c r="GB438" s="15"/>
      <c r="GC438" s="15"/>
      <c r="GD438" s="15"/>
      <c r="GE438" s="15"/>
      <c r="GF438" s="15"/>
      <c r="GG438" s="15"/>
      <c r="GH438" s="15"/>
      <c r="GI438" s="15"/>
      <c r="GJ438" s="15"/>
      <c r="GK438" s="15"/>
      <c r="GL438" s="15"/>
      <c r="GM438" s="15"/>
      <c r="GN438" s="15"/>
      <c r="GO438" s="15"/>
      <c r="GP438" s="15"/>
      <c r="GQ438" s="15"/>
      <c r="GR438" s="15"/>
      <c r="GS438" s="15"/>
      <c r="GT438" s="15"/>
      <c r="GU438" s="15"/>
      <c r="GV438" s="15"/>
      <c r="GW438" s="15"/>
      <c r="GX438" s="15"/>
      <c r="GY438" s="15"/>
      <c r="GZ438" s="15"/>
      <c r="HA438" s="15"/>
      <c r="HB438" s="15"/>
      <c r="HC438" s="15"/>
      <c r="HD438" s="15"/>
      <c r="HE438" s="15"/>
      <c r="HF438" s="15"/>
      <c r="HG438" s="15"/>
      <c r="HH438" s="15"/>
      <c r="HI438" s="15"/>
      <c r="HJ438" s="15"/>
      <c r="HK438" s="15"/>
      <c r="HL438" s="15"/>
      <c r="HM438" s="15"/>
      <c r="HN438" s="15"/>
      <c r="HO438" s="15"/>
      <c r="HP438" s="15"/>
      <c r="HQ438" s="15"/>
      <c r="HR438" s="15"/>
      <c r="HS438" s="15"/>
      <c r="HT438" s="15"/>
      <c r="HU438" s="15"/>
      <c r="HV438" s="15"/>
      <c r="HW438" s="15"/>
      <c r="HX438" s="15"/>
      <c r="HY438" s="15"/>
      <c r="HZ438" s="15"/>
      <c r="IA438" s="15"/>
      <c r="IB438" s="15"/>
      <c r="IC438" s="15"/>
      <c r="ID438" s="15"/>
      <c r="IE438" s="15"/>
      <c r="IF438" s="15"/>
      <c r="IG438" s="15"/>
      <c r="IH438" s="15"/>
      <c r="II438" s="15"/>
      <c r="IJ438" s="15"/>
      <c r="IK438" s="15"/>
      <c r="IL438" s="15"/>
      <c r="IM438" s="15"/>
      <c r="IN438" s="15"/>
      <c r="IO438" s="15"/>
      <c r="IP438" s="15"/>
      <c r="IQ438" s="15"/>
      <c r="IR438" s="15"/>
      <c r="IS438" s="15"/>
      <c r="IT438" s="15"/>
      <c r="IU438" s="15"/>
      <c r="IV438" s="15"/>
    </row>
    <row r="439" spans="1:256" s="28" customFormat="1" ht="25.5" customHeight="1">
      <c r="A439" s="130" t="s">
        <v>544</v>
      </c>
      <c r="B439" s="127">
        <v>6113</v>
      </c>
      <c r="C439" s="118" t="s">
        <v>558</v>
      </c>
      <c r="D439" s="156">
        <v>38283</v>
      </c>
      <c r="E439" s="156">
        <v>39214</v>
      </c>
      <c r="F439" s="299">
        <v>12097</v>
      </c>
      <c r="G439" s="157">
        <f>F439/E439*100</f>
        <v>30.848676493089204</v>
      </c>
      <c r="O439" s="69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  <c r="DX439" s="15"/>
      <c r="DY439" s="15"/>
      <c r="DZ439" s="15"/>
      <c r="EA439" s="15"/>
      <c r="EB439" s="15"/>
      <c r="EC439" s="15"/>
      <c r="ED439" s="15"/>
      <c r="EE439" s="15"/>
      <c r="EF439" s="15"/>
      <c r="EG439" s="15"/>
      <c r="EH439" s="15"/>
      <c r="EI439" s="15"/>
      <c r="EJ439" s="15"/>
      <c r="EK439" s="15"/>
      <c r="EL439" s="15"/>
      <c r="EM439" s="15"/>
      <c r="EN439" s="15"/>
      <c r="EO439" s="15"/>
      <c r="EP439" s="15"/>
      <c r="EQ439" s="15"/>
      <c r="ER439" s="15"/>
      <c r="ES439" s="15"/>
      <c r="ET439" s="15"/>
      <c r="EU439" s="15"/>
      <c r="EV439" s="15"/>
      <c r="EW439" s="15"/>
      <c r="EX439" s="15"/>
      <c r="EY439" s="15"/>
      <c r="EZ439" s="15"/>
      <c r="FA439" s="15"/>
      <c r="FB439" s="15"/>
      <c r="FC439" s="15"/>
      <c r="FD439" s="15"/>
      <c r="FE439" s="15"/>
      <c r="FF439" s="15"/>
      <c r="FG439" s="15"/>
      <c r="FH439" s="15"/>
      <c r="FI439" s="15"/>
      <c r="FJ439" s="15"/>
      <c r="FK439" s="15"/>
      <c r="FL439" s="15"/>
      <c r="FM439" s="15"/>
      <c r="FN439" s="15"/>
      <c r="FO439" s="15"/>
      <c r="FP439" s="15"/>
      <c r="FQ439" s="15"/>
      <c r="FR439" s="15"/>
      <c r="FS439" s="15"/>
      <c r="FT439" s="15"/>
      <c r="FU439" s="15"/>
      <c r="FV439" s="15"/>
      <c r="FW439" s="15"/>
      <c r="FX439" s="15"/>
      <c r="FY439" s="15"/>
      <c r="FZ439" s="15"/>
      <c r="GA439" s="15"/>
      <c r="GB439" s="15"/>
      <c r="GC439" s="15"/>
      <c r="GD439" s="15"/>
      <c r="GE439" s="15"/>
      <c r="GF439" s="15"/>
      <c r="GG439" s="15"/>
      <c r="GH439" s="15"/>
      <c r="GI439" s="15"/>
      <c r="GJ439" s="15"/>
      <c r="GK439" s="15"/>
      <c r="GL439" s="15"/>
      <c r="GM439" s="15"/>
      <c r="GN439" s="15"/>
      <c r="GO439" s="15"/>
      <c r="GP439" s="15"/>
      <c r="GQ439" s="15"/>
      <c r="GR439" s="15"/>
      <c r="GS439" s="15"/>
      <c r="GT439" s="15"/>
      <c r="GU439" s="15"/>
      <c r="GV439" s="15"/>
      <c r="GW439" s="15"/>
      <c r="GX439" s="15"/>
      <c r="GY439" s="15"/>
      <c r="GZ439" s="15"/>
      <c r="HA439" s="15"/>
      <c r="HB439" s="15"/>
      <c r="HC439" s="15"/>
      <c r="HD439" s="15"/>
      <c r="HE439" s="15"/>
      <c r="HF439" s="15"/>
      <c r="HG439" s="15"/>
      <c r="HH439" s="15"/>
      <c r="HI439" s="15"/>
      <c r="HJ439" s="15"/>
      <c r="HK439" s="15"/>
      <c r="HL439" s="15"/>
      <c r="HM439" s="15"/>
      <c r="HN439" s="15"/>
      <c r="HO439" s="15"/>
      <c r="HP439" s="15"/>
      <c r="HQ439" s="15"/>
      <c r="HR439" s="15"/>
      <c r="HS439" s="15"/>
      <c r="HT439" s="15"/>
      <c r="HU439" s="15"/>
      <c r="HV439" s="15"/>
      <c r="HW439" s="15"/>
      <c r="HX439" s="15"/>
      <c r="HY439" s="15"/>
      <c r="HZ439" s="15"/>
      <c r="IA439" s="15"/>
      <c r="IB439" s="15"/>
      <c r="IC439" s="15"/>
      <c r="ID439" s="15"/>
      <c r="IE439" s="15"/>
      <c r="IF439" s="15"/>
      <c r="IG439" s="15"/>
      <c r="IH439" s="15"/>
      <c r="II439" s="15"/>
      <c r="IJ439" s="15"/>
      <c r="IK439" s="15"/>
      <c r="IL439" s="15"/>
      <c r="IM439" s="15"/>
      <c r="IN439" s="15"/>
      <c r="IO439" s="15"/>
      <c r="IP439" s="15"/>
      <c r="IQ439" s="15"/>
      <c r="IR439" s="15"/>
      <c r="IS439" s="15"/>
      <c r="IT439" s="15"/>
      <c r="IU439" s="15"/>
      <c r="IV439" s="15"/>
    </row>
    <row r="440" spans="1:256" s="28" customFormat="1" ht="14.25" customHeight="1">
      <c r="A440" s="130" t="s">
        <v>544</v>
      </c>
      <c r="B440" s="127">
        <v>6113</v>
      </c>
      <c r="C440" s="118" t="s">
        <v>422</v>
      </c>
      <c r="D440" s="156">
        <v>700</v>
      </c>
      <c r="E440" s="156">
        <v>700</v>
      </c>
      <c r="F440" s="299">
        <v>700</v>
      </c>
      <c r="G440" s="157">
        <f>F440/E440*100</f>
        <v>100</v>
      </c>
      <c r="O440" s="69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  <c r="DX440" s="15"/>
      <c r="DY440" s="15"/>
      <c r="DZ440" s="15"/>
      <c r="EA440" s="15"/>
      <c r="EB440" s="15"/>
      <c r="EC440" s="15"/>
      <c r="ED440" s="15"/>
      <c r="EE440" s="15"/>
      <c r="EF440" s="15"/>
      <c r="EG440" s="15"/>
      <c r="EH440" s="15"/>
      <c r="EI440" s="15"/>
      <c r="EJ440" s="15"/>
      <c r="EK440" s="15"/>
      <c r="EL440" s="15"/>
      <c r="EM440" s="15"/>
      <c r="EN440" s="15"/>
      <c r="EO440" s="15"/>
      <c r="EP440" s="15"/>
      <c r="EQ440" s="15"/>
      <c r="ER440" s="15"/>
      <c r="ES440" s="15"/>
      <c r="ET440" s="15"/>
      <c r="EU440" s="15"/>
      <c r="EV440" s="15"/>
      <c r="EW440" s="15"/>
      <c r="EX440" s="15"/>
      <c r="EY440" s="15"/>
      <c r="EZ440" s="15"/>
      <c r="FA440" s="15"/>
      <c r="FB440" s="15"/>
      <c r="FC440" s="15"/>
      <c r="FD440" s="15"/>
      <c r="FE440" s="15"/>
      <c r="FF440" s="15"/>
      <c r="FG440" s="15"/>
      <c r="FH440" s="15"/>
      <c r="FI440" s="15"/>
      <c r="FJ440" s="15"/>
      <c r="FK440" s="15"/>
      <c r="FL440" s="15"/>
      <c r="FM440" s="15"/>
      <c r="FN440" s="15"/>
      <c r="FO440" s="15"/>
      <c r="FP440" s="15"/>
      <c r="FQ440" s="15"/>
      <c r="FR440" s="15"/>
      <c r="FS440" s="15"/>
      <c r="FT440" s="15"/>
      <c r="FU440" s="15"/>
      <c r="FV440" s="15"/>
      <c r="FW440" s="15"/>
      <c r="FX440" s="15"/>
      <c r="FY440" s="15"/>
      <c r="FZ440" s="15"/>
      <c r="GA440" s="15"/>
      <c r="GB440" s="15"/>
      <c r="GC440" s="15"/>
      <c r="GD440" s="15"/>
      <c r="GE440" s="15"/>
      <c r="GF440" s="15"/>
      <c r="GG440" s="15"/>
      <c r="GH440" s="15"/>
      <c r="GI440" s="15"/>
      <c r="GJ440" s="15"/>
      <c r="GK440" s="15"/>
      <c r="GL440" s="15"/>
      <c r="GM440" s="15"/>
      <c r="GN440" s="15"/>
      <c r="GO440" s="15"/>
      <c r="GP440" s="15"/>
      <c r="GQ440" s="15"/>
      <c r="GR440" s="15"/>
      <c r="GS440" s="15"/>
      <c r="GT440" s="15"/>
      <c r="GU440" s="15"/>
      <c r="GV440" s="15"/>
      <c r="GW440" s="15"/>
      <c r="GX440" s="15"/>
      <c r="GY440" s="15"/>
      <c r="GZ440" s="15"/>
      <c r="HA440" s="15"/>
      <c r="HB440" s="15"/>
      <c r="HC440" s="15"/>
      <c r="HD440" s="15"/>
      <c r="HE440" s="15"/>
      <c r="HF440" s="15"/>
      <c r="HG440" s="15"/>
      <c r="HH440" s="15"/>
      <c r="HI440" s="15"/>
      <c r="HJ440" s="15"/>
      <c r="HK440" s="15"/>
      <c r="HL440" s="15"/>
      <c r="HM440" s="15"/>
      <c r="HN440" s="15"/>
      <c r="HO440" s="15"/>
      <c r="HP440" s="15"/>
      <c r="HQ440" s="15"/>
      <c r="HR440" s="15"/>
      <c r="HS440" s="15"/>
      <c r="HT440" s="15"/>
      <c r="HU440" s="15"/>
      <c r="HV440" s="15"/>
      <c r="HW440" s="15"/>
      <c r="HX440" s="15"/>
      <c r="HY440" s="15"/>
      <c r="HZ440" s="15"/>
      <c r="IA440" s="15"/>
      <c r="IB440" s="15"/>
      <c r="IC440" s="15"/>
      <c r="ID440" s="15"/>
      <c r="IE440" s="15"/>
      <c r="IF440" s="15"/>
      <c r="IG440" s="15"/>
      <c r="IH440" s="15"/>
      <c r="II440" s="15"/>
      <c r="IJ440" s="15"/>
      <c r="IK440" s="15"/>
      <c r="IL440" s="15"/>
      <c r="IM440" s="15"/>
      <c r="IN440" s="15"/>
      <c r="IO440" s="15"/>
      <c r="IP440" s="15"/>
      <c r="IQ440" s="15"/>
      <c r="IR440" s="15"/>
      <c r="IS440" s="15"/>
      <c r="IT440" s="15"/>
      <c r="IU440" s="15"/>
      <c r="IV440" s="15"/>
    </row>
    <row r="441" spans="1:256" s="28" customFormat="1" ht="26.25" customHeight="1">
      <c r="A441" s="130" t="s">
        <v>544</v>
      </c>
      <c r="B441" s="127">
        <v>6223</v>
      </c>
      <c r="C441" s="118" t="s">
        <v>423</v>
      </c>
      <c r="D441" s="156">
        <v>6000</v>
      </c>
      <c r="E441" s="156">
        <v>6000</v>
      </c>
      <c r="F441" s="299">
        <v>1303</v>
      </c>
      <c r="G441" s="157">
        <f>F441/E441*100</f>
        <v>21.71666666666667</v>
      </c>
      <c r="O441" s="69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  <c r="DX441" s="15"/>
      <c r="DY441" s="15"/>
      <c r="DZ441" s="15"/>
      <c r="EA441" s="15"/>
      <c r="EB441" s="15"/>
      <c r="EC441" s="15"/>
      <c r="ED441" s="15"/>
      <c r="EE441" s="15"/>
      <c r="EF441" s="15"/>
      <c r="EG441" s="15"/>
      <c r="EH441" s="15"/>
      <c r="EI441" s="15"/>
      <c r="EJ441" s="15"/>
      <c r="EK441" s="15"/>
      <c r="EL441" s="15"/>
      <c r="EM441" s="15"/>
      <c r="EN441" s="15"/>
      <c r="EO441" s="15"/>
      <c r="EP441" s="15"/>
      <c r="EQ441" s="15"/>
      <c r="ER441" s="15"/>
      <c r="ES441" s="15"/>
      <c r="ET441" s="15"/>
      <c r="EU441" s="15"/>
      <c r="EV441" s="15"/>
      <c r="EW441" s="15"/>
      <c r="EX441" s="15"/>
      <c r="EY441" s="15"/>
      <c r="EZ441" s="15"/>
      <c r="FA441" s="15"/>
      <c r="FB441" s="15"/>
      <c r="FC441" s="15"/>
      <c r="FD441" s="15"/>
      <c r="FE441" s="15"/>
      <c r="FF441" s="15"/>
      <c r="FG441" s="15"/>
      <c r="FH441" s="15"/>
      <c r="FI441" s="15"/>
      <c r="FJ441" s="15"/>
      <c r="FK441" s="15"/>
      <c r="FL441" s="15"/>
      <c r="FM441" s="15"/>
      <c r="FN441" s="15"/>
      <c r="FO441" s="15"/>
      <c r="FP441" s="15"/>
      <c r="FQ441" s="15"/>
      <c r="FR441" s="15"/>
      <c r="FS441" s="15"/>
      <c r="FT441" s="15"/>
      <c r="FU441" s="15"/>
      <c r="FV441" s="15"/>
      <c r="FW441" s="15"/>
      <c r="FX441" s="15"/>
      <c r="FY441" s="15"/>
      <c r="FZ441" s="15"/>
      <c r="GA441" s="15"/>
      <c r="GB441" s="15"/>
      <c r="GC441" s="15"/>
      <c r="GD441" s="15"/>
      <c r="GE441" s="15"/>
      <c r="GF441" s="15"/>
      <c r="GG441" s="15"/>
      <c r="GH441" s="15"/>
      <c r="GI441" s="15"/>
      <c r="GJ441" s="15"/>
      <c r="GK441" s="15"/>
      <c r="GL441" s="15"/>
      <c r="GM441" s="15"/>
      <c r="GN441" s="15"/>
      <c r="GO441" s="15"/>
      <c r="GP441" s="15"/>
      <c r="GQ441" s="15"/>
      <c r="GR441" s="15"/>
      <c r="GS441" s="15"/>
      <c r="GT441" s="15"/>
      <c r="GU441" s="15"/>
      <c r="GV441" s="15"/>
      <c r="GW441" s="15"/>
      <c r="GX441" s="15"/>
      <c r="GY441" s="15"/>
      <c r="GZ441" s="15"/>
      <c r="HA441" s="15"/>
      <c r="HB441" s="15"/>
      <c r="HC441" s="15"/>
      <c r="HD441" s="15"/>
      <c r="HE441" s="15"/>
      <c r="HF441" s="15"/>
      <c r="HG441" s="15"/>
      <c r="HH441" s="15"/>
      <c r="HI441" s="15"/>
      <c r="HJ441" s="15"/>
      <c r="HK441" s="15"/>
      <c r="HL441" s="15"/>
      <c r="HM441" s="15"/>
      <c r="HN441" s="15"/>
      <c r="HO441" s="15"/>
      <c r="HP441" s="15"/>
      <c r="HQ441" s="15"/>
      <c r="HR441" s="15"/>
      <c r="HS441" s="15"/>
      <c r="HT441" s="15"/>
      <c r="HU441" s="15"/>
      <c r="HV441" s="15"/>
      <c r="HW441" s="15"/>
      <c r="HX441" s="15"/>
      <c r="HY441" s="15"/>
      <c r="HZ441" s="15"/>
      <c r="IA441" s="15"/>
      <c r="IB441" s="15"/>
      <c r="IC441" s="15"/>
      <c r="ID441" s="15"/>
      <c r="IE441" s="15"/>
      <c r="IF441" s="15"/>
      <c r="IG441" s="15"/>
      <c r="IH441" s="15"/>
      <c r="II441" s="15"/>
      <c r="IJ441" s="15"/>
      <c r="IK441" s="15"/>
      <c r="IL441" s="15"/>
      <c r="IM441" s="15"/>
      <c r="IN441" s="15"/>
      <c r="IO441" s="15"/>
      <c r="IP441" s="15"/>
      <c r="IQ441" s="15"/>
      <c r="IR441" s="15"/>
      <c r="IS441" s="15"/>
      <c r="IT441" s="15"/>
      <c r="IU441" s="15"/>
      <c r="IV441" s="15"/>
    </row>
    <row r="442" spans="1:256" s="28" customFormat="1" ht="14.25" customHeight="1">
      <c r="A442" s="179"/>
      <c r="B442" s="196"/>
      <c r="C442" s="195" t="s">
        <v>1008</v>
      </c>
      <c r="D442" s="182">
        <f>SUM(D439:D441)</f>
        <v>44983</v>
      </c>
      <c r="E442" s="182">
        <f>SUM(E439:E441)</f>
        <v>45914</v>
      </c>
      <c r="F442" s="182">
        <f>SUM(F439:F441)</f>
        <v>14100</v>
      </c>
      <c r="G442" s="208">
        <f>F442/E442*100</f>
        <v>30.70958748965457</v>
      </c>
      <c r="O442" s="69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  <c r="DX442" s="15"/>
      <c r="DY442" s="15"/>
      <c r="DZ442" s="15"/>
      <c r="EA442" s="15"/>
      <c r="EB442" s="15"/>
      <c r="EC442" s="15"/>
      <c r="ED442" s="15"/>
      <c r="EE442" s="15"/>
      <c r="EF442" s="15"/>
      <c r="EG442" s="15"/>
      <c r="EH442" s="15"/>
      <c r="EI442" s="15"/>
      <c r="EJ442" s="15"/>
      <c r="EK442" s="15"/>
      <c r="EL442" s="15"/>
      <c r="EM442" s="15"/>
      <c r="EN442" s="15"/>
      <c r="EO442" s="15"/>
      <c r="EP442" s="15"/>
      <c r="EQ442" s="15"/>
      <c r="ER442" s="15"/>
      <c r="ES442" s="15"/>
      <c r="ET442" s="15"/>
      <c r="EU442" s="15"/>
      <c r="EV442" s="15"/>
      <c r="EW442" s="15"/>
      <c r="EX442" s="15"/>
      <c r="EY442" s="15"/>
      <c r="EZ442" s="15"/>
      <c r="FA442" s="15"/>
      <c r="FB442" s="15"/>
      <c r="FC442" s="15"/>
      <c r="FD442" s="15"/>
      <c r="FE442" s="15"/>
      <c r="FF442" s="15"/>
      <c r="FG442" s="15"/>
      <c r="FH442" s="15"/>
      <c r="FI442" s="15"/>
      <c r="FJ442" s="15"/>
      <c r="FK442" s="15"/>
      <c r="FL442" s="15"/>
      <c r="FM442" s="15"/>
      <c r="FN442" s="15"/>
      <c r="FO442" s="15"/>
      <c r="FP442" s="15"/>
      <c r="FQ442" s="15"/>
      <c r="FR442" s="15"/>
      <c r="FS442" s="15"/>
      <c r="FT442" s="15"/>
      <c r="FU442" s="15"/>
      <c r="FV442" s="15"/>
      <c r="FW442" s="15"/>
      <c r="FX442" s="15"/>
      <c r="FY442" s="15"/>
      <c r="FZ442" s="15"/>
      <c r="GA442" s="15"/>
      <c r="GB442" s="15"/>
      <c r="GC442" s="15"/>
      <c r="GD442" s="15"/>
      <c r="GE442" s="15"/>
      <c r="GF442" s="15"/>
      <c r="GG442" s="15"/>
      <c r="GH442" s="15"/>
      <c r="GI442" s="15"/>
      <c r="GJ442" s="15"/>
      <c r="GK442" s="15"/>
      <c r="GL442" s="15"/>
      <c r="GM442" s="15"/>
      <c r="GN442" s="15"/>
      <c r="GO442" s="15"/>
      <c r="GP442" s="15"/>
      <c r="GQ442" s="15"/>
      <c r="GR442" s="15"/>
      <c r="GS442" s="15"/>
      <c r="GT442" s="15"/>
      <c r="GU442" s="15"/>
      <c r="GV442" s="15"/>
      <c r="GW442" s="15"/>
      <c r="GX442" s="15"/>
      <c r="GY442" s="15"/>
      <c r="GZ442" s="15"/>
      <c r="HA442" s="15"/>
      <c r="HB442" s="15"/>
      <c r="HC442" s="15"/>
      <c r="HD442" s="15"/>
      <c r="HE442" s="15"/>
      <c r="HF442" s="15"/>
      <c r="HG442" s="15"/>
      <c r="HH442" s="15"/>
      <c r="HI442" s="15"/>
      <c r="HJ442" s="15"/>
      <c r="HK442" s="15"/>
      <c r="HL442" s="15"/>
      <c r="HM442" s="15"/>
      <c r="HN442" s="15"/>
      <c r="HO442" s="15"/>
      <c r="HP442" s="15"/>
      <c r="HQ442" s="15"/>
      <c r="HR442" s="15"/>
      <c r="HS442" s="15"/>
      <c r="HT442" s="15"/>
      <c r="HU442" s="15"/>
      <c r="HV442" s="15"/>
      <c r="HW442" s="15"/>
      <c r="HX442" s="15"/>
      <c r="HY442" s="15"/>
      <c r="HZ442" s="15"/>
      <c r="IA442" s="15"/>
      <c r="IB442" s="15"/>
      <c r="IC442" s="15"/>
      <c r="ID442" s="15"/>
      <c r="IE442" s="15"/>
      <c r="IF442" s="15"/>
      <c r="IG442" s="15"/>
      <c r="IH442" s="15"/>
      <c r="II442" s="15"/>
      <c r="IJ442" s="15"/>
      <c r="IK442" s="15"/>
      <c r="IL442" s="15"/>
      <c r="IM442" s="15"/>
      <c r="IN442" s="15"/>
      <c r="IO442" s="15"/>
      <c r="IP442" s="15"/>
      <c r="IQ442" s="15"/>
      <c r="IR442" s="15"/>
      <c r="IS442" s="15"/>
      <c r="IT442" s="15"/>
      <c r="IU442" s="15"/>
      <c r="IV442" s="15"/>
    </row>
    <row r="443" spans="1:256" s="28" customFormat="1" ht="14.25" customHeight="1">
      <c r="A443" s="796"/>
      <c r="B443" s="796"/>
      <c r="C443" s="796"/>
      <c r="D443" s="61"/>
      <c r="E443" s="61"/>
      <c r="F443" s="61"/>
      <c r="G443" s="70"/>
      <c r="O443" s="69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  <c r="DX443" s="15"/>
      <c r="DY443" s="15"/>
      <c r="DZ443" s="15"/>
      <c r="EA443" s="15"/>
      <c r="EB443" s="15"/>
      <c r="EC443" s="15"/>
      <c r="ED443" s="15"/>
      <c r="EE443" s="15"/>
      <c r="EF443" s="15"/>
      <c r="EG443" s="15"/>
      <c r="EH443" s="15"/>
      <c r="EI443" s="15"/>
      <c r="EJ443" s="15"/>
      <c r="EK443" s="15"/>
      <c r="EL443" s="15"/>
      <c r="EM443" s="15"/>
      <c r="EN443" s="15"/>
      <c r="EO443" s="15"/>
      <c r="EP443" s="15"/>
      <c r="EQ443" s="15"/>
      <c r="ER443" s="15"/>
      <c r="ES443" s="15"/>
      <c r="ET443" s="15"/>
      <c r="EU443" s="15"/>
      <c r="EV443" s="15"/>
      <c r="EW443" s="15"/>
      <c r="EX443" s="15"/>
      <c r="EY443" s="15"/>
      <c r="EZ443" s="15"/>
      <c r="FA443" s="15"/>
      <c r="FB443" s="15"/>
      <c r="FC443" s="15"/>
      <c r="FD443" s="15"/>
      <c r="FE443" s="15"/>
      <c r="FF443" s="15"/>
      <c r="FG443" s="15"/>
      <c r="FH443" s="15"/>
      <c r="FI443" s="15"/>
      <c r="FJ443" s="15"/>
      <c r="FK443" s="15"/>
      <c r="FL443" s="15"/>
      <c r="FM443" s="15"/>
      <c r="FN443" s="15"/>
      <c r="FO443" s="15"/>
      <c r="FP443" s="15"/>
      <c r="FQ443" s="15"/>
      <c r="FR443" s="15"/>
      <c r="FS443" s="15"/>
      <c r="FT443" s="15"/>
      <c r="FU443" s="15"/>
      <c r="FV443" s="15"/>
      <c r="FW443" s="15"/>
      <c r="FX443" s="15"/>
      <c r="FY443" s="15"/>
      <c r="FZ443" s="15"/>
      <c r="GA443" s="15"/>
      <c r="GB443" s="15"/>
      <c r="GC443" s="15"/>
      <c r="GD443" s="15"/>
      <c r="GE443" s="15"/>
      <c r="GF443" s="15"/>
      <c r="GG443" s="15"/>
      <c r="GH443" s="15"/>
      <c r="GI443" s="15"/>
      <c r="GJ443" s="15"/>
      <c r="GK443" s="15"/>
      <c r="GL443" s="15"/>
      <c r="GM443" s="15"/>
      <c r="GN443" s="15"/>
      <c r="GO443" s="15"/>
      <c r="GP443" s="15"/>
      <c r="GQ443" s="15"/>
      <c r="GR443" s="15"/>
      <c r="GS443" s="15"/>
      <c r="GT443" s="15"/>
      <c r="GU443" s="15"/>
      <c r="GV443" s="15"/>
      <c r="GW443" s="15"/>
      <c r="GX443" s="15"/>
      <c r="GY443" s="15"/>
      <c r="GZ443" s="15"/>
      <c r="HA443" s="15"/>
      <c r="HB443" s="15"/>
      <c r="HC443" s="15"/>
      <c r="HD443" s="15"/>
      <c r="HE443" s="15"/>
      <c r="HF443" s="15"/>
      <c r="HG443" s="15"/>
      <c r="HH443" s="15"/>
      <c r="HI443" s="15"/>
      <c r="HJ443" s="15"/>
      <c r="HK443" s="15"/>
      <c r="HL443" s="15"/>
      <c r="HM443" s="15"/>
      <c r="HN443" s="15"/>
      <c r="HO443" s="15"/>
      <c r="HP443" s="15"/>
      <c r="HQ443" s="15"/>
      <c r="HR443" s="15"/>
      <c r="HS443" s="15"/>
      <c r="HT443" s="15"/>
      <c r="HU443" s="15"/>
      <c r="HV443" s="15"/>
      <c r="HW443" s="15"/>
      <c r="HX443" s="15"/>
      <c r="HY443" s="15"/>
      <c r="HZ443" s="15"/>
      <c r="IA443" s="15"/>
      <c r="IB443" s="15"/>
      <c r="IC443" s="15"/>
      <c r="ID443" s="15"/>
      <c r="IE443" s="15"/>
      <c r="IF443" s="15"/>
      <c r="IG443" s="15"/>
      <c r="IH443" s="15"/>
      <c r="II443" s="15"/>
      <c r="IJ443" s="15"/>
      <c r="IK443" s="15"/>
      <c r="IL443" s="15"/>
      <c r="IM443" s="15"/>
      <c r="IN443" s="15"/>
      <c r="IO443" s="15"/>
      <c r="IP443" s="15"/>
      <c r="IQ443" s="15"/>
      <c r="IR443" s="15"/>
      <c r="IS443" s="15"/>
      <c r="IT443" s="15"/>
      <c r="IU443" s="15"/>
      <c r="IV443" s="15"/>
    </row>
    <row r="444" spans="1:256" s="28" customFormat="1" ht="14.25" customHeight="1">
      <c r="A444" s="796" t="s">
        <v>758</v>
      </c>
      <c r="B444" s="796"/>
      <c r="C444" s="796"/>
      <c r="D444" s="61"/>
      <c r="E444" s="61"/>
      <c r="F444" s="61"/>
      <c r="G444" s="70"/>
      <c r="O444" s="69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  <c r="DX444" s="15"/>
      <c r="DY444" s="15"/>
      <c r="DZ444" s="15"/>
      <c r="EA444" s="15"/>
      <c r="EB444" s="15"/>
      <c r="EC444" s="15"/>
      <c r="ED444" s="15"/>
      <c r="EE444" s="15"/>
      <c r="EF444" s="15"/>
      <c r="EG444" s="15"/>
      <c r="EH444" s="15"/>
      <c r="EI444" s="15"/>
      <c r="EJ444" s="15"/>
      <c r="EK444" s="15"/>
      <c r="EL444" s="15"/>
      <c r="EM444" s="15"/>
      <c r="EN444" s="15"/>
      <c r="EO444" s="15"/>
      <c r="EP444" s="15"/>
      <c r="EQ444" s="15"/>
      <c r="ER444" s="15"/>
      <c r="ES444" s="15"/>
      <c r="ET444" s="15"/>
      <c r="EU444" s="15"/>
      <c r="EV444" s="15"/>
      <c r="EW444" s="15"/>
      <c r="EX444" s="15"/>
      <c r="EY444" s="15"/>
      <c r="EZ444" s="15"/>
      <c r="FA444" s="15"/>
      <c r="FB444" s="15"/>
      <c r="FC444" s="15"/>
      <c r="FD444" s="15"/>
      <c r="FE444" s="15"/>
      <c r="FF444" s="15"/>
      <c r="FG444" s="15"/>
      <c r="FH444" s="15"/>
      <c r="FI444" s="15"/>
      <c r="FJ444" s="15"/>
      <c r="FK444" s="15"/>
      <c r="FL444" s="15"/>
      <c r="FM444" s="15"/>
      <c r="FN444" s="15"/>
      <c r="FO444" s="15"/>
      <c r="FP444" s="15"/>
      <c r="FQ444" s="15"/>
      <c r="FR444" s="15"/>
      <c r="FS444" s="15"/>
      <c r="FT444" s="15"/>
      <c r="FU444" s="15"/>
      <c r="FV444" s="15"/>
      <c r="FW444" s="15"/>
      <c r="FX444" s="15"/>
      <c r="FY444" s="15"/>
      <c r="FZ444" s="15"/>
      <c r="GA444" s="15"/>
      <c r="GB444" s="15"/>
      <c r="GC444" s="15"/>
      <c r="GD444" s="15"/>
      <c r="GE444" s="15"/>
      <c r="GF444" s="15"/>
      <c r="GG444" s="15"/>
      <c r="GH444" s="15"/>
      <c r="GI444" s="15"/>
      <c r="GJ444" s="15"/>
      <c r="GK444" s="15"/>
      <c r="GL444" s="15"/>
      <c r="GM444" s="15"/>
      <c r="GN444" s="15"/>
      <c r="GO444" s="15"/>
      <c r="GP444" s="15"/>
      <c r="GQ444" s="15"/>
      <c r="GR444" s="15"/>
      <c r="GS444" s="15"/>
      <c r="GT444" s="15"/>
      <c r="GU444" s="15"/>
      <c r="GV444" s="15"/>
      <c r="GW444" s="15"/>
      <c r="GX444" s="15"/>
      <c r="GY444" s="15"/>
      <c r="GZ444" s="15"/>
      <c r="HA444" s="15"/>
      <c r="HB444" s="15"/>
      <c r="HC444" s="15"/>
      <c r="HD444" s="15"/>
      <c r="HE444" s="15"/>
      <c r="HF444" s="15"/>
      <c r="HG444" s="15"/>
      <c r="HH444" s="15"/>
      <c r="HI444" s="15"/>
      <c r="HJ444" s="15"/>
      <c r="HK444" s="15"/>
      <c r="HL444" s="15"/>
      <c r="HM444" s="15"/>
      <c r="HN444" s="15"/>
      <c r="HO444" s="15"/>
      <c r="HP444" s="15"/>
      <c r="HQ444" s="15"/>
      <c r="HR444" s="15"/>
      <c r="HS444" s="15"/>
      <c r="HT444" s="15"/>
      <c r="HU444" s="15"/>
      <c r="HV444" s="15"/>
      <c r="HW444" s="15"/>
      <c r="HX444" s="15"/>
      <c r="HY444" s="15"/>
      <c r="HZ444" s="15"/>
      <c r="IA444" s="15"/>
      <c r="IB444" s="15"/>
      <c r="IC444" s="15"/>
      <c r="ID444" s="15"/>
      <c r="IE444" s="15"/>
      <c r="IF444" s="15"/>
      <c r="IG444" s="15"/>
      <c r="IH444" s="15"/>
      <c r="II444" s="15"/>
      <c r="IJ444" s="15"/>
      <c r="IK444" s="15"/>
      <c r="IL444" s="15"/>
      <c r="IM444" s="15"/>
      <c r="IN444" s="15"/>
      <c r="IO444" s="15"/>
      <c r="IP444" s="15"/>
      <c r="IQ444" s="15"/>
      <c r="IR444" s="15"/>
      <c r="IS444" s="15"/>
      <c r="IT444" s="15"/>
      <c r="IU444" s="15"/>
      <c r="IV444" s="15"/>
    </row>
    <row r="445" spans="1:256" s="28" customFormat="1" ht="14.25" customHeight="1">
      <c r="A445" s="236"/>
      <c r="B445" s="59"/>
      <c r="C445" s="60"/>
      <c r="D445" s="61"/>
      <c r="E445" s="61"/>
      <c r="F445" s="61"/>
      <c r="G445" s="70"/>
      <c r="O445" s="69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  <c r="DX445" s="15"/>
      <c r="DY445" s="15"/>
      <c r="DZ445" s="15"/>
      <c r="EA445" s="15"/>
      <c r="EB445" s="15"/>
      <c r="EC445" s="15"/>
      <c r="ED445" s="15"/>
      <c r="EE445" s="15"/>
      <c r="EF445" s="15"/>
      <c r="EG445" s="15"/>
      <c r="EH445" s="15"/>
      <c r="EI445" s="15"/>
      <c r="EJ445" s="15"/>
      <c r="EK445" s="15"/>
      <c r="EL445" s="15"/>
      <c r="EM445" s="15"/>
      <c r="EN445" s="15"/>
      <c r="EO445" s="15"/>
      <c r="EP445" s="15"/>
      <c r="EQ445" s="15"/>
      <c r="ER445" s="15"/>
      <c r="ES445" s="15"/>
      <c r="ET445" s="15"/>
      <c r="EU445" s="15"/>
      <c r="EV445" s="15"/>
      <c r="EW445" s="15"/>
      <c r="EX445" s="15"/>
      <c r="EY445" s="15"/>
      <c r="EZ445" s="15"/>
      <c r="FA445" s="15"/>
      <c r="FB445" s="15"/>
      <c r="FC445" s="15"/>
      <c r="FD445" s="15"/>
      <c r="FE445" s="15"/>
      <c r="FF445" s="15"/>
      <c r="FG445" s="15"/>
      <c r="FH445" s="15"/>
      <c r="FI445" s="15"/>
      <c r="FJ445" s="15"/>
      <c r="FK445" s="15"/>
      <c r="FL445" s="15"/>
      <c r="FM445" s="15"/>
      <c r="FN445" s="15"/>
      <c r="FO445" s="15"/>
      <c r="FP445" s="15"/>
      <c r="FQ445" s="15"/>
      <c r="FR445" s="15"/>
      <c r="FS445" s="15"/>
      <c r="FT445" s="15"/>
      <c r="FU445" s="15"/>
      <c r="FV445" s="15"/>
      <c r="FW445" s="15"/>
      <c r="FX445" s="15"/>
      <c r="FY445" s="15"/>
      <c r="FZ445" s="15"/>
      <c r="GA445" s="15"/>
      <c r="GB445" s="15"/>
      <c r="GC445" s="15"/>
      <c r="GD445" s="15"/>
      <c r="GE445" s="15"/>
      <c r="GF445" s="15"/>
      <c r="GG445" s="15"/>
      <c r="GH445" s="15"/>
      <c r="GI445" s="15"/>
      <c r="GJ445" s="15"/>
      <c r="GK445" s="15"/>
      <c r="GL445" s="15"/>
      <c r="GM445" s="15"/>
      <c r="GN445" s="15"/>
      <c r="GO445" s="15"/>
      <c r="GP445" s="15"/>
      <c r="GQ445" s="15"/>
      <c r="GR445" s="15"/>
      <c r="GS445" s="15"/>
      <c r="GT445" s="15"/>
      <c r="GU445" s="15"/>
      <c r="GV445" s="15"/>
      <c r="GW445" s="15"/>
      <c r="GX445" s="15"/>
      <c r="GY445" s="15"/>
      <c r="GZ445" s="15"/>
      <c r="HA445" s="15"/>
      <c r="HB445" s="15"/>
      <c r="HC445" s="15"/>
      <c r="HD445" s="15"/>
      <c r="HE445" s="15"/>
      <c r="HF445" s="15"/>
      <c r="HG445" s="15"/>
      <c r="HH445" s="15"/>
      <c r="HI445" s="15"/>
      <c r="HJ445" s="15"/>
      <c r="HK445" s="15"/>
      <c r="HL445" s="15"/>
      <c r="HM445" s="15"/>
      <c r="HN445" s="15"/>
      <c r="HO445" s="15"/>
      <c r="HP445" s="15"/>
      <c r="HQ445" s="15"/>
      <c r="HR445" s="15"/>
      <c r="HS445" s="15"/>
      <c r="HT445" s="15"/>
      <c r="HU445" s="15"/>
      <c r="HV445" s="15"/>
      <c r="HW445" s="15"/>
      <c r="HX445" s="15"/>
      <c r="HY445" s="15"/>
      <c r="HZ445" s="15"/>
      <c r="IA445" s="15"/>
      <c r="IB445" s="15"/>
      <c r="IC445" s="15"/>
      <c r="ID445" s="15"/>
      <c r="IE445" s="15"/>
      <c r="IF445" s="15"/>
      <c r="IG445" s="15"/>
      <c r="IH445" s="15"/>
      <c r="II445" s="15"/>
      <c r="IJ445" s="15"/>
      <c r="IK445" s="15"/>
      <c r="IL445" s="15"/>
      <c r="IM445" s="15"/>
      <c r="IN445" s="15"/>
      <c r="IO445" s="15"/>
      <c r="IP445" s="15"/>
      <c r="IQ445" s="15"/>
      <c r="IR445" s="15"/>
      <c r="IS445" s="15"/>
      <c r="IT445" s="15"/>
      <c r="IU445" s="15"/>
      <c r="IV445" s="15"/>
    </row>
    <row r="446" spans="1:256" s="28" customFormat="1" ht="25.5" customHeight="1">
      <c r="A446" s="7" t="s">
        <v>662</v>
      </c>
      <c r="B446" s="7" t="s">
        <v>664</v>
      </c>
      <c r="C446" s="5" t="s">
        <v>665</v>
      </c>
      <c r="D446" s="44" t="s">
        <v>795</v>
      </c>
      <c r="E446" s="51" t="s">
        <v>796</v>
      </c>
      <c r="F446" s="5" t="s">
        <v>636</v>
      </c>
      <c r="G446" s="43" t="s">
        <v>797</v>
      </c>
      <c r="O446" s="69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  <c r="DX446" s="15"/>
      <c r="DY446" s="15"/>
      <c r="DZ446" s="15"/>
      <c r="EA446" s="15"/>
      <c r="EB446" s="15"/>
      <c r="EC446" s="15"/>
      <c r="ED446" s="15"/>
      <c r="EE446" s="15"/>
      <c r="EF446" s="15"/>
      <c r="EG446" s="15"/>
      <c r="EH446" s="15"/>
      <c r="EI446" s="15"/>
      <c r="EJ446" s="15"/>
      <c r="EK446" s="15"/>
      <c r="EL446" s="15"/>
      <c r="EM446" s="15"/>
      <c r="EN446" s="15"/>
      <c r="EO446" s="15"/>
      <c r="EP446" s="15"/>
      <c r="EQ446" s="15"/>
      <c r="ER446" s="15"/>
      <c r="ES446" s="15"/>
      <c r="ET446" s="15"/>
      <c r="EU446" s="15"/>
      <c r="EV446" s="15"/>
      <c r="EW446" s="15"/>
      <c r="EX446" s="15"/>
      <c r="EY446" s="15"/>
      <c r="EZ446" s="15"/>
      <c r="FA446" s="15"/>
      <c r="FB446" s="15"/>
      <c r="FC446" s="15"/>
      <c r="FD446" s="15"/>
      <c r="FE446" s="15"/>
      <c r="FF446" s="15"/>
      <c r="FG446" s="15"/>
      <c r="FH446" s="15"/>
      <c r="FI446" s="15"/>
      <c r="FJ446" s="15"/>
      <c r="FK446" s="15"/>
      <c r="FL446" s="15"/>
      <c r="FM446" s="15"/>
      <c r="FN446" s="15"/>
      <c r="FO446" s="15"/>
      <c r="FP446" s="15"/>
      <c r="FQ446" s="15"/>
      <c r="FR446" s="15"/>
      <c r="FS446" s="15"/>
      <c r="FT446" s="15"/>
      <c r="FU446" s="15"/>
      <c r="FV446" s="15"/>
      <c r="FW446" s="15"/>
      <c r="FX446" s="15"/>
      <c r="FY446" s="15"/>
      <c r="FZ446" s="15"/>
      <c r="GA446" s="15"/>
      <c r="GB446" s="15"/>
      <c r="GC446" s="15"/>
      <c r="GD446" s="15"/>
      <c r="GE446" s="15"/>
      <c r="GF446" s="15"/>
      <c r="GG446" s="15"/>
      <c r="GH446" s="15"/>
      <c r="GI446" s="15"/>
      <c r="GJ446" s="15"/>
      <c r="GK446" s="15"/>
      <c r="GL446" s="15"/>
      <c r="GM446" s="15"/>
      <c r="GN446" s="15"/>
      <c r="GO446" s="15"/>
      <c r="GP446" s="15"/>
      <c r="GQ446" s="15"/>
      <c r="GR446" s="15"/>
      <c r="GS446" s="15"/>
      <c r="GT446" s="15"/>
      <c r="GU446" s="15"/>
      <c r="GV446" s="15"/>
      <c r="GW446" s="15"/>
      <c r="GX446" s="15"/>
      <c r="GY446" s="15"/>
      <c r="GZ446" s="15"/>
      <c r="HA446" s="15"/>
      <c r="HB446" s="15"/>
      <c r="HC446" s="15"/>
      <c r="HD446" s="15"/>
      <c r="HE446" s="15"/>
      <c r="HF446" s="15"/>
      <c r="HG446" s="15"/>
      <c r="HH446" s="15"/>
      <c r="HI446" s="15"/>
      <c r="HJ446" s="15"/>
      <c r="HK446" s="15"/>
      <c r="HL446" s="15"/>
      <c r="HM446" s="15"/>
      <c r="HN446" s="15"/>
      <c r="HO446" s="15"/>
      <c r="HP446" s="15"/>
      <c r="HQ446" s="15"/>
      <c r="HR446" s="15"/>
      <c r="HS446" s="15"/>
      <c r="HT446" s="15"/>
      <c r="HU446" s="15"/>
      <c r="HV446" s="15"/>
      <c r="HW446" s="15"/>
      <c r="HX446" s="15"/>
      <c r="HY446" s="15"/>
      <c r="HZ446" s="15"/>
      <c r="IA446" s="15"/>
      <c r="IB446" s="15"/>
      <c r="IC446" s="15"/>
      <c r="ID446" s="15"/>
      <c r="IE446" s="15"/>
      <c r="IF446" s="15"/>
      <c r="IG446" s="15"/>
      <c r="IH446" s="15"/>
      <c r="II446" s="15"/>
      <c r="IJ446" s="15"/>
      <c r="IK446" s="15"/>
      <c r="IL446" s="15"/>
      <c r="IM446" s="15"/>
      <c r="IN446" s="15"/>
      <c r="IO446" s="15"/>
      <c r="IP446" s="15"/>
      <c r="IQ446" s="15"/>
      <c r="IR446" s="15"/>
      <c r="IS446" s="15"/>
      <c r="IT446" s="15"/>
      <c r="IU446" s="15"/>
      <c r="IV446" s="15"/>
    </row>
    <row r="447" spans="1:256" s="28" customFormat="1" ht="14.25" customHeight="1">
      <c r="A447" s="116" t="s">
        <v>544</v>
      </c>
      <c r="B447" s="117">
        <v>6113</v>
      </c>
      <c r="C447" s="118" t="s">
        <v>431</v>
      </c>
      <c r="D447" s="153">
        <v>1050</v>
      </c>
      <c r="E447" s="153">
        <v>1050</v>
      </c>
      <c r="F447" s="407">
        <v>0</v>
      </c>
      <c r="G447" s="157">
        <f>F447/E447*100</f>
        <v>0</v>
      </c>
      <c r="O447" s="69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  <c r="DX447" s="15"/>
      <c r="DY447" s="15"/>
      <c r="DZ447" s="15"/>
      <c r="EA447" s="15"/>
      <c r="EB447" s="15"/>
      <c r="EC447" s="15"/>
      <c r="ED447" s="15"/>
      <c r="EE447" s="15"/>
      <c r="EF447" s="15"/>
      <c r="EG447" s="15"/>
      <c r="EH447" s="15"/>
      <c r="EI447" s="15"/>
      <c r="EJ447" s="15"/>
      <c r="EK447" s="15"/>
      <c r="EL447" s="15"/>
      <c r="EM447" s="15"/>
      <c r="EN447" s="15"/>
      <c r="EO447" s="15"/>
      <c r="EP447" s="15"/>
      <c r="EQ447" s="15"/>
      <c r="ER447" s="15"/>
      <c r="ES447" s="15"/>
      <c r="ET447" s="15"/>
      <c r="EU447" s="15"/>
      <c r="EV447" s="15"/>
      <c r="EW447" s="15"/>
      <c r="EX447" s="15"/>
      <c r="EY447" s="15"/>
      <c r="EZ447" s="15"/>
      <c r="FA447" s="15"/>
      <c r="FB447" s="15"/>
      <c r="FC447" s="15"/>
      <c r="FD447" s="15"/>
      <c r="FE447" s="15"/>
      <c r="FF447" s="15"/>
      <c r="FG447" s="15"/>
      <c r="FH447" s="15"/>
      <c r="FI447" s="15"/>
      <c r="FJ447" s="15"/>
      <c r="FK447" s="15"/>
      <c r="FL447" s="15"/>
      <c r="FM447" s="15"/>
      <c r="FN447" s="15"/>
      <c r="FO447" s="15"/>
      <c r="FP447" s="15"/>
      <c r="FQ447" s="15"/>
      <c r="FR447" s="15"/>
      <c r="FS447" s="15"/>
      <c r="FT447" s="15"/>
      <c r="FU447" s="15"/>
      <c r="FV447" s="15"/>
      <c r="FW447" s="15"/>
      <c r="FX447" s="15"/>
      <c r="FY447" s="15"/>
      <c r="FZ447" s="15"/>
      <c r="GA447" s="15"/>
      <c r="GB447" s="15"/>
      <c r="GC447" s="15"/>
      <c r="GD447" s="15"/>
      <c r="GE447" s="15"/>
      <c r="GF447" s="15"/>
      <c r="GG447" s="15"/>
      <c r="GH447" s="15"/>
      <c r="GI447" s="15"/>
      <c r="GJ447" s="15"/>
      <c r="GK447" s="15"/>
      <c r="GL447" s="15"/>
      <c r="GM447" s="15"/>
      <c r="GN447" s="15"/>
      <c r="GO447" s="15"/>
      <c r="GP447" s="15"/>
      <c r="GQ447" s="15"/>
      <c r="GR447" s="15"/>
      <c r="GS447" s="15"/>
      <c r="GT447" s="15"/>
      <c r="GU447" s="15"/>
      <c r="GV447" s="15"/>
      <c r="GW447" s="15"/>
      <c r="GX447" s="15"/>
      <c r="GY447" s="15"/>
      <c r="GZ447" s="15"/>
      <c r="HA447" s="15"/>
      <c r="HB447" s="15"/>
      <c r="HC447" s="15"/>
      <c r="HD447" s="15"/>
      <c r="HE447" s="15"/>
      <c r="HF447" s="15"/>
      <c r="HG447" s="15"/>
      <c r="HH447" s="15"/>
      <c r="HI447" s="15"/>
      <c r="HJ447" s="15"/>
      <c r="HK447" s="15"/>
      <c r="HL447" s="15"/>
      <c r="HM447" s="15"/>
      <c r="HN447" s="15"/>
      <c r="HO447" s="15"/>
      <c r="HP447" s="15"/>
      <c r="HQ447" s="15"/>
      <c r="HR447" s="15"/>
      <c r="HS447" s="15"/>
      <c r="HT447" s="15"/>
      <c r="HU447" s="15"/>
      <c r="HV447" s="15"/>
      <c r="HW447" s="15"/>
      <c r="HX447" s="15"/>
      <c r="HY447" s="15"/>
      <c r="HZ447" s="15"/>
      <c r="IA447" s="15"/>
      <c r="IB447" s="15"/>
      <c r="IC447" s="15"/>
      <c r="ID447" s="15"/>
      <c r="IE447" s="15"/>
      <c r="IF447" s="15"/>
      <c r="IG447" s="15"/>
      <c r="IH447" s="15"/>
      <c r="II447" s="15"/>
      <c r="IJ447" s="15"/>
      <c r="IK447" s="15"/>
      <c r="IL447" s="15"/>
      <c r="IM447" s="15"/>
      <c r="IN447" s="15"/>
      <c r="IO447" s="15"/>
      <c r="IP447" s="15"/>
      <c r="IQ447" s="15"/>
      <c r="IR447" s="15"/>
      <c r="IS447" s="15"/>
      <c r="IT447" s="15"/>
      <c r="IU447" s="15"/>
      <c r="IV447" s="15"/>
    </row>
    <row r="448" spans="1:256" s="28" customFormat="1" ht="14.25" customHeight="1">
      <c r="A448" s="179"/>
      <c r="B448" s="196"/>
      <c r="C448" s="195" t="s">
        <v>1009</v>
      </c>
      <c r="D448" s="182">
        <f>D447</f>
        <v>1050</v>
      </c>
      <c r="E448" s="182">
        <f>E447</f>
        <v>1050</v>
      </c>
      <c r="F448" s="268">
        <f>F447</f>
        <v>0</v>
      </c>
      <c r="G448" s="170">
        <f>F448/E448*100</f>
        <v>0</v>
      </c>
      <c r="O448" s="69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  <c r="DX448" s="15"/>
      <c r="DY448" s="15"/>
      <c r="DZ448" s="15"/>
      <c r="EA448" s="15"/>
      <c r="EB448" s="15"/>
      <c r="EC448" s="15"/>
      <c r="ED448" s="15"/>
      <c r="EE448" s="15"/>
      <c r="EF448" s="15"/>
      <c r="EG448" s="15"/>
      <c r="EH448" s="15"/>
      <c r="EI448" s="15"/>
      <c r="EJ448" s="15"/>
      <c r="EK448" s="15"/>
      <c r="EL448" s="15"/>
      <c r="EM448" s="15"/>
      <c r="EN448" s="15"/>
      <c r="EO448" s="15"/>
      <c r="EP448" s="15"/>
      <c r="EQ448" s="15"/>
      <c r="ER448" s="15"/>
      <c r="ES448" s="15"/>
      <c r="ET448" s="15"/>
      <c r="EU448" s="15"/>
      <c r="EV448" s="15"/>
      <c r="EW448" s="15"/>
      <c r="EX448" s="15"/>
      <c r="EY448" s="15"/>
      <c r="EZ448" s="15"/>
      <c r="FA448" s="15"/>
      <c r="FB448" s="15"/>
      <c r="FC448" s="15"/>
      <c r="FD448" s="15"/>
      <c r="FE448" s="15"/>
      <c r="FF448" s="15"/>
      <c r="FG448" s="15"/>
      <c r="FH448" s="15"/>
      <c r="FI448" s="15"/>
      <c r="FJ448" s="15"/>
      <c r="FK448" s="15"/>
      <c r="FL448" s="15"/>
      <c r="FM448" s="15"/>
      <c r="FN448" s="15"/>
      <c r="FO448" s="15"/>
      <c r="FP448" s="15"/>
      <c r="FQ448" s="15"/>
      <c r="FR448" s="15"/>
      <c r="FS448" s="15"/>
      <c r="FT448" s="15"/>
      <c r="FU448" s="15"/>
      <c r="FV448" s="15"/>
      <c r="FW448" s="15"/>
      <c r="FX448" s="15"/>
      <c r="FY448" s="15"/>
      <c r="FZ448" s="15"/>
      <c r="GA448" s="15"/>
      <c r="GB448" s="15"/>
      <c r="GC448" s="15"/>
      <c r="GD448" s="15"/>
      <c r="GE448" s="15"/>
      <c r="GF448" s="15"/>
      <c r="GG448" s="15"/>
      <c r="GH448" s="15"/>
      <c r="GI448" s="15"/>
      <c r="GJ448" s="15"/>
      <c r="GK448" s="15"/>
      <c r="GL448" s="15"/>
      <c r="GM448" s="15"/>
      <c r="GN448" s="15"/>
      <c r="GO448" s="15"/>
      <c r="GP448" s="15"/>
      <c r="GQ448" s="15"/>
      <c r="GR448" s="15"/>
      <c r="GS448" s="15"/>
      <c r="GT448" s="15"/>
      <c r="GU448" s="15"/>
      <c r="GV448" s="15"/>
      <c r="GW448" s="15"/>
      <c r="GX448" s="15"/>
      <c r="GY448" s="15"/>
      <c r="GZ448" s="15"/>
      <c r="HA448" s="15"/>
      <c r="HB448" s="15"/>
      <c r="HC448" s="15"/>
      <c r="HD448" s="15"/>
      <c r="HE448" s="15"/>
      <c r="HF448" s="15"/>
      <c r="HG448" s="15"/>
      <c r="HH448" s="15"/>
      <c r="HI448" s="15"/>
      <c r="HJ448" s="15"/>
      <c r="HK448" s="15"/>
      <c r="HL448" s="15"/>
      <c r="HM448" s="15"/>
      <c r="HN448" s="15"/>
      <c r="HO448" s="15"/>
      <c r="HP448" s="15"/>
      <c r="HQ448" s="15"/>
      <c r="HR448" s="15"/>
      <c r="HS448" s="15"/>
      <c r="HT448" s="15"/>
      <c r="HU448" s="15"/>
      <c r="HV448" s="15"/>
      <c r="HW448" s="15"/>
      <c r="HX448" s="15"/>
      <c r="HY448" s="15"/>
      <c r="HZ448" s="15"/>
      <c r="IA448" s="15"/>
      <c r="IB448" s="15"/>
      <c r="IC448" s="15"/>
      <c r="ID448" s="15"/>
      <c r="IE448" s="15"/>
      <c r="IF448" s="15"/>
      <c r="IG448" s="15"/>
      <c r="IH448" s="15"/>
      <c r="II448" s="15"/>
      <c r="IJ448" s="15"/>
      <c r="IK448" s="15"/>
      <c r="IL448" s="15"/>
      <c r="IM448" s="15"/>
      <c r="IN448" s="15"/>
      <c r="IO448" s="15"/>
      <c r="IP448" s="15"/>
      <c r="IQ448" s="15"/>
      <c r="IR448" s="15"/>
      <c r="IS448" s="15"/>
      <c r="IT448" s="15"/>
      <c r="IU448" s="15"/>
      <c r="IV448" s="15"/>
    </row>
    <row r="449" spans="1:256" s="28" customFormat="1" ht="14.25" customHeight="1">
      <c r="A449" s="164"/>
      <c r="B449" s="165"/>
      <c r="C449" s="335"/>
      <c r="D449" s="336"/>
      <c r="E449" s="336"/>
      <c r="F449" s="61"/>
      <c r="G449" s="70"/>
      <c r="O449" s="69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7" ht="25.5" customHeight="1">
      <c r="A450" s="7" t="s">
        <v>662</v>
      </c>
      <c r="B450" s="7" t="s">
        <v>664</v>
      </c>
      <c r="C450" s="5" t="s">
        <v>665</v>
      </c>
      <c r="D450" s="44" t="s">
        <v>795</v>
      </c>
      <c r="E450" s="51" t="s">
        <v>796</v>
      </c>
      <c r="F450" s="5" t="s">
        <v>636</v>
      </c>
      <c r="G450" s="43" t="s">
        <v>797</v>
      </c>
    </row>
    <row r="451" spans="1:7" ht="15" customHeight="1">
      <c r="A451" s="130" t="s">
        <v>549</v>
      </c>
      <c r="B451" s="127">
        <v>6330</v>
      </c>
      <c r="C451" s="118" t="s">
        <v>528</v>
      </c>
      <c r="D451" s="153">
        <v>267</v>
      </c>
      <c r="E451" s="153">
        <v>267</v>
      </c>
      <c r="F451" s="407">
        <v>133</v>
      </c>
      <c r="G451" s="157">
        <f>F451/E451*100</f>
        <v>49.812734082397</v>
      </c>
    </row>
    <row r="452" spans="1:7" s="178" customFormat="1" ht="14.25" customHeight="1">
      <c r="A452" s="16"/>
      <c r="B452" s="59"/>
      <c r="C452" s="183"/>
      <c r="D452" s="184"/>
      <c r="E452" s="185"/>
      <c r="F452" s="186"/>
      <c r="G452" s="235"/>
    </row>
    <row r="453" spans="1:256" s="28" customFormat="1" ht="14.25" customHeight="1">
      <c r="A453" s="188"/>
      <c r="B453" s="198"/>
      <c r="C453" s="197" t="s">
        <v>529</v>
      </c>
      <c r="D453" s="189">
        <f>D442+D448+D451</f>
        <v>46300</v>
      </c>
      <c r="E453" s="189">
        <f>E442+E448+E451</f>
        <v>47231</v>
      </c>
      <c r="F453" s="189">
        <f>F442+F448+F451</f>
        <v>14233</v>
      </c>
      <c r="G453" s="201">
        <f>F453/E453*100</f>
        <v>30.1348690478711</v>
      </c>
      <c r="O453" s="69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7" s="178" customFormat="1" ht="14.25" customHeight="1">
      <c r="A454" s="16"/>
      <c r="B454" s="59"/>
      <c r="C454" s="183"/>
      <c r="D454" s="184"/>
      <c r="E454" s="185"/>
      <c r="F454" s="186"/>
      <c r="G454" s="235"/>
    </row>
    <row r="455" spans="1:6" s="178" customFormat="1" ht="14.25" customHeight="1">
      <c r="A455" s="839" t="s">
        <v>530</v>
      </c>
      <c r="B455" s="796"/>
      <c r="C455" s="796"/>
      <c r="D455" s="840"/>
      <c r="E455" s="840"/>
      <c r="F455" s="257"/>
    </row>
    <row r="456" spans="1:6" s="178" customFormat="1" ht="14.25" customHeight="1">
      <c r="A456" s="40"/>
      <c r="B456" s="20"/>
      <c r="C456" s="20"/>
      <c r="D456" s="315"/>
      <c r="E456" s="315"/>
      <c r="F456" s="257"/>
    </row>
    <row r="457" spans="1:256" s="28" customFormat="1" ht="25.5" customHeight="1">
      <c r="A457" s="7" t="s">
        <v>662</v>
      </c>
      <c r="B457" s="7" t="s">
        <v>664</v>
      </c>
      <c r="C457" s="5" t="s">
        <v>665</v>
      </c>
      <c r="D457" s="44" t="s">
        <v>795</v>
      </c>
      <c r="E457" s="51" t="s">
        <v>796</v>
      </c>
      <c r="F457" s="5" t="s">
        <v>636</v>
      </c>
      <c r="G457" s="43" t="s">
        <v>797</v>
      </c>
      <c r="O457" s="69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38.25" customHeight="1">
      <c r="A458" s="130" t="s">
        <v>544</v>
      </c>
      <c r="B458" s="127" t="s">
        <v>21</v>
      </c>
      <c r="C458" s="118" t="s">
        <v>514</v>
      </c>
      <c r="D458" s="389">
        <v>5150</v>
      </c>
      <c r="E458" s="156">
        <v>5150</v>
      </c>
      <c r="F458" s="299">
        <v>1430</v>
      </c>
      <c r="G458" s="157">
        <f>F458/E458*100</f>
        <v>27.766990291262132</v>
      </c>
      <c r="O458" s="69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5" customHeight="1">
      <c r="A459" s="130" t="s">
        <v>544</v>
      </c>
      <c r="B459" s="127" t="s">
        <v>21</v>
      </c>
      <c r="C459" s="118" t="s">
        <v>2</v>
      </c>
      <c r="D459" s="389">
        <v>0</v>
      </c>
      <c r="E459" s="156">
        <v>198</v>
      </c>
      <c r="F459" s="299">
        <v>105</v>
      </c>
      <c r="G459" s="157">
        <f>F459/E459*100</f>
        <v>53.03030303030303</v>
      </c>
      <c r="O459" s="69"/>
      <c r="P459" s="15"/>
      <c r="Q459" s="15"/>
      <c r="R459" s="15"/>
      <c r="S459" s="15"/>
      <c r="T459" s="15"/>
      <c r="U459" s="134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179"/>
      <c r="B460" s="196"/>
      <c r="C460" s="195" t="s">
        <v>533</v>
      </c>
      <c r="D460" s="182">
        <f>SUM(D458:D459)</f>
        <v>5150</v>
      </c>
      <c r="E460" s="182">
        <f>SUM(E458:E459)</f>
        <v>5348</v>
      </c>
      <c r="F460" s="210">
        <f>SUM(F458:F459)</f>
        <v>1535</v>
      </c>
      <c r="G460" s="208">
        <f>F460/E460*100</f>
        <v>28.702318623784596</v>
      </c>
      <c r="O460" s="69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6" s="178" customFormat="1" ht="14.25" customHeight="1">
      <c r="A461" s="40"/>
      <c r="B461" s="20"/>
      <c r="C461" s="20"/>
      <c r="D461" s="315"/>
      <c r="E461" s="315"/>
      <c r="F461" s="257"/>
    </row>
    <row r="462" spans="1:6" s="178" customFormat="1" ht="14.25" customHeight="1">
      <c r="A462" s="839" t="s">
        <v>730</v>
      </c>
      <c r="B462" s="847"/>
      <c r="C462" s="847"/>
      <c r="D462" s="315"/>
      <c r="E462" s="315"/>
      <c r="F462" s="257"/>
    </row>
    <row r="463" spans="1:6" s="178" customFormat="1" ht="15" customHeight="1">
      <c r="A463" s="464"/>
      <c r="B463" s="465"/>
      <c r="C463" s="465"/>
      <c r="D463" s="315"/>
      <c r="E463" s="315"/>
      <c r="F463" s="257"/>
    </row>
    <row r="464" spans="1:7" ht="24.75" customHeight="1">
      <c r="A464" s="7" t="s">
        <v>662</v>
      </c>
      <c r="B464" s="7" t="s">
        <v>664</v>
      </c>
      <c r="C464" s="5" t="s">
        <v>665</v>
      </c>
      <c r="D464" s="44" t="s">
        <v>795</v>
      </c>
      <c r="E464" s="51" t="s">
        <v>796</v>
      </c>
      <c r="F464" s="5" t="s">
        <v>636</v>
      </c>
      <c r="G464" s="43" t="s">
        <v>797</v>
      </c>
    </row>
    <row r="465" spans="1:7" ht="25.5">
      <c r="A465" s="130" t="s">
        <v>545</v>
      </c>
      <c r="B465" s="127">
        <v>3636</v>
      </c>
      <c r="C465" s="118" t="s">
        <v>735</v>
      </c>
      <c r="D465" s="156">
        <v>160</v>
      </c>
      <c r="E465" s="156">
        <v>160</v>
      </c>
      <c r="F465" s="299">
        <v>0</v>
      </c>
      <c r="G465" s="157">
        <f>F465/E465*100</f>
        <v>0</v>
      </c>
    </row>
    <row r="466" spans="1:7" ht="25.5">
      <c r="A466" s="130" t="s">
        <v>545</v>
      </c>
      <c r="B466" s="127">
        <v>6171</v>
      </c>
      <c r="C466" s="118" t="s">
        <v>736</v>
      </c>
      <c r="D466" s="156">
        <v>580</v>
      </c>
      <c r="E466" s="156">
        <v>580</v>
      </c>
      <c r="F466" s="299">
        <v>0</v>
      </c>
      <c r="G466" s="157">
        <f>F466/E466*100</f>
        <v>0</v>
      </c>
    </row>
    <row r="467" spans="1:256" s="105" customFormat="1" ht="12.75">
      <c r="A467" s="16"/>
      <c r="B467" s="59"/>
      <c r="C467" s="60"/>
      <c r="D467" s="61"/>
      <c r="E467" s="62"/>
      <c r="F467" s="46"/>
      <c r="G467" s="237"/>
      <c r="H467" s="109"/>
      <c r="I467" s="28"/>
      <c r="J467" s="28"/>
      <c r="K467" s="28"/>
      <c r="L467" s="28"/>
      <c r="M467" s="28"/>
      <c r="N467" s="28"/>
      <c r="O467" s="69"/>
      <c r="P467" s="69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  <c r="DX467" s="15"/>
      <c r="DY467" s="15"/>
      <c r="DZ467" s="15"/>
      <c r="EA467" s="15"/>
      <c r="EB467" s="15"/>
      <c r="EC467" s="15"/>
      <c r="ED467" s="15"/>
      <c r="EE467" s="15"/>
      <c r="EF467" s="15"/>
      <c r="EG467" s="15"/>
      <c r="EH467" s="15"/>
      <c r="EI467" s="15"/>
      <c r="EJ467" s="15"/>
      <c r="EK467" s="15"/>
      <c r="EL467" s="15"/>
      <c r="EM467" s="15"/>
      <c r="EN467" s="15"/>
      <c r="EO467" s="15"/>
      <c r="EP467" s="15"/>
      <c r="EQ467" s="15"/>
      <c r="ER467" s="15"/>
      <c r="ES467" s="15"/>
      <c r="ET467" s="15"/>
      <c r="EU467" s="15"/>
      <c r="EV467" s="15"/>
      <c r="EW467" s="15"/>
      <c r="EX467" s="15"/>
      <c r="EY467" s="15"/>
      <c r="EZ467" s="15"/>
      <c r="FA467" s="15"/>
      <c r="FB467" s="15"/>
      <c r="FC467" s="15"/>
      <c r="FD467" s="15"/>
      <c r="FE467" s="15"/>
      <c r="FF467" s="15"/>
      <c r="FG467" s="15"/>
      <c r="FH467" s="15"/>
      <c r="FI467" s="15"/>
      <c r="FJ467" s="15"/>
      <c r="FK467" s="15"/>
      <c r="FL467" s="15"/>
      <c r="FM467" s="15"/>
      <c r="FN467" s="15"/>
      <c r="FO467" s="15"/>
      <c r="FP467" s="15"/>
      <c r="FQ467" s="15"/>
      <c r="FR467" s="15"/>
      <c r="FS467" s="15"/>
      <c r="FT467" s="15"/>
      <c r="FU467" s="15"/>
      <c r="FV467" s="15"/>
      <c r="FW467" s="15"/>
      <c r="FX467" s="15"/>
      <c r="FY467" s="15"/>
      <c r="FZ467" s="15"/>
      <c r="GA467" s="15"/>
      <c r="GB467" s="15"/>
      <c r="GC467" s="15"/>
      <c r="GD467" s="15"/>
      <c r="GE467" s="15"/>
      <c r="GF467" s="15"/>
      <c r="GG467" s="15"/>
      <c r="GH467" s="15"/>
      <c r="GI467" s="15"/>
      <c r="GJ467" s="15"/>
      <c r="GK467" s="15"/>
      <c r="GL467" s="15"/>
      <c r="GM467" s="15"/>
      <c r="GN467" s="15"/>
      <c r="GO467" s="15"/>
      <c r="GP467" s="15"/>
      <c r="GQ467" s="15"/>
      <c r="GR467" s="15"/>
      <c r="GS467" s="15"/>
      <c r="GT467" s="15"/>
      <c r="GU467" s="15"/>
      <c r="GV467" s="15"/>
      <c r="GW467" s="15"/>
      <c r="GX467" s="15"/>
      <c r="GY467" s="15"/>
      <c r="GZ467" s="15"/>
      <c r="HA467" s="15"/>
      <c r="HB467" s="15"/>
      <c r="HC467" s="15"/>
      <c r="HD467" s="15"/>
      <c r="HE467" s="15"/>
      <c r="HF467" s="15"/>
      <c r="HG467" s="15"/>
      <c r="HH467" s="15"/>
      <c r="HI467" s="15"/>
      <c r="HJ467" s="15"/>
      <c r="HK467" s="15"/>
      <c r="HL467" s="15"/>
      <c r="HM467" s="15"/>
      <c r="HN467" s="15"/>
      <c r="HO467" s="15"/>
      <c r="HP467" s="15"/>
      <c r="HQ467" s="15"/>
      <c r="HR467" s="15"/>
      <c r="HS467" s="15"/>
      <c r="HT467" s="15"/>
      <c r="HU467" s="15"/>
      <c r="HV467" s="15"/>
      <c r="HW467" s="15"/>
      <c r="HX467" s="15"/>
      <c r="HY467" s="15"/>
      <c r="HZ467" s="15"/>
      <c r="IA467" s="15"/>
      <c r="IB467" s="15"/>
      <c r="IC467" s="15"/>
      <c r="ID467" s="15"/>
      <c r="IE467" s="15"/>
      <c r="IF467" s="15"/>
      <c r="IG467" s="15"/>
      <c r="IH467" s="15"/>
      <c r="II467" s="15"/>
      <c r="IJ467" s="15"/>
      <c r="IK467" s="15"/>
      <c r="IL467" s="15"/>
      <c r="IM467" s="15"/>
      <c r="IN467" s="15"/>
      <c r="IO467" s="15"/>
      <c r="IP467" s="15"/>
      <c r="IQ467" s="15"/>
      <c r="IR467" s="15"/>
      <c r="IS467" s="15"/>
      <c r="IT467" s="15"/>
      <c r="IU467" s="15"/>
      <c r="IV467" s="15"/>
    </row>
    <row r="468" spans="1:7" ht="12.75">
      <c r="A468" s="188"/>
      <c r="B468" s="198"/>
      <c r="C468" s="197" t="s">
        <v>1031</v>
      </c>
      <c r="D468" s="189">
        <f>D442+D448+D451+D460+D465+D466</f>
        <v>52190</v>
      </c>
      <c r="E468" s="189">
        <f>E442+E448+E451+E460+E465+E466</f>
        <v>53319</v>
      </c>
      <c r="F468" s="189">
        <f>F442+F448+F451+F460+F465+F466</f>
        <v>15768</v>
      </c>
      <c r="G468" s="201">
        <f>F468/E468*100</f>
        <v>29.57294772970236</v>
      </c>
    </row>
    <row r="469" spans="1:256" s="28" customFormat="1" ht="13.5" customHeight="1">
      <c r="A469" s="58"/>
      <c r="B469" s="14"/>
      <c r="C469"/>
      <c r="D469" s="69"/>
      <c r="E469" s="69"/>
      <c r="F469" s="69"/>
      <c r="G469"/>
      <c r="O469" s="69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  <c r="DX469" s="15"/>
      <c r="DY469" s="15"/>
      <c r="DZ469" s="15"/>
      <c r="EA469" s="15"/>
      <c r="EB469" s="15"/>
      <c r="EC469" s="15"/>
      <c r="ED469" s="15"/>
      <c r="EE469" s="15"/>
      <c r="EF469" s="15"/>
      <c r="EG469" s="15"/>
      <c r="EH469" s="15"/>
      <c r="EI469" s="15"/>
      <c r="EJ469" s="15"/>
      <c r="EK469" s="15"/>
      <c r="EL469" s="15"/>
      <c r="EM469" s="15"/>
      <c r="EN469" s="15"/>
      <c r="EO469" s="15"/>
      <c r="EP469" s="15"/>
      <c r="EQ469" s="15"/>
      <c r="ER469" s="15"/>
      <c r="ES469" s="15"/>
      <c r="ET469" s="15"/>
      <c r="EU469" s="15"/>
      <c r="EV469" s="15"/>
      <c r="EW469" s="15"/>
      <c r="EX469" s="15"/>
      <c r="EY469" s="15"/>
      <c r="EZ469" s="15"/>
      <c r="FA469" s="15"/>
      <c r="FB469" s="15"/>
      <c r="FC469" s="15"/>
      <c r="FD469" s="15"/>
      <c r="FE469" s="15"/>
      <c r="FF469" s="15"/>
      <c r="FG469" s="15"/>
      <c r="FH469" s="15"/>
      <c r="FI469" s="15"/>
      <c r="FJ469" s="15"/>
      <c r="FK469" s="15"/>
      <c r="FL469" s="15"/>
      <c r="FM469" s="15"/>
      <c r="FN469" s="15"/>
      <c r="FO469" s="15"/>
      <c r="FP469" s="15"/>
      <c r="FQ469" s="15"/>
      <c r="FR469" s="15"/>
      <c r="FS469" s="15"/>
      <c r="FT469" s="15"/>
      <c r="FU469" s="15"/>
      <c r="FV469" s="15"/>
      <c r="FW469" s="15"/>
      <c r="FX469" s="15"/>
      <c r="FY469" s="15"/>
      <c r="FZ469" s="15"/>
      <c r="GA469" s="15"/>
      <c r="GB469" s="15"/>
      <c r="GC469" s="15"/>
      <c r="GD469" s="15"/>
      <c r="GE469" s="15"/>
      <c r="GF469" s="15"/>
      <c r="GG469" s="15"/>
      <c r="GH469" s="15"/>
      <c r="GI469" s="15"/>
      <c r="GJ469" s="15"/>
      <c r="GK469" s="15"/>
      <c r="GL469" s="15"/>
      <c r="GM469" s="15"/>
      <c r="GN469" s="15"/>
      <c r="GO469" s="15"/>
      <c r="GP469" s="15"/>
      <c r="GQ469" s="15"/>
      <c r="GR469" s="15"/>
      <c r="GS469" s="15"/>
      <c r="GT469" s="15"/>
      <c r="GU469" s="15"/>
      <c r="GV469" s="15"/>
      <c r="GW469" s="15"/>
      <c r="GX469" s="15"/>
      <c r="GY469" s="15"/>
      <c r="GZ469" s="15"/>
      <c r="HA469" s="15"/>
      <c r="HB469" s="15"/>
      <c r="HC469" s="15"/>
      <c r="HD469" s="15"/>
      <c r="HE469" s="15"/>
      <c r="HF469" s="15"/>
      <c r="HG469" s="15"/>
      <c r="HH469" s="15"/>
      <c r="HI469" s="15"/>
      <c r="HJ469" s="15"/>
      <c r="HK469" s="15"/>
      <c r="HL469" s="15"/>
      <c r="HM469" s="15"/>
      <c r="HN469" s="15"/>
      <c r="HO469" s="15"/>
      <c r="HP469" s="15"/>
      <c r="HQ469" s="15"/>
      <c r="HR469" s="15"/>
      <c r="HS469" s="15"/>
      <c r="HT469" s="15"/>
      <c r="HU469" s="15"/>
      <c r="HV469" s="15"/>
      <c r="HW469" s="15"/>
      <c r="HX469" s="15"/>
      <c r="HY469" s="15"/>
      <c r="HZ469" s="15"/>
      <c r="IA469" s="15"/>
      <c r="IB469" s="15"/>
      <c r="IC469" s="15"/>
      <c r="ID469" s="15"/>
      <c r="IE469" s="15"/>
      <c r="IF469" s="15"/>
      <c r="IG469" s="15"/>
      <c r="IH469" s="15"/>
      <c r="II469" s="15"/>
      <c r="IJ469" s="15"/>
      <c r="IK469" s="15"/>
      <c r="IL469" s="15"/>
      <c r="IM469" s="15"/>
      <c r="IN469" s="15"/>
      <c r="IO469" s="15"/>
      <c r="IP469" s="15"/>
      <c r="IQ469" s="15"/>
      <c r="IR469" s="15"/>
      <c r="IS469" s="15"/>
      <c r="IT469" s="15"/>
      <c r="IU469" s="15"/>
      <c r="IV469" s="15"/>
    </row>
    <row r="470" spans="1:256" s="28" customFormat="1" ht="15.75">
      <c r="A470" s="132" t="s">
        <v>781</v>
      </c>
      <c r="B470" s="58"/>
      <c r="D470" s="69"/>
      <c r="E470" s="69"/>
      <c r="F470" s="69"/>
      <c r="O470" s="69" t="s">
        <v>929</v>
      </c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256" s="28" customFormat="1" ht="13.5" customHeight="1">
      <c r="A471" s="58"/>
      <c r="B471" s="14"/>
      <c r="C471"/>
      <c r="D471" s="69"/>
      <c r="E471" s="69"/>
      <c r="F471" s="69"/>
      <c r="G471"/>
      <c r="O471" s="69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  <c r="DX471" s="15"/>
      <c r="DY471" s="15"/>
      <c r="DZ471" s="15"/>
      <c r="EA471" s="15"/>
      <c r="EB471" s="15"/>
      <c r="EC471" s="15"/>
      <c r="ED471" s="15"/>
      <c r="EE471" s="15"/>
      <c r="EF471" s="15"/>
      <c r="EG471" s="15"/>
      <c r="EH471" s="15"/>
      <c r="EI471" s="15"/>
      <c r="EJ471" s="15"/>
      <c r="EK471" s="15"/>
      <c r="EL471" s="15"/>
      <c r="EM471" s="15"/>
      <c r="EN471" s="15"/>
      <c r="EO471" s="15"/>
      <c r="EP471" s="15"/>
      <c r="EQ471" s="15"/>
      <c r="ER471" s="15"/>
      <c r="ES471" s="15"/>
      <c r="ET471" s="15"/>
      <c r="EU471" s="15"/>
      <c r="EV471" s="15"/>
      <c r="EW471" s="15"/>
      <c r="EX471" s="15"/>
      <c r="EY471" s="15"/>
      <c r="EZ471" s="15"/>
      <c r="FA471" s="15"/>
      <c r="FB471" s="15"/>
      <c r="FC471" s="15"/>
      <c r="FD471" s="15"/>
      <c r="FE471" s="15"/>
      <c r="FF471" s="15"/>
      <c r="FG471" s="15"/>
      <c r="FH471" s="15"/>
      <c r="FI471" s="15"/>
      <c r="FJ471" s="15"/>
      <c r="FK471" s="15"/>
      <c r="FL471" s="15"/>
      <c r="FM471" s="15"/>
      <c r="FN471" s="15"/>
      <c r="FO471" s="15"/>
      <c r="FP471" s="15"/>
      <c r="FQ471" s="15"/>
      <c r="FR471" s="15"/>
      <c r="FS471" s="15"/>
      <c r="FT471" s="15"/>
      <c r="FU471" s="15"/>
      <c r="FV471" s="15"/>
      <c r="FW471" s="15"/>
      <c r="FX471" s="15"/>
      <c r="FY471" s="15"/>
      <c r="FZ471" s="15"/>
      <c r="GA471" s="15"/>
      <c r="GB471" s="15"/>
      <c r="GC471" s="15"/>
      <c r="GD471" s="15"/>
      <c r="GE471" s="15"/>
      <c r="GF471" s="15"/>
      <c r="GG471" s="15"/>
      <c r="GH471" s="15"/>
      <c r="GI471" s="15"/>
      <c r="GJ471" s="15"/>
      <c r="GK471" s="15"/>
      <c r="GL471" s="15"/>
      <c r="GM471" s="15"/>
      <c r="GN471" s="15"/>
      <c r="GO471" s="15"/>
      <c r="GP471" s="15"/>
      <c r="GQ471" s="15"/>
      <c r="GR471" s="15"/>
      <c r="GS471" s="15"/>
      <c r="GT471" s="15"/>
      <c r="GU471" s="15"/>
      <c r="GV471" s="15"/>
      <c r="GW471" s="15"/>
      <c r="GX471" s="15"/>
      <c r="GY471" s="15"/>
      <c r="GZ471" s="15"/>
      <c r="HA471" s="15"/>
      <c r="HB471" s="15"/>
      <c r="HC471" s="15"/>
      <c r="HD471" s="15"/>
      <c r="HE471" s="15"/>
      <c r="HF471" s="15"/>
      <c r="HG471" s="15"/>
      <c r="HH471" s="15"/>
      <c r="HI471" s="15"/>
      <c r="HJ471" s="15"/>
      <c r="HK471" s="15"/>
      <c r="HL471" s="15"/>
      <c r="HM471" s="15"/>
      <c r="HN471" s="15"/>
      <c r="HO471" s="15"/>
      <c r="HP471" s="15"/>
      <c r="HQ471" s="15"/>
      <c r="HR471" s="15"/>
      <c r="HS471" s="15"/>
      <c r="HT471" s="15"/>
      <c r="HU471" s="15"/>
      <c r="HV471" s="15"/>
      <c r="HW471" s="15"/>
      <c r="HX471" s="15"/>
      <c r="HY471" s="15"/>
      <c r="HZ471" s="15"/>
      <c r="IA471" s="15"/>
      <c r="IB471" s="15"/>
      <c r="IC471" s="15"/>
      <c r="ID471" s="15"/>
      <c r="IE471" s="15"/>
      <c r="IF471" s="15"/>
      <c r="IG471" s="15"/>
      <c r="IH471" s="15"/>
      <c r="II471" s="15"/>
      <c r="IJ471" s="15"/>
      <c r="IK471" s="15"/>
      <c r="IL471" s="15"/>
      <c r="IM471" s="15"/>
      <c r="IN471" s="15"/>
      <c r="IO471" s="15"/>
      <c r="IP471" s="15"/>
      <c r="IQ471" s="15"/>
      <c r="IR471" s="15"/>
      <c r="IS471" s="15"/>
      <c r="IT471" s="15"/>
      <c r="IU471" s="15"/>
      <c r="IV471" s="15"/>
    </row>
    <row r="472" spans="1:6" ht="15" customHeight="1">
      <c r="A472" s="66" t="s">
        <v>755</v>
      </c>
      <c r="B472" s="14"/>
      <c r="D472" s="69"/>
      <c r="E472" s="69"/>
      <c r="F472" s="69"/>
    </row>
    <row r="473" spans="1:6" ht="13.5" customHeight="1">
      <c r="A473" s="58"/>
      <c r="B473" s="14"/>
      <c r="D473" s="69" t="s">
        <v>1012</v>
      </c>
      <c r="E473" s="69"/>
      <c r="F473" s="69"/>
    </row>
    <row r="474" spans="1:256" s="28" customFormat="1" ht="26.25" customHeight="1">
      <c r="A474" s="7" t="s">
        <v>662</v>
      </c>
      <c r="B474" s="7" t="s">
        <v>664</v>
      </c>
      <c r="C474" s="5" t="s">
        <v>665</v>
      </c>
      <c r="D474" s="44" t="s">
        <v>795</v>
      </c>
      <c r="E474" s="51" t="s">
        <v>796</v>
      </c>
      <c r="F474" s="5" t="s">
        <v>636</v>
      </c>
      <c r="G474" s="43" t="s">
        <v>797</v>
      </c>
      <c r="O474" s="69" t="s">
        <v>936</v>
      </c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25.5">
      <c r="A475" s="130" t="s">
        <v>546</v>
      </c>
      <c r="B475" s="127">
        <v>6172</v>
      </c>
      <c r="C475" s="118" t="s">
        <v>3</v>
      </c>
      <c r="D475" s="156">
        <v>265162</v>
      </c>
      <c r="E475" s="156">
        <v>266331</v>
      </c>
      <c r="F475" s="299">
        <v>95292</v>
      </c>
      <c r="G475" s="157">
        <f>F475/E475*100</f>
        <v>35.77953749281909</v>
      </c>
      <c r="O475" s="69"/>
      <c r="P475" s="15"/>
      <c r="Q475" s="15"/>
      <c r="R475" s="15"/>
      <c r="S475" s="15"/>
      <c r="T475" s="15"/>
      <c r="U475" s="134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5.75" customHeight="1">
      <c r="A476" s="130" t="s">
        <v>546</v>
      </c>
      <c r="B476" s="127">
        <v>6115</v>
      </c>
      <c r="C476" s="118" t="s">
        <v>479</v>
      </c>
      <c r="D476" s="156">
        <v>0</v>
      </c>
      <c r="E476" s="156">
        <v>60</v>
      </c>
      <c r="F476" s="299">
        <v>9</v>
      </c>
      <c r="G476" s="157">
        <f>F476/E476*100</f>
        <v>15</v>
      </c>
      <c r="O476" s="69"/>
      <c r="P476" s="15"/>
      <c r="Q476" s="15"/>
      <c r="R476" s="15"/>
      <c r="S476" s="15"/>
      <c r="T476" s="15"/>
      <c r="U476" s="134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5.75" customHeight="1">
      <c r="A477" s="130" t="s">
        <v>546</v>
      </c>
      <c r="B477" s="127">
        <v>6117</v>
      </c>
      <c r="C477" s="118" t="s">
        <v>738</v>
      </c>
      <c r="D477" s="156">
        <v>0</v>
      </c>
      <c r="E477" s="156">
        <v>100</v>
      </c>
      <c r="F477" s="299">
        <v>14</v>
      </c>
      <c r="G477" s="157">
        <f>F477/E477*100</f>
        <v>14.000000000000002</v>
      </c>
      <c r="O477" s="69"/>
      <c r="P477" s="15"/>
      <c r="Q477" s="15"/>
      <c r="R477" s="15"/>
      <c r="S477" s="15"/>
      <c r="T477" s="15"/>
      <c r="U477" s="134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7" ht="14.25" customHeight="1">
      <c r="A478" s="179"/>
      <c r="B478" s="196"/>
      <c r="C478" s="195" t="s">
        <v>1008</v>
      </c>
      <c r="D478" s="180">
        <f>SUM(D475:D475)</f>
        <v>265162</v>
      </c>
      <c r="E478" s="181">
        <f>SUM(E475:E477)</f>
        <v>266491</v>
      </c>
      <c r="F478" s="210">
        <f>SUM(F475:F477)</f>
        <v>95315</v>
      </c>
      <c r="G478" s="96">
        <f>F478/E478*100</f>
        <v>35.766686304603155</v>
      </c>
    </row>
    <row r="479" spans="1:18" ht="13.5" customHeight="1">
      <c r="A479" s="16"/>
      <c r="B479" s="59"/>
      <c r="C479" s="183"/>
      <c r="D479" s="184"/>
      <c r="E479" s="185"/>
      <c r="F479" s="186"/>
      <c r="G479" s="29"/>
      <c r="R479" s="134"/>
    </row>
    <row r="480" spans="1:18" ht="15" customHeight="1">
      <c r="A480" s="40" t="s">
        <v>758</v>
      </c>
      <c r="B480" s="19"/>
      <c r="C480" s="39"/>
      <c r="D480" s="49"/>
      <c r="E480" s="52"/>
      <c r="F480" s="46"/>
      <c r="G480" s="35"/>
      <c r="R480" s="134"/>
    </row>
    <row r="481" spans="1:18" ht="13.5" customHeight="1">
      <c r="A481" s="16"/>
      <c r="B481" s="19"/>
      <c r="C481" s="39"/>
      <c r="D481" s="49"/>
      <c r="E481" s="52"/>
      <c r="F481" s="46"/>
      <c r="G481" s="35"/>
      <c r="R481" s="134"/>
    </row>
    <row r="482" spans="1:256" s="28" customFormat="1" ht="24.75" customHeight="1">
      <c r="A482" s="7" t="s">
        <v>662</v>
      </c>
      <c r="B482" s="7" t="s">
        <v>664</v>
      </c>
      <c r="C482" s="5" t="s">
        <v>665</v>
      </c>
      <c r="D482" s="44" t="s">
        <v>795</v>
      </c>
      <c r="E482" s="51" t="s">
        <v>796</v>
      </c>
      <c r="F482" s="5" t="s">
        <v>636</v>
      </c>
      <c r="G482" s="43" t="s">
        <v>797</v>
      </c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  <c r="DX482" s="15"/>
      <c r="DY482" s="15"/>
      <c r="DZ482" s="15"/>
      <c r="EA482" s="15"/>
      <c r="EB482" s="15"/>
      <c r="EC482" s="15"/>
      <c r="ED482" s="15"/>
      <c r="EE482" s="15"/>
      <c r="EF482" s="15"/>
      <c r="EG482" s="15"/>
      <c r="EH482" s="15"/>
      <c r="EI482" s="15"/>
      <c r="EJ482" s="15"/>
      <c r="EK482" s="15"/>
      <c r="EL482" s="15"/>
      <c r="EM482" s="15"/>
      <c r="EN482" s="15"/>
      <c r="EO482" s="15"/>
      <c r="EP482" s="15"/>
      <c r="EQ482" s="15"/>
      <c r="ER482" s="15"/>
      <c r="ES482" s="15"/>
      <c r="ET482" s="15"/>
      <c r="EU482" s="15"/>
      <c r="EV482" s="15"/>
      <c r="EW482" s="15"/>
      <c r="EX482" s="15"/>
      <c r="EY482" s="15"/>
      <c r="EZ482" s="15"/>
      <c r="FA482" s="15"/>
      <c r="FB482" s="15"/>
      <c r="FC482" s="15"/>
      <c r="FD482" s="15"/>
      <c r="FE482" s="15"/>
      <c r="FF482" s="15"/>
      <c r="FG482" s="15"/>
      <c r="FH482" s="15"/>
      <c r="FI482" s="15"/>
      <c r="FJ482" s="15"/>
      <c r="FK482" s="15"/>
      <c r="FL482" s="15"/>
      <c r="FM482" s="15"/>
      <c r="FN482" s="15"/>
      <c r="FO482" s="15"/>
      <c r="FP482" s="15"/>
      <c r="FQ482" s="15"/>
      <c r="FR482" s="15"/>
      <c r="FS482" s="15"/>
      <c r="FT482" s="15"/>
      <c r="FU482" s="15"/>
      <c r="FV482" s="15"/>
      <c r="FW482" s="15"/>
      <c r="FX482" s="15"/>
      <c r="FY482" s="15"/>
      <c r="FZ482" s="15"/>
      <c r="GA482" s="15"/>
      <c r="GB482" s="15"/>
      <c r="GC482" s="15"/>
      <c r="GD482" s="15"/>
      <c r="GE482" s="15"/>
      <c r="GF482" s="15"/>
      <c r="GG482" s="15"/>
      <c r="GH482" s="15"/>
      <c r="GI482" s="15"/>
      <c r="GJ482" s="15"/>
      <c r="GK482" s="15"/>
      <c r="GL482" s="15"/>
      <c r="GM482" s="15"/>
      <c r="GN482" s="15"/>
      <c r="GO482" s="15"/>
      <c r="GP482" s="15"/>
      <c r="GQ482" s="15"/>
      <c r="GR482" s="15"/>
      <c r="GS482" s="15"/>
      <c r="GT482" s="15"/>
      <c r="GU482" s="15"/>
      <c r="GV482" s="15"/>
      <c r="GW482" s="15"/>
      <c r="GX482" s="15"/>
      <c r="GY482" s="15"/>
      <c r="GZ482" s="15"/>
      <c r="HA482" s="15"/>
      <c r="HB482" s="15"/>
      <c r="HC482" s="15"/>
      <c r="HD482" s="15"/>
      <c r="HE482" s="15"/>
      <c r="HF482" s="15"/>
      <c r="HG482" s="15"/>
      <c r="HH482" s="15"/>
      <c r="HI482" s="15"/>
      <c r="HJ482" s="15"/>
      <c r="HK482" s="15"/>
      <c r="HL482" s="15"/>
      <c r="HM482" s="15"/>
      <c r="HN482" s="15"/>
      <c r="HO482" s="15"/>
      <c r="HP482" s="15"/>
      <c r="HQ482" s="15"/>
      <c r="HR482" s="15"/>
      <c r="HS482" s="15"/>
      <c r="HT482" s="15"/>
      <c r="HU482" s="15"/>
      <c r="HV482" s="15"/>
      <c r="HW482" s="15"/>
      <c r="HX482" s="15"/>
      <c r="HY482" s="15"/>
      <c r="HZ482" s="15"/>
      <c r="IA482" s="15"/>
      <c r="IB482" s="15"/>
      <c r="IC482" s="15"/>
      <c r="ID482" s="15"/>
      <c r="IE482" s="15"/>
      <c r="IF482" s="15"/>
      <c r="IG482" s="15"/>
      <c r="IH482" s="15"/>
      <c r="II482" s="15"/>
      <c r="IJ482" s="15"/>
      <c r="IK482" s="15"/>
      <c r="IL482" s="15"/>
      <c r="IM482" s="15"/>
      <c r="IN482" s="15"/>
      <c r="IO482" s="15"/>
      <c r="IP482" s="15"/>
      <c r="IQ482" s="15"/>
      <c r="IR482" s="15"/>
      <c r="IS482" s="15"/>
      <c r="IT482" s="15"/>
      <c r="IU482" s="15"/>
      <c r="IV482" s="15"/>
    </row>
    <row r="483" spans="1:7" ht="14.25" customHeight="1">
      <c r="A483" s="130" t="s">
        <v>546</v>
      </c>
      <c r="B483" s="127">
        <v>6172</v>
      </c>
      <c r="C483" s="118" t="s">
        <v>511</v>
      </c>
      <c r="D483" s="156">
        <v>3500</v>
      </c>
      <c r="E483" s="156">
        <v>3500</v>
      </c>
      <c r="F483" s="299">
        <v>2262</v>
      </c>
      <c r="G483" s="157">
        <f>F483/E483*100</f>
        <v>64.62857142857142</v>
      </c>
    </row>
    <row r="484" spans="1:7" ht="12.75">
      <c r="A484" s="179"/>
      <c r="B484" s="196"/>
      <c r="C484" s="195" t="s">
        <v>1009</v>
      </c>
      <c r="D484" s="180">
        <f>SUM(D483:D483)</f>
        <v>3500</v>
      </c>
      <c r="E484" s="181">
        <f>SUM(E483:E483)</f>
        <v>3500</v>
      </c>
      <c r="F484" s="210">
        <f>SUM(F483:F483)</f>
        <v>2262</v>
      </c>
      <c r="G484" s="104">
        <f>F484/E484*100</f>
        <v>64.62857142857142</v>
      </c>
    </row>
    <row r="485" spans="1:7" ht="14.25" customHeight="1">
      <c r="A485" s="49"/>
      <c r="B485" s="52"/>
      <c r="C485" s="34"/>
      <c r="D485" s="35"/>
      <c r="E485" s="49"/>
      <c r="F485" s="52"/>
      <c r="G485" s="34"/>
    </row>
    <row r="486" spans="1:7" ht="26.25" customHeight="1">
      <c r="A486" s="7" t="s">
        <v>662</v>
      </c>
      <c r="B486" s="7" t="s">
        <v>664</v>
      </c>
      <c r="C486" s="5" t="s">
        <v>665</v>
      </c>
      <c r="D486" s="44" t="s">
        <v>795</v>
      </c>
      <c r="E486" s="51" t="s">
        <v>796</v>
      </c>
      <c r="F486" s="5" t="s">
        <v>636</v>
      </c>
      <c r="G486" s="43" t="s">
        <v>797</v>
      </c>
    </row>
    <row r="487" spans="1:7" ht="14.25" customHeight="1">
      <c r="A487" s="116" t="s">
        <v>541</v>
      </c>
      <c r="B487" s="117">
        <v>6330</v>
      </c>
      <c r="C487" s="118" t="s">
        <v>528</v>
      </c>
      <c r="D487" s="153">
        <v>4717</v>
      </c>
      <c r="E487" s="149">
        <v>4697</v>
      </c>
      <c r="F487" s="280">
        <v>2338</v>
      </c>
      <c r="G487" s="148">
        <f>F487/E487*100</f>
        <v>49.77645305514158</v>
      </c>
    </row>
    <row r="488" spans="1:7" ht="14.25" customHeight="1">
      <c r="A488" s="116" t="s">
        <v>541</v>
      </c>
      <c r="B488" s="117">
        <v>6399</v>
      </c>
      <c r="C488" s="118" t="s">
        <v>604</v>
      </c>
      <c r="D488" s="153">
        <v>0</v>
      </c>
      <c r="E488" s="149">
        <v>0</v>
      </c>
      <c r="F488" s="280">
        <v>0</v>
      </c>
      <c r="G488" s="157" t="s">
        <v>1007</v>
      </c>
    </row>
    <row r="489" spans="1:7" ht="12.75">
      <c r="A489" s="16"/>
      <c r="B489" s="59"/>
      <c r="C489" s="60"/>
      <c r="D489" s="61"/>
      <c r="E489" s="62"/>
      <c r="F489" s="46"/>
      <c r="G489" s="237"/>
    </row>
    <row r="490" spans="1:256" s="28" customFormat="1" ht="12" customHeight="1">
      <c r="A490" s="188"/>
      <c r="B490" s="198"/>
      <c r="C490" s="197" t="s">
        <v>1031</v>
      </c>
      <c r="D490" s="189">
        <f>D478+D484+D487+D488</f>
        <v>273379</v>
      </c>
      <c r="E490" s="189">
        <f>E478+E484+E487+E488</f>
        <v>274688</v>
      </c>
      <c r="F490" s="189">
        <f>F478+F484+F487+F488</f>
        <v>99915</v>
      </c>
      <c r="G490" s="201">
        <f>F490/E490*100</f>
        <v>36.37399522367195</v>
      </c>
      <c r="H490" s="10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  <c r="BT490" s="69"/>
      <c r="BU490" s="69"/>
      <c r="BV490" s="69"/>
      <c r="BW490" s="69"/>
      <c r="BX490" s="69"/>
      <c r="BY490" s="69"/>
      <c r="BZ490" s="69"/>
      <c r="CA490" s="69"/>
      <c r="CB490" s="69"/>
      <c r="CC490" s="69"/>
      <c r="CD490" s="69"/>
      <c r="CE490" s="69"/>
      <c r="CF490" s="69"/>
      <c r="CG490" s="69"/>
      <c r="CH490" s="69"/>
      <c r="CI490" s="69"/>
      <c r="CJ490" s="69"/>
      <c r="CK490" s="69"/>
      <c r="CL490" s="69"/>
      <c r="CM490" s="69"/>
      <c r="CN490" s="69"/>
      <c r="CO490" s="69"/>
      <c r="CP490" s="69"/>
      <c r="CQ490" s="69"/>
      <c r="CR490" s="69"/>
      <c r="CS490" s="69"/>
      <c r="CT490" s="69"/>
      <c r="CU490" s="69"/>
      <c r="CV490" s="69"/>
      <c r="CW490" s="69"/>
      <c r="CX490" s="69"/>
      <c r="CY490" s="69"/>
      <c r="CZ490" s="69"/>
      <c r="DA490" s="69"/>
      <c r="DB490" s="69"/>
      <c r="DC490" s="69"/>
      <c r="DD490" s="69"/>
      <c r="DE490" s="69"/>
      <c r="DF490" s="69"/>
      <c r="DG490" s="69"/>
      <c r="DH490" s="69"/>
      <c r="DI490" s="69"/>
      <c r="DJ490" s="69"/>
      <c r="DK490" s="69"/>
      <c r="DL490" s="69"/>
      <c r="DM490" s="69"/>
      <c r="DN490" s="69"/>
      <c r="DO490" s="69"/>
      <c r="DP490" s="69"/>
      <c r="DQ490" s="69"/>
      <c r="DR490" s="69"/>
      <c r="DS490" s="69"/>
      <c r="DT490" s="69"/>
      <c r="DU490" s="69"/>
      <c r="DV490" s="69"/>
      <c r="DW490" s="69"/>
      <c r="DX490" s="69"/>
      <c r="DY490" s="69"/>
      <c r="DZ490" s="69"/>
      <c r="EA490" s="69"/>
      <c r="EB490" s="69"/>
      <c r="EC490" s="69"/>
      <c r="ED490" s="69"/>
      <c r="EE490" s="69"/>
      <c r="EF490" s="69"/>
      <c r="EG490" s="69"/>
      <c r="EH490" s="69"/>
      <c r="EI490" s="69"/>
      <c r="EJ490" s="69"/>
      <c r="EK490" s="69"/>
      <c r="EL490" s="69"/>
      <c r="EM490" s="69"/>
      <c r="EN490" s="69"/>
      <c r="EO490" s="69"/>
      <c r="EP490" s="69"/>
      <c r="EQ490" s="69"/>
      <c r="ER490" s="69"/>
      <c r="ES490" s="69"/>
      <c r="ET490" s="69"/>
      <c r="EU490" s="69"/>
      <c r="EV490" s="69"/>
      <c r="EW490" s="69"/>
      <c r="EX490" s="69"/>
      <c r="EY490" s="69"/>
      <c r="EZ490" s="69"/>
      <c r="FA490" s="69"/>
      <c r="FB490" s="69"/>
      <c r="FC490" s="69"/>
      <c r="FD490" s="69"/>
      <c r="FE490" s="69"/>
      <c r="FF490" s="69"/>
      <c r="FG490" s="69"/>
      <c r="FH490" s="69"/>
      <c r="FI490" s="69"/>
      <c r="FJ490" s="69"/>
      <c r="FK490" s="69"/>
      <c r="FL490" s="69"/>
      <c r="FM490" s="69"/>
      <c r="FN490" s="69"/>
      <c r="FO490" s="69"/>
      <c r="FP490" s="69"/>
      <c r="FQ490" s="69"/>
      <c r="FR490" s="69"/>
      <c r="FS490" s="69"/>
      <c r="FT490" s="69"/>
      <c r="FU490" s="69"/>
      <c r="FV490" s="69"/>
      <c r="FW490" s="69"/>
      <c r="FX490" s="69"/>
      <c r="FY490" s="69"/>
      <c r="FZ490" s="69"/>
      <c r="GA490" s="69"/>
      <c r="GB490" s="69"/>
      <c r="GC490" s="69"/>
      <c r="GD490" s="69"/>
      <c r="GE490" s="69"/>
      <c r="GF490" s="69"/>
      <c r="GG490" s="69"/>
      <c r="GH490" s="69"/>
      <c r="GI490" s="69"/>
      <c r="GJ490" s="69"/>
      <c r="GK490" s="69"/>
      <c r="GL490" s="69"/>
      <c r="GM490" s="69"/>
      <c r="GN490" s="69"/>
      <c r="GO490" s="69"/>
      <c r="GP490" s="69"/>
      <c r="GQ490" s="69"/>
      <c r="GR490" s="69"/>
      <c r="GS490" s="69"/>
      <c r="GT490" s="69"/>
      <c r="GU490" s="69"/>
      <c r="GV490" s="69"/>
      <c r="GW490" s="69"/>
      <c r="GX490" s="69"/>
      <c r="GY490" s="69"/>
      <c r="GZ490" s="69"/>
      <c r="HA490" s="69"/>
      <c r="HB490" s="69"/>
      <c r="HC490" s="69"/>
      <c r="HD490" s="69"/>
      <c r="HE490" s="69"/>
      <c r="HF490" s="69"/>
      <c r="HG490" s="69"/>
      <c r="HH490" s="69"/>
      <c r="HI490" s="69"/>
      <c r="HJ490" s="69"/>
      <c r="HK490" s="69"/>
      <c r="HL490" s="69"/>
      <c r="HM490" s="69"/>
      <c r="HN490" s="69"/>
      <c r="HO490" s="69"/>
      <c r="HP490" s="69"/>
      <c r="HQ490" s="69"/>
      <c r="HR490" s="69"/>
      <c r="HS490" s="69"/>
      <c r="HT490" s="69"/>
      <c r="HU490" s="69"/>
      <c r="HV490" s="69"/>
      <c r="HW490" s="69"/>
      <c r="HX490" s="69"/>
      <c r="HY490" s="69"/>
      <c r="HZ490" s="69"/>
      <c r="IA490" s="69"/>
      <c r="IB490" s="69"/>
      <c r="IC490" s="69"/>
      <c r="ID490" s="69"/>
      <c r="IE490" s="69"/>
      <c r="IF490" s="69"/>
      <c r="IG490" s="69"/>
      <c r="IH490" s="69"/>
      <c r="II490" s="69"/>
      <c r="IJ490" s="69"/>
      <c r="IK490" s="69"/>
      <c r="IL490" s="69"/>
      <c r="IM490" s="69"/>
      <c r="IN490" s="69"/>
      <c r="IO490" s="69"/>
      <c r="IP490" s="69"/>
      <c r="IQ490" s="69"/>
      <c r="IR490" s="69"/>
      <c r="IS490" s="69"/>
      <c r="IT490" s="69"/>
      <c r="IU490" s="69"/>
      <c r="IV490" s="69"/>
    </row>
    <row r="491" spans="1:256" s="106" customFormat="1" ht="11.25" customHeight="1">
      <c r="A491" s="230"/>
      <c r="B491" s="231"/>
      <c r="C491" s="232"/>
      <c r="D491" s="233"/>
      <c r="E491" s="233"/>
      <c r="F491" s="233"/>
      <c r="G491" s="235"/>
      <c r="H491" s="238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  <c r="AA491" s="134"/>
      <c r="AB491" s="134"/>
      <c r="AC491" s="134"/>
      <c r="AD491" s="134"/>
      <c r="AE491" s="134"/>
      <c r="AF491" s="134"/>
      <c r="AG491" s="134"/>
      <c r="AH491" s="134"/>
      <c r="AI491" s="134"/>
      <c r="AJ491" s="134"/>
      <c r="AK491" s="134"/>
      <c r="AL491" s="134"/>
      <c r="AM491" s="134"/>
      <c r="AN491" s="134"/>
      <c r="AO491" s="134"/>
      <c r="AP491" s="134"/>
      <c r="AQ491" s="134"/>
      <c r="AR491" s="134"/>
      <c r="AS491" s="134"/>
      <c r="AT491" s="134"/>
      <c r="AU491" s="134"/>
      <c r="AV491" s="134"/>
      <c r="AW491" s="134"/>
      <c r="AX491" s="134"/>
      <c r="AY491" s="134"/>
      <c r="AZ491" s="134"/>
      <c r="BA491" s="134"/>
      <c r="BB491" s="134"/>
      <c r="BC491" s="134"/>
      <c r="BD491" s="134"/>
      <c r="BE491" s="134"/>
      <c r="BF491" s="134"/>
      <c r="BG491" s="134"/>
      <c r="BH491" s="134"/>
      <c r="BI491" s="134"/>
      <c r="BJ491" s="134"/>
      <c r="BK491" s="134"/>
      <c r="BL491" s="134"/>
      <c r="BM491" s="134"/>
      <c r="BN491" s="134"/>
      <c r="BO491" s="134"/>
      <c r="BP491" s="134"/>
      <c r="BQ491" s="134"/>
      <c r="BR491" s="134"/>
      <c r="BS491" s="134"/>
      <c r="BT491" s="134"/>
      <c r="BU491" s="134"/>
      <c r="BV491" s="134"/>
      <c r="BW491" s="134"/>
      <c r="BX491" s="134"/>
      <c r="BY491" s="134"/>
      <c r="BZ491" s="134"/>
      <c r="CA491" s="134"/>
      <c r="CB491" s="134"/>
      <c r="CC491" s="134"/>
      <c r="CD491" s="134"/>
      <c r="CE491" s="134"/>
      <c r="CF491" s="134"/>
      <c r="CG491" s="134"/>
      <c r="CH491" s="134"/>
      <c r="CI491" s="134"/>
      <c r="CJ491" s="134"/>
      <c r="CK491" s="134"/>
      <c r="CL491" s="134"/>
      <c r="CM491" s="134"/>
      <c r="CN491" s="134"/>
      <c r="CO491" s="134"/>
      <c r="CP491" s="134"/>
      <c r="CQ491" s="134"/>
      <c r="CR491" s="134"/>
      <c r="CS491" s="134"/>
      <c r="CT491" s="134"/>
      <c r="CU491" s="134"/>
      <c r="CV491" s="134"/>
      <c r="CW491" s="134"/>
      <c r="CX491" s="134"/>
      <c r="CY491" s="134"/>
      <c r="CZ491" s="134"/>
      <c r="DA491" s="134"/>
      <c r="DB491" s="134"/>
      <c r="DC491" s="134"/>
      <c r="DD491" s="134"/>
      <c r="DE491" s="134"/>
      <c r="DF491" s="134"/>
      <c r="DG491" s="134"/>
      <c r="DH491" s="134"/>
      <c r="DI491" s="134"/>
      <c r="DJ491" s="134"/>
      <c r="DK491" s="134"/>
      <c r="DL491" s="134"/>
      <c r="DM491" s="134"/>
      <c r="DN491" s="134"/>
      <c r="DO491" s="134"/>
      <c r="DP491" s="134"/>
      <c r="DQ491" s="134"/>
      <c r="DR491" s="134"/>
      <c r="DS491" s="134"/>
      <c r="DT491" s="134"/>
      <c r="DU491" s="134"/>
      <c r="DV491" s="134"/>
      <c r="DW491" s="134"/>
      <c r="DX491" s="134"/>
      <c r="DY491" s="134"/>
      <c r="DZ491" s="134"/>
      <c r="EA491" s="134"/>
      <c r="EB491" s="134"/>
      <c r="EC491" s="134"/>
      <c r="ED491" s="134"/>
      <c r="EE491" s="134"/>
      <c r="EF491" s="134"/>
      <c r="EG491" s="134"/>
      <c r="EH491" s="134"/>
      <c r="EI491" s="134"/>
      <c r="EJ491" s="134"/>
      <c r="EK491" s="134"/>
      <c r="EL491" s="134"/>
      <c r="EM491" s="134"/>
      <c r="EN491" s="134"/>
      <c r="EO491" s="134"/>
      <c r="EP491" s="134"/>
      <c r="EQ491" s="134"/>
      <c r="ER491" s="134"/>
      <c r="ES491" s="134"/>
      <c r="ET491" s="134"/>
      <c r="EU491" s="134"/>
      <c r="EV491" s="134"/>
      <c r="EW491" s="134"/>
      <c r="EX491" s="134"/>
      <c r="EY491" s="134"/>
      <c r="EZ491" s="134"/>
      <c r="FA491" s="134"/>
      <c r="FB491" s="134"/>
      <c r="FC491" s="134"/>
      <c r="FD491" s="134"/>
      <c r="FE491" s="134"/>
      <c r="FF491" s="134"/>
      <c r="FG491" s="134"/>
      <c r="FH491" s="134"/>
      <c r="FI491" s="134"/>
      <c r="FJ491" s="134"/>
      <c r="FK491" s="134"/>
      <c r="FL491" s="134"/>
      <c r="FM491" s="134"/>
      <c r="FN491" s="134"/>
      <c r="FO491" s="134"/>
      <c r="FP491" s="134"/>
      <c r="FQ491" s="134"/>
      <c r="FR491" s="134"/>
      <c r="FS491" s="134"/>
      <c r="FT491" s="134"/>
      <c r="FU491" s="134"/>
      <c r="FV491" s="134"/>
      <c r="FW491" s="134"/>
      <c r="FX491" s="134"/>
      <c r="FY491" s="134"/>
      <c r="FZ491" s="134"/>
      <c r="GA491" s="134"/>
      <c r="GB491" s="134"/>
      <c r="GC491" s="134"/>
      <c r="GD491" s="134"/>
      <c r="GE491" s="134"/>
      <c r="GF491" s="134"/>
      <c r="GG491" s="134"/>
      <c r="GH491" s="134"/>
      <c r="GI491" s="134"/>
      <c r="GJ491" s="134"/>
      <c r="GK491" s="134"/>
      <c r="GL491" s="134"/>
      <c r="GM491" s="134"/>
      <c r="GN491" s="134"/>
      <c r="GO491" s="134"/>
      <c r="GP491" s="134"/>
      <c r="GQ491" s="134"/>
      <c r="GR491" s="134"/>
      <c r="GS491" s="134"/>
      <c r="GT491" s="134"/>
      <c r="GU491" s="134"/>
      <c r="GV491" s="134"/>
      <c r="GW491" s="134"/>
      <c r="GX491" s="134"/>
      <c r="GY491" s="134"/>
      <c r="GZ491" s="134"/>
      <c r="HA491" s="134"/>
      <c r="HB491" s="134"/>
      <c r="HC491" s="134"/>
      <c r="HD491" s="134"/>
      <c r="HE491" s="134"/>
      <c r="HF491" s="134"/>
      <c r="HG491" s="134"/>
      <c r="HH491" s="134"/>
      <c r="HI491" s="134"/>
      <c r="HJ491" s="134"/>
      <c r="HK491" s="134"/>
      <c r="HL491" s="134"/>
      <c r="HM491" s="134"/>
      <c r="HN491" s="134"/>
      <c r="HO491" s="134"/>
      <c r="HP491" s="134"/>
      <c r="HQ491" s="134"/>
      <c r="HR491" s="134"/>
      <c r="HS491" s="134"/>
      <c r="HT491" s="134"/>
      <c r="HU491" s="134"/>
      <c r="HV491" s="134"/>
      <c r="HW491" s="134"/>
      <c r="HX491" s="134"/>
      <c r="HY491" s="134"/>
      <c r="HZ491" s="134"/>
      <c r="IA491" s="134"/>
      <c r="IB491" s="134"/>
      <c r="IC491" s="134"/>
      <c r="ID491" s="134"/>
      <c r="IE491" s="134"/>
      <c r="IF491" s="134"/>
      <c r="IG491" s="134"/>
      <c r="IH491" s="134"/>
      <c r="II491" s="134"/>
      <c r="IJ491" s="134"/>
      <c r="IK491" s="134"/>
      <c r="IL491" s="134"/>
      <c r="IM491" s="134"/>
      <c r="IN491" s="134"/>
      <c r="IO491" s="134"/>
      <c r="IP491" s="134"/>
      <c r="IQ491" s="134"/>
      <c r="IR491" s="134"/>
      <c r="IS491" s="134"/>
      <c r="IT491" s="134"/>
      <c r="IU491" s="134"/>
      <c r="IV491" s="134"/>
    </row>
    <row r="492" spans="1:256" s="28" customFormat="1" ht="15.75">
      <c r="A492" s="64" t="s">
        <v>764</v>
      </c>
      <c r="D492" s="69"/>
      <c r="E492" s="69"/>
      <c r="F492" s="69"/>
      <c r="O492" s="69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2:256" s="28" customFormat="1" ht="12" customHeight="1">
      <c r="B493"/>
      <c r="C493"/>
      <c r="D493" s="15"/>
      <c r="E493" s="15"/>
      <c r="F493" s="15"/>
      <c r="G493"/>
      <c r="O493" s="69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256" s="28" customFormat="1" ht="15.75" customHeight="1">
      <c r="A494" s="55" t="s">
        <v>424</v>
      </c>
      <c r="B494"/>
      <c r="C494"/>
      <c r="D494" s="15"/>
      <c r="E494" s="15"/>
      <c r="F494" s="15"/>
      <c r="G494"/>
      <c r="O494" s="69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  <c r="DX494" s="15"/>
      <c r="DY494" s="15"/>
      <c r="DZ494" s="15"/>
      <c r="EA494" s="15"/>
      <c r="EB494" s="15"/>
      <c r="EC494" s="15"/>
      <c r="ED494" s="15"/>
      <c r="EE494" s="15"/>
      <c r="EF494" s="15"/>
      <c r="EG494" s="15"/>
      <c r="EH494" s="15"/>
      <c r="EI494" s="15"/>
      <c r="EJ494" s="15"/>
      <c r="EK494" s="15"/>
      <c r="EL494" s="15"/>
      <c r="EM494" s="15"/>
      <c r="EN494" s="15"/>
      <c r="EO494" s="15"/>
      <c r="EP494" s="15"/>
      <c r="EQ494" s="15"/>
      <c r="ER494" s="15"/>
      <c r="ES494" s="15"/>
      <c r="ET494" s="15"/>
      <c r="EU494" s="15"/>
      <c r="EV494" s="15"/>
      <c r="EW494" s="15"/>
      <c r="EX494" s="15"/>
      <c r="EY494" s="15"/>
      <c r="EZ494" s="15"/>
      <c r="FA494" s="15"/>
      <c r="FB494" s="15"/>
      <c r="FC494" s="15"/>
      <c r="FD494" s="15"/>
      <c r="FE494" s="15"/>
      <c r="FF494" s="15"/>
      <c r="FG494" s="15"/>
      <c r="FH494" s="15"/>
      <c r="FI494" s="15"/>
      <c r="FJ494" s="15"/>
      <c r="FK494" s="15"/>
      <c r="FL494" s="15"/>
      <c r="FM494" s="15"/>
      <c r="FN494" s="15"/>
      <c r="FO494" s="15"/>
      <c r="FP494" s="15"/>
      <c r="FQ494" s="15"/>
      <c r="FR494" s="15"/>
      <c r="FS494" s="15"/>
      <c r="FT494" s="15"/>
      <c r="FU494" s="15"/>
      <c r="FV494" s="15"/>
      <c r="FW494" s="15"/>
      <c r="FX494" s="15"/>
      <c r="FY494" s="15"/>
      <c r="FZ494" s="15"/>
      <c r="GA494" s="15"/>
      <c r="GB494" s="15"/>
      <c r="GC494" s="15"/>
      <c r="GD494" s="15"/>
      <c r="GE494" s="15"/>
      <c r="GF494" s="15"/>
      <c r="GG494" s="15"/>
      <c r="GH494" s="15"/>
      <c r="GI494" s="15"/>
      <c r="GJ494" s="15"/>
      <c r="GK494" s="15"/>
      <c r="GL494" s="15"/>
      <c r="GM494" s="15"/>
      <c r="GN494" s="15"/>
      <c r="GO494" s="15"/>
      <c r="GP494" s="15"/>
      <c r="GQ494" s="15"/>
      <c r="GR494" s="15"/>
      <c r="GS494" s="15"/>
      <c r="GT494" s="15"/>
      <c r="GU494" s="15"/>
      <c r="GV494" s="15"/>
      <c r="GW494" s="15"/>
      <c r="GX494" s="15"/>
      <c r="GY494" s="15"/>
      <c r="GZ494" s="15"/>
      <c r="HA494" s="15"/>
      <c r="HB494" s="15"/>
      <c r="HC494" s="15"/>
      <c r="HD494" s="15"/>
      <c r="HE494" s="15"/>
      <c r="HF494" s="15"/>
      <c r="HG494" s="15"/>
      <c r="HH494" s="15"/>
      <c r="HI494" s="15"/>
      <c r="HJ494" s="15"/>
      <c r="HK494" s="15"/>
      <c r="HL494" s="15"/>
      <c r="HM494" s="15"/>
      <c r="HN494" s="15"/>
      <c r="HO494" s="15"/>
      <c r="HP494" s="15"/>
      <c r="HQ494" s="15"/>
      <c r="HR494" s="15"/>
      <c r="HS494" s="15"/>
      <c r="HT494" s="15"/>
      <c r="HU494" s="15"/>
      <c r="HV494" s="15"/>
      <c r="HW494" s="15"/>
      <c r="HX494" s="15"/>
      <c r="HY494" s="15"/>
      <c r="HZ494" s="15"/>
      <c r="IA494" s="15"/>
      <c r="IB494" s="15"/>
      <c r="IC494" s="15"/>
      <c r="ID494" s="15"/>
      <c r="IE494" s="15"/>
      <c r="IF494" s="15"/>
      <c r="IG494" s="15"/>
      <c r="IH494" s="15"/>
      <c r="II494" s="15"/>
      <c r="IJ494" s="15"/>
      <c r="IK494" s="15"/>
      <c r="IL494" s="15"/>
      <c r="IM494" s="15"/>
      <c r="IN494" s="15"/>
      <c r="IO494" s="15"/>
      <c r="IP494" s="15"/>
      <c r="IQ494" s="15"/>
      <c r="IR494" s="15"/>
      <c r="IS494" s="15"/>
      <c r="IT494" s="15"/>
      <c r="IU494" s="15"/>
      <c r="IV494" s="15"/>
    </row>
    <row r="495" spans="1:256" s="28" customFormat="1" ht="12.75" customHeight="1">
      <c r="A495" s="55"/>
      <c r="B495"/>
      <c r="C495"/>
      <c r="D495" s="15"/>
      <c r="E495" s="15"/>
      <c r="F495" s="15"/>
      <c r="G495"/>
      <c r="O495" s="69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  <c r="DX495" s="15"/>
      <c r="DY495" s="15"/>
      <c r="DZ495" s="15"/>
      <c r="EA495" s="15"/>
      <c r="EB495" s="15"/>
      <c r="EC495" s="15"/>
      <c r="ED495" s="15"/>
      <c r="EE495" s="15"/>
      <c r="EF495" s="15"/>
      <c r="EG495" s="15"/>
      <c r="EH495" s="15"/>
      <c r="EI495" s="15"/>
      <c r="EJ495" s="15"/>
      <c r="EK495" s="15"/>
      <c r="EL495" s="15"/>
      <c r="EM495" s="15"/>
      <c r="EN495" s="15"/>
      <c r="EO495" s="15"/>
      <c r="EP495" s="15"/>
      <c r="EQ495" s="15"/>
      <c r="ER495" s="15"/>
      <c r="ES495" s="15"/>
      <c r="ET495" s="15"/>
      <c r="EU495" s="15"/>
      <c r="EV495" s="15"/>
      <c r="EW495" s="15"/>
      <c r="EX495" s="15"/>
      <c r="EY495" s="15"/>
      <c r="EZ495" s="15"/>
      <c r="FA495" s="15"/>
      <c r="FB495" s="15"/>
      <c r="FC495" s="15"/>
      <c r="FD495" s="15"/>
      <c r="FE495" s="15"/>
      <c r="FF495" s="15"/>
      <c r="FG495" s="15"/>
      <c r="FH495" s="15"/>
      <c r="FI495" s="15"/>
      <c r="FJ495" s="15"/>
      <c r="FK495" s="15"/>
      <c r="FL495" s="15"/>
      <c r="FM495" s="15"/>
      <c r="FN495" s="15"/>
      <c r="FO495" s="15"/>
      <c r="FP495" s="15"/>
      <c r="FQ495" s="15"/>
      <c r="FR495" s="15"/>
      <c r="FS495" s="15"/>
      <c r="FT495" s="15"/>
      <c r="FU495" s="15"/>
      <c r="FV495" s="15"/>
      <c r="FW495" s="15"/>
      <c r="FX495" s="15"/>
      <c r="FY495" s="15"/>
      <c r="FZ495" s="15"/>
      <c r="GA495" s="15"/>
      <c r="GB495" s="15"/>
      <c r="GC495" s="15"/>
      <c r="GD495" s="15"/>
      <c r="GE495" s="15"/>
      <c r="GF495" s="15"/>
      <c r="GG495" s="15"/>
      <c r="GH495" s="15"/>
      <c r="GI495" s="15"/>
      <c r="GJ495" s="15"/>
      <c r="GK495" s="15"/>
      <c r="GL495" s="15"/>
      <c r="GM495" s="15"/>
      <c r="GN495" s="15"/>
      <c r="GO495" s="15"/>
      <c r="GP495" s="15"/>
      <c r="GQ495" s="15"/>
      <c r="GR495" s="15"/>
      <c r="GS495" s="15"/>
      <c r="GT495" s="15"/>
      <c r="GU495" s="15"/>
      <c r="GV495" s="15"/>
      <c r="GW495" s="15"/>
      <c r="GX495" s="15"/>
      <c r="GY495" s="15"/>
      <c r="GZ495" s="15"/>
      <c r="HA495" s="15"/>
      <c r="HB495" s="15"/>
      <c r="HC495" s="15"/>
      <c r="HD495" s="15"/>
      <c r="HE495" s="15"/>
      <c r="HF495" s="15"/>
      <c r="HG495" s="15"/>
      <c r="HH495" s="15"/>
      <c r="HI495" s="15"/>
      <c r="HJ495" s="15"/>
      <c r="HK495" s="15"/>
      <c r="HL495" s="15"/>
      <c r="HM495" s="15"/>
      <c r="HN495" s="15"/>
      <c r="HO495" s="15"/>
      <c r="HP495" s="15"/>
      <c r="HQ495" s="15"/>
      <c r="HR495" s="15"/>
      <c r="HS495" s="15"/>
      <c r="HT495" s="15"/>
      <c r="HU495" s="15"/>
      <c r="HV495" s="15"/>
      <c r="HW495" s="15"/>
      <c r="HX495" s="15"/>
      <c r="HY495" s="15"/>
      <c r="HZ495" s="15"/>
      <c r="IA495" s="15"/>
      <c r="IB495" s="15"/>
      <c r="IC495" s="15"/>
      <c r="ID495" s="15"/>
      <c r="IE495" s="15"/>
      <c r="IF495" s="15"/>
      <c r="IG495" s="15"/>
      <c r="IH495" s="15"/>
      <c r="II495" s="15"/>
      <c r="IJ495" s="15"/>
      <c r="IK495" s="15"/>
      <c r="IL495" s="15"/>
      <c r="IM495" s="15"/>
      <c r="IN495" s="15"/>
      <c r="IO495" s="15"/>
      <c r="IP495" s="15"/>
      <c r="IQ495" s="15"/>
      <c r="IR495" s="15"/>
      <c r="IS495" s="15"/>
      <c r="IT495" s="15"/>
      <c r="IU495" s="15"/>
      <c r="IV495" s="15"/>
    </row>
    <row r="496" spans="1:256" s="28" customFormat="1" ht="27.75" customHeight="1">
      <c r="A496" s="7" t="s">
        <v>662</v>
      </c>
      <c r="B496" s="7" t="s">
        <v>664</v>
      </c>
      <c r="C496" s="5" t="s">
        <v>665</v>
      </c>
      <c r="D496" s="44" t="s">
        <v>795</v>
      </c>
      <c r="E496" s="51" t="s">
        <v>796</v>
      </c>
      <c r="F496" s="5" t="s">
        <v>636</v>
      </c>
      <c r="G496" s="43" t="s">
        <v>797</v>
      </c>
      <c r="O496" s="69" t="s">
        <v>930</v>
      </c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  <c r="DX496" s="15"/>
      <c r="DY496" s="15"/>
      <c r="DZ496" s="15"/>
      <c r="EA496" s="15"/>
      <c r="EB496" s="15"/>
      <c r="EC496" s="15"/>
      <c r="ED496" s="15"/>
      <c r="EE496" s="15"/>
      <c r="EF496" s="15"/>
      <c r="EG496" s="15"/>
      <c r="EH496" s="15"/>
      <c r="EI496" s="15"/>
      <c r="EJ496" s="15"/>
      <c r="EK496" s="15"/>
      <c r="EL496" s="15"/>
      <c r="EM496" s="15"/>
      <c r="EN496" s="15"/>
      <c r="EO496" s="15"/>
      <c r="EP496" s="15"/>
      <c r="EQ496" s="15"/>
      <c r="ER496" s="15"/>
      <c r="ES496" s="15"/>
      <c r="ET496" s="15"/>
      <c r="EU496" s="15"/>
      <c r="EV496" s="15"/>
      <c r="EW496" s="15"/>
      <c r="EX496" s="15"/>
      <c r="EY496" s="15"/>
      <c r="EZ496" s="15"/>
      <c r="FA496" s="15"/>
      <c r="FB496" s="15"/>
      <c r="FC496" s="15"/>
      <c r="FD496" s="15"/>
      <c r="FE496" s="15"/>
      <c r="FF496" s="15"/>
      <c r="FG496" s="15"/>
      <c r="FH496" s="15"/>
      <c r="FI496" s="15"/>
      <c r="FJ496" s="15"/>
      <c r="FK496" s="15"/>
      <c r="FL496" s="15"/>
      <c r="FM496" s="15"/>
      <c r="FN496" s="15"/>
      <c r="FO496" s="15"/>
      <c r="FP496" s="15"/>
      <c r="FQ496" s="15"/>
      <c r="FR496" s="15"/>
      <c r="FS496" s="15"/>
      <c r="FT496" s="15"/>
      <c r="FU496" s="15"/>
      <c r="FV496" s="15"/>
      <c r="FW496" s="15"/>
      <c r="FX496" s="15"/>
      <c r="FY496" s="15"/>
      <c r="FZ496" s="15"/>
      <c r="GA496" s="15"/>
      <c r="GB496" s="15"/>
      <c r="GC496" s="15"/>
      <c r="GD496" s="15"/>
      <c r="GE496" s="15"/>
      <c r="GF496" s="15"/>
      <c r="GG496" s="15"/>
      <c r="GH496" s="15"/>
      <c r="GI496" s="15"/>
      <c r="GJ496" s="15"/>
      <c r="GK496" s="15"/>
      <c r="GL496" s="15"/>
      <c r="GM496" s="15"/>
      <c r="GN496" s="15"/>
      <c r="GO496" s="15"/>
      <c r="GP496" s="15"/>
      <c r="GQ496" s="15"/>
      <c r="GR496" s="15"/>
      <c r="GS496" s="15"/>
      <c r="GT496" s="15"/>
      <c r="GU496" s="15"/>
      <c r="GV496" s="15"/>
      <c r="GW496" s="15"/>
      <c r="GX496" s="15"/>
      <c r="GY496" s="15"/>
      <c r="GZ496" s="15"/>
      <c r="HA496" s="15"/>
      <c r="HB496" s="15"/>
      <c r="HC496" s="15"/>
      <c r="HD496" s="15"/>
      <c r="HE496" s="15"/>
      <c r="HF496" s="15"/>
      <c r="HG496" s="15"/>
      <c r="HH496" s="15"/>
      <c r="HI496" s="15"/>
      <c r="HJ496" s="15"/>
      <c r="HK496" s="15"/>
      <c r="HL496" s="15"/>
      <c r="HM496" s="15"/>
      <c r="HN496" s="15"/>
      <c r="HO496" s="15"/>
      <c r="HP496" s="15"/>
      <c r="HQ496" s="15"/>
      <c r="HR496" s="15"/>
      <c r="HS496" s="15"/>
      <c r="HT496" s="15"/>
      <c r="HU496" s="15"/>
      <c r="HV496" s="15"/>
      <c r="HW496" s="15"/>
      <c r="HX496" s="15"/>
      <c r="HY496" s="15"/>
      <c r="HZ496" s="15"/>
      <c r="IA496" s="15"/>
      <c r="IB496" s="15"/>
      <c r="IC496" s="15"/>
      <c r="ID496" s="15"/>
      <c r="IE496" s="15"/>
      <c r="IF496" s="15"/>
      <c r="IG496" s="15"/>
      <c r="IH496" s="15"/>
      <c r="II496" s="15"/>
      <c r="IJ496" s="15"/>
      <c r="IK496" s="15"/>
      <c r="IL496" s="15"/>
      <c r="IM496" s="15"/>
      <c r="IN496" s="15"/>
      <c r="IO496" s="15"/>
      <c r="IP496" s="15"/>
      <c r="IQ496" s="15"/>
      <c r="IR496" s="15"/>
      <c r="IS496" s="15"/>
      <c r="IT496" s="15"/>
      <c r="IU496" s="15"/>
      <c r="IV496" s="15"/>
    </row>
    <row r="497" spans="1:15" ht="36">
      <c r="A497" s="130" t="s">
        <v>547</v>
      </c>
      <c r="B497" s="127">
        <v>2139</v>
      </c>
      <c r="C497" s="369" t="s">
        <v>728</v>
      </c>
      <c r="D497" s="156">
        <v>1000</v>
      </c>
      <c r="E497" s="267">
        <v>1000</v>
      </c>
      <c r="F497" s="665">
        <v>97</v>
      </c>
      <c r="G497" s="269">
        <f aca="true" t="shared" si="12" ref="G497:G510">F497/E497*100</f>
        <v>9.700000000000001</v>
      </c>
      <c r="H497" s="28"/>
      <c r="O497" s="134"/>
    </row>
    <row r="498" spans="1:15" ht="12.75">
      <c r="A498" s="130" t="s">
        <v>547</v>
      </c>
      <c r="B498" s="127">
        <v>2141</v>
      </c>
      <c r="C498" s="369" t="s">
        <v>523</v>
      </c>
      <c r="D498" s="156">
        <v>1528</v>
      </c>
      <c r="E498" s="267">
        <v>1528</v>
      </c>
      <c r="F498" s="665">
        <v>0</v>
      </c>
      <c r="G498" s="269">
        <f>F498/E498*100</f>
        <v>0</v>
      </c>
      <c r="H498" s="28"/>
      <c r="O498" s="134"/>
    </row>
    <row r="499" spans="1:15" ht="24">
      <c r="A499" s="130" t="s">
        <v>547</v>
      </c>
      <c r="B499" s="127" t="s">
        <v>432</v>
      </c>
      <c r="C499" s="369" t="s">
        <v>437</v>
      </c>
      <c r="D499" s="156">
        <v>832</v>
      </c>
      <c r="E499" s="267">
        <v>832</v>
      </c>
      <c r="F499" s="665">
        <v>560</v>
      </c>
      <c r="G499" s="269">
        <f>F499/E499*100</f>
        <v>67.3076923076923</v>
      </c>
      <c r="H499" s="28"/>
      <c r="O499" s="134"/>
    </row>
    <row r="500" spans="1:15" ht="24">
      <c r="A500" s="130" t="s">
        <v>547</v>
      </c>
      <c r="B500" s="127">
        <v>2143</v>
      </c>
      <c r="C500" s="369" t="s">
        <v>56</v>
      </c>
      <c r="D500" s="156">
        <v>400</v>
      </c>
      <c r="E500" s="267">
        <v>400</v>
      </c>
      <c r="F500" s="665">
        <v>300</v>
      </c>
      <c r="G500" s="269">
        <f t="shared" si="12"/>
        <v>75</v>
      </c>
      <c r="H500" s="28"/>
      <c r="O500" s="134"/>
    </row>
    <row r="501" spans="1:256" s="13" customFormat="1" ht="25.5">
      <c r="A501" s="130" t="s">
        <v>547</v>
      </c>
      <c r="B501" s="127">
        <v>2199</v>
      </c>
      <c r="C501" s="118" t="s">
        <v>438</v>
      </c>
      <c r="D501" s="156">
        <v>700</v>
      </c>
      <c r="E501" s="155">
        <v>700</v>
      </c>
      <c r="F501" s="267">
        <v>48</v>
      </c>
      <c r="G501" s="269">
        <f t="shared" si="12"/>
        <v>6.857142857142858</v>
      </c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  <c r="DX501" s="15"/>
      <c r="DY501" s="15"/>
      <c r="DZ501" s="15"/>
      <c r="EA501" s="15"/>
      <c r="EB501" s="15"/>
      <c r="EC501" s="15"/>
      <c r="ED501" s="15"/>
      <c r="EE501" s="15"/>
      <c r="EF501" s="15"/>
      <c r="EG501" s="15"/>
      <c r="EH501" s="15"/>
      <c r="EI501" s="15"/>
      <c r="EJ501" s="15"/>
      <c r="EK501" s="15"/>
      <c r="EL501" s="15"/>
      <c r="EM501" s="15"/>
      <c r="EN501" s="15"/>
      <c r="EO501" s="15"/>
      <c r="EP501" s="15"/>
      <c r="EQ501" s="15"/>
      <c r="ER501" s="15"/>
      <c r="ES501" s="15"/>
      <c r="ET501" s="15"/>
      <c r="EU501" s="15"/>
      <c r="EV501" s="15"/>
      <c r="EW501" s="15"/>
      <c r="EX501" s="15"/>
      <c r="EY501" s="15"/>
      <c r="EZ501" s="15"/>
      <c r="FA501" s="15"/>
      <c r="FB501" s="15"/>
      <c r="FC501" s="15"/>
      <c r="FD501" s="15"/>
      <c r="FE501" s="15"/>
      <c r="FF501" s="15"/>
      <c r="FG501" s="15"/>
      <c r="FH501" s="15"/>
      <c r="FI501" s="15"/>
      <c r="FJ501" s="15"/>
      <c r="FK501" s="15"/>
      <c r="FL501" s="15"/>
      <c r="FM501" s="15"/>
      <c r="FN501" s="15"/>
      <c r="FO501" s="15"/>
      <c r="FP501" s="15"/>
      <c r="FQ501" s="15"/>
      <c r="FR501" s="15"/>
      <c r="FS501" s="15"/>
      <c r="FT501" s="15"/>
      <c r="FU501" s="15"/>
      <c r="FV501" s="15"/>
      <c r="FW501" s="15"/>
      <c r="FX501" s="15"/>
      <c r="FY501" s="15"/>
      <c r="FZ501" s="15"/>
      <c r="GA501" s="15"/>
      <c r="GB501" s="15"/>
      <c r="GC501" s="15"/>
      <c r="GD501" s="15"/>
      <c r="GE501" s="15"/>
      <c r="GF501" s="15"/>
      <c r="GG501" s="15"/>
      <c r="GH501" s="15"/>
      <c r="GI501" s="15"/>
      <c r="GJ501" s="15"/>
      <c r="GK501" s="15"/>
      <c r="GL501" s="15"/>
      <c r="GM501" s="15"/>
      <c r="GN501" s="15"/>
      <c r="GO501" s="15"/>
      <c r="GP501" s="15"/>
      <c r="GQ501" s="15"/>
      <c r="GR501" s="15"/>
      <c r="GS501" s="15"/>
      <c r="GT501" s="15"/>
      <c r="GU501" s="15"/>
      <c r="GV501" s="15"/>
      <c r="GW501" s="15"/>
      <c r="GX501" s="15"/>
      <c r="GY501" s="15"/>
      <c r="GZ501" s="15"/>
      <c r="HA501" s="15"/>
      <c r="HB501" s="15"/>
      <c r="HC501" s="15"/>
      <c r="HD501" s="15"/>
      <c r="HE501" s="15"/>
      <c r="HF501" s="15"/>
      <c r="HG501" s="15"/>
      <c r="HH501" s="15"/>
      <c r="HI501" s="15"/>
      <c r="HJ501" s="15"/>
      <c r="HK501" s="15"/>
      <c r="HL501" s="15"/>
      <c r="HM501" s="15"/>
      <c r="HN501" s="15"/>
      <c r="HO501" s="15"/>
      <c r="HP501" s="15"/>
      <c r="HQ501" s="15"/>
      <c r="HR501" s="15"/>
      <c r="HS501" s="15"/>
      <c r="HT501" s="15"/>
      <c r="HU501" s="15"/>
      <c r="HV501" s="15"/>
      <c r="HW501" s="15"/>
      <c r="HX501" s="15"/>
      <c r="HY501" s="15"/>
      <c r="HZ501" s="15"/>
      <c r="IA501" s="15"/>
      <c r="IB501" s="15"/>
      <c r="IC501" s="15"/>
      <c r="ID501" s="15"/>
      <c r="IE501" s="15"/>
      <c r="IF501" s="15"/>
      <c r="IG501" s="15"/>
      <c r="IH501" s="15"/>
      <c r="II501" s="15"/>
      <c r="IJ501" s="15"/>
      <c r="IK501" s="15"/>
      <c r="IL501" s="15"/>
      <c r="IM501" s="15"/>
      <c r="IN501" s="15"/>
      <c r="IO501" s="15"/>
      <c r="IP501" s="15"/>
      <c r="IQ501" s="15"/>
      <c r="IR501" s="15"/>
      <c r="IS501" s="15"/>
      <c r="IT501" s="15"/>
      <c r="IU501" s="15"/>
      <c r="IV501" s="15"/>
    </row>
    <row r="502" spans="1:256" s="13" customFormat="1" ht="36">
      <c r="A502" s="130" t="s">
        <v>547</v>
      </c>
      <c r="B502" s="127">
        <v>3299</v>
      </c>
      <c r="C502" s="369" t="s">
        <v>506</v>
      </c>
      <c r="D502" s="156">
        <v>200</v>
      </c>
      <c r="E502" s="267">
        <v>200</v>
      </c>
      <c r="F502" s="665">
        <v>0</v>
      </c>
      <c r="G502" s="269">
        <f t="shared" si="12"/>
        <v>0</v>
      </c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  <c r="DX502" s="15"/>
      <c r="DY502" s="15"/>
      <c r="DZ502" s="15"/>
      <c r="EA502" s="15"/>
      <c r="EB502" s="15"/>
      <c r="EC502" s="15"/>
      <c r="ED502" s="15"/>
      <c r="EE502" s="15"/>
      <c r="EF502" s="15"/>
      <c r="EG502" s="15"/>
      <c r="EH502" s="15"/>
      <c r="EI502" s="15"/>
      <c r="EJ502" s="15"/>
      <c r="EK502" s="15"/>
      <c r="EL502" s="15"/>
      <c r="EM502" s="15"/>
      <c r="EN502" s="15"/>
      <c r="EO502" s="15"/>
      <c r="EP502" s="15"/>
      <c r="EQ502" s="15"/>
      <c r="ER502" s="15"/>
      <c r="ES502" s="15"/>
      <c r="ET502" s="15"/>
      <c r="EU502" s="15"/>
      <c r="EV502" s="15"/>
      <c r="EW502" s="15"/>
      <c r="EX502" s="15"/>
      <c r="EY502" s="15"/>
      <c r="EZ502" s="15"/>
      <c r="FA502" s="15"/>
      <c r="FB502" s="15"/>
      <c r="FC502" s="15"/>
      <c r="FD502" s="15"/>
      <c r="FE502" s="15"/>
      <c r="FF502" s="15"/>
      <c r="FG502" s="15"/>
      <c r="FH502" s="15"/>
      <c r="FI502" s="15"/>
      <c r="FJ502" s="15"/>
      <c r="FK502" s="15"/>
      <c r="FL502" s="15"/>
      <c r="FM502" s="15"/>
      <c r="FN502" s="15"/>
      <c r="FO502" s="15"/>
      <c r="FP502" s="15"/>
      <c r="FQ502" s="15"/>
      <c r="FR502" s="15"/>
      <c r="FS502" s="15"/>
      <c r="FT502" s="15"/>
      <c r="FU502" s="15"/>
      <c r="FV502" s="15"/>
      <c r="FW502" s="15"/>
      <c r="FX502" s="15"/>
      <c r="FY502" s="15"/>
      <c r="FZ502" s="15"/>
      <c r="GA502" s="15"/>
      <c r="GB502" s="15"/>
      <c r="GC502" s="15"/>
      <c r="GD502" s="15"/>
      <c r="GE502" s="15"/>
      <c r="GF502" s="15"/>
      <c r="GG502" s="15"/>
      <c r="GH502" s="15"/>
      <c r="GI502" s="15"/>
      <c r="GJ502" s="15"/>
      <c r="GK502" s="15"/>
      <c r="GL502" s="15"/>
      <c r="GM502" s="15"/>
      <c r="GN502" s="15"/>
      <c r="GO502" s="15"/>
      <c r="GP502" s="15"/>
      <c r="GQ502" s="15"/>
      <c r="GR502" s="15"/>
      <c r="GS502" s="15"/>
      <c r="GT502" s="15"/>
      <c r="GU502" s="15"/>
      <c r="GV502" s="15"/>
      <c r="GW502" s="15"/>
      <c r="GX502" s="15"/>
      <c r="GY502" s="15"/>
      <c r="GZ502" s="15"/>
      <c r="HA502" s="15"/>
      <c r="HB502" s="15"/>
      <c r="HC502" s="15"/>
      <c r="HD502" s="15"/>
      <c r="HE502" s="15"/>
      <c r="HF502" s="15"/>
      <c r="HG502" s="15"/>
      <c r="HH502" s="15"/>
      <c r="HI502" s="15"/>
      <c r="HJ502" s="15"/>
      <c r="HK502" s="15"/>
      <c r="HL502" s="15"/>
      <c r="HM502" s="15"/>
      <c r="HN502" s="15"/>
      <c r="HO502" s="15"/>
      <c r="HP502" s="15"/>
      <c r="HQ502" s="15"/>
      <c r="HR502" s="15"/>
      <c r="HS502" s="15"/>
      <c r="HT502" s="15"/>
      <c r="HU502" s="15"/>
      <c r="HV502" s="15"/>
      <c r="HW502" s="15"/>
      <c r="HX502" s="15"/>
      <c r="HY502" s="15"/>
      <c r="HZ502" s="15"/>
      <c r="IA502" s="15"/>
      <c r="IB502" s="15"/>
      <c r="IC502" s="15"/>
      <c r="ID502" s="15"/>
      <c r="IE502" s="15"/>
      <c r="IF502" s="15"/>
      <c r="IG502" s="15"/>
      <c r="IH502" s="15"/>
      <c r="II502" s="15"/>
      <c r="IJ502" s="15"/>
      <c r="IK502" s="15"/>
      <c r="IL502" s="15"/>
      <c r="IM502" s="15"/>
      <c r="IN502" s="15"/>
      <c r="IO502" s="15"/>
      <c r="IP502" s="15"/>
      <c r="IQ502" s="15"/>
      <c r="IR502" s="15"/>
      <c r="IS502" s="15"/>
      <c r="IT502" s="15"/>
      <c r="IU502" s="15"/>
      <c r="IV502" s="15"/>
    </row>
    <row r="503" spans="1:256" s="13" customFormat="1" ht="63.75">
      <c r="A503" s="130" t="s">
        <v>547</v>
      </c>
      <c r="B503" s="127">
        <v>3699</v>
      </c>
      <c r="C503" s="118" t="s">
        <v>663</v>
      </c>
      <c r="D503" s="156">
        <v>155</v>
      </c>
      <c r="E503" s="267">
        <v>325</v>
      </c>
      <c r="F503" s="665">
        <v>46</v>
      </c>
      <c r="G503" s="269">
        <f t="shared" si="12"/>
        <v>14.153846153846153</v>
      </c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  <c r="DX503" s="15"/>
      <c r="DY503" s="15"/>
      <c r="DZ503" s="15"/>
      <c r="EA503" s="15"/>
      <c r="EB503" s="15"/>
      <c r="EC503" s="15"/>
      <c r="ED503" s="15"/>
      <c r="EE503" s="15"/>
      <c r="EF503" s="15"/>
      <c r="EG503" s="15"/>
      <c r="EH503" s="15"/>
      <c r="EI503" s="15"/>
      <c r="EJ503" s="15"/>
      <c r="EK503" s="15"/>
      <c r="EL503" s="15"/>
      <c r="EM503" s="15"/>
      <c r="EN503" s="15"/>
      <c r="EO503" s="15"/>
      <c r="EP503" s="15"/>
      <c r="EQ503" s="15"/>
      <c r="ER503" s="15"/>
      <c r="ES503" s="15"/>
      <c r="ET503" s="15"/>
      <c r="EU503" s="15"/>
      <c r="EV503" s="15"/>
      <c r="EW503" s="15"/>
      <c r="EX503" s="15"/>
      <c r="EY503" s="15"/>
      <c r="EZ503" s="15"/>
      <c r="FA503" s="15"/>
      <c r="FB503" s="15"/>
      <c r="FC503" s="15"/>
      <c r="FD503" s="15"/>
      <c r="FE503" s="15"/>
      <c r="FF503" s="15"/>
      <c r="FG503" s="15"/>
      <c r="FH503" s="15"/>
      <c r="FI503" s="15"/>
      <c r="FJ503" s="15"/>
      <c r="FK503" s="15"/>
      <c r="FL503" s="15"/>
      <c r="FM503" s="15"/>
      <c r="FN503" s="15"/>
      <c r="FO503" s="15"/>
      <c r="FP503" s="15"/>
      <c r="FQ503" s="15"/>
      <c r="FR503" s="15"/>
      <c r="FS503" s="15"/>
      <c r="FT503" s="15"/>
      <c r="FU503" s="15"/>
      <c r="FV503" s="15"/>
      <c r="FW503" s="15"/>
      <c r="FX503" s="15"/>
      <c r="FY503" s="15"/>
      <c r="FZ503" s="15"/>
      <c r="GA503" s="15"/>
      <c r="GB503" s="15"/>
      <c r="GC503" s="15"/>
      <c r="GD503" s="15"/>
      <c r="GE503" s="15"/>
      <c r="GF503" s="15"/>
      <c r="GG503" s="15"/>
      <c r="GH503" s="15"/>
      <c r="GI503" s="15"/>
      <c r="GJ503" s="15"/>
      <c r="GK503" s="15"/>
      <c r="GL503" s="15"/>
      <c r="GM503" s="15"/>
      <c r="GN503" s="15"/>
      <c r="GO503" s="15"/>
      <c r="GP503" s="15"/>
      <c r="GQ503" s="15"/>
      <c r="GR503" s="15"/>
      <c r="GS503" s="15"/>
      <c r="GT503" s="15"/>
      <c r="GU503" s="15"/>
      <c r="GV503" s="15"/>
      <c r="GW503" s="15"/>
      <c r="GX503" s="15"/>
      <c r="GY503" s="15"/>
      <c r="GZ503" s="15"/>
      <c r="HA503" s="15"/>
      <c r="HB503" s="15"/>
      <c r="HC503" s="15"/>
      <c r="HD503" s="15"/>
      <c r="HE503" s="15"/>
      <c r="HF503" s="15"/>
      <c r="HG503" s="15"/>
      <c r="HH503" s="15"/>
      <c r="HI503" s="15"/>
      <c r="HJ503" s="15"/>
      <c r="HK503" s="15"/>
      <c r="HL503" s="15"/>
      <c r="HM503" s="15"/>
      <c r="HN503" s="15"/>
      <c r="HO503" s="15"/>
      <c r="HP503" s="15"/>
      <c r="HQ503" s="15"/>
      <c r="HR503" s="15"/>
      <c r="HS503" s="15"/>
      <c r="HT503" s="15"/>
      <c r="HU503" s="15"/>
      <c r="HV503" s="15"/>
      <c r="HW503" s="15"/>
      <c r="HX503" s="15"/>
      <c r="HY503" s="15"/>
      <c r="HZ503" s="15"/>
      <c r="IA503" s="15"/>
      <c r="IB503" s="15"/>
      <c r="IC503" s="15"/>
      <c r="ID503" s="15"/>
      <c r="IE503" s="15"/>
      <c r="IF503" s="15"/>
      <c r="IG503" s="15"/>
      <c r="IH503" s="15"/>
      <c r="II503" s="15"/>
      <c r="IJ503" s="15"/>
      <c r="IK503" s="15"/>
      <c r="IL503" s="15"/>
      <c r="IM503" s="15"/>
      <c r="IN503" s="15"/>
      <c r="IO503" s="15"/>
      <c r="IP503" s="15"/>
      <c r="IQ503" s="15"/>
      <c r="IR503" s="15"/>
      <c r="IS503" s="15"/>
      <c r="IT503" s="15"/>
      <c r="IU503" s="15"/>
      <c r="IV503" s="15"/>
    </row>
    <row r="504" spans="1:256" s="13" customFormat="1" ht="26.25" customHeight="1">
      <c r="A504" s="130" t="s">
        <v>547</v>
      </c>
      <c r="B504" s="127">
        <v>3699</v>
      </c>
      <c r="C504" s="118" t="s">
        <v>57</v>
      </c>
      <c r="D504" s="156">
        <v>3000</v>
      </c>
      <c r="E504" s="267">
        <v>3492</v>
      </c>
      <c r="F504" s="665">
        <v>456</v>
      </c>
      <c r="G504" s="269">
        <f t="shared" si="12"/>
        <v>13.058419243986256</v>
      </c>
      <c r="O504" s="15"/>
      <c r="P504" s="15"/>
      <c r="Q504" s="15"/>
      <c r="R504" s="15"/>
      <c r="S504" s="15"/>
      <c r="T504" s="15"/>
      <c r="U504" s="134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  <c r="DX504" s="15"/>
      <c r="DY504" s="15"/>
      <c r="DZ504" s="15"/>
      <c r="EA504" s="15"/>
      <c r="EB504" s="15"/>
      <c r="EC504" s="15"/>
      <c r="ED504" s="15"/>
      <c r="EE504" s="15"/>
      <c r="EF504" s="15"/>
      <c r="EG504" s="15"/>
      <c r="EH504" s="15"/>
      <c r="EI504" s="15"/>
      <c r="EJ504" s="15"/>
      <c r="EK504" s="15"/>
      <c r="EL504" s="15"/>
      <c r="EM504" s="15"/>
      <c r="EN504" s="15"/>
      <c r="EO504" s="15"/>
      <c r="EP504" s="15"/>
      <c r="EQ504" s="15"/>
      <c r="ER504" s="15"/>
      <c r="ES504" s="15"/>
      <c r="ET504" s="15"/>
      <c r="EU504" s="15"/>
      <c r="EV504" s="15"/>
      <c r="EW504" s="15"/>
      <c r="EX504" s="15"/>
      <c r="EY504" s="15"/>
      <c r="EZ504" s="15"/>
      <c r="FA504" s="15"/>
      <c r="FB504" s="15"/>
      <c r="FC504" s="15"/>
      <c r="FD504" s="15"/>
      <c r="FE504" s="15"/>
      <c r="FF504" s="15"/>
      <c r="FG504" s="15"/>
      <c r="FH504" s="15"/>
      <c r="FI504" s="15"/>
      <c r="FJ504" s="15"/>
      <c r="FK504" s="15"/>
      <c r="FL504" s="15"/>
      <c r="FM504" s="15"/>
      <c r="FN504" s="15"/>
      <c r="FO504" s="15"/>
      <c r="FP504" s="15"/>
      <c r="FQ504" s="15"/>
      <c r="FR504" s="15"/>
      <c r="FS504" s="15"/>
      <c r="FT504" s="15"/>
      <c r="FU504" s="15"/>
      <c r="FV504" s="15"/>
      <c r="FW504" s="15"/>
      <c r="FX504" s="15"/>
      <c r="FY504" s="15"/>
      <c r="FZ504" s="15"/>
      <c r="GA504" s="15"/>
      <c r="GB504" s="15"/>
      <c r="GC504" s="15"/>
      <c r="GD504" s="15"/>
      <c r="GE504" s="15"/>
      <c r="GF504" s="15"/>
      <c r="GG504" s="15"/>
      <c r="GH504" s="15"/>
      <c r="GI504" s="15"/>
      <c r="GJ504" s="15"/>
      <c r="GK504" s="15"/>
      <c r="GL504" s="15"/>
      <c r="GM504" s="15"/>
      <c r="GN504" s="15"/>
      <c r="GO504" s="15"/>
      <c r="GP504" s="15"/>
      <c r="GQ504" s="15"/>
      <c r="GR504" s="15"/>
      <c r="GS504" s="15"/>
      <c r="GT504" s="15"/>
      <c r="GU504" s="15"/>
      <c r="GV504" s="15"/>
      <c r="GW504" s="15"/>
      <c r="GX504" s="15"/>
      <c r="GY504" s="15"/>
      <c r="GZ504" s="15"/>
      <c r="HA504" s="15"/>
      <c r="HB504" s="15"/>
      <c r="HC504" s="15"/>
      <c r="HD504" s="15"/>
      <c r="HE504" s="15"/>
      <c r="HF504" s="15"/>
      <c r="HG504" s="15"/>
      <c r="HH504" s="15"/>
      <c r="HI504" s="15"/>
      <c r="HJ504" s="15"/>
      <c r="HK504" s="15"/>
      <c r="HL504" s="15"/>
      <c r="HM504" s="15"/>
      <c r="HN504" s="15"/>
      <c r="HO504" s="15"/>
      <c r="HP504" s="15"/>
      <c r="HQ504" s="15"/>
      <c r="HR504" s="15"/>
      <c r="HS504" s="15"/>
      <c r="HT504" s="15"/>
      <c r="HU504" s="15"/>
      <c r="HV504" s="15"/>
      <c r="HW504" s="15"/>
      <c r="HX504" s="15"/>
      <c r="HY504" s="15"/>
      <c r="HZ504" s="15"/>
      <c r="IA504" s="15"/>
      <c r="IB504" s="15"/>
      <c r="IC504" s="15"/>
      <c r="ID504" s="15"/>
      <c r="IE504" s="15"/>
      <c r="IF504" s="15"/>
      <c r="IG504" s="15"/>
      <c r="IH504" s="15"/>
      <c r="II504" s="15"/>
      <c r="IJ504" s="15"/>
      <c r="IK504" s="15"/>
      <c r="IL504" s="15"/>
      <c r="IM504" s="15"/>
      <c r="IN504" s="15"/>
      <c r="IO504" s="15"/>
      <c r="IP504" s="15"/>
      <c r="IQ504" s="15"/>
      <c r="IR504" s="15"/>
      <c r="IS504" s="15"/>
      <c r="IT504" s="15"/>
      <c r="IU504" s="15"/>
      <c r="IV504" s="15"/>
    </row>
    <row r="505" spans="1:256" s="13" customFormat="1" ht="25.5">
      <c r="A505" s="130" t="s">
        <v>547</v>
      </c>
      <c r="B505" s="127">
        <v>3699</v>
      </c>
      <c r="C505" s="118" t="s">
        <v>507</v>
      </c>
      <c r="D505" s="253">
        <v>80000</v>
      </c>
      <c r="E505" s="274">
        <v>81830</v>
      </c>
      <c r="F505" s="274">
        <v>5358</v>
      </c>
      <c r="G505" s="269">
        <f t="shared" si="12"/>
        <v>6.547720884761091</v>
      </c>
      <c r="O505" s="15"/>
      <c r="P505" s="15"/>
      <c r="Q505" s="15"/>
      <c r="R505" s="15"/>
      <c r="S505" s="15"/>
      <c r="T505" s="15"/>
      <c r="U505" s="134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  <c r="DX505" s="15"/>
      <c r="DY505" s="15"/>
      <c r="DZ505" s="15"/>
      <c r="EA505" s="15"/>
      <c r="EB505" s="15"/>
      <c r="EC505" s="15"/>
      <c r="ED505" s="15"/>
      <c r="EE505" s="15"/>
      <c r="EF505" s="15"/>
      <c r="EG505" s="15"/>
      <c r="EH505" s="15"/>
      <c r="EI505" s="15"/>
      <c r="EJ505" s="15"/>
      <c r="EK505" s="15"/>
      <c r="EL505" s="15"/>
      <c r="EM505" s="15"/>
      <c r="EN505" s="15"/>
      <c r="EO505" s="15"/>
      <c r="EP505" s="15"/>
      <c r="EQ505" s="15"/>
      <c r="ER505" s="15"/>
      <c r="ES505" s="15"/>
      <c r="ET505" s="15"/>
      <c r="EU505" s="15"/>
      <c r="EV505" s="15"/>
      <c r="EW505" s="15"/>
      <c r="EX505" s="15"/>
      <c r="EY505" s="15"/>
      <c r="EZ505" s="15"/>
      <c r="FA505" s="15"/>
      <c r="FB505" s="15"/>
      <c r="FC505" s="15"/>
      <c r="FD505" s="15"/>
      <c r="FE505" s="15"/>
      <c r="FF505" s="15"/>
      <c r="FG505" s="15"/>
      <c r="FH505" s="15"/>
      <c r="FI505" s="15"/>
      <c r="FJ505" s="15"/>
      <c r="FK505" s="15"/>
      <c r="FL505" s="15"/>
      <c r="FM505" s="15"/>
      <c r="FN505" s="15"/>
      <c r="FO505" s="15"/>
      <c r="FP505" s="15"/>
      <c r="FQ505" s="15"/>
      <c r="FR505" s="15"/>
      <c r="FS505" s="15"/>
      <c r="FT505" s="15"/>
      <c r="FU505" s="15"/>
      <c r="FV505" s="15"/>
      <c r="FW505" s="15"/>
      <c r="FX505" s="15"/>
      <c r="FY505" s="15"/>
      <c r="FZ505" s="15"/>
      <c r="GA505" s="15"/>
      <c r="GB505" s="15"/>
      <c r="GC505" s="15"/>
      <c r="GD505" s="15"/>
      <c r="GE505" s="15"/>
      <c r="GF505" s="15"/>
      <c r="GG505" s="15"/>
      <c r="GH505" s="15"/>
      <c r="GI505" s="15"/>
      <c r="GJ505" s="15"/>
      <c r="GK505" s="15"/>
      <c r="GL505" s="15"/>
      <c r="GM505" s="15"/>
      <c r="GN505" s="15"/>
      <c r="GO505" s="15"/>
      <c r="GP505" s="15"/>
      <c r="GQ505" s="15"/>
      <c r="GR505" s="15"/>
      <c r="GS505" s="15"/>
      <c r="GT505" s="15"/>
      <c r="GU505" s="15"/>
      <c r="GV505" s="15"/>
      <c r="GW505" s="15"/>
      <c r="GX505" s="15"/>
      <c r="GY505" s="15"/>
      <c r="GZ505" s="15"/>
      <c r="HA505" s="15"/>
      <c r="HB505" s="15"/>
      <c r="HC505" s="15"/>
      <c r="HD505" s="15"/>
      <c r="HE505" s="15"/>
      <c r="HF505" s="15"/>
      <c r="HG505" s="15"/>
      <c r="HH505" s="15"/>
      <c r="HI505" s="15"/>
      <c r="HJ505" s="15"/>
      <c r="HK505" s="15"/>
      <c r="HL505" s="15"/>
      <c r="HM505" s="15"/>
      <c r="HN505" s="15"/>
      <c r="HO505" s="15"/>
      <c r="HP505" s="15"/>
      <c r="HQ505" s="15"/>
      <c r="HR505" s="15"/>
      <c r="HS505" s="15"/>
      <c r="HT505" s="15"/>
      <c r="HU505" s="15"/>
      <c r="HV505" s="15"/>
      <c r="HW505" s="15"/>
      <c r="HX505" s="15"/>
      <c r="HY505" s="15"/>
      <c r="HZ505" s="15"/>
      <c r="IA505" s="15"/>
      <c r="IB505" s="15"/>
      <c r="IC505" s="15"/>
      <c r="ID505" s="15"/>
      <c r="IE505" s="15"/>
      <c r="IF505" s="15"/>
      <c r="IG505" s="15"/>
      <c r="IH505" s="15"/>
      <c r="II505" s="15"/>
      <c r="IJ505" s="15"/>
      <c r="IK505" s="15"/>
      <c r="IL505" s="15"/>
      <c r="IM505" s="15"/>
      <c r="IN505" s="15"/>
      <c r="IO505" s="15"/>
      <c r="IP505" s="15"/>
      <c r="IQ505" s="15"/>
      <c r="IR505" s="15"/>
      <c r="IS505" s="15"/>
      <c r="IT505" s="15"/>
      <c r="IU505" s="15"/>
      <c r="IV505" s="15"/>
    </row>
    <row r="506" spans="1:256" s="13" customFormat="1" ht="64.5" customHeight="1">
      <c r="A506" s="130" t="s">
        <v>547</v>
      </c>
      <c r="B506" s="127">
        <v>3699</v>
      </c>
      <c r="C506" s="558" t="s">
        <v>445</v>
      </c>
      <c r="D506" s="253">
        <v>0</v>
      </c>
      <c r="E506" s="274">
        <v>1100</v>
      </c>
      <c r="F506" s="274">
        <v>0</v>
      </c>
      <c r="G506" s="269">
        <f t="shared" si="12"/>
        <v>0</v>
      </c>
      <c r="O506" s="15"/>
      <c r="P506" s="15"/>
      <c r="Q506" s="15"/>
      <c r="R506" s="15"/>
      <c r="S506" s="15"/>
      <c r="T506" s="15"/>
      <c r="U506" s="134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  <c r="DX506" s="15"/>
      <c r="DY506" s="15"/>
      <c r="DZ506" s="15"/>
      <c r="EA506" s="15"/>
      <c r="EB506" s="15"/>
      <c r="EC506" s="15"/>
      <c r="ED506" s="15"/>
      <c r="EE506" s="15"/>
      <c r="EF506" s="15"/>
      <c r="EG506" s="15"/>
      <c r="EH506" s="15"/>
      <c r="EI506" s="15"/>
      <c r="EJ506" s="15"/>
      <c r="EK506" s="15"/>
      <c r="EL506" s="15"/>
      <c r="EM506" s="15"/>
      <c r="EN506" s="15"/>
      <c r="EO506" s="15"/>
      <c r="EP506" s="15"/>
      <c r="EQ506" s="15"/>
      <c r="ER506" s="15"/>
      <c r="ES506" s="15"/>
      <c r="ET506" s="15"/>
      <c r="EU506" s="15"/>
      <c r="EV506" s="15"/>
      <c r="EW506" s="15"/>
      <c r="EX506" s="15"/>
      <c r="EY506" s="15"/>
      <c r="EZ506" s="15"/>
      <c r="FA506" s="15"/>
      <c r="FB506" s="15"/>
      <c r="FC506" s="15"/>
      <c r="FD506" s="15"/>
      <c r="FE506" s="15"/>
      <c r="FF506" s="15"/>
      <c r="FG506" s="15"/>
      <c r="FH506" s="15"/>
      <c r="FI506" s="15"/>
      <c r="FJ506" s="15"/>
      <c r="FK506" s="15"/>
      <c r="FL506" s="15"/>
      <c r="FM506" s="15"/>
      <c r="FN506" s="15"/>
      <c r="FO506" s="15"/>
      <c r="FP506" s="15"/>
      <c r="FQ506" s="15"/>
      <c r="FR506" s="15"/>
      <c r="FS506" s="15"/>
      <c r="FT506" s="15"/>
      <c r="FU506" s="15"/>
      <c r="FV506" s="15"/>
      <c r="FW506" s="15"/>
      <c r="FX506" s="15"/>
      <c r="FY506" s="15"/>
      <c r="FZ506" s="15"/>
      <c r="GA506" s="15"/>
      <c r="GB506" s="15"/>
      <c r="GC506" s="15"/>
      <c r="GD506" s="15"/>
      <c r="GE506" s="15"/>
      <c r="GF506" s="15"/>
      <c r="GG506" s="15"/>
      <c r="GH506" s="15"/>
      <c r="GI506" s="15"/>
      <c r="GJ506" s="15"/>
      <c r="GK506" s="15"/>
      <c r="GL506" s="15"/>
      <c r="GM506" s="15"/>
      <c r="GN506" s="15"/>
      <c r="GO506" s="15"/>
      <c r="GP506" s="15"/>
      <c r="GQ506" s="15"/>
      <c r="GR506" s="15"/>
      <c r="GS506" s="15"/>
      <c r="GT506" s="15"/>
      <c r="GU506" s="15"/>
      <c r="GV506" s="15"/>
      <c r="GW506" s="15"/>
      <c r="GX506" s="15"/>
      <c r="GY506" s="15"/>
      <c r="GZ506" s="15"/>
      <c r="HA506" s="15"/>
      <c r="HB506" s="15"/>
      <c r="HC506" s="15"/>
      <c r="HD506" s="15"/>
      <c r="HE506" s="15"/>
      <c r="HF506" s="15"/>
      <c r="HG506" s="15"/>
      <c r="HH506" s="15"/>
      <c r="HI506" s="15"/>
      <c r="HJ506" s="15"/>
      <c r="HK506" s="15"/>
      <c r="HL506" s="15"/>
      <c r="HM506" s="15"/>
      <c r="HN506" s="15"/>
      <c r="HO506" s="15"/>
      <c r="HP506" s="15"/>
      <c r="HQ506" s="15"/>
      <c r="HR506" s="15"/>
      <c r="HS506" s="15"/>
      <c r="HT506" s="15"/>
      <c r="HU506" s="15"/>
      <c r="HV506" s="15"/>
      <c r="HW506" s="15"/>
      <c r="HX506" s="15"/>
      <c r="HY506" s="15"/>
      <c r="HZ506" s="15"/>
      <c r="IA506" s="15"/>
      <c r="IB506" s="15"/>
      <c r="IC506" s="15"/>
      <c r="ID506" s="15"/>
      <c r="IE506" s="15"/>
      <c r="IF506" s="15"/>
      <c r="IG506" s="15"/>
      <c r="IH506" s="15"/>
      <c r="II506" s="15"/>
      <c r="IJ506" s="15"/>
      <c r="IK506" s="15"/>
      <c r="IL506" s="15"/>
      <c r="IM506" s="15"/>
      <c r="IN506" s="15"/>
      <c r="IO506" s="15"/>
      <c r="IP506" s="15"/>
      <c r="IQ506" s="15"/>
      <c r="IR506" s="15"/>
      <c r="IS506" s="15"/>
      <c r="IT506" s="15"/>
      <c r="IU506" s="15"/>
      <c r="IV506" s="15"/>
    </row>
    <row r="507" spans="1:256" s="13" customFormat="1" ht="25.5" customHeight="1">
      <c r="A507" s="130" t="s">
        <v>547</v>
      </c>
      <c r="B507" s="127">
        <v>3699</v>
      </c>
      <c r="C507" s="558" t="s">
        <v>678</v>
      </c>
      <c r="D507" s="253">
        <v>0</v>
      </c>
      <c r="E507" s="274">
        <v>150</v>
      </c>
      <c r="F507" s="274">
        <v>110</v>
      </c>
      <c r="G507" s="269">
        <f t="shared" si="12"/>
        <v>73.33333333333333</v>
      </c>
      <c r="O507" s="15"/>
      <c r="P507" s="15"/>
      <c r="Q507" s="15"/>
      <c r="R507" s="15"/>
      <c r="S507" s="15"/>
      <c r="T507" s="15"/>
      <c r="U507" s="134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  <c r="DX507" s="15"/>
      <c r="DY507" s="15"/>
      <c r="DZ507" s="15"/>
      <c r="EA507" s="15"/>
      <c r="EB507" s="15"/>
      <c r="EC507" s="15"/>
      <c r="ED507" s="15"/>
      <c r="EE507" s="15"/>
      <c r="EF507" s="15"/>
      <c r="EG507" s="15"/>
      <c r="EH507" s="15"/>
      <c r="EI507" s="15"/>
      <c r="EJ507" s="15"/>
      <c r="EK507" s="15"/>
      <c r="EL507" s="15"/>
      <c r="EM507" s="15"/>
      <c r="EN507" s="15"/>
      <c r="EO507" s="15"/>
      <c r="EP507" s="15"/>
      <c r="EQ507" s="15"/>
      <c r="ER507" s="15"/>
      <c r="ES507" s="15"/>
      <c r="ET507" s="15"/>
      <c r="EU507" s="15"/>
      <c r="EV507" s="15"/>
      <c r="EW507" s="15"/>
      <c r="EX507" s="15"/>
      <c r="EY507" s="15"/>
      <c r="EZ507" s="15"/>
      <c r="FA507" s="15"/>
      <c r="FB507" s="15"/>
      <c r="FC507" s="15"/>
      <c r="FD507" s="15"/>
      <c r="FE507" s="15"/>
      <c r="FF507" s="15"/>
      <c r="FG507" s="15"/>
      <c r="FH507" s="15"/>
      <c r="FI507" s="15"/>
      <c r="FJ507" s="15"/>
      <c r="FK507" s="15"/>
      <c r="FL507" s="15"/>
      <c r="FM507" s="15"/>
      <c r="FN507" s="15"/>
      <c r="FO507" s="15"/>
      <c r="FP507" s="15"/>
      <c r="FQ507" s="15"/>
      <c r="FR507" s="15"/>
      <c r="FS507" s="15"/>
      <c r="FT507" s="15"/>
      <c r="FU507" s="15"/>
      <c r="FV507" s="15"/>
      <c r="FW507" s="15"/>
      <c r="FX507" s="15"/>
      <c r="FY507" s="15"/>
      <c r="FZ507" s="15"/>
      <c r="GA507" s="15"/>
      <c r="GB507" s="15"/>
      <c r="GC507" s="15"/>
      <c r="GD507" s="15"/>
      <c r="GE507" s="15"/>
      <c r="GF507" s="15"/>
      <c r="GG507" s="15"/>
      <c r="GH507" s="15"/>
      <c r="GI507" s="15"/>
      <c r="GJ507" s="15"/>
      <c r="GK507" s="15"/>
      <c r="GL507" s="15"/>
      <c r="GM507" s="15"/>
      <c r="GN507" s="15"/>
      <c r="GO507" s="15"/>
      <c r="GP507" s="15"/>
      <c r="GQ507" s="15"/>
      <c r="GR507" s="15"/>
      <c r="GS507" s="15"/>
      <c r="GT507" s="15"/>
      <c r="GU507" s="15"/>
      <c r="GV507" s="15"/>
      <c r="GW507" s="15"/>
      <c r="GX507" s="15"/>
      <c r="GY507" s="15"/>
      <c r="GZ507" s="15"/>
      <c r="HA507" s="15"/>
      <c r="HB507" s="15"/>
      <c r="HC507" s="15"/>
      <c r="HD507" s="15"/>
      <c r="HE507" s="15"/>
      <c r="HF507" s="15"/>
      <c r="HG507" s="15"/>
      <c r="HH507" s="15"/>
      <c r="HI507" s="15"/>
      <c r="HJ507" s="15"/>
      <c r="HK507" s="15"/>
      <c r="HL507" s="15"/>
      <c r="HM507" s="15"/>
      <c r="HN507" s="15"/>
      <c r="HO507" s="15"/>
      <c r="HP507" s="15"/>
      <c r="HQ507" s="15"/>
      <c r="HR507" s="15"/>
      <c r="HS507" s="15"/>
      <c r="HT507" s="15"/>
      <c r="HU507" s="15"/>
      <c r="HV507" s="15"/>
      <c r="HW507" s="15"/>
      <c r="HX507" s="15"/>
      <c r="HY507" s="15"/>
      <c r="HZ507" s="15"/>
      <c r="IA507" s="15"/>
      <c r="IB507" s="15"/>
      <c r="IC507" s="15"/>
      <c r="ID507" s="15"/>
      <c r="IE507" s="15"/>
      <c r="IF507" s="15"/>
      <c r="IG507" s="15"/>
      <c r="IH507" s="15"/>
      <c r="II507" s="15"/>
      <c r="IJ507" s="15"/>
      <c r="IK507" s="15"/>
      <c r="IL507" s="15"/>
      <c r="IM507" s="15"/>
      <c r="IN507" s="15"/>
      <c r="IO507" s="15"/>
      <c r="IP507" s="15"/>
      <c r="IQ507" s="15"/>
      <c r="IR507" s="15"/>
      <c r="IS507" s="15"/>
      <c r="IT507" s="15"/>
      <c r="IU507" s="15"/>
      <c r="IV507" s="15"/>
    </row>
    <row r="508" spans="1:256" s="13" customFormat="1" ht="25.5" customHeight="1">
      <c r="A508" s="130" t="s">
        <v>547</v>
      </c>
      <c r="B508" s="127">
        <v>3699</v>
      </c>
      <c r="C508" s="558" t="s">
        <v>450</v>
      </c>
      <c r="D508" s="253">
        <v>0</v>
      </c>
      <c r="E508" s="274">
        <v>1390</v>
      </c>
      <c r="F508" s="274">
        <v>1389</v>
      </c>
      <c r="G508" s="269">
        <f t="shared" si="12"/>
        <v>99.92805755395683</v>
      </c>
      <c r="O508" s="15"/>
      <c r="P508" s="15"/>
      <c r="Q508" s="15"/>
      <c r="R508" s="15"/>
      <c r="S508" s="15"/>
      <c r="T508" s="15"/>
      <c r="U508" s="134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1:256" s="13" customFormat="1" ht="15.75" customHeight="1">
      <c r="A509" s="130" t="s">
        <v>547</v>
      </c>
      <c r="B509" s="127">
        <v>3699</v>
      </c>
      <c r="C509" s="558" t="s">
        <v>979</v>
      </c>
      <c r="D509" s="253">
        <v>0</v>
      </c>
      <c r="E509" s="274">
        <v>1000</v>
      </c>
      <c r="F509" s="274">
        <v>58</v>
      </c>
      <c r="G509" s="269">
        <f t="shared" si="12"/>
        <v>5.800000000000001</v>
      </c>
      <c r="O509" s="15"/>
      <c r="P509" s="15"/>
      <c r="Q509" s="15"/>
      <c r="R509" s="15"/>
      <c r="S509" s="15"/>
      <c r="T509" s="15"/>
      <c r="U509" s="134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7" ht="13.5" customHeight="1">
      <c r="A510" s="179"/>
      <c r="B510" s="196"/>
      <c r="C510" s="195" t="s">
        <v>605</v>
      </c>
      <c r="D510" s="180">
        <f>SUM(D497:D509)</f>
        <v>87815</v>
      </c>
      <c r="E510" s="181">
        <f>SUM(E497:E509)</f>
        <v>93947</v>
      </c>
      <c r="F510" s="210">
        <f>SUM(F497:F509)</f>
        <v>8422</v>
      </c>
      <c r="G510" s="96">
        <f t="shared" si="12"/>
        <v>8.96462899294283</v>
      </c>
    </row>
    <row r="511" spans="1:7" ht="12.75">
      <c r="A511" s="16"/>
      <c r="B511" s="59"/>
      <c r="C511" s="183"/>
      <c r="D511" s="184"/>
      <c r="E511" s="185"/>
      <c r="F511" s="229"/>
      <c r="G511" s="99"/>
    </row>
    <row r="512" spans="1:7" ht="12.75">
      <c r="A512" s="791" t="s">
        <v>436</v>
      </c>
      <c r="B512" s="792"/>
      <c r="C512" s="792"/>
      <c r="D512" s="792"/>
      <c r="E512" s="792"/>
      <c r="F512" s="792"/>
      <c r="G512" s="792"/>
    </row>
    <row r="513" spans="1:7" ht="12.75">
      <c r="A513" s="16"/>
      <c r="B513" s="59"/>
      <c r="C513" s="183"/>
      <c r="D513" s="184"/>
      <c r="E513" s="185"/>
      <c r="F513" s="229"/>
      <c r="G513" s="99"/>
    </row>
    <row r="514" spans="1:16" ht="24.75" customHeight="1">
      <c r="A514" s="7" t="s">
        <v>662</v>
      </c>
      <c r="B514" s="7" t="s">
        <v>664</v>
      </c>
      <c r="C514" s="5" t="s">
        <v>665</v>
      </c>
      <c r="D514" s="44" t="s">
        <v>795</v>
      </c>
      <c r="E514" s="51" t="s">
        <v>796</v>
      </c>
      <c r="F514" s="5" t="s">
        <v>636</v>
      </c>
      <c r="G514" s="43" t="s">
        <v>797</v>
      </c>
      <c r="P514" s="134"/>
    </row>
    <row r="515" spans="1:16" ht="24" customHeight="1">
      <c r="A515" s="130" t="s">
        <v>547</v>
      </c>
      <c r="B515" s="127">
        <v>6223</v>
      </c>
      <c r="C515" s="550" t="s">
        <v>58</v>
      </c>
      <c r="D515" s="156">
        <v>5000</v>
      </c>
      <c r="E515" s="267">
        <v>5000</v>
      </c>
      <c r="F515" s="665">
        <v>632</v>
      </c>
      <c r="G515" s="269">
        <f>F515/E515*100</f>
        <v>12.64</v>
      </c>
      <c r="P515" s="134"/>
    </row>
    <row r="516" spans="1:7" ht="12.75">
      <c r="A516" s="179"/>
      <c r="B516" s="196"/>
      <c r="C516" s="195" t="s">
        <v>605</v>
      </c>
      <c r="D516" s="265">
        <f>SUM(D515:D515)</f>
        <v>5000</v>
      </c>
      <c r="E516" s="265">
        <f>SUM(E515:E515)</f>
        <v>5000</v>
      </c>
      <c r="F516" s="537">
        <f>SUM(F515:F515)</f>
        <v>632</v>
      </c>
      <c r="G516" s="158">
        <f>F516/E516*100</f>
        <v>12.64</v>
      </c>
    </row>
    <row r="517" spans="1:7" ht="12.75">
      <c r="A517" s="164"/>
      <c r="B517" s="165"/>
      <c r="C517" s="385"/>
      <c r="D517" s="470"/>
      <c r="E517" s="470"/>
      <c r="F517" s="471"/>
      <c r="G517" s="472"/>
    </row>
    <row r="518" spans="1:7" ht="12.75">
      <c r="A518" s="344" t="s">
        <v>524</v>
      </c>
      <c r="B518" s="184"/>
      <c r="C518" s="185"/>
      <c r="D518" s="229"/>
      <c r="E518" s="185"/>
      <c r="F518" s="477"/>
      <c r="G518" s="99"/>
    </row>
    <row r="519" spans="1:7" ht="12.75">
      <c r="A519" s="344"/>
      <c r="B519" s="184"/>
      <c r="C519" s="185"/>
      <c r="D519" s="229"/>
      <c r="E519" s="185"/>
      <c r="F519" s="477"/>
      <c r="G519" s="99"/>
    </row>
    <row r="520" spans="1:7" ht="27" customHeight="1">
      <c r="A520" s="7" t="s">
        <v>662</v>
      </c>
      <c r="B520" s="7" t="s">
        <v>664</v>
      </c>
      <c r="C520" s="5" t="s">
        <v>665</v>
      </c>
      <c r="D520" s="44" t="s">
        <v>795</v>
      </c>
      <c r="E520" s="51" t="s">
        <v>796</v>
      </c>
      <c r="F520" s="5" t="s">
        <v>636</v>
      </c>
      <c r="G520" s="43" t="s">
        <v>797</v>
      </c>
    </row>
    <row r="521" spans="1:7" ht="17.25" customHeight="1">
      <c r="A521" s="130" t="s">
        <v>547</v>
      </c>
      <c r="B521" s="127">
        <v>2143</v>
      </c>
      <c r="C521" s="118" t="s">
        <v>959</v>
      </c>
      <c r="D521" s="156">
        <v>4650</v>
      </c>
      <c r="E521" s="156">
        <v>4650</v>
      </c>
      <c r="F521" s="299">
        <v>1938</v>
      </c>
      <c r="G521" s="157">
        <f>F521/E521*100</f>
        <v>41.677419354838705</v>
      </c>
    </row>
    <row r="522" spans="1:21" ht="25.5">
      <c r="A522" s="130" t="s">
        <v>547</v>
      </c>
      <c r="B522" s="127">
        <v>2143</v>
      </c>
      <c r="C522" s="118" t="s">
        <v>449</v>
      </c>
      <c r="D522" s="156">
        <v>0</v>
      </c>
      <c r="E522" s="156">
        <v>8800</v>
      </c>
      <c r="F522" s="299">
        <v>2000</v>
      </c>
      <c r="G522" s="157">
        <f>F522/E522*100</f>
        <v>22.727272727272727</v>
      </c>
      <c r="U522" s="567"/>
    </row>
    <row r="523" spans="1:7" ht="12.75">
      <c r="A523" s="16"/>
      <c r="B523" s="59"/>
      <c r="C523" s="183"/>
      <c r="D523" s="455"/>
      <c r="E523" s="455"/>
      <c r="F523" s="477"/>
      <c r="G523" s="99"/>
    </row>
    <row r="524" spans="1:7" ht="12.75">
      <c r="A524" s="344" t="s">
        <v>508</v>
      </c>
      <c r="B524" s="184"/>
      <c r="C524" s="185"/>
      <c r="D524" s="229"/>
      <c r="E524" s="185"/>
      <c r="F524" s="477"/>
      <c r="G524" s="99"/>
    </row>
    <row r="525" spans="1:7" ht="12.75">
      <c r="A525" s="344"/>
      <c r="B525" s="184"/>
      <c r="C525" s="185"/>
      <c r="D525" s="229"/>
      <c r="E525" s="185"/>
      <c r="F525" s="477"/>
      <c r="G525" s="99"/>
    </row>
    <row r="526" spans="1:7" ht="27" customHeight="1">
      <c r="A526" s="7" t="s">
        <v>662</v>
      </c>
      <c r="B526" s="7" t="s">
        <v>664</v>
      </c>
      <c r="C526" s="5" t="s">
        <v>665</v>
      </c>
      <c r="D526" s="44" t="s">
        <v>795</v>
      </c>
      <c r="E526" s="51" t="s">
        <v>796</v>
      </c>
      <c r="F526" s="5" t="s">
        <v>636</v>
      </c>
      <c r="G526" s="43" t="s">
        <v>797</v>
      </c>
    </row>
    <row r="527" spans="1:7" ht="36">
      <c r="A527" s="130" t="s">
        <v>547</v>
      </c>
      <c r="B527" s="127">
        <v>3636</v>
      </c>
      <c r="C527" s="369" t="s">
        <v>508</v>
      </c>
      <c r="D527" s="156">
        <v>22500</v>
      </c>
      <c r="E527" s="267">
        <v>22500</v>
      </c>
      <c r="F527" s="665">
        <v>3240</v>
      </c>
      <c r="G527" s="269">
        <f>F527/E527*100</f>
        <v>14.399999999999999</v>
      </c>
    </row>
    <row r="528" spans="1:7" ht="12.75">
      <c r="A528" s="236"/>
      <c r="B528" s="322"/>
      <c r="C528" s="473"/>
      <c r="D528" s="474"/>
      <c r="E528" s="474"/>
      <c r="F528" s="475"/>
      <c r="G528" s="476"/>
    </row>
    <row r="529" spans="1:7" ht="12.75">
      <c r="A529" s="188"/>
      <c r="B529" s="198"/>
      <c r="C529" s="197" t="s">
        <v>1010</v>
      </c>
      <c r="D529" s="189">
        <f>D510+D516+D521+D522+D527</f>
        <v>119965</v>
      </c>
      <c r="E529" s="189">
        <f>E510+E516+E521+E522+E527</f>
        <v>134897</v>
      </c>
      <c r="F529" s="189">
        <f>F510+F516+F521+F522+F527</f>
        <v>16232</v>
      </c>
      <c r="G529" s="26">
        <f>F529/E529*100</f>
        <v>12.032884348799454</v>
      </c>
    </row>
    <row r="530" spans="1:256" s="106" customFormat="1" ht="13.5" customHeight="1">
      <c r="A530" s="230"/>
      <c r="B530" s="231"/>
      <c r="C530" s="232"/>
      <c r="D530" s="233"/>
      <c r="E530" s="233"/>
      <c r="F530" s="233"/>
      <c r="G530" s="235"/>
      <c r="H530" s="238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  <c r="AA530" s="134"/>
      <c r="AB530" s="134"/>
      <c r="AC530" s="134"/>
      <c r="AD530" s="134"/>
      <c r="AE530" s="134"/>
      <c r="AF530" s="134"/>
      <c r="AG530" s="134"/>
      <c r="AH530" s="134"/>
      <c r="AI530" s="134"/>
      <c r="AJ530" s="134"/>
      <c r="AK530" s="134"/>
      <c r="AL530" s="134"/>
      <c r="AM530" s="134"/>
      <c r="AN530" s="134"/>
      <c r="AO530" s="134"/>
      <c r="AP530" s="134"/>
      <c r="AQ530" s="134"/>
      <c r="AR530" s="134"/>
      <c r="AS530" s="134"/>
      <c r="AT530" s="134"/>
      <c r="AU530" s="134"/>
      <c r="AV530" s="134"/>
      <c r="AW530" s="134"/>
      <c r="AX530" s="134"/>
      <c r="AY530" s="134"/>
      <c r="AZ530" s="134"/>
      <c r="BA530" s="134"/>
      <c r="BB530" s="134"/>
      <c r="BC530" s="134"/>
      <c r="BD530" s="134"/>
      <c r="BE530" s="134"/>
      <c r="BF530" s="134"/>
      <c r="BG530" s="134"/>
      <c r="BH530" s="134"/>
      <c r="BI530" s="134"/>
      <c r="BJ530" s="134"/>
      <c r="BK530" s="134"/>
      <c r="BL530" s="134"/>
      <c r="BM530" s="134"/>
      <c r="BN530" s="134"/>
      <c r="BO530" s="134"/>
      <c r="BP530" s="134"/>
      <c r="BQ530" s="134"/>
      <c r="BR530" s="134"/>
      <c r="BS530" s="134"/>
      <c r="BT530" s="134"/>
      <c r="BU530" s="134"/>
      <c r="BV530" s="134"/>
      <c r="BW530" s="134"/>
      <c r="BX530" s="134"/>
      <c r="BY530" s="134"/>
      <c r="BZ530" s="134"/>
      <c r="CA530" s="134"/>
      <c r="CB530" s="134"/>
      <c r="CC530" s="134"/>
      <c r="CD530" s="134"/>
      <c r="CE530" s="134"/>
      <c r="CF530" s="134"/>
      <c r="CG530" s="134"/>
      <c r="CH530" s="134"/>
      <c r="CI530" s="134"/>
      <c r="CJ530" s="134"/>
      <c r="CK530" s="134"/>
      <c r="CL530" s="134"/>
      <c r="CM530" s="134"/>
      <c r="CN530" s="134"/>
      <c r="CO530" s="134"/>
      <c r="CP530" s="134"/>
      <c r="CQ530" s="134"/>
      <c r="CR530" s="134"/>
      <c r="CS530" s="134"/>
      <c r="CT530" s="134"/>
      <c r="CU530" s="134"/>
      <c r="CV530" s="134"/>
      <c r="CW530" s="134"/>
      <c r="CX530" s="134"/>
      <c r="CY530" s="134"/>
      <c r="CZ530" s="134"/>
      <c r="DA530" s="134"/>
      <c r="DB530" s="134"/>
      <c r="DC530" s="134"/>
      <c r="DD530" s="134"/>
      <c r="DE530" s="134"/>
      <c r="DF530" s="134"/>
      <c r="DG530" s="134"/>
      <c r="DH530" s="134"/>
      <c r="DI530" s="134"/>
      <c r="DJ530" s="134"/>
      <c r="DK530" s="134"/>
      <c r="DL530" s="134"/>
      <c r="DM530" s="134"/>
      <c r="DN530" s="134"/>
      <c r="DO530" s="134"/>
      <c r="DP530" s="134"/>
      <c r="DQ530" s="134"/>
      <c r="DR530" s="134"/>
      <c r="DS530" s="134"/>
      <c r="DT530" s="134"/>
      <c r="DU530" s="134"/>
      <c r="DV530" s="134"/>
      <c r="DW530" s="134"/>
      <c r="DX530" s="134"/>
      <c r="DY530" s="134"/>
      <c r="DZ530" s="134"/>
      <c r="EA530" s="134"/>
      <c r="EB530" s="134"/>
      <c r="EC530" s="134"/>
      <c r="ED530" s="134"/>
      <c r="EE530" s="134"/>
      <c r="EF530" s="134"/>
      <c r="EG530" s="134"/>
      <c r="EH530" s="134"/>
      <c r="EI530" s="134"/>
      <c r="EJ530" s="134"/>
      <c r="EK530" s="134"/>
      <c r="EL530" s="134"/>
      <c r="EM530" s="134"/>
      <c r="EN530" s="134"/>
      <c r="EO530" s="134"/>
      <c r="EP530" s="134"/>
      <c r="EQ530" s="134"/>
      <c r="ER530" s="134"/>
      <c r="ES530" s="134"/>
      <c r="ET530" s="134"/>
      <c r="EU530" s="134"/>
      <c r="EV530" s="134"/>
      <c r="EW530" s="134"/>
      <c r="EX530" s="134"/>
      <c r="EY530" s="134"/>
      <c r="EZ530" s="134"/>
      <c r="FA530" s="134"/>
      <c r="FB530" s="134"/>
      <c r="FC530" s="134"/>
      <c r="FD530" s="134"/>
      <c r="FE530" s="134"/>
      <c r="FF530" s="134"/>
      <c r="FG530" s="134"/>
      <c r="FH530" s="134"/>
      <c r="FI530" s="134"/>
      <c r="FJ530" s="134"/>
      <c r="FK530" s="134"/>
      <c r="FL530" s="134"/>
      <c r="FM530" s="134"/>
      <c r="FN530" s="134"/>
      <c r="FO530" s="134"/>
      <c r="FP530" s="134"/>
      <c r="FQ530" s="134"/>
      <c r="FR530" s="134"/>
      <c r="FS530" s="134"/>
      <c r="FT530" s="134"/>
      <c r="FU530" s="134"/>
      <c r="FV530" s="134"/>
      <c r="FW530" s="134"/>
      <c r="FX530" s="134"/>
      <c r="FY530" s="134"/>
      <c r="FZ530" s="134"/>
      <c r="GA530" s="134"/>
      <c r="GB530" s="134"/>
      <c r="GC530" s="134"/>
      <c r="GD530" s="134"/>
      <c r="GE530" s="134"/>
      <c r="GF530" s="134"/>
      <c r="GG530" s="134"/>
      <c r="GH530" s="134"/>
      <c r="GI530" s="134"/>
      <c r="GJ530" s="134"/>
      <c r="GK530" s="134"/>
      <c r="GL530" s="134"/>
      <c r="GM530" s="134"/>
      <c r="GN530" s="134"/>
      <c r="GO530" s="134"/>
      <c r="GP530" s="134"/>
      <c r="GQ530" s="134"/>
      <c r="GR530" s="134"/>
      <c r="GS530" s="134"/>
      <c r="GT530" s="134"/>
      <c r="GU530" s="134"/>
      <c r="GV530" s="134"/>
      <c r="GW530" s="134"/>
      <c r="GX530" s="134"/>
      <c r="GY530" s="134"/>
      <c r="GZ530" s="134"/>
      <c r="HA530" s="134"/>
      <c r="HB530" s="134"/>
      <c r="HC530" s="134"/>
      <c r="HD530" s="134"/>
      <c r="HE530" s="134"/>
      <c r="HF530" s="134"/>
      <c r="HG530" s="134"/>
      <c r="HH530" s="134"/>
      <c r="HI530" s="134"/>
      <c r="HJ530" s="134"/>
      <c r="HK530" s="134"/>
      <c r="HL530" s="134"/>
      <c r="HM530" s="134"/>
      <c r="HN530" s="134"/>
      <c r="HO530" s="134"/>
      <c r="HP530" s="134"/>
      <c r="HQ530" s="134"/>
      <c r="HR530" s="134"/>
      <c r="HS530" s="134"/>
      <c r="HT530" s="134"/>
      <c r="HU530" s="134"/>
      <c r="HV530" s="134"/>
      <c r="HW530" s="134"/>
      <c r="HX530" s="134"/>
      <c r="HY530" s="134"/>
      <c r="HZ530" s="134"/>
      <c r="IA530" s="134"/>
      <c r="IB530" s="134"/>
      <c r="IC530" s="134"/>
      <c r="ID530" s="134"/>
      <c r="IE530" s="134"/>
      <c r="IF530" s="134"/>
      <c r="IG530" s="134"/>
      <c r="IH530" s="134"/>
      <c r="II530" s="134"/>
      <c r="IJ530" s="134"/>
      <c r="IK530" s="134"/>
      <c r="IL530" s="134"/>
      <c r="IM530" s="134"/>
      <c r="IN530" s="134"/>
      <c r="IO530" s="134"/>
      <c r="IP530" s="134"/>
      <c r="IQ530" s="134"/>
      <c r="IR530" s="134"/>
      <c r="IS530" s="134"/>
      <c r="IT530" s="134"/>
      <c r="IU530" s="134"/>
      <c r="IV530" s="134"/>
    </row>
    <row r="531" spans="1:256" s="28" customFormat="1" ht="18" customHeight="1">
      <c r="A531" s="132" t="s">
        <v>802</v>
      </c>
      <c r="B531" s="59"/>
      <c r="C531" s="39"/>
      <c r="D531" s="61"/>
      <c r="E531" s="62"/>
      <c r="F531" s="46"/>
      <c r="G531" s="63"/>
      <c r="O531" s="69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  <c r="DX531" s="15"/>
      <c r="DY531" s="15"/>
      <c r="DZ531" s="15"/>
      <c r="EA531" s="15"/>
      <c r="EB531" s="15"/>
      <c r="EC531" s="15"/>
      <c r="ED531" s="15"/>
      <c r="EE531" s="15"/>
      <c r="EF531" s="15"/>
      <c r="EG531" s="15"/>
      <c r="EH531" s="15"/>
      <c r="EI531" s="15"/>
      <c r="EJ531" s="15"/>
      <c r="EK531" s="15"/>
      <c r="EL531" s="15"/>
      <c r="EM531" s="15"/>
      <c r="EN531" s="15"/>
      <c r="EO531" s="15"/>
      <c r="EP531" s="15"/>
      <c r="EQ531" s="15"/>
      <c r="ER531" s="15"/>
      <c r="ES531" s="15"/>
      <c r="ET531" s="15"/>
      <c r="EU531" s="15"/>
      <c r="EV531" s="15"/>
      <c r="EW531" s="15"/>
      <c r="EX531" s="15"/>
      <c r="EY531" s="15"/>
      <c r="EZ531" s="15"/>
      <c r="FA531" s="15"/>
      <c r="FB531" s="15"/>
      <c r="FC531" s="15"/>
      <c r="FD531" s="15"/>
      <c r="FE531" s="15"/>
      <c r="FF531" s="15"/>
      <c r="FG531" s="15"/>
      <c r="FH531" s="15"/>
      <c r="FI531" s="15"/>
      <c r="FJ531" s="15"/>
      <c r="FK531" s="15"/>
      <c r="FL531" s="15"/>
      <c r="FM531" s="15"/>
      <c r="FN531" s="15"/>
      <c r="FO531" s="15"/>
      <c r="FP531" s="15"/>
      <c r="FQ531" s="15"/>
      <c r="FR531" s="15"/>
      <c r="FS531" s="15"/>
      <c r="FT531" s="15"/>
      <c r="FU531" s="15"/>
      <c r="FV531" s="15"/>
      <c r="FW531" s="15"/>
      <c r="FX531" s="15"/>
      <c r="FY531" s="15"/>
      <c r="FZ531" s="15"/>
      <c r="GA531" s="15"/>
      <c r="GB531" s="15"/>
      <c r="GC531" s="15"/>
      <c r="GD531" s="15"/>
      <c r="GE531" s="15"/>
      <c r="GF531" s="15"/>
      <c r="GG531" s="15"/>
      <c r="GH531" s="15"/>
      <c r="GI531" s="15"/>
      <c r="GJ531" s="15"/>
      <c r="GK531" s="15"/>
      <c r="GL531" s="15"/>
      <c r="GM531" s="15"/>
      <c r="GN531" s="15"/>
      <c r="GO531" s="15"/>
      <c r="GP531" s="15"/>
      <c r="GQ531" s="15"/>
      <c r="GR531" s="15"/>
      <c r="GS531" s="15"/>
      <c r="GT531" s="15"/>
      <c r="GU531" s="15"/>
      <c r="GV531" s="15"/>
      <c r="GW531" s="15"/>
      <c r="GX531" s="15"/>
      <c r="GY531" s="15"/>
      <c r="GZ531" s="15"/>
      <c r="HA531" s="15"/>
      <c r="HB531" s="15"/>
      <c r="HC531" s="15"/>
      <c r="HD531" s="15"/>
      <c r="HE531" s="15"/>
      <c r="HF531" s="15"/>
      <c r="HG531" s="15"/>
      <c r="HH531" s="15"/>
      <c r="HI531" s="15"/>
      <c r="HJ531" s="15"/>
      <c r="HK531" s="15"/>
      <c r="HL531" s="15"/>
      <c r="HM531" s="15"/>
      <c r="HN531" s="15"/>
      <c r="HO531" s="15"/>
      <c r="HP531" s="15"/>
      <c r="HQ531" s="15"/>
      <c r="HR531" s="15"/>
      <c r="HS531" s="15"/>
      <c r="HT531" s="15"/>
      <c r="HU531" s="15"/>
      <c r="HV531" s="15"/>
      <c r="HW531" s="15"/>
      <c r="HX531" s="15"/>
      <c r="HY531" s="15"/>
      <c r="HZ531" s="15"/>
      <c r="IA531" s="15"/>
      <c r="IB531" s="15"/>
      <c r="IC531" s="15"/>
      <c r="ID531" s="15"/>
      <c r="IE531" s="15"/>
      <c r="IF531" s="15"/>
      <c r="IG531" s="15"/>
      <c r="IH531" s="15"/>
      <c r="II531" s="15"/>
      <c r="IJ531" s="15"/>
      <c r="IK531" s="15"/>
      <c r="IL531" s="15"/>
      <c r="IM531" s="15"/>
      <c r="IN531" s="15"/>
      <c r="IO531" s="15"/>
      <c r="IP531" s="15"/>
      <c r="IQ531" s="15"/>
      <c r="IR531" s="15"/>
      <c r="IS531" s="15"/>
      <c r="IT531" s="15"/>
      <c r="IU531" s="15"/>
      <c r="IV531" s="15"/>
    </row>
    <row r="532" spans="1:256" s="28" customFormat="1" ht="14.25" customHeight="1">
      <c r="A532" s="67"/>
      <c r="B532" s="19"/>
      <c r="C532" s="60"/>
      <c r="D532" s="49"/>
      <c r="E532" s="52"/>
      <c r="F532" s="388"/>
      <c r="G532" s="35"/>
      <c r="O532" s="69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  <c r="DX532" s="15"/>
      <c r="DY532" s="15"/>
      <c r="DZ532" s="15"/>
      <c r="EA532" s="15"/>
      <c r="EB532" s="15"/>
      <c r="EC532" s="15"/>
      <c r="ED532" s="15"/>
      <c r="EE532" s="15"/>
      <c r="EF532" s="15"/>
      <c r="EG532" s="15"/>
      <c r="EH532" s="15"/>
      <c r="EI532" s="15"/>
      <c r="EJ532" s="15"/>
      <c r="EK532" s="15"/>
      <c r="EL532" s="15"/>
      <c r="EM532" s="15"/>
      <c r="EN532" s="15"/>
      <c r="EO532" s="15"/>
      <c r="EP532" s="15"/>
      <c r="EQ532" s="15"/>
      <c r="ER532" s="15"/>
      <c r="ES532" s="15"/>
      <c r="ET532" s="15"/>
      <c r="EU532" s="15"/>
      <c r="EV532" s="15"/>
      <c r="EW532" s="15"/>
      <c r="EX532" s="15"/>
      <c r="EY532" s="15"/>
      <c r="EZ532" s="15"/>
      <c r="FA532" s="15"/>
      <c r="FB532" s="15"/>
      <c r="FC532" s="15"/>
      <c r="FD532" s="15"/>
      <c r="FE532" s="15"/>
      <c r="FF532" s="15"/>
      <c r="FG532" s="15"/>
      <c r="FH532" s="15"/>
      <c r="FI532" s="15"/>
      <c r="FJ532" s="15"/>
      <c r="FK532" s="15"/>
      <c r="FL532" s="15"/>
      <c r="FM532" s="15"/>
      <c r="FN532" s="15"/>
      <c r="FO532" s="15"/>
      <c r="FP532" s="15"/>
      <c r="FQ532" s="15"/>
      <c r="FR532" s="15"/>
      <c r="FS532" s="15"/>
      <c r="FT532" s="15"/>
      <c r="FU532" s="15"/>
      <c r="FV532" s="15"/>
      <c r="FW532" s="15"/>
      <c r="FX532" s="15"/>
      <c r="FY532" s="15"/>
      <c r="FZ532" s="15"/>
      <c r="GA532" s="15"/>
      <c r="GB532" s="15"/>
      <c r="GC532" s="15"/>
      <c r="GD532" s="15"/>
      <c r="GE532" s="15"/>
      <c r="GF532" s="15"/>
      <c r="GG532" s="15"/>
      <c r="GH532" s="15"/>
      <c r="GI532" s="15"/>
      <c r="GJ532" s="15"/>
      <c r="GK532" s="15"/>
      <c r="GL532" s="15"/>
      <c r="GM532" s="15"/>
      <c r="GN532" s="15"/>
      <c r="GO532" s="15"/>
      <c r="GP532" s="15"/>
      <c r="GQ532" s="15"/>
      <c r="GR532" s="15"/>
      <c r="GS532" s="15"/>
      <c r="GT532" s="15"/>
      <c r="GU532" s="15"/>
      <c r="GV532" s="15"/>
      <c r="GW532" s="15"/>
      <c r="GX532" s="15"/>
      <c r="GY532" s="15"/>
      <c r="GZ532" s="15"/>
      <c r="HA532" s="15"/>
      <c r="HB532" s="15"/>
      <c r="HC532" s="15"/>
      <c r="HD532" s="15"/>
      <c r="HE532" s="15"/>
      <c r="HF532" s="15"/>
      <c r="HG532" s="15"/>
      <c r="HH532" s="15"/>
      <c r="HI532" s="15"/>
      <c r="HJ532" s="15"/>
      <c r="HK532" s="15"/>
      <c r="HL532" s="15"/>
      <c r="HM532" s="15"/>
      <c r="HN532" s="15"/>
      <c r="HO532" s="15"/>
      <c r="HP532" s="15"/>
      <c r="HQ532" s="15"/>
      <c r="HR532" s="15"/>
      <c r="HS532" s="15"/>
      <c r="HT532" s="15"/>
      <c r="HU532" s="15"/>
      <c r="HV532" s="15"/>
      <c r="HW532" s="15"/>
      <c r="HX532" s="15"/>
      <c r="HY532" s="15"/>
      <c r="HZ532" s="15"/>
      <c r="IA532" s="15"/>
      <c r="IB532" s="15"/>
      <c r="IC532" s="15"/>
      <c r="ID532" s="15"/>
      <c r="IE532" s="15"/>
      <c r="IF532" s="15"/>
      <c r="IG532" s="15"/>
      <c r="IH532" s="15"/>
      <c r="II532" s="15"/>
      <c r="IJ532" s="15"/>
      <c r="IK532" s="15"/>
      <c r="IL532" s="15"/>
      <c r="IM532" s="15"/>
      <c r="IN532" s="15"/>
      <c r="IO532" s="15"/>
      <c r="IP532" s="15"/>
      <c r="IQ532" s="15"/>
      <c r="IR532" s="15"/>
      <c r="IS532" s="15"/>
      <c r="IT532" s="15"/>
      <c r="IU532" s="15"/>
      <c r="IV532" s="15"/>
    </row>
    <row r="533" spans="1:256" s="28" customFormat="1" ht="15" customHeight="1">
      <c r="A533" s="55" t="s">
        <v>424</v>
      </c>
      <c r="B533"/>
      <c r="C533" s="39"/>
      <c r="D533" s="15"/>
      <c r="E533" s="15"/>
      <c r="F533" s="15"/>
      <c r="G533"/>
      <c r="O533" s="69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  <c r="DX533" s="15"/>
      <c r="DY533" s="15"/>
      <c r="DZ533" s="15"/>
      <c r="EA533" s="15"/>
      <c r="EB533" s="15"/>
      <c r="EC533" s="15"/>
      <c r="ED533" s="15"/>
      <c r="EE533" s="15"/>
      <c r="EF533" s="15"/>
      <c r="EG533" s="15"/>
      <c r="EH533" s="15"/>
      <c r="EI533" s="15"/>
      <c r="EJ533" s="15"/>
      <c r="EK533" s="15"/>
      <c r="EL533" s="15"/>
      <c r="EM533" s="15"/>
      <c r="EN533" s="15"/>
      <c r="EO533" s="15"/>
      <c r="EP533" s="15"/>
      <c r="EQ533" s="15"/>
      <c r="ER533" s="15"/>
      <c r="ES533" s="15"/>
      <c r="ET533" s="15"/>
      <c r="EU533" s="15"/>
      <c r="EV533" s="15"/>
      <c r="EW533" s="15"/>
      <c r="EX533" s="15"/>
      <c r="EY533" s="15"/>
      <c r="EZ533" s="15"/>
      <c r="FA533" s="15"/>
      <c r="FB533" s="15"/>
      <c r="FC533" s="15"/>
      <c r="FD533" s="15"/>
      <c r="FE533" s="15"/>
      <c r="FF533" s="15"/>
      <c r="FG533" s="15"/>
      <c r="FH533" s="15"/>
      <c r="FI533" s="15"/>
      <c r="FJ533" s="15"/>
      <c r="FK533" s="15"/>
      <c r="FL533" s="15"/>
      <c r="FM533" s="15"/>
      <c r="FN533" s="15"/>
      <c r="FO533" s="15"/>
      <c r="FP533" s="15"/>
      <c r="FQ533" s="15"/>
      <c r="FR533" s="15"/>
      <c r="FS533" s="15"/>
      <c r="FT533" s="15"/>
      <c r="FU533" s="15"/>
      <c r="FV533" s="15"/>
      <c r="FW533" s="15"/>
      <c r="FX533" s="15"/>
      <c r="FY533" s="15"/>
      <c r="FZ533" s="15"/>
      <c r="GA533" s="15"/>
      <c r="GB533" s="15"/>
      <c r="GC533" s="15"/>
      <c r="GD533" s="15"/>
      <c r="GE533" s="15"/>
      <c r="GF533" s="15"/>
      <c r="GG533" s="15"/>
      <c r="GH533" s="15"/>
      <c r="GI533" s="15"/>
      <c r="GJ533" s="15"/>
      <c r="GK533" s="15"/>
      <c r="GL533" s="15"/>
      <c r="GM533" s="15"/>
      <c r="GN533" s="15"/>
      <c r="GO533" s="15"/>
      <c r="GP533" s="15"/>
      <c r="GQ533" s="15"/>
      <c r="GR533" s="15"/>
      <c r="GS533" s="15"/>
      <c r="GT533" s="15"/>
      <c r="GU533" s="15"/>
      <c r="GV533" s="15"/>
      <c r="GW533" s="15"/>
      <c r="GX533" s="15"/>
      <c r="GY533" s="15"/>
      <c r="GZ533" s="15"/>
      <c r="HA533" s="15"/>
      <c r="HB533" s="15"/>
      <c r="HC533" s="15"/>
      <c r="HD533" s="15"/>
      <c r="HE533" s="15"/>
      <c r="HF533" s="15"/>
      <c r="HG533" s="15"/>
      <c r="HH533" s="15"/>
      <c r="HI533" s="15"/>
      <c r="HJ533" s="15"/>
      <c r="HK533" s="15"/>
      <c r="HL533" s="15"/>
      <c r="HM533" s="15"/>
      <c r="HN533" s="15"/>
      <c r="HO533" s="15"/>
      <c r="HP533" s="15"/>
      <c r="HQ533" s="15"/>
      <c r="HR533" s="15"/>
      <c r="HS533" s="15"/>
      <c r="HT533" s="15"/>
      <c r="HU533" s="15"/>
      <c r="HV533" s="15"/>
      <c r="HW533" s="15"/>
      <c r="HX533" s="15"/>
      <c r="HY533" s="15"/>
      <c r="HZ533" s="15"/>
      <c r="IA533" s="15"/>
      <c r="IB533" s="15"/>
      <c r="IC533" s="15"/>
      <c r="ID533" s="15"/>
      <c r="IE533" s="15"/>
      <c r="IF533" s="15"/>
      <c r="IG533" s="15"/>
      <c r="IH533" s="15"/>
      <c r="II533" s="15"/>
      <c r="IJ533" s="15"/>
      <c r="IK533" s="15"/>
      <c r="IL533" s="15"/>
      <c r="IM533" s="15"/>
      <c r="IN533" s="15"/>
      <c r="IO533" s="15"/>
      <c r="IP533" s="15"/>
      <c r="IQ533" s="15"/>
      <c r="IR533" s="15"/>
      <c r="IS533" s="15"/>
      <c r="IT533" s="15"/>
      <c r="IU533" s="15"/>
      <c r="IV533" s="15"/>
    </row>
    <row r="534" spans="1:256" s="28" customFormat="1" ht="12" customHeight="1">
      <c r="A534" s="55"/>
      <c r="B534"/>
      <c r="C534" s="39"/>
      <c r="D534" s="15"/>
      <c r="E534" s="15"/>
      <c r="F534" s="15"/>
      <c r="G534"/>
      <c r="O534" s="69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  <c r="DX534" s="15"/>
      <c r="DY534" s="15"/>
      <c r="DZ534" s="15"/>
      <c r="EA534" s="15"/>
      <c r="EB534" s="15"/>
      <c r="EC534" s="15"/>
      <c r="ED534" s="15"/>
      <c r="EE534" s="15"/>
      <c r="EF534" s="15"/>
      <c r="EG534" s="15"/>
      <c r="EH534" s="15"/>
      <c r="EI534" s="15"/>
      <c r="EJ534" s="15"/>
      <c r="EK534" s="15"/>
      <c r="EL534" s="15"/>
      <c r="EM534" s="15"/>
      <c r="EN534" s="15"/>
      <c r="EO534" s="15"/>
      <c r="EP534" s="15"/>
      <c r="EQ534" s="15"/>
      <c r="ER534" s="15"/>
      <c r="ES534" s="15"/>
      <c r="ET534" s="15"/>
      <c r="EU534" s="15"/>
      <c r="EV534" s="15"/>
      <c r="EW534" s="15"/>
      <c r="EX534" s="15"/>
      <c r="EY534" s="15"/>
      <c r="EZ534" s="15"/>
      <c r="FA534" s="15"/>
      <c r="FB534" s="15"/>
      <c r="FC534" s="15"/>
      <c r="FD534" s="15"/>
      <c r="FE534" s="15"/>
      <c r="FF534" s="15"/>
      <c r="FG534" s="15"/>
      <c r="FH534" s="15"/>
      <c r="FI534" s="15"/>
      <c r="FJ534" s="15"/>
      <c r="FK534" s="15"/>
      <c r="FL534" s="15"/>
      <c r="FM534" s="15"/>
      <c r="FN534" s="15"/>
      <c r="FO534" s="15"/>
      <c r="FP534" s="15"/>
      <c r="FQ534" s="15"/>
      <c r="FR534" s="15"/>
      <c r="FS534" s="15"/>
      <c r="FT534" s="15"/>
      <c r="FU534" s="15"/>
      <c r="FV534" s="15"/>
      <c r="FW534" s="15"/>
      <c r="FX534" s="15"/>
      <c r="FY534" s="15"/>
      <c r="FZ534" s="15"/>
      <c r="GA534" s="15"/>
      <c r="GB534" s="15"/>
      <c r="GC534" s="15"/>
      <c r="GD534" s="15"/>
      <c r="GE534" s="15"/>
      <c r="GF534" s="15"/>
      <c r="GG534" s="15"/>
      <c r="GH534" s="15"/>
      <c r="GI534" s="15"/>
      <c r="GJ534" s="15"/>
      <c r="GK534" s="15"/>
      <c r="GL534" s="15"/>
      <c r="GM534" s="15"/>
      <c r="GN534" s="15"/>
      <c r="GO534" s="15"/>
      <c r="GP534" s="15"/>
      <c r="GQ534" s="15"/>
      <c r="GR534" s="15"/>
      <c r="GS534" s="15"/>
      <c r="GT534" s="15"/>
      <c r="GU534" s="15"/>
      <c r="GV534" s="15"/>
      <c r="GW534" s="15"/>
      <c r="GX534" s="15"/>
      <c r="GY534" s="15"/>
      <c r="GZ534" s="15"/>
      <c r="HA534" s="15"/>
      <c r="HB534" s="15"/>
      <c r="HC534" s="15"/>
      <c r="HD534" s="15"/>
      <c r="HE534" s="15"/>
      <c r="HF534" s="15"/>
      <c r="HG534" s="15"/>
      <c r="HH534" s="15"/>
      <c r="HI534" s="15"/>
      <c r="HJ534" s="15"/>
      <c r="HK534" s="15"/>
      <c r="HL534" s="15"/>
      <c r="HM534" s="15"/>
      <c r="HN534" s="15"/>
      <c r="HO534" s="15"/>
      <c r="HP534" s="15"/>
      <c r="HQ534" s="15"/>
      <c r="HR534" s="15"/>
      <c r="HS534" s="15"/>
      <c r="HT534" s="15"/>
      <c r="HU534" s="15"/>
      <c r="HV534" s="15"/>
      <c r="HW534" s="15"/>
      <c r="HX534" s="15"/>
      <c r="HY534" s="15"/>
      <c r="HZ534" s="15"/>
      <c r="IA534" s="15"/>
      <c r="IB534" s="15"/>
      <c r="IC534" s="15"/>
      <c r="ID534" s="15"/>
      <c r="IE534" s="15"/>
      <c r="IF534" s="15"/>
      <c r="IG534" s="15"/>
      <c r="IH534" s="15"/>
      <c r="II534" s="15"/>
      <c r="IJ534" s="15"/>
      <c r="IK534" s="15"/>
      <c r="IL534" s="15"/>
      <c r="IM534" s="15"/>
      <c r="IN534" s="15"/>
      <c r="IO534" s="15"/>
      <c r="IP534" s="15"/>
      <c r="IQ534" s="15"/>
      <c r="IR534" s="15"/>
      <c r="IS534" s="15"/>
      <c r="IT534" s="15"/>
      <c r="IU534" s="15"/>
      <c r="IV534" s="15"/>
    </row>
    <row r="535" spans="1:16" ht="26.25" customHeight="1">
      <c r="A535" s="71" t="s">
        <v>662</v>
      </c>
      <c r="B535" s="7" t="s">
        <v>664</v>
      </c>
      <c r="C535" s="5" t="s">
        <v>665</v>
      </c>
      <c r="D535" s="44" t="s">
        <v>795</v>
      </c>
      <c r="E535" s="51" t="s">
        <v>796</v>
      </c>
      <c r="F535" s="5" t="s">
        <v>636</v>
      </c>
      <c r="G535" s="43" t="s">
        <v>797</v>
      </c>
      <c r="P535" s="69"/>
    </row>
    <row r="536" spans="1:16" ht="38.25">
      <c r="A536" s="130" t="s">
        <v>14</v>
      </c>
      <c r="B536" s="133" t="s">
        <v>21</v>
      </c>
      <c r="C536" s="128" t="s">
        <v>469</v>
      </c>
      <c r="D536" s="156">
        <v>10000</v>
      </c>
      <c r="E536" s="299">
        <v>10000</v>
      </c>
      <c r="F536" s="666">
        <v>3044</v>
      </c>
      <c r="G536" s="269">
        <f aca="true" t="shared" si="13" ref="G536:G543">F536/E536*100</f>
        <v>30.44</v>
      </c>
      <c r="P536" s="175"/>
    </row>
    <row r="537" spans="1:21" ht="25.5">
      <c r="A537" s="130" t="s">
        <v>14</v>
      </c>
      <c r="B537" s="127">
        <v>3639</v>
      </c>
      <c r="C537" s="128" t="s">
        <v>515</v>
      </c>
      <c r="D537" s="200">
        <v>15000</v>
      </c>
      <c r="E537" s="430">
        <v>15305</v>
      </c>
      <c r="F537" s="665">
        <v>1705</v>
      </c>
      <c r="G537" s="269">
        <f t="shared" si="13"/>
        <v>11.140150277687031</v>
      </c>
      <c r="P537" s="175"/>
      <c r="U537" s="134"/>
    </row>
    <row r="538" spans="1:21" ht="26.25" customHeight="1">
      <c r="A538" s="130" t="s">
        <v>15</v>
      </c>
      <c r="B538" s="133" t="s">
        <v>21</v>
      </c>
      <c r="C538" s="118" t="s">
        <v>470</v>
      </c>
      <c r="D538" s="156">
        <v>141000</v>
      </c>
      <c r="E538" s="299">
        <v>144596</v>
      </c>
      <c r="F538" s="666">
        <v>9770</v>
      </c>
      <c r="G538" s="269">
        <f t="shared" si="13"/>
        <v>6.756756756756757</v>
      </c>
      <c r="P538" s="134"/>
      <c r="U538" s="134"/>
    </row>
    <row r="539" spans="1:21" ht="25.5">
      <c r="A539" s="130" t="s">
        <v>16</v>
      </c>
      <c r="B539" s="127" t="s">
        <v>21</v>
      </c>
      <c r="C539" s="118" t="s">
        <v>471</v>
      </c>
      <c r="D539" s="156">
        <v>54800</v>
      </c>
      <c r="E539" s="299">
        <v>54800</v>
      </c>
      <c r="F539" s="665">
        <v>3422</v>
      </c>
      <c r="G539" s="269">
        <f t="shared" si="13"/>
        <v>6.244525547445255</v>
      </c>
      <c r="P539" s="69"/>
      <c r="R539" s="166"/>
      <c r="U539" s="134"/>
    </row>
    <row r="540" spans="1:21" ht="25.5" customHeight="1">
      <c r="A540" s="130" t="s">
        <v>16</v>
      </c>
      <c r="B540" s="127" t="s">
        <v>21</v>
      </c>
      <c r="C540" s="118" t="s">
        <v>472</v>
      </c>
      <c r="D540" s="200">
        <v>2200</v>
      </c>
      <c r="E540" s="430">
        <v>2200</v>
      </c>
      <c r="F540" s="665">
        <v>0</v>
      </c>
      <c r="G540" s="269">
        <f t="shared" si="13"/>
        <v>0</v>
      </c>
      <c r="P540" s="69"/>
      <c r="R540" s="166"/>
      <c r="U540" s="134"/>
    </row>
    <row r="541" spans="1:21" ht="25.5">
      <c r="A541" s="130" t="s">
        <v>17</v>
      </c>
      <c r="B541" s="127" t="s">
        <v>21</v>
      </c>
      <c r="C541" s="118" t="s">
        <v>473</v>
      </c>
      <c r="D541" s="156">
        <v>19600</v>
      </c>
      <c r="E541" s="299">
        <v>19600</v>
      </c>
      <c r="F541" s="665">
        <v>295</v>
      </c>
      <c r="G541" s="269">
        <f t="shared" si="13"/>
        <v>1.5051020408163265</v>
      </c>
      <c r="P541" s="69"/>
      <c r="R541" s="166"/>
      <c r="U541" s="134"/>
    </row>
    <row r="542" spans="1:21" ht="15" customHeight="1">
      <c r="A542" s="130" t="s">
        <v>667</v>
      </c>
      <c r="B542" s="127" t="s">
        <v>21</v>
      </c>
      <c r="C542" s="118" t="s">
        <v>475</v>
      </c>
      <c r="D542" s="156">
        <v>81800</v>
      </c>
      <c r="E542" s="299">
        <v>110052</v>
      </c>
      <c r="F542" s="665">
        <v>20847</v>
      </c>
      <c r="G542" s="269">
        <f t="shared" si="13"/>
        <v>18.9428633736779</v>
      </c>
      <c r="P542" s="69"/>
      <c r="R542" s="166"/>
      <c r="U542" s="134"/>
    </row>
    <row r="543" spans="1:21" ht="15" customHeight="1">
      <c r="A543" s="130" t="s">
        <v>667</v>
      </c>
      <c r="B543" s="127" t="s">
        <v>21</v>
      </c>
      <c r="C543" s="118" t="s">
        <v>476</v>
      </c>
      <c r="D543" s="156">
        <v>4735</v>
      </c>
      <c r="E543" s="299">
        <v>7035</v>
      </c>
      <c r="F543" s="665">
        <v>4288</v>
      </c>
      <c r="G543" s="269">
        <f t="shared" si="13"/>
        <v>60.952380952380956</v>
      </c>
      <c r="P543" s="69"/>
      <c r="R543" s="166"/>
      <c r="U543" s="134"/>
    </row>
    <row r="544" spans="1:21" ht="15" customHeight="1">
      <c r="A544" s="116" t="s">
        <v>18</v>
      </c>
      <c r="B544" s="117" t="s">
        <v>21</v>
      </c>
      <c r="C544" s="118" t="s">
        <v>477</v>
      </c>
      <c r="D544" s="200">
        <v>66500</v>
      </c>
      <c r="E544" s="430">
        <v>97384</v>
      </c>
      <c r="F544" s="665">
        <v>14860</v>
      </c>
      <c r="G544" s="269">
        <f aca="true" t="shared" si="14" ref="G544:G549">F544/E544*100</f>
        <v>15.259180152797175</v>
      </c>
      <c r="P544" s="69"/>
      <c r="R544" s="166"/>
      <c r="U544" s="134"/>
    </row>
    <row r="545" spans="1:21" ht="15" customHeight="1">
      <c r="A545" s="116" t="s">
        <v>668</v>
      </c>
      <c r="B545" s="117" t="s">
        <v>21</v>
      </c>
      <c r="C545" s="118" t="s">
        <v>478</v>
      </c>
      <c r="D545" s="200">
        <v>46000</v>
      </c>
      <c r="E545" s="430">
        <v>46867</v>
      </c>
      <c r="F545" s="665">
        <v>1333</v>
      </c>
      <c r="G545" s="269">
        <f t="shared" si="14"/>
        <v>2.844218746666098</v>
      </c>
      <c r="P545" s="69"/>
      <c r="R545" s="166"/>
      <c r="U545" s="134"/>
    </row>
    <row r="546" spans="1:21" ht="36.75" customHeight="1">
      <c r="A546" s="130" t="s">
        <v>14</v>
      </c>
      <c r="B546" s="127">
        <v>6172</v>
      </c>
      <c r="C546" s="128" t="s">
        <v>740</v>
      </c>
      <c r="D546" s="200">
        <v>3500</v>
      </c>
      <c r="E546" s="430">
        <v>3500</v>
      </c>
      <c r="F546" s="665">
        <v>98</v>
      </c>
      <c r="G546" s="269">
        <f t="shared" si="14"/>
        <v>2.8000000000000003</v>
      </c>
      <c r="P546" s="69"/>
      <c r="R546" s="166"/>
      <c r="U546" s="134"/>
    </row>
    <row r="547" spans="1:21" ht="15" customHeight="1">
      <c r="A547" s="130" t="s">
        <v>14</v>
      </c>
      <c r="B547" s="127">
        <v>3639</v>
      </c>
      <c r="C547" s="128" t="s">
        <v>451</v>
      </c>
      <c r="D547" s="200">
        <v>0</v>
      </c>
      <c r="E547" s="430">
        <v>1485</v>
      </c>
      <c r="F547" s="665">
        <v>1485</v>
      </c>
      <c r="G547" s="269">
        <f t="shared" si="14"/>
        <v>100</v>
      </c>
      <c r="P547" s="69"/>
      <c r="R547" s="166"/>
      <c r="U547" s="134"/>
    </row>
    <row r="548" spans="1:21" ht="15" customHeight="1">
      <c r="A548" s="130" t="s">
        <v>14</v>
      </c>
      <c r="B548" s="127">
        <v>6172</v>
      </c>
      <c r="C548" s="589" t="s">
        <v>59</v>
      </c>
      <c r="D548" s="200">
        <v>0</v>
      </c>
      <c r="E548" s="430">
        <v>15671</v>
      </c>
      <c r="F548" s="665">
        <v>5672</v>
      </c>
      <c r="G548" s="269">
        <f t="shared" si="14"/>
        <v>36.194244145236425</v>
      </c>
      <c r="P548" s="69"/>
      <c r="R548" s="166"/>
      <c r="U548" s="134"/>
    </row>
    <row r="549" spans="1:256" s="28" customFormat="1" ht="13.5" customHeight="1">
      <c r="A549" s="179"/>
      <c r="B549" s="196"/>
      <c r="C549" s="195" t="s">
        <v>42</v>
      </c>
      <c r="D549" s="247">
        <f>SUM(D536:D548)</f>
        <v>445135</v>
      </c>
      <c r="E549" s="247">
        <f>SUM(E536:E548)</f>
        <v>528495</v>
      </c>
      <c r="F549" s="247">
        <f>SUM(F536:F548)</f>
        <v>66819</v>
      </c>
      <c r="G549" s="202">
        <f t="shared" si="14"/>
        <v>12.64326057957029</v>
      </c>
      <c r="O549" s="69"/>
      <c r="P549" s="15"/>
      <c r="Q549" s="15"/>
      <c r="R549" s="15"/>
      <c r="S549" s="15"/>
      <c r="T549" s="15"/>
      <c r="U549" s="15"/>
      <c r="V549" s="134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  <c r="DX549" s="15"/>
      <c r="DY549" s="15"/>
      <c r="DZ549" s="15"/>
      <c r="EA549" s="15"/>
      <c r="EB549" s="15"/>
      <c r="EC549" s="15"/>
      <c r="ED549" s="15"/>
      <c r="EE549" s="15"/>
      <c r="EF549" s="15"/>
      <c r="EG549" s="15"/>
      <c r="EH549" s="15"/>
      <c r="EI549" s="15"/>
      <c r="EJ549" s="15"/>
      <c r="EK549" s="15"/>
      <c r="EL549" s="15"/>
      <c r="EM549" s="15"/>
      <c r="EN549" s="15"/>
      <c r="EO549" s="15"/>
      <c r="EP549" s="15"/>
      <c r="EQ549" s="15"/>
      <c r="ER549" s="15"/>
      <c r="ES549" s="15"/>
      <c r="ET549" s="15"/>
      <c r="EU549" s="15"/>
      <c r="EV549" s="15"/>
      <c r="EW549" s="15"/>
      <c r="EX549" s="15"/>
      <c r="EY549" s="15"/>
      <c r="EZ549" s="15"/>
      <c r="FA549" s="15"/>
      <c r="FB549" s="15"/>
      <c r="FC549" s="15"/>
      <c r="FD549" s="15"/>
      <c r="FE549" s="15"/>
      <c r="FF549" s="15"/>
      <c r="FG549" s="15"/>
      <c r="FH549" s="15"/>
      <c r="FI549" s="15"/>
      <c r="FJ549" s="15"/>
      <c r="FK549" s="15"/>
      <c r="FL549" s="15"/>
      <c r="FM549" s="15"/>
      <c r="FN549" s="15"/>
      <c r="FO549" s="15"/>
      <c r="FP549" s="15"/>
      <c r="FQ549" s="15"/>
      <c r="FR549" s="15"/>
      <c r="FS549" s="15"/>
      <c r="FT549" s="15"/>
      <c r="FU549" s="15"/>
      <c r="FV549" s="15"/>
      <c r="FW549" s="15"/>
      <c r="FX549" s="15"/>
      <c r="FY549" s="15"/>
      <c r="FZ549" s="15"/>
      <c r="GA549" s="15"/>
      <c r="GB549" s="15"/>
      <c r="GC549" s="15"/>
      <c r="GD549" s="15"/>
      <c r="GE549" s="15"/>
      <c r="GF549" s="15"/>
      <c r="GG549" s="15"/>
      <c r="GH549" s="15"/>
      <c r="GI549" s="15"/>
      <c r="GJ549" s="15"/>
      <c r="GK549" s="15"/>
      <c r="GL549" s="15"/>
      <c r="GM549" s="15"/>
      <c r="GN549" s="15"/>
      <c r="GO549" s="15"/>
      <c r="GP549" s="15"/>
      <c r="GQ549" s="15"/>
      <c r="GR549" s="15"/>
      <c r="GS549" s="15"/>
      <c r="GT549" s="15"/>
      <c r="GU549" s="15"/>
      <c r="GV549" s="15"/>
      <c r="GW549" s="15"/>
      <c r="GX549" s="15"/>
      <c r="GY549" s="15"/>
      <c r="GZ549" s="15"/>
      <c r="HA549" s="15"/>
      <c r="HB549" s="15"/>
      <c r="HC549" s="15"/>
      <c r="HD549" s="15"/>
      <c r="HE549" s="15"/>
      <c r="HF549" s="15"/>
      <c r="HG549" s="15"/>
      <c r="HH549" s="15"/>
      <c r="HI549" s="15"/>
      <c r="HJ549" s="15"/>
      <c r="HK549" s="15"/>
      <c r="HL549" s="15"/>
      <c r="HM549" s="15"/>
      <c r="HN549" s="15"/>
      <c r="HO549" s="15"/>
      <c r="HP549" s="15"/>
      <c r="HQ549" s="15"/>
      <c r="HR549" s="15"/>
      <c r="HS549" s="15"/>
      <c r="HT549" s="15"/>
      <c r="HU549" s="15"/>
      <c r="HV549" s="15"/>
      <c r="HW549" s="15"/>
      <c r="HX549" s="15"/>
      <c r="HY549" s="15"/>
      <c r="HZ549" s="15"/>
      <c r="IA549" s="15"/>
      <c r="IB549" s="15"/>
      <c r="IC549" s="15"/>
      <c r="ID549" s="15"/>
      <c r="IE549" s="15"/>
      <c r="IF549" s="15"/>
      <c r="IG549" s="15"/>
      <c r="IH549" s="15"/>
      <c r="II549" s="15"/>
      <c r="IJ549" s="15"/>
      <c r="IK549" s="15"/>
      <c r="IL549" s="15"/>
      <c r="IM549" s="15"/>
      <c r="IN549" s="15"/>
      <c r="IO549" s="15"/>
      <c r="IP549" s="15"/>
      <c r="IQ549" s="15"/>
      <c r="IR549" s="15"/>
      <c r="IS549" s="15"/>
      <c r="IT549" s="15"/>
      <c r="IU549" s="15"/>
      <c r="IV549" s="15"/>
    </row>
    <row r="550" spans="1:256" s="28" customFormat="1" ht="13.5" customHeight="1">
      <c r="A550" s="164"/>
      <c r="B550" s="165"/>
      <c r="C550" s="385"/>
      <c r="D550" s="331"/>
      <c r="E550" s="332"/>
      <c r="F550" s="333"/>
      <c r="G550" s="334"/>
      <c r="O550" s="69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  <c r="DX550" s="15"/>
      <c r="DY550" s="15"/>
      <c r="DZ550" s="15"/>
      <c r="EA550" s="15"/>
      <c r="EB550" s="15"/>
      <c r="EC550" s="15"/>
      <c r="ED550" s="15"/>
      <c r="EE550" s="15"/>
      <c r="EF550" s="15"/>
      <c r="EG550" s="15"/>
      <c r="EH550" s="15"/>
      <c r="EI550" s="15"/>
      <c r="EJ550" s="15"/>
      <c r="EK550" s="15"/>
      <c r="EL550" s="15"/>
      <c r="EM550" s="15"/>
      <c r="EN550" s="15"/>
      <c r="EO550" s="15"/>
      <c r="EP550" s="15"/>
      <c r="EQ550" s="15"/>
      <c r="ER550" s="15"/>
      <c r="ES550" s="15"/>
      <c r="ET550" s="15"/>
      <c r="EU550" s="15"/>
      <c r="EV550" s="15"/>
      <c r="EW550" s="15"/>
      <c r="EX550" s="15"/>
      <c r="EY550" s="15"/>
      <c r="EZ550" s="15"/>
      <c r="FA550" s="15"/>
      <c r="FB550" s="15"/>
      <c r="FC550" s="15"/>
      <c r="FD550" s="15"/>
      <c r="FE550" s="15"/>
      <c r="FF550" s="15"/>
      <c r="FG550" s="15"/>
      <c r="FH550" s="15"/>
      <c r="FI550" s="15"/>
      <c r="FJ550" s="15"/>
      <c r="FK550" s="15"/>
      <c r="FL550" s="15"/>
      <c r="FM550" s="15"/>
      <c r="FN550" s="15"/>
      <c r="FO550" s="15"/>
      <c r="FP550" s="15"/>
      <c r="FQ550" s="15"/>
      <c r="FR550" s="15"/>
      <c r="FS550" s="15"/>
      <c r="FT550" s="15"/>
      <c r="FU550" s="15"/>
      <c r="FV550" s="15"/>
      <c r="FW550" s="15"/>
      <c r="FX550" s="15"/>
      <c r="FY550" s="15"/>
      <c r="FZ550" s="15"/>
      <c r="GA550" s="15"/>
      <c r="GB550" s="15"/>
      <c r="GC550" s="15"/>
      <c r="GD550" s="15"/>
      <c r="GE550" s="15"/>
      <c r="GF550" s="15"/>
      <c r="GG550" s="15"/>
      <c r="GH550" s="15"/>
      <c r="GI550" s="15"/>
      <c r="GJ550" s="15"/>
      <c r="GK550" s="15"/>
      <c r="GL550" s="15"/>
      <c r="GM550" s="15"/>
      <c r="GN550" s="15"/>
      <c r="GO550" s="15"/>
      <c r="GP550" s="15"/>
      <c r="GQ550" s="15"/>
      <c r="GR550" s="15"/>
      <c r="GS550" s="15"/>
      <c r="GT550" s="15"/>
      <c r="GU550" s="15"/>
      <c r="GV550" s="15"/>
      <c r="GW550" s="15"/>
      <c r="GX550" s="15"/>
      <c r="GY550" s="15"/>
      <c r="GZ550" s="15"/>
      <c r="HA550" s="15"/>
      <c r="HB550" s="15"/>
      <c r="HC550" s="15"/>
      <c r="HD550" s="15"/>
      <c r="HE550" s="15"/>
      <c r="HF550" s="15"/>
      <c r="HG550" s="15"/>
      <c r="HH550" s="15"/>
      <c r="HI550" s="15"/>
      <c r="HJ550" s="15"/>
      <c r="HK550" s="15"/>
      <c r="HL550" s="15"/>
      <c r="HM550" s="15"/>
      <c r="HN550" s="15"/>
      <c r="HO550" s="15"/>
      <c r="HP550" s="15"/>
      <c r="HQ550" s="15"/>
      <c r="HR550" s="15"/>
      <c r="HS550" s="15"/>
      <c r="HT550" s="15"/>
      <c r="HU550" s="15"/>
      <c r="HV550" s="15"/>
      <c r="HW550" s="15"/>
      <c r="HX550" s="15"/>
      <c r="HY550" s="15"/>
      <c r="HZ550" s="15"/>
      <c r="IA550" s="15"/>
      <c r="IB550" s="15"/>
      <c r="IC550" s="15"/>
      <c r="ID550" s="15"/>
      <c r="IE550" s="15"/>
      <c r="IF550" s="15"/>
      <c r="IG550" s="15"/>
      <c r="IH550" s="15"/>
      <c r="II550" s="15"/>
      <c r="IJ550" s="15"/>
      <c r="IK550" s="15"/>
      <c r="IL550" s="15"/>
      <c r="IM550" s="15"/>
      <c r="IN550" s="15"/>
      <c r="IO550" s="15"/>
      <c r="IP550" s="15"/>
      <c r="IQ550" s="15"/>
      <c r="IR550" s="15"/>
      <c r="IS550" s="15"/>
      <c r="IT550" s="15"/>
      <c r="IU550" s="15"/>
      <c r="IV550" s="15"/>
    </row>
    <row r="551" spans="1:256" s="28" customFormat="1" ht="14.25" customHeight="1">
      <c r="A551" s="188"/>
      <c r="B551" s="198"/>
      <c r="C551" s="197" t="s">
        <v>1010</v>
      </c>
      <c r="D551" s="191">
        <f>D549</f>
        <v>445135</v>
      </c>
      <c r="E551" s="191">
        <f>E549</f>
        <v>528495</v>
      </c>
      <c r="F551" s="191">
        <f>F549</f>
        <v>66819</v>
      </c>
      <c r="G551" s="203">
        <f>F551/E551*100</f>
        <v>12.64326057957029</v>
      </c>
      <c r="H551" s="10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  <c r="BT551" s="69"/>
      <c r="BU551" s="69"/>
      <c r="BV551" s="69"/>
      <c r="BW551" s="69"/>
      <c r="BX551" s="69"/>
      <c r="BY551" s="69"/>
      <c r="BZ551" s="69"/>
      <c r="CA551" s="69"/>
      <c r="CB551" s="69"/>
      <c r="CC551" s="69"/>
      <c r="CD551" s="69"/>
      <c r="CE551" s="69"/>
      <c r="CF551" s="69"/>
      <c r="CG551" s="69"/>
      <c r="CH551" s="69"/>
      <c r="CI551" s="69"/>
      <c r="CJ551" s="69"/>
      <c r="CK551" s="69"/>
      <c r="CL551" s="69"/>
      <c r="CM551" s="69"/>
      <c r="CN551" s="69"/>
      <c r="CO551" s="69"/>
      <c r="CP551" s="69"/>
      <c r="CQ551" s="69"/>
      <c r="CR551" s="69"/>
      <c r="CS551" s="69"/>
      <c r="CT551" s="69"/>
      <c r="CU551" s="69"/>
      <c r="CV551" s="69"/>
      <c r="CW551" s="69"/>
      <c r="CX551" s="69"/>
      <c r="CY551" s="69"/>
      <c r="CZ551" s="69"/>
      <c r="DA551" s="69"/>
      <c r="DB551" s="69"/>
      <c r="DC551" s="69"/>
      <c r="DD551" s="69"/>
      <c r="DE551" s="69"/>
      <c r="DF551" s="69"/>
      <c r="DG551" s="69"/>
      <c r="DH551" s="69"/>
      <c r="DI551" s="69"/>
      <c r="DJ551" s="69"/>
      <c r="DK551" s="69"/>
      <c r="DL551" s="69"/>
      <c r="DM551" s="69"/>
      <c r="DN551" s="69"/>
      <c r="DO551" s="69"/>
      <c r="DP551" s="69"/>
      <c r="DQ551" s="69"/>
      <c r="DR551" s="69"/>
      <c r="DS551" s="69"/>
      <c r="DT551" s="69"/>
      <c r="DU551" s="69"/>
      <c r="DV551" s="69"/>
      <c r="DW551" s="69"/>
      <c r="DX551" s="69"/>
      <c r="DY551" s="69"/>
      <c r="DZ551" s="69"/>
      <c r="EA551" s="69"/>
      <c r="EB551" s="69"/>
      <c r="EC551" s="69"/>
      <c r="ED551" s="69"/>
      <c r="EE551" s="69"/>
      <c r="EF551" s="69"/>
      <c r="EG551" s="69"/>
      <c r="EH551" s="69"/>
      <c r="EI551" s="69"/>
      <c r="EJ551" s="69"/>
      <c r="EK551" s="69"/>
      <c r="EL551" s="69"/>
      <c r="EM551" s="69"/>
      <c r="EN551" s="69"/>
      <c r="EO551" s="69"/>
      <c r="EP551" s="69"/>
      <c r="EQ551" s="69"/>
      <c r="ER551" s="69"/>
      <c r="ES551" s="69"/>
      <c r="ET551" s="69"/>
      <c r="EU551" s="69"/>
      <c r="EV551" s="69"/>
      <c r="EW551" s="69"/>
      <c r="EX551" s="69"/>
      <c r="EY551" s="69"/>
      <c r="EZ551" s="69"/>
      <c r="FA551" s="69"/>
      <c r="FB551" s="69"/>
      <c r="FC551" s="69"/>
      <c r="FD551" s="69"/>
      <c r="FE551" s="69"/>
      <c r="FF551" s="69"/>
      <c r="FG551" s="69"/>
      <c r="FH551" s="69"/>
      <c r="FI551" s="69"/>
      <c r="FJ551" s="69"/>
      <c r="FK551" s="69"/>
      <c r="FL551" s="69"/>
      <c r="FM551" s="69"/>
      <c r="FN551" s="69"/>
      <c r="FO551" s="69"/>
      <c r="FP551" s="69"/>
      <c r="FQ551" s="69"/>
      <c r="FR551" s="69"/>
      <c r="FS551" s="69"/>
      <c r="FT551" s="69"/>
      <c r="FU551" s="69"/>
      <c r="FV551" s="69"/>
      <c r="FW551" s="69"/>
      <c r="FX551" s="69"/>
      <c r="FY551" s="69"/>
      <c r="FZ551" s="69"/>
      <c r="GA551" s="69"/>
      <c r="GB551" s="69"/>
      <c r="GC551" s="69"/>
      <c r="GD551" s="69"/>
      <c r="GE551" s="69"/>
      <c r="GF551" s="69"/>
      <c r="GG551" s="69"/>
      <c r="GH551" s="69"/>
      <c r="GI551" s="69"/>
      <c r="GJ551" s="69"/>
      <c r="GK551" s="69"/>
      <c r="GL551" s="69"/>
      <c r="GM551" s="69"/>
      <c r="GN551" s="69"/>
      <c r="GO551" s="69"/>
      <c r="GP551" s="69"/>
      <c r="GQ551" s="69"/>
      <c r="GR551" s="69"/>
      <c r="GS551" s="69"/>
      <c r="GT551" s="69"/>
      <c r="GU551" s="69"/>
      <c r="GV551" s="69"/>
      <c r="GW551" s="69"/>
      <c r="GX551" s="69"/>
      <c r="GY551" s="69"/>
      <c r="GZ551" s="69"/>
      <c r="HA551" s="69"/>
      <c r="HB551" s="69"/>
      <c r="HC551" s="69"/>
      <c r="HD551" s="69"/>
      <c r="HE551" s="69"/>
      <c r="HF551" s="69"/>
      <c r="HG551" s="69"/>
      <c r="HH551" s="69"/>
      <c r="HI551" s="69"/>
      <c r="HJ551" s="69"/>
      <c r="HK551" s="69"/>
      <c r="HL551" s="69"/>
      <c r="HM551" s="69"/>
      <c r="HN551" s="69"/>
      <c r="HO551" s="69"/>
      <c r="HP551" s="69"/>
      <c r="HQ551" s="69"/>
      <c r="HR551" s="69"/>
      <c r="HS551" s="69"/>
      <c r="HT551" s="69"/>
      <c r="HU551" s="69"/>
      <c r="HV551" s="69"/>
      <c r="HW551" s="69"/>
      <c r="HX551" s="69"/>
      <c r="HY551" s="69"/>
      <c r="HZ551" s="69"/>
      <c r="IA551" s="69"/>
      <c r="IB551" s="69"/>
      <c r="IC551" s="69"/>
      <c r="ID551" s="69"/>
      <c r="IE551" s="69"/>
      <c r="IF551" s="69"/>
      <c r="IG551" s="69"/>
      <c r="IH551" s="69"/>
      <c r="II551" s="69"/>
      <c r="IJ551" s="69"/>
      <c r="IK551" s="69"/>
      <c r="IL551" s="69"/>
      <c r="IM551" s="69"/>
      <c r="IN551" s="69"/>
      <c r="IO551" s="69"/>
      <c r="IP551" s="69"/>
      <c r="IQ551" s="69"/>
      <c r="IR551" s="69"/>
      <c r="IS551" s="69"/>
      <c r="IT551" s="69"/>
      <c r="IU551" s="69"/>
      <c r="IV551" s="69"/>
    </row>
    <row r="552" spans="1:256" s="28" customFormat="1" ht="14.25" customHeight="1">
      <c r="A552" s="16"/>
      <c r="B552" s="59"/>
      <c r="C552" s="183"/>
      <c r="D552" s="184"/>
      <c r="E552" s="69"/>
      <c r="F552" s="186"/>
      <c r="G552" s="29"/>
      <c r="O552" s="69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  <c r="DX552" s="15"/>
      <c r="DY552" s="15"/>
      <c r="DZ552" s="15"/>
      <c r="EA552" s="15"/>
      <c r="EB552" s="15"/>
      <c r="EC552" s="15"/>
      <c r="ED552" s="15"/>
      <c r="EE552" s="15"/>
      <c r="EF552" s="15"/>
      <c r="EG552" s="15"/>
      <c r="EH552" s="15"/>
      <c r="EI552" s="15"/>
      <c r="EJ552" s="15"/>
      <c r="EK552" s="15"/>
      <c r="EL552" s="15"/>
      <c r="EM552" s="15"/>
      <c r="EN552" s="15"/>
      <c r="EO552" s="15"/>
      <c r="EP552" s="15"/>
      <c r="EQ552" s="15"/>
      <c r="ER552" s="15"/>
      <c r="ES552" s="15"/>
      <c r="ET552" s="15"/>
      <c r="EU552" s="15"/>
      <c r="EV552" s="15"/>
      <c r="EW552" s="15"/>
      <c r="EX552" s="15"/>
      <c r="EY552" s="15"/>
      <c r="EZ552" s="15"/>
      <c r="FA552" s="15"/>
      <c r="FB552" s="15"/>
      <c r="FC552" s="15"/>
      <c r="FD552" s="15"/>
      <c r="FE552" s="15"/>
      <c r="FF552" s="15"/>
      <c r="FG552" s="15"/>
      <c r="FH552" s="15"/>
      <c r="FI552" s="15"/>
      <c r="FJ552" s="15"/>
      <c r="FK552" s="15"/>
      <c r="FL552" s="15"/>
      <c r="FM552" s="15"/>
      <c r="FN552" s="15"/>
      <c r="FO552" s="15"/>
      <c r="FP552" s="15"/>
      <c r="FQ552" s="15"/>
      <c r="FR552" s="15"/>
      <c r="FS552" s="15"/>
      <c r="FT552" s="15"/>
      <c r="FU552" s="15"/>
      <c r="FV552" s="15"/>
      <c r="FW552" s="15"/>
      <c r="FX552" s="15"/>
      <c r="FY552" s="15"/>
      <c r="FZ552" s="15"/>
      <c r="GA552" s="15"/>
      <c r="GB552" s="15"/>
      <c r="GC552" s="15"/>
      <c r="GD552" s="15"/>
      <c r="GE552" s="15"/>
      <c r="GF552" s="15"/>
      <c r="GG552" s="15"/>
      <c r="GH552" s="15"/>
      <c r="GI552" s="15"/>
      <c r="GJ552" s="15"/>
      <c r="GK552" s="15"/>
      <c r="GL552" s="15"/>
      <c r="GM552" s="15"/>
      <c r="GN552" s="15"/>
      <c r="GO552" s="15"/>
      <c r="GP552" s="15"/>
      <c r="GQ552" s="15"/>
      <c r="GR552" s="15"/>
      <c r="GS552" s="15"/>
      <c r="GT552" s="15"/>
      <c r="GU552" s="15"/>
      <c r="GV552" s="15"/>
      <c r="GW552" s="15"/>
      <c r="GX552" s="15"/>
      <c r="GY552" s="15"/>
      <c r="GZ552" s="15"/>
      <c r="HA552" s="15"/>
      <c r="HB552" s="15"/>
      <c r="HC552" s="15"/>
      <c r="HD552" s="15"/>
      <c r="HE552" s="15"/>
      <c r="HF552" s="15"/>
      <c r="HG552" s="15"/>
      <c r="HH552" s="15"/>
      <c r="HI552" s="15"/>
      <c r="HJ552" s="15"/>
      <c r="HK552" s="15"/>
      <c r="HL552" s="15"/>
      <c r="HM552" s="15"/>
      <c r="HN552" s="15"/>
      <c r="HO552" s="15"/>
      <c r="HP552" s="15"/>
      <c r="HQ552" s="15"/>
      <c r="HR552" s="15"/>
      <c r="HS552" s="15"/>
      <c r="HT552" s="15"/>
      <c r="HU552" s="15"/>
      <c r="HV552" s="15"/>
      <c r="HW552" s="15"/>
      <c r="HX552" s="15"/>
      <c r="HY552" s="15"/>
      <c r="HZ552" s="15"/>
      <c r="IA552" s="15"/>
      <c r="IB552" s="15"/>
      <c r="IC552" s="15"/>
      <c r="ID552" s="15"/>
      <c r="IE552" s="15"/>
      <c r="IF552" s="15"/>
      <c r="IG552" s="15"/>
      <c r="IH552" s="15"/>
      <c r="II552" s="15"/>
      <c r="IJ552" s="15"/>
      <c r="IK552" s="15"/>
      <c r="IL552" s="15"/>
      <c r="IM552" s="15"/>
      <c r="IN552" s="15"/>
      <c r="IO552" s="15"/>
      <c r="IP552" s="15"/>
      <c r="IQ552" s="15"/>
      <c r="IR552" s="15"/>
      <c r="IS552" s="15"/>
      <c r="IT552" s="15"/>
      <c r="IU552" s="15"/>
      <c r="IV552" s="15"/>
    </row>
    <row r="553" spans="1:7" ht="15.75">
      <c r="A553" s="64" t="s">
        <v>1038</v>
      </c>
      <c r="B553" s="28"/>
      <c r="C553" s="28"/>
      <c r="G553" s="15"/>
    </row>
    <row r="554" spans="1:7" ht="12.75">
      <c r="A554" s="16"/>
      <c r="B554" s="59"/>
      <c r="C554" s="183"/>
      <c r="G554" s="15"/>
    </row>
    <row r="555" spans="1:7" ht="14.25" customHeight="1">
      <c r="A555" s="66" t="s">
        <v>755</v>
      </c>
      <c r="B555" s="14"/>
      <c r="G555" s="15"/>
    </row>
    <row r="556" spans="1:4" ht="12.75">
      <c r="A556" s="58"/>
      <c r="B556" s="14"/>
      <c r="D556" s="15" t="s">
        <v>1012</v>
      </c>
    </row>
    <row r="557" spans="1:16" ht="25.5" customHeight="1">
      <c r="A557" s="7" t="s">
        <v>662</v>
      </c>
      <c r="B557" s="7" t="s">
        <v>664</v>
      </c>
      <c r="C557" s="5" t="s">
        <v>665</v>
      </c>
      <c r="D557" s="44" t="s">
        <v>795</v>
      </c>
      <c r="E557" s="51" t="s">
        <v>796</v>
      </c>
      <c r="F557" s="5" t="s">
        <v>636</v>
      </c>
      <c r="G557" s="43" t="s">
        <v>797</v>
      </c>
      <c r="P557" s="134"/>
    </row>
    <row r="558" spans="1:21" ht="39.75" customHeight="1">
      <c r="A558" s="288" t="s">
        <v>548</v>
      </c>
      <c r="B558" s="127">
        <v>3636</v>
      </c>
      <c r="C558" s="131" t="s">
        <v>467</v>
      </c>
      <c r="D558" s="156">
        <v>5565</v>
      </c>
      <c r="E558" s="156">
        <v>6181</v>
      </c>
      <c r="F558" s="267">
        <v>2780</v>
      </c>
      <c r="G558" s="158">
        <f>F558/E558*100</f>
        <v>44.9765410127811</v>
      </c>
      <c r="P558" s="134"/>
      <c r="U558" s="134"/>
    </row>
    <row r="559" spans="1:16" ht="25.5" customHeight="1">
      <c r="A559" s="130" t="s">
        <v>548</v>
      </c>
      <c r="B559" s="126">
        <v>6172</v>
      </c>
      <c r="C559" s="118" t="s">
        <v>466</v>
      </c>
      <c r="D559" s="156">
        <v>16917</v>
      </c>
      <c r="E559" s="156">
        <v>16917</v>
      </c>
      <c r="F559" s="267">
        <v>5344</v>
      </c>
      <c r="G559" s="158">
        <f>F559/E559*100</f>
        <v>31.589525329550156</v>
      </c>
      <c r="P559" s="134"/>
    </row>
    <row r="560" spans="1:20" ht="12.75">
      <c r="A560" s="179"/>
      <c r="B560" s="196"/>
      <c r="C560" s="195" t="s">
        <v>1008</v>
      </c>
      <c r="D560" s="265">
        <f>SUM(D558:D559)</f>
        <v>22482</v>
      </c>
      <c r="E560" s="265">
        <f>SUM(E558:E559)</f>
        <v>23098</v>
      </c>
      <c r="F560" s="296">
        <f>SUM(F558:F559)</f>
        <v>8124</v>
      </c>
      <c r="G560" s="96">
        <f>F560/E560*100</f>
        <v>35.171876352930994</v>
      </c>
      <c r="T560" s="15" t="s">
        <v>810</v>
      </c>
    </row>
    <row r="561" spans="1:7" ht="12.75">
      <c r="A561" s="16"/>
      <c r="B561" s="59"/>
      <c r="C561" s="183"/>
      <c r="D561" s="184"/>
      <c r="E561" s="185"/>
      <c r="F561" s="229"/>
      <c r="G561" s="29"/>
    </row>
    <row r="562" spans="1:7" ht="14.25" customHeight="1">
      <c r="A562" s="40" t="s">
        <v>758</v>
      </c>
      <c r="B562" s="19"/>
      <c r="C562" s="39"/>
      <c r="D562" s="49"/>
      <c r="E562" s="52"/>
      <c r="F562" s="46"/>
      <c r="G562" s="35"/>
    </row>
    <row r="563" spans="1:7" ht="12.75">
      <c r="A563" s="16"/>
      <c r="B563" s="19"/>
      <c r="C563" s="39"/>
      <c r="D563" s="49"/>
      <c r="E563" s="52"/>
      <c r="F563" s="46"/>
      <c r="G563" s="35"/>
    </row>
    <row r="564" spans="1:7" ht="26.25" customHeight="1">
      <c r="A564" s="7" t="s">
        <v>662</v>
      </c>
      <c r="B564" s="7" t="s">
        <v>664</v>
      </c>
      <c r="C564" s="5" t="s">
        <v>665</v>
      </c>
      <c r="D564" s="44" t="s">
        <v>795</v>
      </c>
      <c r="E564" s="51" t="s">
        <v>796</v>
      </c>
      <c r="F564" s="5" t="s">
        <v>636</v>
      </c>
      <c r="G564" s="43" t="s">
        <v>797</v>
      </c>
    </row>
    <row r="565" spans="1:7" ht="50.25" customHeight="1">
      <c r="A565" s="130" t="s">
        <v>548</v>
      </c>
      <c r="B565" s="126">
        <v>3636</v>
      </c>
      <c r="C565" s="131" t="s">
        <v>468</v>
      </c>
      <c r="D565" s="156">
        <v>4500</v>
      </c>
      <c r="E565" s="156">
        <v>25833</v>
      </c>
      <c r="F565" s="267">
        <v>934</v>
      </c>
      <c r="G565" s="158">
        <f>F565/E565*100</f>
        <v>3.61553052297449</v>
      </c>
    </row>
    <row r="566" spans="1:7" ht="26.25" customHeight="1">
      <c r="A566" s="130" t="s">
        <v>548</v>
      </c>
      <c r="B566" s="126">
        <v>6172</v>
      </c>
      <c r="C566" s="118" t="s">
        <v>724</v>
      </c>
      <c r="D566" s="156">
        <v>5500</v>
      </c>
      <c r="E566" s="156">
        <v>6000</v>
      </c>
      <c r="F566" s="267">
        <v>1639</v>
      </c>
      <c r="G566" s="158">
        <f>F566/E566*100</f>
        <v>27.316666666666666</v>
      </c>
    </row>
    <row r="567" spans="1:7" ht="12.75">
      <c r="A567" s="179"/>
      <c r="B567" s="196"/>
      <c r="C567" s="249" t="s">
        <v>1009</v>
      </c>
      <c r="D567" s="247">
        <f>SUM(D565:D566)</f>
        <v>10000</v>
      </c>
      <c r="E567" s="248">
        <f>SUM(E565:E566)</f>
        <v>31833</v>
      </c>
      <c r="F567" s="248">
        <f>SUM(F565:F566)</f>
        <v>2573</v>
      </c>
      <c r="G567" s="202">
        <f>F567/E567*100</f>
        <v>8.082807149813087</v>
      </c>
    </row>
    <row r="568" spans="1:22" ht="12.75">
      <c r="A568" s="16"/>
      <c r="B568" s="59"/>
      <c r="C568" s="183"/>
      <c r="D568" s="184"/>
      <c r="E568" s="185"/>
      <c r="F568" s="229"/>
      <c r="G568" s="99"/>
      <c r="V568" s="373"/>
    </row>
    <row r="569" spans="1:256" s="13" customFormat="1" ht="12.75">
      <c r="A569" s="188"/>
      <c r="B569" s="198"/>
      <c r="C569" s="197" t="s">
        <v>1010</v>
      </c>
      <c r="D569" s="189">
        <f>D560+D567</f>
        <v>32482</v>
      </c>
      <c r="E569" s="190">
        <f>E560+E567</f>
        <v>54931</v>
      </c>
      <c r="F569" s="191">
        <f>F560+F567</f>
        <v>10697</v>
      </c>
      <c r="G569" s="26">
        <f>F569/E569*100</f>
        <v>19.47352132675538</v>
      </c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</row>
    <row r="570" spans="1:256" s="13" customFormat="1" ht="12.75">
      <c r="A570" s="15"/>
      <c r="B570" s="15"/>
      <c r="C570" s="15"/>
      <c r="D570" s="15"/>
      <c r="E570" s="15"/>
      <c r="F570" s="15"/>
      <c r="G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  <c r="DX570" s="15"/>
      <c r="DY570" s="15"/>
      <c r="DZ570" s="15"/>
      <c r="EA570" s="15"/>
      <c r="EB570" s="15"/>
      <c r="EC570" s="15"/>
      <c r="ED570" s="15"/>
      <c r="EE570" s="15"/>
      <c r="EF570" s="15"/>
      <c r="EG570" s="15"/>
      <c r="EH570" s="15"/>
      <c r="EI570" s="15"/>
      <c r="EJ570" s="15"/>
      <c r="EK570" s="15"/>
      <c r="EL570" s="15"/>
      <c r="EM570" s="15"/>
      <c r="EN570" s="15"/>
      <c r="EO570" s="15"/>
      <c r="EP570" s="15"/>
      <c r="EQ570" s="15"/>
      <c r="ER570" s="15"/>
      <c r="ES570" s="15"/>
      <c r="ET570" s="15"/>
      <c r="EU570" s="15"/>
      <c r="EV570" s="15"/>
      <c r="EW570" s="15"/>
      <c r="EX570" s="15"/>
      <c r="EY570" s="15"/>
      <c r="EZ570" s="15"/>
      <c r="FA570" s="15"/>
      <c r="FB570" s="15"/>
      <c r="FC570" s="15"/>
      <c r="FD570" s="15"/>
      <c r="FE570" s="15"/>
      <c r="FF570" s="15"/>
      <c r="FG570" s="15"/>
      <c r="FH570" s="15"/>
      <c r="FI570" s="15"/>
      <c r="FJ570" s="15"/>
      <c r="FK570" s="15"/>
      <c r="FL570" s="15"/>
      <c r="FM570" s="15"/>
      <c r="FN570" s="15"/>
      <c r="FO570" s="15"/>
      <c r="FP570" s="15"/>
      <c r="FQ570" s="15"/>
      <c r="FR570" s="15"/>
      <c r="FS570" s="15"/>
      <c r="FT570" s="15"/>
      <c r="FU570" s="15"/>
      <c r="FV570" s="15"/>
      <c r="FW570" s="15"/>
      <c r="FX570" s="15"/>
      <c r="FY570" s="15"/>
      <c r="FZ570" s="15"/>
      <c r="GA570" s="15"/>
      <c r="GB570" s="15"/>
      <c r="GC570" s="15"/>
      <c r="GD570" s="15"/>
      <c r="GE570" s="15"/>
      <c r="GF570" s="15"/>
      <c r="GG570" s="15"/>
      <c r="GH570" s="15"/>
      <c r="GI570" s="15"/>
      <c r="GJ570" s="15"/>
      <c r="GK570" s="15"/>
      <c r="GL570" s="15"/>
      <c r="GM570" s="15"/>
      <c r="GN570" s="15"/>
      <c r="GO570" s="15"/>
      <c r="GP570" s="15"/>
      <c r="GQ570" s="15"/>
      <c r="GR570" s="15"/>
      <c r="GS570" s="15"/>
      <c r="GT570" s="15"/>
      <c r="GU570" s="15"/>
      <c r="GV570" s="15"/>
      <c r="GW570" s="15"/>
      <c r="GX570" s="15"/>
      <c r="GY570" s="15"/>
      <c r="GZ570" s="15"/>
      <c r="HA570" s="15"/>
      <c r="HB570" s="15"/>
      <c r="HC570" s="15"/>
      <c r="HD570" s="15"/>
      <c r="HE570" s="15"/>
      <c r="HF570" s="15"/>
      <c r="HG570" s="15"/>
      <c r="HH570" s="15"/>
      <c r="HI570" s="15"/>
      <c r="HJ570" s="15"/>
      <c r="HK570" s="15"/>
      <c r="HL570" s="15"/>
      <c r="HM570" s="15"/>
      <c r="HN570" s="15"/>
      <c r="HO570" s="15"/>
      <c r="HP570" s="15"/>
      <c r="HQ570" s="15"/>
      <c r="HR570" s="15"/>
      <c r="HS570" s="15"/>
      <c r="HT570" s="15"/>
      <c r="HU570" s="15"/>
      <c r="HV570" s="15"/>
      <c r="HW570" s="15"/>
      <c r="HX570" s="15"/>
      <c r="HY570" s="15"/>
      <c r="HZ570" s="15"/>
      <c r="IA570" s="15"/>
      <c r="IB570" s="15"/>
      <c r="IC570" s="15"/>
      <c r="ID570" s="15"/>
      <c r="IE570" s="15"/>
      <c r="IF570" s="15"/>
      <c r="IG570" s="15"/>
      <c r="IH570" s="15"/>
      <c r="II570" s="15"/>
      <c r="IJ570" s="15"/>
      <c r="IK570" s="15"/>
      <c r="IL570" s="15"/>
      <c r="IM570" s="15"/>
      <c r="IN570" s="15"/>
      <c r="IO570" s="15"/>
      <c r="IP570" s="15"/>
      <c r="IQ570" s="15"/>
      <c r="IR570" s="15"/>
      <c r="IS570" s="15"/>
      <c r="IT570" s="15"/>
      <c r="IU570" s="15"/>
      <c r="IV570" s="15"/>
    </row>
    <row r="571" spans="1:256" s="28" customFormat="1" ht="17.25" customHeight="1">
      <c r="A571" s="64" t="s">
        <v>782</v>
      </c>
      <c r="D571" s="69"/>
      <c r="E571" s="69"/>
      <c r="F571" s="69"/>
      <c r="O571" s="69"/>
      <c r="P571" s="15"/>
      <c r="Q571" s="15"/>
      <c r="R571" s="134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  <c r="DX571" s="15"/>
      <c r="DY571" s="15"/>
      <c r="DZ571" s="15"/>
      <c r="EA571" s="15"/>
      <c r="EB571" s="15"/>
      <c r="EC571" s="15"/>
      <c r="ED571" s="15"/>
      <c r="EE571" s="15"/>
      <c r="EF571" s="15"/>
      <c r="EG571" s="15"/>
      <c r="EH571" s="15"/>
      <c r="EI571" s="15"/>
      <c r="EJ571" s="15"/>
      <c r="EK571" s="15"/>
      <c r="EL571" s="15"/>
      <c r="EM571" s="15"/>
      <c r="EN571" s="15"/>
      <c r="EO571" s="15"/>
      <c r="EP571" s="15"/>
      <c r="EQ571" s="15"/>
      <c r="ER571" s="15"/>
      <c r="ES571" s="15"/>
      <c r="ET571" s="15"/>
      <c r="EU571" s="15"/>
      <c r="EV571" s="15"/>
      <c r="EW571" s="15"/>
      <c r="EX571" s="15"/>
      <c r="EY571" s="15"/>
      <c r="EZ571" s="15"/>
      <c r="FA571" s="15"/>
      <c r="FB571" s="15"/>
      <c r="FC571" s="15"/>
      <c r="FD571" s="15"/>
      <c r="FE571" s="15"/>
      <c r="FF571" s="15"/>
      <c r="FG571" s="15"/>
      <c r="FH571" s="15"/>
      <c r="FI571" s="15"/>
      <c r="FJ571" s="15"/>
      <c r="FK571" s="15"/>
      <c r="FL571" s="15"/>
      <c r="FM571" s="15"/>
      <c r="FN571" s="15"/>
      <c r="FO571" s="15"/>
      <c r="FP571" s="15"/>
      <c r="FQ571" s="15"/>
      <c r="FR571" s="15"/>
      <c r="FS571" s="15"/>
      <c r="FT571" s="15"/>
      <c r="FU571" s="15"/>
      <c r="FV571" s="15"/>
      <c r="FW571" s="15"/>
      <c r="FX571" s="15"/>
      <c r="FY571" s="15"/>
      <c r="FZ571" s="15"/>
      <c r="GA571" s="15"/>
      <c r="GB571" s="15"/>
      <c r="GC571" s="15"/>
      <c r="GD571" s="15"/>
      <c r="GE571" s="15"/>
      <c r="GF571" s="15"/>
      <c r="GG571" s="15"/>
      <c r="GH571" s="15"/>
      <c r="GI571" s="15"/>
      <c r="GJ571" s="15"/>
      <c r="GK571" s="15"/>
      <c r="GL571" s="15"/>
      <c r="GM571" s="15"/>
      <c r="GN571" s="15"/>
      <c r="GO571" s="15"/>
      <c r="GP571" s="15"/>
      <c r="GQ571" s="15"/>
      <c r="GR571" s="15"/>
      <c r="GS571" s="15"/>
      <c r="GT571" s="15"/>
      <c r="GU571" s="15"/>
      <c r="GV571" s="15"/>
      <c r="GW571" s="15"/>
      <c r="GX571" s="15"/>
      <c r="GY571" s="15"/>
      <c r="GZ571" s="15"/>
      <c r="HA571" s="15"/>
      <c r="HB571" s="15"/>
      <c r="HC571" s="15"/>
      <c r="HD571" s="15"/>
      <c r="HE571" s="15"/>
      <c r="HF571" s="15"/>
      <c r="HG571" s="15"/>
      <c r="HH571" s="15"/>
      <c r="HI571" s="15"/>
      <c r="HJ571" s="15"/>
      <c r="HK571" s="15"/>
      <c r="HL571" s="15"/>
      <c r="HM571" s="15"/>
      <c r="HN571" s="15"/>
      <c r="HO571" s="15"/>
      <c r="HP571" s="15"/>
      <c r="HQ571" s="15"/>
      <c r="HR571" s="15"/>
      <c r="HS571" s="15"/>
      <c r="HT571" s="15"/>
      <c r="HU571" s="15"/>
      <c r="HV571" s="15"/>
      <c r="HW571" s="15"/>
      <c r="HX571" s="15"/>
      <c r="HY571" s="15"/>
      <c r="HZ571" s="15"/>
      <c r="IA571" s="15"/>
      <c r="IB571" s="15"/>
      <c r="IC571" s="15"/>
      <c r="ID571" s="15"/>
      <c r="IE571" s="15"/>
      <c r="IF571" s="15"/>
      <c r="IG571" s="15"/>
      <c r="IH571" s="15"/>
      <c r="II571" s="15"/>
      <c r="IJ571" s="15"/>
      <c r="IK571" s="15"/>
      <c r="IL571" s="15"/>
      <c r="IM571" s="15"/>
      <c r="IN571" s="15"/>
      <c r="IO571" s="15"/>
      <c r="IP571" s="15"/>
      <c r="IQ571" s="15"/>
      <c r="IR571" s="15"/>
      <c r="IS571" s="15"/>
      <c r="IT571" s="15"/>
      <c r="IU571" s="15"/>
      <c r="IV571" s="15"/>
    </row>
    <row r="572" ht="12.75">
      <c r="R572" s="134"/>
    </row>
    <row r="573" spans="1:7" ht="24.75" customHeight="1">
      <c r="A573" s="7" t="s">
        <v>662</v>
      </c>
      <c r="B573" s="7" t="s">
        <v>664</v>
      </c>
      <c r="C573" s="5" t="s">
        <v>665</v>
      </c>
      <c r="D573" s="44" t="s">
        <v>795</v>
      </c>
      <c r="E573" s="51" t="s">
        <v>796</v>
      </c>
      <c r="F573" s="5" t="s">
        <v>636</v>
      </c>
      <c r="G573" s="43" t="s">
        <v>797</v>
      </c>
    </row>
    <row r="574" spans="1:7" ht="16.5" customHeight="1">
      <c r="A574" s="130" t="s">
        <v>541</v>
      </c>
      <c r="B574" s="127">
        <v>6409</v>
      </c>
      <c r="C574" s="128" t="s">
        <v>525</v>
      </c>
      <c r="D574" s="430">
        <v>100000</v>
      </c>
      <c r="E574" s="450">
        <v>53228</v>
      </c>
      <c r="F574" s="269" t="s">
        <v>1007</v>
      </c>
      <c r="G574" s="269" t="s">
        <v>1007</v>
      </c>
    </row>
    <row r="575" spans="1:7" ht="25.5">
      <c r="A575" s="130" t="s">
        <v>541</v>
      </c>
      <c r="B575" s="127">
        <v>6409</v>
      </c>
      <c r="C575" s="128" t="s">
        <v>526</v>
      </c>
      <c r="D575" s="430">
        <v>40000</v>
      </c>
      <c r="E575" s="450">
        <v>20607</v>
      </c>
      <c r="F575" s="269" t="s">
        <v>1007</v>
      </c>
      <c r="G575" s="269" t="s">
        <v>1007</v>
      </c>
    </row>
    <row r="576" spans="1:7" ht="25.5" customHeight="1">
      <c r="A576" s="130" t="s">
        <v>541</v>
      </c>
      <c r="B576" s="127">
        <v>6409</v>
      </c>
      <c r="C576" s="128" t="s">
        <v>527</v>
      </c>
      <c r="D576" s="430">
        <v>10000</v>
      </c>
      <c r="E576" s="450">
        <v>8245</v>
      </c>
      <c r="F576" s="269" t="s">
        <v>1007</v>
      </c>
      <c r="G576" s="269" t="s">
        <v>1007</v>
      </c>
    </row>
    <row r="577" spans="1:7" ht="12.75">
      <c r="A577" s="188"/>
      <c r="B577" s="198"/>
      <c r="C577" s="197" t="s">
        <v>1010</v>
      </c>
      <c r="D577" s="189">
        <f>SUM(D574:D576)</f>
        <v>150000</v>
      </c>
      <c r="E577" s="190">
        <f>SUM(E574:E576)</f>
        <v>82080</v>
      </c>
      <c r="F577" s="191">
        <f>SUM(F574:F576)</f>
        <v>0</v>
      </c>
      <c r="G577" s="26">
        <f>F577/E577*100</f>
        <v>0</v>
      </c>
    </row>
    <row r="578" ht="12.75" customHeight="1"/>
    <row r="579" spans="1:3" ht="15.75">
      <c r="A579" s="64" t="s">
        <v>1013</v>
      </c>
      <c r="B579" s="2"/>
      <c r="C579" s="2"/>
    </row>
    <row r="580" spans="1:19" ht="13.5" customHeight="1">
      <c r="A580" s="64"/>
      <c r="B580" s="2"/>
      <c r="C580" s="2"/>
      <c r="S580" s="134"/>
    </row>
    <row r="581" spans="1:7" ht="27" customHeight="1">
      <c r="A581" s="7" t="s">
        <v>662</v>
      </c>
      <c r="B581" s="7" t="s">
        <v>664</v>
      </c>
      <c r="C581" s="5" t="s">
        <v>665</v>
      </c>
      <c r="D581" s="44" t="s">
        <v>795</v>
      </c>
      <c r="E581" s="51" t="s">
        <v>796</v>
      </c>
      <c r="F581" s="5" t="s">
        <v>636</v>
      </c>
      <c r="G581" s="43" t="s">
        <v>797</v>
      </c>
    </row>
    <row r="582" spans="1:7" ht="12.75">
      <c r="A582" s="130" t="s">
        <v>21</v>
      </c>
      <c r="B582" s="127">
        <v>6402</v>
      </c>
      <c r="C582" s="128" t="s">
        <v>762</v>
      </c>
      <c r="D582" s="156">
        <v>0</v>
      </c>
      <c r="E582" s="267">
        <v>0</v>
      </c>
      <c r="F582" s="274">
        <v>6607</v>
      </c>
      <c r="G582" s="158">
        <v>0</v>
      </c>
    </row>
    <row r="583" spans="1:7" ht="12.75">
      <c r="A583" s="478"/>
      <c r="B583" s="479"/>
      <c r="C583" s="480"/>
      <c r="D583" s="481"/>
      <c r="E583" s="373"/>
      <c r="F583" s="482"/>
      <c r="G583" s="386"/>
    </row>
    <row r="584" spans="1:7" ht="14.25" customHeight="1">
      <c r="A584" s="844" t="s">
        <v>659</v>
      </c>
      <c r="B584" s="845"/>
      <c r="C584" s="846"/>
      <c r="D584" s="190">
        <f>D19+D20</f>
        <v>7850604</v>
      </c>
      <c r="E584" s="190">
        <f>E19+E20</f>
        <v>8451881</v>
      </c>
      <c r="F584" s="190">
        <f>F19+F24</f>
        <v>3278587</v>
      </c>
      <c r="G584" s="277">
        <f>G19</f>
        <v>39.092685716183695</v>
      </c>
    </row>
    <row r="585" spans="1:7" ht="12.75" customHeight="1">
      <c r="A585" s="478"/>
      <c r="B585" s="479"/>
      <c r="C585" s="480"/>
      <c r="D585" s="481"/>
      <c r="E585" s="373"/>
      <c r="F585" s="482"/>
      <c r="G585" s="386"/>
    </row>
    <row r="586" spans="1:7" ht="15" customHeight="1">
      <c r="A586" s="64" t="s">
        <v>356</v>
      </c>
      <c r="B586" s="2"/>
      <c r="C586" s="2"/>
      <c r="D586" s="481"/>
      <c r="E586" s="373"/>
      <c r="F586" s="482"/>
      <c r="G586" s="386"/>
    </row>
    <row r="587" spans="1:7" ht="12" customHeight="1">
      <c r="A587" s="478"/>
      <c r="B587" s="479"/>
      <c r="C587" s="480"/>
      <c r="D587" s="481"/>
      <c r="E587" s="373"/>
      <c r="F587" s="482"/>
      <c r="G587" s="386"/>
    </row>
    <row r="588" spans="1:7" ht="27.75" customHeight="1">
      <c r="A588" s="854" t="s">
        <v>624</v>
      </c>
      <c r="B588" s="855"/>
      <c r="C588" s="856"/>
      <c r="D588" s="42" t="s">
        <v>795</v>
      </c>
      <c r="E588" s="51" t="s">
        <v>796</v>
      </c>
      <c r="F588" s="5" t="s">
        <v>636</v>
      </c>
      <c r="G588" s="43" t="s">
        <v>797</v>
      </c>
    </row>
    <row r="589" spans="1:7" ht="26.25" customHeight="1">
      <c r="A589" s="848" t="s">
        <v>465</v>
      </c>
      <c r="B589" s="849"/>
      <c r="C589" s="850"/>
      <c r="D589" s="430">
        <v>1460</v>
      </c>
      <c r="E589" s="450">
        <v>1460</v>
      </c>
      <c r="F589" s="274">
        <v>1460</v>
      </c>
      <c r="G589" s="269">
        <f>F589/E589*100</f>
        <v>100</v>
      </c>
    </row>
    <row r="590" spans="1:7" ht="26.25" customHeight="1">
      <c r="A590" s="848" t="s">
        <v>489</v>
      </c>
      <c r="B590" s="849"/>
      <c r="C590" s="850"/>
      <c r="D590" s="430">
        <v>0</v>
      </c>
      <c r="E590" s="450">
        <v>250</v>
      </c>
      <c r="F590" s="274">
        <v>250</v>
      </c>
      <c r="G590" s="269">
        <f>F590/E590*100</f>
        <v>100</v>
      </c>
    </row>
    <row r="591" spans="1:7" ht="26.25" customHeight="1">
      <c r="A591" s="848" t="s">
        <v>490</v>
      </c>
      <c r="B591" s="849"/>
      <c r="C591" s="850"/>
      <c r="D591" s="430">
        <v>0</v>
      </c>
      <c r="E591" s="450">
        <v>2000</v>
      </c>
      <c r="F591" s="274">
        <v>2000</v>
      </c>
      <c r="G591" s="269">
        <f>F591/E591*100</f>
        <v>100</v>
      </c>
    </row>
    <row r="592" spans="1:21" ht="26.25" customHeight="1">
      <c r="A592" s="848" t="s">
        <v>491</v>
      </c>
      <c r="B592" s="849"/>
      <c r="C592" s="850"/>
      <c r="D592" s="430">
        <v>0</v>
      </c>
      <c r="E592" s="450">
        <v>85</v>
      </c>
      <c r="F592" s="274">
        <v>85</v>
      </c>
      <c r="G592" s="269">
        <f>F592/E592*100</f>
        <v>100</v>
      </c>
      <c r="U592" s="107"/>
    </row>
    <row r="593" spans="1:7" ht="20.25" customHeight="1">
      <c r="A593" s="851" t="s">
        <v>433</v>
      </c>
      <c r="B593" s="852"/>
      <c r="C593" s="853"/>
      <c r="D593" s="548">
        <f>SUM(D589:D592)</f>
        <v>1460</v>
      </c>
      <c r="E593" s="548">
        <f>SUM(E589:E592)</f>
        <v>3795</v>
      </c>
      <c r="F593" s="548">
        <f>SUM(F589:F592)</f>
        <v>3795</v>
      </c>
      <c r="G593" s="579">
        <f>F593/E593*100</f>
        <v>100</v>
      </c>
    </row>
    <row r="594" spans="1:7" ht="23.25" customHeight="1">
      <c r="A594" s="478"/>
      <c r="B594" s="479"/>
      <c r="C594" s="480"/>
      <c r="D594" s="481"/>
      <c r="E594" s="373"/>
      <c r="F594" s="482"/>
      <c r="G594" s="386"/>
    </row>
    <row r="595" spans="1:7" ht="12.75">
      <c r="A595" s="844" t="s">
        <v>350</v>
      </c>
      <c r="B595" s="845"/>
      <c r="C595" s="846"/>
      <c r="D595" s="190">
        <f>D584+D593</f>
        <v>7852064</v>
      </c>
      <c r="E595" s="190">
        <f>E584+E593</f>
        <v>8455676</v>
      </c>
      <c r="F595" s="190">
        <f>F584+F593</f>
        <v>3282382</v>
      </c>
      <c r="G595" s="26">
        <f>F595/E595*100</f>
        <v>38.81868226739057</v>
      </c>
    </row>
    <row r="599" ht="12.75">
      <c r="F599" s="135"/>
    </row>
  </sheetData>
  <mergeCells count="73">
    <mergeCell ref="A259:F259"/>
    <mergeCell ref="A287:C287"/>
    <mergeCell ref="A327:C327"/>
    <mergeCell ref="A588:C588"/>
    <mergeCell ref="A353:D353"/>
    <mergeCell ref="A344:C344"/>
    <mergeCell ref="A334:E334"/>
    <mergeCell ref="A390:C390"/>
    <mergeCell ref="A512:G512"/>
    <mergeCell ref="A413:D413"/>
    <mergeCell ref="A391:C391"/>
    <mergeCell ref="A595:C595"/>
    <mergeCell ref="A462:C462"/>
    <mergeCell ref="A584:C584"/>
    <mergeCell ref="A589:C589"/>
    <mergeCell ref="A592:C592"/>
    <mergeCell ref="A593:C593"/>
    <mergeCell ref="A590:C590"/>
    <mergeCell ref="A591:C591"/>
    <mergeCell ref="A392:C392"/>
    <mergeCell ref="A443:C443"/>
    <mergeCell ref="A455:E455"/>
    <mergeCell ref="A444:C444"/>
    <mergeCell ref="A426:E426"/>
    <mergeCell ref="A420:C420"/>
    <mergeCell ref="A8:C8"/>
    <mergeCell ref="A183:D183"/>
    <mergeCell ref="A196:G196"/>
    <mergeCell ref="A14:C14"/>
    <mergeCell ref="A13:C13"/>
    <mergeCell ref="A93:G93"/>
    <mergeCell ref="A70:C70"/>
    <mergeCell ref="A122:C122"/>
    <mergeCell ref="A91:C91"/>
    <mergeCell ref="A1:G1"/>
    <mergeCell ref="A22:C22"/>
    <mergeCell ref="A26:C26"/>
    <mergeCell ref="A4:C4"/>
    <mergeCell ref="A5:C5"/>
    <mergeCell ref="A6:C6"/>
    <mergeCell ref="A7:C7"/>
    <mergeCell ref="A17:C17"/>
    <mergeCell ref="A11:C11"/>
    <mergeCell ref="A9:C9"/>
    <mergeCell ref="A10:C10"/>
    <mergeCell ref="A59:A69"/>
    <mergeCell ref="A20:C20"/>
    <mergeCell ref="A21:C21"/>
    <mergeCell ref="A23:C23"/>
    <mergeCell ref="A25:C25"/>
    <mergeCell ref="A30:B30"/>
    <mergeCell ref="A55:B55"/>
    <mergeCell ref="A15:C15"/>
    <mergeCell ref="A12:C12"/>
    <mergeCell ref="A213:E213"/>
    <mergeCell ref="A182:D182"/>
    <mergeCell ref="A181:D181"/>
    <mergeCell ref="A43:C43"/>
    <mergeCell ref="A180:D180"/>
    <mergeCell ref="A149:C149"/>
    <mergeCell ref="A161:C161"/>
    <mergeCell ref="A155:C155"/>
    <mergeCell ref="A179:D179"/>
    <mergeCell ref="A205:B205"/>
    <mergeCell ref="A16:C16"/>
    <mergeCell ref="A163:E163"/>
    <mergeCell ref="A92:G92"/>
    <mergeCell ref="A75:A90"/>
    <mergeCell ref="A108:C108"/>
    <mergeCell ref="A141:C141"/>
    <mergeCell ref="A147:C147"/>
    <mergeCell ref="A24:C24"/>
    <mergeCell ref="A96:A107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fitToHeight="0" horizontalDpi="600" verticalDpi="600" orientation="portrait" paperSize="9" scale="80" r:id="rId1"/>
  <headerFooter alignWithMargins="0">
    <oddFooter>&amp;C&amp;P</oddFooter>
  </headerFooter>
  <rowBreaks count="11" manualBreakCount="11">
    <brk id="51" max="6" man="1"/>
    <brk id="108" max="6" man="1"/>
    <brk id="168" max="6" man="1"/>
    <brk id="218" max="6" man="1"/>
    <brk id="264" max="6" man="1"/>
    <brk id="310" max="6" man="1"/>
    <brk id="361" max="6" man="1"/>
    <brk id="418" max="6" man="1"/>
    <brk id="468" max="6" man="1"/>
    <brk id="510" max="6" man="1"/>
    <brk id="5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5"/>
  <sheetViews>
    <sheetView workbookViewId="0" topLeftCell="A1">
      <selection activeCell="I18" sqref="I18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82" customWidth="1"/>
    <col min="7" max="7" width="0" style="0" hidden="1" customWidth="1"/>
  </cols>
  <sheetData>
    <row r="1" spans="1:6" ht="18">
      <c r="A1" s="860" t="s">
        <v>1081</v>
      </c>
      <c r="B1" s="860"/>
      <c r="C1" s="860"/>
      <c r="D1" s="860"/>
      <c r="E1" s="860"/>
      <c r="F1" s="860"/>
    </row>
    <row r="2" spans="1:6" ht="15.75">
      <c r="A2" s="64"/>
      <c r="B2" s="28"/>
      <c r="C2" s="28"/>
      <c r="D2" s="28"/>
      <c r="F2" s="100" t="s">
        <v>790</v>
      </c>
    </row>
    <row r="3" spans="1:7" ht="25.5" customHeight="1">
      <c r="A3" s="101" t="s">
        <v>836</v>
      </c>
      <c r="B3" s="101" t="s">
        <v>837</v>
      </c>
      <c r="C3" s="88" t="s">
        <v>795</v>
      </c>
      <c r="D3" s="89" t="s">
        <v>796</v>
      </c>
      <c r="E3" s="5" t="s">
        <v>636</v>
      </c>
      <c r="F3" s="43" t="s">
        <v>1034</v>
      </c>
      <c r="G3" t="s">
        <v>931</v>
      </c>
    </row>
    <row r="4" spans="1:8" s="28" customFormat="1" ht="12.75">
      <c r="A4" s="32">
        <v>5011</v>
      </c>
      <c r="B4" s="32" t="s">
        <v>896</v>
      </c>
      <c r="C4" s="27">
        <v>157216</v>
      </c>
      <c r="D4" s="27">
        <v>156561</v>
      </c>
      <c r="E4" s="220">
        <v>58164</v>
      </c>
      <c r="F4" s="33">
        <f>E4/D4*100</f>
        <v>37.15101462049935</v>
      </c>
      <c r="G4" s="13"/>
      <c r="H4" s="176"/>
    </row>
    <row r="5" spans="1:8" s="28" customFormat="1" ht="12.75">
      <c r="A5" s="32">
        <v>5021</v>
      </c>
      <c r="B5" s="32" t="s">
        <v>897</v>
      </c>
      <c r="C5" s="27">
        <v>550</v>
      </c>
      <c r="D5" s="27">
        <v>550</v>
      </c>
      <c r="E5" s="220">
        <v>171</v>
      </c>
      <c r="F5" s="33">
        <f aca="true" t="shared" si="0" ref="F5:F54">E5/D5*100</f>
        <v>31.09090909090909</v>
      </c>
      <c r="G5" s="13"/>
      <c r="H5" s="176"/>
    </row>
    <row r="6" spans="1:8" s="28" customFormat="1" ht="12.75">
      <c r="A6" s="32">
        <v>5031</v>
      </c>
      <c r="B6" s="32" t="s">
        <v>898</v>
      </c>
      <c r="C6" s="27">
        <v>40179</v>
      </c>
      <c r="D6" s="27">
        <v>40016</v>
      </c>
      <c r="E6" s="220">
        <v>14764</v>
      </c>
      <c r="F6" s="33">
        <f t="shared" si="0"/>
        <v>36.895241903238706</v>
      </c>
      <c r="G6" s="13"/>
      <c r="H6" s="176"/>
    </row>
    <row r="7" spans="1:8" s="28" customFormat="1" ht="12.75">
      <c r="A7" s="32">
        <v>5032</v>
      </c>
      <c r="B7" s="32" t="s">
        <v>899</v>
      </c>
      <c r="C7" s="27">
        <v>14464</v>
      </c>
      <c r="D7" s="27">
        <v>14406</v>
      </c>
      <c r="E7" s="220">
        <v>5351</v>
      </c>
      <c r="F7" s="33">
        <f t="shared" si="0"/>
        <v>37.144245453283354</v>
      </c>
      <c r="G7" s="13"/>
      <c r="H7" s="24"/>
    </row>
    <row r="8" spans="1:8" s="28" customFormat="1" ht="12.75">
      <c r="A8" s="32">
        <v>5038</v>
      </c>
      <c r="B8" s="32" t="s">
        <v>900</v>
      </c>
      <c r="C8" s="27">
        <v>675</v>
      </c>
      <c r="D8" s="27">
        <v>673</v>
      </c>
      <c r="E8" s="220">
        <v>157</v>
      </c>
      <c r="F8" s="33">
        <f t="shared" si="0"/>
        <v>23.328380386329865</v>
      </c>
      <c r="G8" s="13"/>
      <c r="H8" s="69"/>
    </row>
    <row r="9" spans="1:8" s="28" customFormat="1" ht="12.75">
      <c r="A9" s="32">
        <v>5041</v>
      </c>
      <c r="B9" s="32" t="s">
        <v>739</v>
      </c>
      <c r="C9" s="27">
        <v>0</v>
      </c>
      <c r="D9" s="27">
        <v>0</v>
      </c>
      <c r="E9" s="220">
        <v>21</v>
      </c>
      <c r="F9" s="33" t="s">
        <v>1007</v>
      </c>
      <c r="G9" s="13"/>
      <c r="H9" s="69"/>
    </row>
    <row r="10" spans="1:8" ht="12.75">
      <c r="A10" s="111" t="s">
        <v>845</v>
      </c>
      <c r="B10" s="111" t="s">
        <v>847</v>
      </c>
      <c r="C10" s="95">
        <f>SUM(C4:C9)</f>
        <v>213084</v>
      </c>
      <c r="D10" s="95">
        <f>SUM(D4:D9)</f>
        <v>212206</v>
      </c>
      <c r="E10" s="95">
        <f>SUM(E4:E9)</f>
        <v>78628</v>
      </c>
      <c r="F10" s="107">
        <f t="shared" si="0"/>
        <v>37.05267523067208</v>
      </c>
      <c r="G10" s="110"/>
      <c r="H10" s="106"/>
    </row>
    <row r="11" spans="1:7" s="28" customFormat="1" ht="12.75">
      <c r="A11" s="22">
        <v>5132</v>
      </c>
      <c r="B11" s="22" t="s">
        <v>901</v>
      </c>
      <c r="C11" s="25">
        <v>50</v>
      </c>
      <c r="D11" s="25">
        <v>50</v>
      </c>
      <c r="E11" s="220">
        <v>15</v>
      </c>
      <c r="F11" s="33">
        <f t="shared" si="0"/>
        <v>30</v>
      </c>
      <c r="G11" s="13"/>
    </row>
    <row r="12" spans="1:7" s="28" customFormat="1" ht="12.75">
      <c r="A12" s="22">
        <v>5133</v>
      </c>
      <c r="B12" s="22" t="s">
        <v>654</v>
      </c>
      <c r="C12" s="25">
        <v>0</v>
      </c>
      <c r="D12" s="25">
        <v>5</v>
      </c>
      <c r="E12" s="220">
        <v>1</v>
      </c>
      <c r="F12" s="33">
        <f t="shared" si="0"/>
        <v>20</v>
      </c>
      <c r="G12" s="13"/>
    </row>
    <row r="13" spans="1:7" s="28" customFormat="1" ht="12.75">
      <c r="A13" s="22">
        <v>5134</v>
      </c>
      <c r="B13" s="22" t="s">
        <v>902</v>
      </c>
      <c r="C13" s="25">
        <v>120</v>
      </c>
      <c r="D13" s="25">
        <v>120</v>
      </c>
      <c r="E13" s="220">
        <v>0</v>
      </c>
      <c r="F13" s="33">
        <f t="shared" si="0"/>
        <v>0</v>
      </c>
      <c r="G13" s="13"/>
    </row>
    <row r="14" spans="1:7" s="28" customFormat="1" ht="12.75">
      <c r="A14" s="22">
        <v>5136</v>
      </c>
      <c r="B14" s="22" t="s">
        <v>848</v>
      </c>
      <c r="C14" s="25">
        <v>500</v>
      </c>
      <c r="D14" s="25">
        <v>500</v>
      </c>
      <c r="E14" s="220">
        <v>106</v>
      </c>
      <c r="F14" s="33">
        <f t="shared" si="0"/>
        <v>21.2</v>
      </c>
      <c r="G14" s="13"/>
    </row>
    <row r="15" spans="1:9" s="28" customFormat="1" ht="12.75">
      <c r="A15" s="22">
        <v>5137</v>
      </c>
      <c r="B15" s="22" t="s">
        <v>903</v>
      </c>
      <c r="C15" s="25">
        <v>1500</v>
      </c>
      <c r="D15" s="25">
        <v>1666</v>
      </c>
      <c r="E15" s="220">
        <v>727</v>
      </c>
      <c r="F15" s="33">
        <f t="shared" si="0"/>
        <v>43.637454981992796</v>
      </c>
      <c r="G15" s="13"/>
      <c r="I15" s="28" t="s">
        <v>810</v>
      </c>
    </row>
    <row r="16" spans="1:7" s="28" customFormat="1" ht="12.75">
      <c r="A16" s="22">
        <v>5139</v>
      </c>
      <c r="B16" s="22" t="s">
        <v>904</v>
      </c>
      <c r="C16" s="25">
        <v>3500</v>
      </c>
      <c r="D16" s="25">
        <v>3495</v>
      </c>
      <c r="E16" s="220">
        <v>1087</v>
      </c>
      <c r="F16" s="33">
        <f t="shared" si="0"/>
        <v>31.10157367668097</v>
      </c>
      <c r="G16" s="13"/>
    </row>
    <row r="17" spans="1:7" s="28" customFormat="1" ht="12.75">
      <c r="A17" s="22">
        <v>5142</v>
      </c>
      <c r="B17" s="22" t="s">
        <v>851</v>
      </c>
      <c r="C17" s="25">
        <v>250</v>
      </c>
      <c r="D17" s="25">
        <v>250</v>
      </c>
      <c r="E17" s="220">
        <v>38</v>
      </c>
      <c r="F17" s="33">
        <f t="shared" si="0"/>
        <v>15.2</v>
      </c>
      <c r="G17" s="13"/>
    </row>
    <row r="18" spans="1:7" s="28" customFormat="1" ht="12.75">
      <c r="A18" s="32">
        <v>5151</v>
      </c>
      <c r="B18" s="32" t="s">
        <v>905</v>
      </c>
      <c r="C18" s="25">
        <v>750</v>
      </c>
      <c r="D18" s="25">
        <v>750</v>
      </c>
      <c r="E18" s="220">
        <v>282</v>
      </c>
      <c r="F18" s="33">
        <f t="shared" si="0"/>
        <v>37.6</v>
      </c>
      <c r="G18" s="13"/>
    </row>
    <row r="19" spans="1:7" s="28" customFormat="1" ht="12.75">
      <c r="A19" s="32">
        <v>5152</v>
      </c>
      <c r="B19" s="32" t="s">
        <v>906</v>
      </c>
      <c r="C19" s="25">
        <v>160</v>
      </c>
      <c r="D19" s="25">
        <v>160</v>
      </c>
      <c r="E19" s="220">
        <v>54</v>
      </c>
      <c r="F19" s="33">
        <f t="shared" si="0"/>
        <v>33.75</v>
      </c>
      <c r="G19" s="13"/>
    </row>
    <row r="20" spans="1:7" s="28" customFormat="1" ht="12.75">
      <c r="A20" s="32">
        <v>5153</v>
      </c>
      <c r="B20" s="32" t="s">
        <v>852</v>
      </c>
      <c r="C20" s="25">
        <v>2200</v>
      </c>
      <c r="D20" s="25">
        <v>2200</v>
      </c>
      <c r="E20" s="220">
        <v>961</v>
      </c>
      <c r="F20" s="33">
        <f t="shared" si="0"/>
        <v>43.68181818181818</v>
      </c>
      <c r="G20" s="13"/>
    </row>
    <row r="21" spans="1:7" s="28" customFormat="1" ht="12.75">
      <c r="A21" s="32">
        <v>5154</v>
      </c>
      <c r="B21" s="32" t="s">
        <v>907</v>
      </c>
      <c r="C21" s="25">
        <v>4400</v>
      </c>
      <c r="D21" s="25">
        <v>4400</v>
      </c>
      <c r="E21" s="220">
        <v>1555</v>
      </c>
      <c r="F21" s="33">
        <f t="shared" si="0"/>
        <v>35.340909090909086</v>
      </c>
      <c r="G21" s="13"/>
    </row>
    <row r="22" spans="1:7" s="28" customFormat="1" ht="12.75">
      <c r="A22" s="32">
        <v>5156</v>
      </c>
      <c r="B22" s="32" t="s">
        <v>853</v>
      </c>
      <c r="C22" s="25">
        <v>1900</v>
      </c>
      <c r="D22" s="25">
        <v>1900</v>
      </c>
      <c r="E22" s="220">
        <v>479</v>
      </c>
      <c r="F22" s="33">
        <f t="shared" si="0"/>
        <v>25.210526315789473</v>
      </c>
      <c r="G22" s="13"/>
    </row>
    <row r="23" spans="1:7" s="28" customFormat="1" ht="12.75">
      <c r="A23" s="32">
        <v>5161</v>
      </c>
      <c r="B23" s="32" t="s">
        <v>854</v>
      </c>
      <c r="C23" s="25">
        <v>2600</v>
      </c>
      <c r="D23" s="25">
        <v>2600</v>
      </c>
      <c r="E23" s="220">
        <v>967</v>
      </c>
      <c r="F23" s="33">
        <f t="shared" si="0"/>
        <v>37.19230769230769</v>
      </c>
      <c r="G23" s="13"/>
    </row>
    <row r="24" spans="1:7" s="28" customFormat="1" ht="12.75">
      <c r="A24" s="32">
        <v>5162</v>
      </c>
      <c r="B24" s="32" t="s">
        <v>855</v>
      </c>
      <c r="C24" s="25">
        <v>100</v>
      </c>
      <c r="D24" s="25">
        <v>100</v>
      </c>
      <c r="E24" s="220">
        <v>0</v>
      </c>
      <c r="F24" s="33">
        <f t="shared" si="0"/>
        <v>0</v>
      </c>
      <c r="G24" s="13"/>
    </row>
    <row r="25" spans="1:7" s="28" customFormat="1" ht="12.75">
      <c r="A25" s="22">
        <v>5163</v>
      </c>
      <c r="B25" s="22" t="s">
        <v>856</v>
      </c>
      <c r="C25" s="25">
        <v>1650</v>
      </c>
      <c r="D25" s="25">
        <v>1650</v>
      </c>
      <c r="E25" s="220">
        <v>876</v>
      </c>
      <c r="F25" s="33">
        <f t="shared" si="0"/>
        <v>53.090909090909086</v>
      </c>
      <c r="G25" s="13"/>
    </row>
    <row r="26" spans="1:8" s="28" customFormat="1" ht="12.75">
      <c r="A26" s="22">
        <v>5164</v>
      </c>
      <c r="B26" s="22" t="s">
        <v>857</v>
      </c>
      <c r="C26" s="25">
        <v>400</v>
      </c>
      <c r="D26" s="25">
        <v>1303</v>
      </c>
      <c r="E26" s="220">
        <v>418</v>
      </c>
      <c r="F26" s="33">
        <f t="shared" si="0"/>
        <v>32.079815809669995</v>
      </c>
      <c r="G26" s="13"/>
      <c r="H26" s="176"/>
    </row>
    <row r="27" spans="1:7" s="28" customFormat="1" ht="12.75">
      <c r="A27" s="22">
        <v>5166</v>
      </c>
      <c r="B27" s="22" t="s">
        <v>858</v>
      </c>
      <c r="C27" s="25">
        <v>500</v>
      </c>
      <c r="D27" s="25">
        <v>500</v>
      </c>
      <c r="E27" s="220">
        <v>185</v>
      </c>
      <c r="F27" s="33">
        <f t="shared" si="0"/>
        <v>37</v>
      </c>
      <c r="G27" s="13"/>
    </row>
    <row r="28" spans="1:7" s="28" customFormat="1" ht="12.75">
      <c r="A28" s="22">
        <v>5167</v>
      </c>
      <c r="B28" s="22" t="s">
        <v>859</v>
      </c>
      <c r="C28" s="25">
        <v>5060</v>
      </c>
      <c r="D28" s="25">
        <v>5060</v>
      </c>
      <c r="E28" s="220">
        <v>1475</v>
      </c>
      <c r="F28" s="33">
        <f t="shared" si="0"/>
        <v>29.150197628458496</v>
      </c>
      <c r="G28" s="13"/>
    </row>
    <row r="29" spans="1:7" s="28" customFormat="1" ht="12.75">
      <c r="A29" s="32">
        <v>5169</v>
      </c>
      <c r="B29" s="32" t="s">
        <v>860</v>
      </c>
      <c r="C29" s="25">
        <v>9600</v>
      </c>
      <c r="D29" s="25">
        <v>9600</v>
      </c>
      <c r="E29" s="220">
        <v>3818</v>
      </c>
      <c r="F29" s="33">
        <f t="shared" si="0"/>
        <v>39.770833333333336</v>
      </c>
      <c r="G29" s="13"/>
    </row>
    <row r="30" spans="1:7" s="28" customFormat="1" ht="12.75">
      <c r="A30" s="32">
        <v>5171</v>
      </c>
      <c r="B30" s="32" t="s">
        <v>861</v>
      </c>
      <c r="C30" s="25">
        <v>1250</v>
      </c>
      <c r="D30" s="25">
        <v>1250</v>
      </c>
      <c r="E30" s="220">
        <v>417</v>
      </c>
      <c r="F30" s="33">
        <f t="shared" si="0"/>
        <v>33.36</v>
      </c>
      <c r="G30" s="13"/>
    </row>
    <row r="31" spans="1:7" s="28" customFormat="1" ht="12.75">
      <c r="A31" s="22">
        <v>5173</v>
      </c>
      <c r="B31" s="22" t="s">
        <v>1003</v>
      </c>
      <c r="C31" s="25">
        <v>5500</v>
      </c>
      <c r="D31" s="25">
        <v>5500</v>
      </c>
      <c r="E31" s="220">
        <v>1699</v>
      </c>
      <c r="F31" s="33">
        <f t="shared" si="0"/>
        <v>30.89090909090909</v>
      </c>
      <c r="G31" s="13"/>
    </row>
    <row r="32" spans="1:7" s="28" customFormat="1" ht="12.75">
      <c r="A32" s="22">
        <v>5175</v>
      </c>
      <c r="B32" s="22" t="s">
        <v>863</v>
      </c>
      <c r="C32" s="25">
        <v>550</v>
      </c>
      <c r="D32" s="25">
        <v>550</v>
      </c>
      <c r="E32" s="220">
        <v>230</v>
      </c>
      <c r="F32" s="33">
        <f t="shared" si="0"/>
        <v>41.81818181818181</v>
      </c>
      <c r="G32" s="13"/>
    </row>
    <row r="33" spans="1:7" s="28" customFormat="1" ht="12.75">
      <c r="A33" s="22">
        <v>5176</v>
      </c>
      <c r="B33" s="22" t="s">
        <v>864</v>
      </c>
      <c r="C33" s="25">
        <v>200</v>
      </c>
      <c r="D33" s="25">
        <v>200</v>
      </c>
      <c r="E33" s="220">
        <v>67</v>
      </c>
      <c r="F33" s="33">
        <f t="shared" si="0"/>
        <v>33.5</v>
      </c>
      <c r="G33" s="13"/>
    </row>
    <row r="34" spans="1:10" s="28" customFormat="1" ht="12.75">
      <c r="A34" s="22">
        <v>5179</v>
      </c>
      <c r="B34" s="22" t="s">
        <v>866</v>
      </c>
      <c r="C34" s="25">
        <v>3500</v>
      </c>
      <c r="D34" s="25">
        <v>3500</v>
      </c>
      <c r="E34" s="220">
        <v>1108</v>
      </c>
      <c r="F34" s="33">
        <f t="shared" si="0"/>
        <v>31.657142857142855</v>
      </c>
      <c r="G34" s="13"/>
      <c r="H34" s="63"/>
      <c r="J34" s="169"/>
    </row>
    <row r="35" spans="1:10" s="28" customFormat="1" ht="12.75">
      <c r="A35" s="22">
        <v>5192</v>
      </c>
      <c r="B35" s="22" t="s">
        <v>1032</v>
      </c>
      <c r="C35" s="25">
        <v>250</v>
      </c>
      <c r="D35" s="25">
        <v>250</v>
      </c>
      <c r="E35" s="220">
        <v>79</v>
      </c>
      <c r="F35" s="33">
        <f t="shared" si="0"/>
        <v>31.6</v>
      </c>
      <c r="G35" s="13"/>
      <c r="H35" s="63"/>
      <c r="J35" s="169"/>
    </row>
    <row r="36" spans="1:10" s="28" customFormat="1" ht="12.75">
      <c r="A36" s="22">
        <v>5195</v>
      </c>
      <c r="B36" s="22" t="s">
        <v>462</v>
      </c>
      <c r="C36" s="25">
        <v>0</v>
      </c>
      <c r="D36" s="25">
        <v>80</v>
      </c>
      <c r="E36" s="220">
        <v>0</v>
      </c>
      <c r="F36" s="33">
        <f t="shared" si="0"/>
        <v>0</v>
      </c>
      <c r="G36" s="13"/>
      <c r="H36" s="63"/>
      <c r="J36" s="169"/>
    </row>
    <row r="37" spans="1:7" ht="12.75">
      <c r="A37" s="94" t="s">
        <v>868</v>
      </c>
      <c r="B37" s="98" t="s">
        <v>869</v>
      </c>
      <c r="C37" s="95">
        <f>SUM(C11:C36)</f>
        <v>46490</v>
      </c>
      <c r="D37" s="95">
        <f>SUM(D11:D36)</f>
        <v>47639</v>
      </c>
      <c r="E37" s="95">
        <f>SUM(E11:E36)</f>
        <v>16644</v>
      </c>
      <c r="F37" s="96">
        <f t="shared" si="0"/>
        <v>34.937761078108274</v>
      </c>
      <c r="G37" s="13"/>
    </row>
    <row r="38" spans="1:7" s="28" customFormat="1" ht="12.75">
      <c r="A38" s="22">
        <v>5361</v>
      </c>
      <c r="B38" s="22" t="s">
        <v>872</v>
      </c>
      <c r="C38" s="25">
        <v>50</v>
      </c>
      <c r="D38" s="25">
        <v>50</v>
      </c>
      <c r="E38" s="280">
        <v>17</v>
      </c>
      <c r="F38" s="33">
        <f t="shared" si="0"/>
        <v>34</v>
      </c>
      <c r="G38" s="13"/>
    </row>
    <row r="39" spans="1:7" s="28" customFormat="1" ht="12.75">
      <c r="A39" s="22">
        <v>5362</v>
      </c>
      <c r="B39" s="22" t="s">
        <v>873</v>
      </c>
      <c r="C39" s="25">
        <v>80</v>
      </c>
      <c r="D39" s="25">
        <v>80</v>
      </c>
      <c r="E39" s="220">
        <v>10</v>
      </c>
      <c r="F39" s="33">
        <f>E39/D39*100</f>
        <v>12.5</v>
      </c>
      <c r="G39" s="13"/>
    </row>
    <row r="40" spans="1:7" s="28" customFormat="1" ht="12.75">
      <c r="A40" s="94" t="s">
        <v>874</v>
      </c>
      <c r="B40" s="94" t="s">
        <v>908</v>
      </c>
      <c r="C40" s="95">
        <f>SUM(C38:C39)</f>
        <v>130</v>
      </c>
      <c r="D40" s="95">
        <f>SUM(D38:D39)</f>
        <v>130</v>
      </c>
      <c r="E40" s="268">
        <f>SUM(E38:E39)</f>
        <v>27</v>
      </c>
      <c r="F40" s="96">
        <f t="shared" si="0"/>
        <v>20.76923076923077</v>
      </c>
      <c r="G40" s="13"/>
    </row>
    <row r="41" spans="1:7" s="28" customFormat="1" ht="12.75">
      <c r="A41" s="32">
        <v>5424</v>
      </c>
      <c r="B41" s="32" t="s">
        <v>463</v>
      </c>
      <c r="C41" s="27">
        <v>2883</v>
      </c>
      <c r="D41" s="27">
        <v>2883</v>
      </c>
      <c r="E41" s="280">
        <v>200</v>
      </c>
      <c r="F41" s="33">
        <f>E41/D41*100</f>
        <v>6.93721817551162</v>
      </c>
      <c r="G41" s="13"/>
    </row>
    <row r="42" spans="1:7" s="28" customFormat="1" ht="12.75">
      <c r="A42" s="94" t="s">
        <v>1042</v>
      </c>
      <c r="B42" s="94" t="s">
        <v>1043</v>
      </c>
      <c r="C42" s="95">
        <f>C41</f>
        <v>2883</v>
      </c>
      <c r="D42" s="95">
        <f>D41</f>
        <v>2883</v>
      </c>
      <c r="E42" s="268">
        <f>E41</f>
        <v>200</v>
      </c>
      <c r="F42" s="96">
        <f t="shared" si="0"/>
        <v>6.93721817551162</v>
      </c>
      <c r="G42" s="13"/>
    </row>
    <row r="43" spans="1:7" s="28" customFormat="1" ht="12.75">
      <c r="A43" s="32">
        <v>5901</v>
      </c>
      <c r="B43" s="32" t="s">
        <v>876</v>
      </c>
      <c r="C43" s="255">
        <v>2575</v>
      </c>
      <c r="D43" s="255">
        <v>3473</v>
      </c>
      <c r="E43" s="609">
        <v>0</v>
      </c>
      <c r="F43" s="33" t="s">
        <v>1007</v>
      </c>
      <c r="G43" s="13"/>
    </row>
    <row r="44" spans="1:7" s="28" customFormat="1" ht="12.75">
      <c r="A44" s="32">
        <v>5909</v>
      </c>
      <c r="B44" s="32" t="s">
        <v>1064</v>
      </c>
      <c r="C44" s="255">
        <v>0</v>
      </c>
      <c r="D44" s="255">
        <v>0</v>
      </c>
      <c r="E44" s="609">
        <v>-207</v>
      </c>
      <c r="F44" s="33" t="s">
        <v>1007</v>
      </c>
      <c r="G44" s="13"/>
    </row>
    <row r="45" spans="1:12" s="28" customFormat="1" ht="12.75">
      <c r="A45" s="94" t="s">
        <v>877</v>
      </c>
      <c r="B45" s="94" t="s">
        <v>883</v>
      </c>
      <c r="C45" s="54">
        <f>C43</f>
        <v>2575</v>
      </c>
      <c r="D45" s="54">
        <f>D43</f>
        <v>3473</v>
      </c>
      <c r="E45" s="607">
        <f>E43+E44</f>
        <v>-207</v>
      </c>
      <c r="F45" s="96" t="s">
        <v>1007</v>
      </c>
      <c r="G45" s="13"/>
      <c r="L45" s="168"/>
    </row>
    <row r="46" spans="1:12" s="28" customFormat="1" ht="12.75">
      <c r="A46" s="242"/>
      <c r="B46" s="243"/>
      <c r="C46" s="54"/>
      <c r="D46" s="54"/>
      <c r="E46" s="607"/>
      <c r="F46" s="96"/>
      <c r="G46" s="13"/>
      <c r="L46" s="168"/>
    </row>
    <row r="47" spans="1:7" s="28" customFormat="1" ht="12.75">
      <c r="A47" s="827" t="s">
        <v>884</v>
      </c>
      <c r="B47" s="829"/>
      <c r="C47" s="95">
        <f>C10+C37+C40+C45+C42</f>
        <v>265162</v>
      </c>
      <c r="D47" s="95">
        <f>D10+D37+D40+D45+D42</f>
        <v>266331</v>
      </c>
      <c r="E47" s="268">
        <f>E10+E37+E40+E45+E42</f>
        <v>95292</v>
      </c>
      <c r="F47" s="96">
        <f>E47/D47*100</f>
        <v>35.77953749281909</v>
      </c>
      <c r="G47" s="13"/>
    </row>
    <row r="48" spans="1:7" s="28" customFormat="1" ht="12.75">
      <c r="A48" s="240"/>
      <c r="B48" s="241"/>
      <c r="C48" s="95"/>
      <c r="D48" s="95"/>
      <c r="E48" s="268"/>
      <c r="F48" s="96"/>
      <c r="G48" s="13"/>
    </row>
    <row r="49" spans="1:7" s="28" customFormat="1" ht="12" customHeight="1">
      <c r="A49" s="22">
        <v>6121</v>
      </c>
      <c r="B49" s="22" t="s">
        <v>909</v>
      </c>
      <c r="C49" s="25">
        <v>500</v>
      </c>
      <c r="D49" s="25">
        <v>500</v>
      </c>
      <c r="E49" s="220">
        <v>0</v>
      </c>
      <c r="F49" s="33">
        <f>E49/D49*100</f>
        <v>0</v>
      </c>
      <c r="G49" s="13"/>
    </row>
    <row r="50" spans="1:7" s="28" customFormat="1" ht="12" customHeight="1">
      <c r="A50" s="22">
        <v>6122</v>
      </c>
      <c r="B50" s="22" t="s">
        <v>13</v>
      </c>
      <c r="C50" s="25">
        <v>500</v>
      </c>
      <c r="D50" s="25">
        <v>500</v>
      </c>
      <c r="E50" s="220">
        <v>123</v>
      </c>
      <c r="F50" s="33">
        <f>E50/D50*100</f>
        <v>24.6</v>
      </c>
      <c r="G50" s="13"/>
    </row>
    <row r="51" spans="1:7" s="28" customFormat="1" ht="12.75">
      <c r="A51" s="22">
        <v>6123</v>
      </c>
      <c r="B51" s="22" t="s">
        <v>885</v>
      </c>
      <c r="C51" s="25">
        <v>2500</v>
      </c>
      <c r="D51" s="25">
        <v>2500</v>
      </c>
      <c r="E51" s="220">
        <v>2139</v>
      </c>
      <c r="F51" s="33">
        <f>E51/D51*100</f>
        <v>85.56</v>
      </c>
      <c r="G51" s="13"/>
    </row>
    <row r="52" spans="1:7" s="28" customFormat="1" ht="12.75">
      <c r="A52" s="94" t="s">
        <v>887</v>
      </c>
      <c r="B52" s="94" t="s">
        <v>888</v>
      </c>
      <c r="C52" s="95">
        <f>SUM(C49:C51)</f>
        <v>3500</v>
      </c>
      <c r="D52" s="95">
        <f>SUM(D49:D51)</f>
        <v>3500</v>
      </c>
      <c r="E52" s="95">
        <f>SUM(E49:E51)</f>
        <v>2262</v>
      </c>
      <c r="F52" s="96">
        <f t="shared" si="0"/>
        <v>64.62857142857142</v>
      </c>
      <c r="G52" s="13"/>
    </row>
    <row r="53" spans="1:7" s="28" customFormat="1" ht="12.75">
      <c r="A53" s="242"/>
      <c r="B53" s="243"/>
      <c r="C53" s="95"/>
      <c r="D53" s="95"/>
      <c r="E53" s="95"/>
      <c r="F53" s="96"/>
      <c r="G53" s="13"/>
    </row>
    <row r="54" spans="1:7" ht="12.75">
      <c r="A54" s="861" t="s">
        <v>889</v>
      </c>
      <c r="B54" s="862"/>
      <c r="C54" s="9">
        <f>C47+C52</f>
        <v>268662</v>
      </c>
      <c r="D54" s="9">
        <f>D47+D52</f>
        <v>269831</v>
      </c>
      <c r="E54" s="9">
        <f>E47+E52</f>
        <v>97554</v>
      </c>
      <c r="F54" s="26">
        <f t="shared" si="0"/>
        <v>36.15374067471862</v>
      </c>
      <c r="G54" s="13"/>
    </row>
    <row r="55" spans="1:8" ht="12.75">
      <c r="A55" s="102"/>
      <c r="B55" s="13"/>
      <c r="C55" s="24"/>
      <c r="D55" s="24"/>
      <c r="E55" s="24"/>
      <c r="F55" s="63"/>
      <c r="G55" s="13"/>
      <c r="H55" s="28"/>
    </row>
    <row r="56" spans="1:6" ht="25.5" customHeight="1">
      <c r="A56" s="830" t="s">
        <v>890</v>
      </c>
      <c r="B56" s="832"/>
      <c r="C56" s="88" t="s">
        <v>795</v>
      </c>
      <c r="D56" s="89" t="s">
        <v>796</v>
      </c>
      <c r="E56" s="5" t="s">
        <v>636</v>
      </c>
      <c r="F56" s="43" t="s">
        <v>1034</v>
      </c>
    </row>
    <row r="57" spans="1:6" ht="12.75">
      <c r="A57" s="859" t="s">
        <v>891</v>
      </c>
      <c r="B57" s="859"/>
      <c r="C57" s="25">
        <f>SUM(C4:C8)</f>
        <v>213084</v>
      </c>
      <c r="D57" s="25">
        <f>SUM(D4:D8)</f>
        <v>212206</v>
      </c>
      <c r="E57" s="25">
        <f>SUM(E4:E9)</f>
        <v>78628</v>
      </c>
      <c r="F57" s="33">
        <f>E57/E61*100</f>
        <v>80.5994628615946</v>
      </c>
    </row>
    <row r="58" spans="1:6" ht="12.75">
      <c r="A58" s="793" t="s">
        <v>892</v>
      </c>
      <c r="B58" s="795"/>
      <c r="C58" s="25">
        <f>C37+C40+C45+C42-C59</f>
        <v>32568</v>
      </c>
      <c r="D58" s="25">
        <f>D37+D40+D45+D42-D59</f>
        <v>34615</v>
      </c>
      <c r="E58" s="25">
        <f>E37+E40+E45+E42-E59</f>
        <v>9343</v>
      </c>
      <c r="F58" s="33">
        <f>E58/E61*100</f>
        <v>9.577259774073847</v>
      </c>
    </row>
    <row r="59" spans="1:6" ht="12.75">
      <c r="A59" s="793" t="s">
        <v>893</v>
      </c>
      <c r="B59" s="795"/>
      <c r="C59" s="25">
        <f>C23+C24+C25+C27+C28+C29</f>
        <v>19510</v>
      </c>
      <c r="D59" s="25">
        <f>D23+D24+D25+D27+D28+D29</f>
        <v>19510</v>
      </c>
      <c r="E59" s="25">
        <f>E23+E24+E25+E27+E28+E29</f>
        <v>7321</v>
      </c>
      <c r="F59" s="33">
        <f>E59/E61*100</f>
        <v>7.504561576152695</v>
      </c>
    </row>
    <row r="60" spans="1:6" ht="12.75">
      <c r="A60" s="793" t="s">
        <v>894</v>
      </c>
      <c r="B60" s="795"/>
      <c r="C60" s="25">
        <f>C52</f>
        <v>3500</v>
      </c>
      <c r="D60" s="25">
        <f>D52</f>
        <v>3500</v>
      </c>
      <c r="E60" s="25">
        <f>E52</f>
        <v>2262</v>
      </c>
      <c r="F60" s="33">
        <f>E60/E61*100</f>
        <v>2.3187157881788547</v>
      </c>
    </row>
    <row r="61" spans="1:7" ht="12.75">
      <c r="A61" s="827" t="s">
        <v>895</v>
      </c>
      <c r="B61" s="829"/>
      <c r="C61" s="95">
        <f>SUM(C57:C60)</f>
        <v>268662</v>
      </c>
      <c r="D61" s="268">
        <f>SUM(D57:D60)</f>
        <v>269831</v>
      </c>
      <c r="E61" s="95">
        <f>SUM(E57:E60)</f>
        <v>97554</v>
      </c>
      <c r="F61" s="96">
        <f>E61/D61*100</f>
        <v>36.15374067471862</v>
      </c>
      <c r="G61" s="28"/>
    </row>
    <row r="62" spans="1:7" ht="12.75">
      <c r="A62" s="20"/>
      <c r="B62" s="20"/>
      <c r="C62" s="18"/>
      <c r="D62" s="18"/>
      <c r="E62" s="18"/>
      <c r="F62" s="99"/>
      <c r="G62" s="28"/>
    </row>
    <row r="63" spans="1:7" ht="12.75">
      <c r="A63" s="20"/>
      <c r="B63" s="20"/>
      <c r="C63" s="18"/>
      <c r="D63" s="18"/>
      <c r="E63" s="18"/>
      <c r="F63" s="99"/>
      <c r="G63" s="28"/>
    </row>
    <row r="64" spans="1:7" ht="12.75">
      <c r="A64" s="20"/>
      <c r="B64" s="20"/>
      <c r="C64" s="18"/>
      <c r="D64" s="18"/>
      <c r="E64" s="18"/>
      <c r="F64" s="99"/>
      <c r="G64" s="28"/>
    </row>
    <row r="65" spans="1:7" ht="12.75">
      <c r="A65" s="20"/>
      <c r="B65" s="20"/>
      <c r="C65" s="18"/>
      <c r="D65" s="18"/>
      <c r="E65" s="18"/>
      <c r="F65" s="99"/>
      <c r="G65" s="28"/>
    </row>
  </sheetData>
  <mergeCells count="9">
    <mergeCell ref="A1:F1"/>
    <mergeCell ref="A60:B60"/>
    <mergeCell ref="A47:B47"/>
    <mergeCell ref="A54:B54"/>
    <mergeCell ref="A61:B61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60"/>
  <sheetViews>
    <sheetView workbookViewId="0" topLeftCell="A1">
      <selection activeCell="J19" sqref="J19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82" hidden="1" customWidth="1"/>
    <col min="8" max="8" width="15.375" style="83" customWidth="1"/>
    <col min="9" max="9" width="9.125" style="84" customWidth="1"/>
  </cols>
  <sheetData>
    <row r="1" spans="1:6" ht="18">
      <c r="A1" s="860" t="s">
        <v>1082</v>
      </c>
      <c r="B1" s="860"/>
      <c r="C1" s="860"/>
      <c r="D1" s="860"/>
      <c r="E1" s="860"/>
      <c r="F1" s="860"/>
    </row>
    <row r="2" spans="1:6" ht="16.5">
      <c r="A2" s="85"/>
      <c r="F2" s="86" t="s">
        <v>790</v>
      </c>
    </row>
    <row r="3" spans="1:9" ht="26.25" customHeight="1">
      <c r="A3" s="87" t="s">
        <v>836</v>
      </c>
      <c r="B3" s="87" t="s">
        <v>837</v>
      </c>
      <c r="C3" s="88" t="s">
        <v>795</v>
      </c>
      <c r="D3" s="89" t="s">
        <v>796</v>
      </c>
      <c r="E3" s="68" t="s">
        <v>636</v>
      </c>
      <c r="F3" s="90" t="s">
        <v>797</v>
      </c>
      <c r="G3" s="91" t="s">
        <v>932</v>
      </c>
      <c r="H3" s="92"/>
      <c r="I3" s="83"/>
    </row>
    <row r="4" spans="1:11" s="28" customFormat="1" ht="12.75">
      <c r="A4" s="515">
        <v>5021</v>
      </c>
      <c r="B4" s="22" t="s">
        <v>838</v>
      </c>
      <c r="C4" s="27">
        <v>1160</v>
      </c>
      <c r="D4" s="27">
        <v>1680</v>
      </c>
      <c r="E4" s="220">
        <v>88</v>
      </c>
      <c r="F4" s="53">
        <f aca="true" t="shared" si="0" ref="F4:F51">E4/D4*100</f>
        <v>5.238095238095238</v>
      </c>
      <c r="G4" s="112"/>
      <c r="H4" s="112"/>
      <c r="I4" s="113"/>
      <c r="K4" s="114"/>
    </row>
    <row r="5" spans="1:11" s="28" customFormat="1" ht="12.75">
      <c r="A5" s="515">
        <v>5023</v>
      </c>
      <c r="B5" s="22" t="s">
        <v>839</v>
      </c>
      <c r="C5" s="27">
        <v>11500</v>
      </c>
      <c r="D5" s="27">
        <v>11500</v>
      </c>
      <c r="E5" s="220">
        <v>4822</v>
      </c>
      <c r="F5" s="53">
        <f t="shared" si="0"/>
        <v>41.93043478260869</v>
      </c>
      <c r="G5" s="112"/>
      <c r="H5" s="112"/>
      <c r="I5" s="113"/>
      <c r="K5" s="114"/>
    </row>
    <row r="6" spans="1:11" s="28" customFormat="1" ht="12.75">
      <c r="A6" s="515">
        <v>5029</v>
      </c>
      <c r="B6" s="22" t="s">
        <v>842</v>
      </c>
      <c r="C6" s="27">
        <v>500</v>
      </c>
      <c r="D6" s="27">
        <v>500</v>
      </c>
      <c r="E6" s="220">
        <v>36</v>
      </c>
      <c r="F6" s="53">
        <f t="shared" si="0"/>
        <v>7.199999999999999</v>
      </c>
      <c r="G6" s="112"/>
      <c r="H6" s="112"/>
      <c r="I6" s="113"/>
      <c r="K6" s="114"/>
    </row>
    <row r="7" spans="1:11" s="28" customFormat="1" ht="12.75">
      <c r="A7" s="515">
        <v>5031</v>
      </c>
      <c r="B7" s="22" t="s">
        <v>843</v>
      </c>
      <c r="C7" s="27">
        <v>1794</v>
      </c>
      <c r="D7" s="27">
        <v>1924</v>
      </c>
      <c r="E7" s="220">
        <v>930</v>
      </c>
      <c r="F7" s="53">
        <f t="shared" si="0"/>
        <v>48.33679833679834</v>
      </c>
      <c r="G7" s="112"/>
      <c r="H7" s="112"/>
      <c r="I7" s="113"/>
      <c r="K7" s="114"/>
    </row>
    <row r="8" spans="1:11" s="28" customFormat="1" ht="12.75">
      <c r="A8" s="515">
        <v>5032</v>
      </c>
      <c r="B8" s="22" t="s">
        <v>844</v>
      </c>
      <c r="C8" s="27">
        <v>621</v>
      </c>
      <c r="D8" s="27">
        <v>668</v>
      </c>
      <c r="E8" s="220">
        <v>431</v>
      </c>
      <c r="F8" s="53">
        <f t="shared" si="0"/>
        <v>64.52095808383234</v>
      </c>
      <c r="G8" s="112"/>
      <c r="H8" s="112"/>
      <c r="I8" s="113"/>
      <c r="K8" s="114"/>
    </row>
    <row r="9" spans="1:11" s="28" customFormat="1" ht="12.75">
      <c r="A9" s="515">
        <v>5038</v>
      </c>
      <c r="B9" s="22" t="s">
        <v>1004</v>
      </c>
      <c r="C9" s="27">
        <v>30</v>
      </c>
      <c r="D9" s="27">
        <v>32</v>
      </c>
      <c r="E9" s="220">
        <v>0</v>
      </c>
      <c r="F9" s="53">
        <f t="shared" si="0"/>
        <v>0</v>
      </c>
      <c r="G9" s="112"/>
      <c r="H9" s="112"/>
      <c r="I9" s="113"/>
      <c r="K9" s="114"/>
    </row>
    <row r="10" spans="1:11" s="28" customFormat="1" ht="12.75">
      <c r="A10" s="515">
        <v>5039</v>
      </c>
      <c r="B10" s="22" t="s">
        <v>1023</v>
      </c>
      <c r="C10" s="27">
        <v>175</v>
      </c>
      <c r="D10" s="27">
        <v>175</v>
      </c>
      <c r="E10" s="220">
        <v>6</v>
      </c>
      <c r="F10" s="53">
        <f t="shared" si="0"/>
        <v>3.428571428571429</v>
      </c>
      <c r="G10" s="112"/>
      <c r="H10" s="112"/>
      <c r="I10" s="113"/>
      <c r="K10" s="114" t="s">
        <v>810</v>
      </c>
    </row>
    <row r="11" spans="1:11" s="28" customFormat="1" ht="12.75">
      <c r="A11" s="93" t="s">
        <v>593</v>
      </c>
      <c r="B11" s="94" t="s">
        <v>847</v>
      </c>
      <c r="C11" s="95">
        <f>SUM(C4:C10)</f>
        <v>15780</v>
      </c>
      <c r="D11" s="95">
        <f>SUM(D4:D10)</f>
        <v>16479</v>
      </c>
      <c r="E11" s="268">
        <f>SUM(E4:E10)</f>
        <v>6313</v>
      </c>
      <c r="F11" s="96">
        <f t="shared" si="0"/>
        <v>38.3093634322471</v>
      </c>
      <c r="G11" s="112"/>
      <c r="H11" s="112"/>
      <c r="I11" s="113"/>
      <c r="K11" s="114"/>
    </row>
    <row r="12" spans="1:11" s="28" customFormat="1" ht="12.75">
      <c r="A12" s="515">
        <v>5136</v>
      </c>
      <c r="B12" s="22" t="s">
        <v>848</v>
      </c>
      <c r="C12" s="27">
        <v>30</v>
      </c>
      <c r="D12" s="27">
        <v>30</v>
      </c>
      <c r="E12" s="220">
        <v>14</v>
      </c>
      <c r="F12" s="53">
        <f t="shared" si="0"/>
        <v>46.666666666666664</v>
      </c>
      <c r="G12" s="112"/>
      <c r="H12" s="115"/>
      <c r="I12" s="114"/>
      <c r="K12" s="114"/>
    </row>
    <row r="13" spans="1:11" s="28" customFormat="1" ht="12.75">
      <c r="A13" s="516">
        <v>5137</v>
      </c>
      <c r="B13" s="32" t="s">
        <v>849</v>
      </c>
      <c r="C13" s="27">
        <v>400</v>
      </c>
      <c r="D13" s="27">
        <v>400</v>
      </c>
      <c r="E13" s="280">
        <v>45</v>
      </c>
      <c r="F13" s="53">
        <f t="shared" si="0"/>
        <v>11.25</v>
      </c>
      <c r="G13" s="112"/>
      <c r="H13" s="115"/>
      <c r="I13" s="114"/>
      <c r="K13" s="114"/>
    </row>
    <row r="14" spans="1:11" s="28" customFormat="1" ht="12.75">
      <c r="A14" s="515">
        <v>5139</v>
      </c>
      <c r="B14" s="22" t="s">
        <v>850</v>
      </c>
      <c r="C14" s="27">
        <v>4000</v>
      </c>
      <c r="D14" s="27">
        <v>3700</v>
      </c>
      <c r="E14" s="220">
        <v>570</v>
      </c>
      <c r="F14" s="53">
        <f t="shared" si="0"/>
        <v>15.405405405405407</v>
      </c>
      <c r="G14" s="112"/>
      <c r="H14" s="115"/>
      <c r="I14" s="114"/>
      <c r="K14" s="114"/>
    </row>
    <row r="15" spans="1:11" s="28" customFormat="1" ht="12.75">
      <c r="A15" s="515">
        <v>5142</v>
      </c>
      <c r="B15" s="22" t="s">
        <v>851</v>
      </c>
      <c r="C15" s="27">
        <v>5</v>
      </c>
      <c r="D15" s="27">
        <v>5</v>
      </c>
      <c r="E15" s="220">
        <v>0</v>
      </c>
      <c r="F15" s="53">
        <f t="shared" si="0"/>
        <v>0</v>
      </c>
      <c r="G15" s="112"/>
      <c r="H15" s="115"/>
      <c r="I15" s="114"/>
      <c r="K15" s="114"/>
    </row>
    <row r="16" spans="1:11" s="28" customFormat="1" ht="12.75">
      <c r="A16" s="515">
        <v>5153</v>
      </c>
      <c r="B16" s="22" t="s">
        <v>852</v>
      </c>
      <c r="C16" s="27">
        <v>13</v>
      </c>
      <c r="D16" s="27">
        <v>13</v>
      </c>
      <c r="E16" s="220">
        <v>0</v>
      </c>
      <c r="F16" s="53">
        <f t="shared" si="0"/>
        <v>0</v>
      </c>
      <c r="G16" s="112"/>
      <c r="H16" s="115"/>
      <c r="I16" s="114"/>
      <c r="K16" s="114"/>
    </row>
    <row r="17" spans="1:11" s="28" customFormat="1" ht="12.75">
      <c r="A17" s="515">
        <v>5156</v>
      </c>
      <c r="B17" s="22" t="s">
        <v>853</v>
      </c>
      <c r="C17" s="27">
        <v>800</v>
      </c>
      <c r="D17" s="27">
        <v>800</v>
      </c>
      <c r="E17" s="220">
        <v>152</v>
      </c>
      <c r="F17" s="53">
        <f t="shared" si="0"/>
        <v>19</v>
      </c>
      <c r="G17" s="112"/>
      <c r="H17" s="115"/>
      <c r="I17" s="114"/>
      <c r="K17" s="114"/>
    </row>
    <row r="18" spans="1:11" s="28" customFormat="1" ht="12.75">
      <c r="A18" s="515">
        <v>5161</v>
      </c>
      <c r="B18" s="22" t="s">
        <v>854</v>
      </c>
      <c r="C18" s="27">
        <v>150</v>
      </c>
      <c r="D18" s="27">
        <v>150</v>
      </c>
      <c r="E18" s="220">
        <v>71</v>
      </c>
      <c r="F18" s="53">
        <f t="shared" si="0"/>
        <v>47.333333333333336</v>
      </c>
      <c r="G18" s="112"/>
      <c r="H18" s="112"/>
      <c r="I18" s="114"/>
      <c r="K18" s="114"/>
    </row>
    <row r="19" spans="1:11" s="28" customFormat="1" ht="12.75">
      <c r="A19" s="515">
        <v>5162</v>
      </c>
      <c r="B19" s="22" t="s">
        <v>855</v>
      </c>
      <c r="C19" s="27">
        <v>450</v>
      </c>
      <c r="D19" s="27">
        <v>468</v>
      </c>
      <c r="E19" s="220">
        <v>87</v>
      </c>
      <c r="F19" s="53">
        <f t="shared" si="0"/>
        <v>18.58974358974359</v>
      </c>
      <c r="G19" s="112"/>
      <c r="H19" s="115"/>
      <c r="I19" s="114"/>
      <c r="K19" s="114"/>
    </row>
    <row r="20" spans="1:11" s="28" customFormat="1" ht="12.75">
      <c r="A20" s="515">
        <v>5163</v>
      </c>
      <c r="B20" s="22" t="s">
        <v>856</v>
      </c>
      <c r="C20" s="27">
        <v>20</v>
      </c>
      <c r="D20" s="27">
        <v>20</v>
      </c>
      <c r="E20" s="220">
        <v>2</v>
      </c>
      <c r="F20" s="53">
        <f t="shared" si="0"/>
        <v>10</v>
      </c>
      <c r="G20" s="112"/>
      <c r="H20" s="115"/>
      <c r="I20" s="114"/>
      <c r="K20" s="114"/>
    </row>
    <row r="21" spans="1:11" s="28" customFormat="1" ht="12.75">
      <c r="A21" s="515">
        <v>5164</v>
      </c>
      <c r="B21" s="22" t="s">
        <v>857</v>
      </c>
      <c r="C21" s="27">
        <v>100</v>
      </c>
      <c r="D21" s="27">
        <v>100</v>
      </c>
      <c r="E21" s="220">
        <v>47</v>
      </c>
      <c r="F21" s="53">
        <f t="shared" si="0"/>
        <v>47</v>
      </c>
      <c r="G21" s="112"/>
      <c r="H21" s="115"/>
      <c r="I21" s="114"/>
      <c r="K21" s="114"/>
    </row>
    <row r="22" spans="1:11" s="28" customFormat="1" ht="12.75">
      <c r="A22" s="515">
        <v>5166</v>
      </c>
      <c r="B22" s="22" t="s">
        <v>858</v>
      </c>
      <c r="C22" s="27">
        <v>100</v>
      </c>
      <c r="D22" s="27">
        <v>100</v>
      </c>
      <c r="E22" s="220">
        <v>0</v>
      </c>
      <c r="F22" s="53">
        <f t="shared" si="0"/>
        <v>0</v>
      </c>
      <c r="G22" s="112"/>
      <c r="H22" s="115"/>
      <c r="I22" s="114"/>
      <c r="K22" s="114"/>
    </row>
    <row r="23" spans="1:11" s="28" customFormat="1" ht="12.75">
      <c r="A23" s="515">
        <v>5167</v>
      </c>
      <c r="B23" s="22" t="s">
        <v>859</v>
      </c>
      <c r="C23" s="27">
        <v>500</v>
      </c>
      <c r="D23" s="27">
        <v>500</v>
      </c>
      <c r="E23" s="220">
        <v>54</v>
      </c>
      <c r="F23" s="53">
        <f t="shared" si="0"/>
        <v>10.8</v>
      </c>
      <c r="G23" s="112"/>
      <c r="H23" s="115"/>
      <c r="I23" s="114"/>
      <c r="K23" s="114"/>
    </row>
    <row r="24" spans="1:11" s="28" customFormat="1" ht="12.75">
      <c r="A24" s="515">
        <v>5169</v>
      </c>
      <c r="B24" s="22" t="s">
        <v>860</v>
      </c>
      <c r="C24" s="27">
        <v>9600</v>
      </c>
      <c r="D24" s="27">
        <v>9600</v>
      </c>
      <c r="E24" s="220">
        <v>2463</v>
      </c>
      <c r="F24" s="53">
        <f t="shared" si="0"/>
        <v>25.656250000000004</v>
      </c>
      <c r="G24" s="112"/>
      <c r="H24" s="115"/>
      <c r="I24" s="114"/>
      <c r="K24" s="114"/>
    </row>
    <row r="25" spans="1:11" s="28" customFormat="1" ht="12.75">
      <c r="A25" s="515">
        <v>5171</v>
      </c>
      <c r="B25" s="22" t="s">
        <v>861</v>
      </c>
      <c r="C25" s="27">
        <v>600</v>
      </c>
      <c r="D25" s="27">
        <v>600</v>
      </c>
      <c r="E25" s="220">
        <v>71</v>
      </c>
      <c r="F25" s="53">
        <f t="shared" si="0"/>
        <v>11.833333333333334</v>
      </c>
      <c r="G25" s="112"/>
      <c r="H25" s="115"/>
      <c r="I25" s="114"/>
      <c r="K25" s="114"/>
    </row>
    <row r="26" spans="1:11" s="28" customFormat="1" ht="12.75">
      <c r="A26" s="515">
        <v>5172</v>
      </c>
      <c r="B26" s="22" t="s">
        <v>862</v>
      </c>
      <c r="C26" s="27">
        <v>10</v>
      </c>
      <c r="D26" s="27">
        <v>10</v>
      </c>
      <c r="E26" s="220">
        <v>0</v>
      </c>
      <c r="F26" s="53">
        <f t="shared" si="0"/>
        <v>0</v>
      </c>
      <c r="G26" s="112"/>
      <c r="H26" s="115"/>
      <c r="I26" s="114"/>
      <c r="K26" s="114"/>
    </row>
    <row r="27" spans="1:11" s="28" customFormat="1" ht="12.75">
      <c r="A27" s="515">
        <v>5173</v>
      </c>
      <c r="B27" s="22" t="s">
        <v>1005</v>
      </c>
      <c r="C27" s="27">
        <v>600</v>
      </c>
      <c r="D27" s="27">
        <v>624</v>
      </c>
      <c r="E27" s="220">
        <v>469</v>
      </c>
      <c r="F27" s="53">
        <f t="shared" si="0"/>
        <v>75.16025641025641</v>
      </c>
      <c r="G27" s="112"/>
      <c r="H27" s="115"/>
      <c r="I27" s="114"/>
      <c r="K27" s="114"/>
    </row>
    <row r="28" spans="1:11" s="28" customFormat="1" ht="13.5" customHeight="1">
      <c r="A28" s="515">
        <v>5175</v>
      </c>
      <c r="B28" s="22" t="s">
        <v>863</v>
      </c>
      <c r="C28" s="27">
        <v>1600</v>
      </c>
      <c r="D28" s="27">
        <v>1900</v>
      </c>
      <c r="E28" s="220">
        <v>1111</v>
      </c>
      <c r="F28" s="53">
        <f t="shared" si="0"/>
        <v>58.47368421052631</v>
      </c>
      <c r="G28" s="112"/>
      <c r="H28" s="115"/>
      <c r="I28" s="114"/>
      <c r="K28" s="114"/>
    </row>
    <row r="29" spans="1:11" s="28" customFormat="1" ht="13.5" customHeight="1">
      <c r="A29" s="515">
        <v>5176</v>
      </c>
      <c r="B29" s="22" t="s">
        <v>864</v>
      </c>
      <c r="C29" s="27">
        <v>25</v>
      </c>
      <c r="D29" s="27">
        <v>25</v>
      </c>
      <c r="E29" s="220">
        <v>4</v>
      </c>
      <c r="F29" s="53">
        <f t="shared" si="0"/>
        <v>16</v>
      </c>
      <c r="G29" s="112"/>
      <c r="H29" s="115"/>
      <c r="I29" s="114"/>
      <c r="K29" s="114"/>
    </row>
    <row r="30" spans="1:11" s="28" customFormat="1" ht="12.75">
      <c r="A30" s="515">
        <v>5178</v>
      </c>
      <c r="B30" s="22" t="s">
        <v>865</v>
      </c>
      <c r="C30" s="27">
        <v>250</v>
      </c>
      <c r="D30" s="27">
        <v>250</v>
      </c>
      <c r="E30" s="220">
        <v>85</v>
      </c>
      <c r="F30" s="53">
        <f t="shared" si="0"/>
        <v>34</v>
      </c>
      <c r="G30" s="112"/>
      <c r="H30" s="115"/>
      <c r="I30" s="114"/>
      <c r="K30" s="114"/>
    </row>
    <row r="31" spans="1:11" s="28" customFormat="1" ht="12.75">
      <c r="A31" s="515">
        <v>5179</v>
      </c>
      <c r="B31" s="22" t="s">
        <v>866</v>
      </c>
      <c r="C31" s="27">
        <v>700</v>
      </c>
      <c r="D31" s="27">
        <v>700</v>
      </c>
      <c r="E31" s="220">
        <v>285</v>
      </c>
      <c r="F31" s="53">
        <f t="shared" si="0"/>
        <v>40.714285714285715</v>
      </c>
      <c r="G31" s="112"/>
      <c r="H31" s="115"/>
      <c r="I31" s="114"/>
      <c r="K31" s="114"/>
    </row>
    <row r="32" spans="1:11" s="28" customFormat="1" ht="12.75">
      <c r="A32" s="515">
        <v>5194</v>
      </c>
      <c r="B32" s="22" t="s">
        <v>867</v>
      </c>
      <c r="C32" s="27">
        <v>500</v>
      </c>
      <c r="D32" s="27">
        <v>500</v>
      </c>
      <c r="E32" s="220">
        <v>74</v>
      </c>
      <c r="F32" s="53">
        <f t="shared" si="0"/>
        <v>14.799999999999999</v>
      </c>
      <c r="G32" s="112"/>
      <c r="H32" s="115"/>
      <c r="I32" s="114"/>
      <c r="K32" s="114"/>
    </row>
    <row r="33" spans="1:11" s="28" customFormat="1" ht="12.75">
      <c r="A33" s="93" t="s">
        <v>868</v>
      </c>
      <c r="B33" s="94" t="s">
        <v>869</v>
      </c>
      <c r="C33" s="95">
        <f>SUM(C12:C32)</f>
        <v>20453</v>
      </c>
      <c r="D33" s="95">
        <f>SUM(D12:D32)</f>
        <v>20495</v>
      </c>
      <c r="E33" s="268">
        <f>SUM(E12:E32)</f>
        <v>5604</v>
      </c>
      <c r="F33" s="96">
        <f t="shared" si="0"/>
        <v>27.343254452305437</v>
      </c>
      <c r="G33" s="112"/>
      <c r="H33" s="115"/>
      <c r="I33" s="114"/>
      <c r="K33" s="114"/>
    </row>
    <row r="34" spans="1:11" s="28" customFormat="1" ht="12.75">
      <c r="A34" s="515">
        <v>5222</v>
      </c>
      <c r="B34" s="32" t="s">
        <v>1063</v>
      </c>
      <c r="C34" s="27">
        <v>0</v>
      </c>
      <c r="D34" s="27">
        <v>190</v>
      </c>
      <c r="E34" s="280">
        <v>170</v>
      </c>
      <c r="F34" s="53">
        <f t="shared" si="0"/>
        <v>89.47368421052632</v>
      </c>
      <c r="G34" s="112"/>
      <c r="H34" s="115"/>
      <c r="I34" s="114"/>
      <c r="K34" s="114"/>
    </row>
    <row r="35" spans="1:9" s="28" customFormat="1" ht="12.75">
      <c r="A35" s="515">
        <v>5229</v>
      </c>
      <c r="B35" s="22" t="s">
        <v>48</v>
      </c>
      <c r="C35" s="27">
        <v>700</v>
      </c>
      <c r="D35" s="27">
        <v>700</v>
      </c>
      <c r="E35" s="220">
        <v>700</v>
      </c>
      <c r="F35" s="53">
        <f t="shared" si="0"/>
        <v>100</v>
      </c>
      <c r="G35" s="112"/>
      <c r="H35" s="115"/>
      <c r="I35" s="114"/>
    </row>
    <row r="36" spans="1:9" s="28" customFormat="1" ht="12.75">
      <c r="A36" s="93" t="s">
        <v>871</v>
      </c>
      <c r="B36" s="94" t="s">
        <v>65</v>
      </c>
      <c r="C36" s="182">
        <f>SUM(C35:C35)</f>
        <v>700</v>
      </c>
      <c r="D36" s="182">
        <f>SUM(D34:D35)</f>
        <v>890</v>
      </c>
      <c r="E36" s="210">
        <f>SUM(E34:E35)</f>
        <v>870</v>
      </c>
      <c r="F36" s="396">
        <f>E36/D36*100</f>
        <v>97.75280898876404</v>
      </c>
      <c r="G36" s="112"/>
      <c r="H36" s="115"/>
      <c r="I36" s="114"/>
    </row>
    <row r="37" spans="1:9" s="28" customFormat="1" ht="12.75">
      <c r="A37" s="515">
        <v>5361</v>
      </c>
      <c r="B37" s="22" t="s">
        <v>872</v>
      </c>
      <c r="C37" s="27">
        <v>10</v>
      </c>
      <c r="D37" s="27">
        <v>10</v>
      </c>
      <c r="E37" s="280">
        <v>0</v>
      </c>
      <c r="F37" s="53">
        <f t="shared" si="0"/>
        <v>0</v>
      </c>
      <c r="G37" s="112"/>
      <c r="H37" s="115"/>
      <c r="I37" s="114"/>
    </row>
    <row r="38" spans="1:9" s="28" customFormat="1" ht="12.75">
      <c r="A38" s="515">
        <v>5362</v>
      </c>
      <c r="B38" s="22" t="s">
        <v>873</v>
      </c>
      <c r="C38" s="27">
        <v>20</v>
      </c>
      <c r="D38" s="27">
        <v>20</v>
      </c>
      <c r="E38" s="220">
        <v>0</v>
      </c>
      <c r="F38" s="53">
        <f>E38/D38*100</f>
        <v>0</v>
      </c>
      <c r="G38" s="112"/>
      <c r="H38" s="115"/>
      <c r="I38" s="114"/>
    </row>
    <row r="39" spans="1:9" s="28" customFormat="1" ht="12.75">
      <c r="A39" s="93" t="s">
        <v>874</v>
      </c>
      <c r="B39" s="94" t="s">
        <v>875</v>
      </c>
      <c r="C39" s="95">
        <f>SUM(C37:C38)</f>
        <v>30</v>
      </c>
      <c r="D39" s="95">
        <f>SUM(D37:D38)</f>
        <v>30</v>
      </c>
      <c r="E39" s="268">
        <f>SUM(E37:E38)</f>
        <v>0</v>
      </c>
      <c r="F39" s="396">
        <f>E39/D39*100</f>
        <v>0</v>
      </c>
      <c r="G39" s="112"/>
      <c r="H39" s="115"/>
      <c r="I39" s="114"/>
    </row>
    <row r="40" spans="1:9" s="28" customFormat="1" ht="12.75">
      <c r="A40" s="515">
        <v>5492</v>
      </c>
      <c r="B40" s="22" t="s">
        <v>1024</v>
      </c>
      <c r="C40" s="27">
        <v>20</v>
      </c>
      <c r="D40" s="27">
        <v>20</v>
      </c>
      <c r="E40" s="280">
        <v>10</v>
      </c>
      <c r="F40" s="53">
        <f t="shared" si="0"/>
        <v>50</v>
      </c>
      <c r="G40" s="112"/>
      <c r="H40" s="115"/>
      <c r="I40" s="114"/>
    </row>
    <row r="41" spans="1:9" s="28" customFormat="1" ht="12.75">
      <c r="A41" s="94" t="s">
        <v>1042</v>
      </c>
      <c r="B41" s="94" t="s">
        <v>1043</v>
      </c>
      <c r="C41" s="95">
        <f>SUM(C40:C40)</f>
        <v>20</v>
      </c>
      <c r="D41" s="95">
        <f>SUM(D40:D40)</f>
        <v>20</v>
      </c>
      <c r="E41" s="268">
        <f>SUM(E40:E40)</f>
        <v>10</v>
      </c>
      <c r="F41" s="96">
        <f t="shared" si="0"/>
        <v>50</v>
      </c>
      <c r="G41" s="112"/>
      <c r="H41" s="115"/>
      <c r="I41" s="114"/>
    </row>
    <row r="42" spans="1:9" s="28" customFormat="1" ht="12.75">
      <c r="A42" s="516">
        <v>5901</v>
      </c>
      <c r="B42" s="32" t="s">
        <v>876</v>
      </c>
      <c r="C42" s="255">
        <v>2000</v>
      </c>
      <c r="D42" s="255">
        <v>2000</v>
      </c>
      <c r="E42" s="606">
        <v>0</v>
      </c>
      <c r="F42" s="53" t="s">
        <v>1007</v>
      </c>
      <c r="G42" s="112"/>
      <c r="H42" s="115"/>
      <c r="I42" s="114"/>
    </row>
    <row r="43" spans="1:9" s="28" customFormat="1" ht="12.75">
      <c r="A43" s="93" t="s">
        <v>877</v>
      </c>
      <c r="B43" s="94" t="s">
        <v>883</v>
      </c>
      <c r="C43" s="54">
        <f>SUM(C42:C42)</f>
        <v>2000</v>
      </c>
      <c r="D43" s="54">
        <f>SUM(D42:D42)</f>
        <v>2000</v>
      </c>
      <c r="E43" s="607">
        <f>SUM(E42)</f>
        <v>0</v>
      </c>
      <c r="F43" s="96" t="s">
        <v>1007</v>
      </c>
      <c r="G43" s="112"/>
      <c r="H43" s="115"/>
      <c r="I43" s="114"/>
    </row>
    <row r="44" spans="1:9" s="28" customFormat="1" ht="12.75">
      <c r="A44" s="93"/>
      <c r="B44" s="94"/>
      <c r="C44" s="95"/>
      <c r="D44" s="95"/>
      <c r="E44" s="220"/>
      <c r="F44" s="53"/>
      <c r="G44" s="112"/>
      <c r="H44" s="115"/>
      <c r="I44" s="114"/>
    </row>
    <row r="45" spans="1:9" s="28" customFormat="1" ht="12.75">
      <c r="A45" s="827" t="s">
        <v>884</v>
      </c>
      <c r="B45" s="829"/>
      <c r="C45" s="95">
        <f>C33+C39+C41+C43+C11+C36</f>
        <v>38983</v>
      </c>
      <c r="D45" s="95">
        <f>D33+D39+D41+D43+D11+D36</f>
        <v>39914</v>
      </c>
      <c r="E45" s="268">
        <f>E33+E39+E41+E43+E11+E36</f>
        <v>12797</v>
      </c>
      <c r="F45" s="96">
        <f t="shared" si="0"/>
        <v>32.06143207896979</v>
      </c>
      <c r="G45" s="112"/>
      <c r="H45" s="115"/>
      <c r="I45" s="114"/>
    </row>
    <row r="46" spans="1:9" s="28" customFormat="1" ht="12.75">
      <c r="A46" s="41"/>
      <c r="B46" s="22"/>
      <c r="C46" s="27"/>
      <c r="D46" s="22"/>
      <c r="E46" s="220"/>
      <c r="F46" s="53"/>
      <c r="G46" s="112"/>
      <c r="H46" s="115"/>
      <c r="I46" s="114"/>
    </row>
    <row r="47" spans="1:9" s="28" customFormat="1" ht="12.75">
      <c r="A47" s="515">
        <v>6123</v>
      </c>
      <c r="B47" s="22" t="s">
        <v>885</v>
      </c>
      <c r="C47" s="27">
        <v>1000</v>
      </c>
      <c r="D47" s="255">
        <v>1000</v>
      </c>
      <c r="E47" s="220">
        <v>0</v>
      </c>
      <c r="F47" s="53">
        <f t="shared" si="0"/>
        <v>0</v>
      </c>
      <c r="G47" s="112"/>
      <c r="H47" s="115"/>
      <c r="I47" s="114"/>
    </row>
    <row r="48" spans="1:9" s="28" customFormat="1" ht="12.75">
      <c r="A48" s="515">
        <v>6127</v>
      </c>
      <c r="B48" s="22" t="s">
        <v>886</v>
      </c>
      <c r="C48" s="27">
        <v>50</v>
      </c>
      <c r="D48" s="27">
        <v>50</v>
      </c>
      <c r="E48" s="608">
        <v>0</v>
      </c>
      <c r="F48" s="53">
        <v>0</v>
      </c>
      <c r="G48" s="112"/>
      <c r="H48" s="115"/>
      <c r="I48" s="114"/>
    </row>
    <row r="49" spans="1:9" s="28" customFormat="1" ht="12.75">
      <c r="A49" s="93" t="s">
        <v>887</v>
      </c>
      <c r="B49" s="94" t="s">
        <v>888</v>
      </c>
      <c r="C49" s="95">
        <f>SUM(C47:C48)</f>
        <v>1050</v>
      </c>
      <c r="D49" s="95">
        <f>SUM(D47:D48)</f>
        <v>1050</v>
      </c>
      <c r="E49" s="268">
        <f>SUM(E47:E48)</f>
        <v>0</v>
      </c>
      <c r="F49" s="96">
        <v>0</v>
      </c>
      <c r="G49" s="112"/>
      <c r="H49" s="115"/>
      <c r="I49" s="114"/>
    </row>
    <row r="50" spans="1:9" s="28" customFormat="1" ht="12.75">
      <c r="A50" s="93"/>
      <c r="B50" s="94"/>
      <c r="C50" s="95"/>
      <c r="D50" s="95"/>
      <c r="E50" s="95"/>
      <c r="F50" s="96"/>
      <c r="G50" s="112"/>
      <c r="H50" s="115"/>
      <c r="I50" s="114"/>
    </row>
    <row r="51" spans="1:8" ht="12.75">
      <c r="A51" s="861" t="s">
        <v>889</v>
      </c>
      <c r="B51" s="862"/>
      <c r="C51" s="9">
        <f>C45+C49</f>
        <v>40033</v>
      </c>
      <c r="D51" s="9">
        <f>D45+D49</f>
        <v>40964</v>
      </c>
      <c r="E51" s="9">
        <f>E45+E49</f>
        <v>12797</v>
      </c>
      <c r="F51" s="26">
        <f t="shared" si="0"/>
        <v>31.239625036617518</v>
      </c>
      <c r="G51" s="92"/>
      <c r="H51" s="97"/>
    </row>
    <row r="52" spans="1:8" ht="12.75">
      <c r="A52" s="20"/>
      <c r="B52" s="20"/>
      <c r="C52" s="18"/>
      <c r="D52" s="18"/>
      <c r="E52" s="18"/>
      <c r="F52" s="99"/>
      <c r="G52" s="92"/>
      <c r="H52" s="97"/>
    </row>
    <row r="53" spans="1:8" ht="12.75">
      <c r="A53" s="20"/>
      <c r="B53" s="20"/>
      <c r="C53" s="18"/>
      <c r="D53" s="18"/>
      <c r="E53" s="18"/>
      <c r="F53" s="99"/>
      <c r="G53" s="92"/>
      <c r="H53" s="97"/>
    </row>
    <row r="55" spans="1:6" ht="25.5" customHeight="1">
      <c r="A55" s="830" t="s">
        <v>890</v>
      </c>
      <c r="B55" s="832"/>
      <c r="C55" s="44" t="s">
        <v>795</v>
      </c>
      <c r="D55" s="6" t="s">
        <v>796</v>
      </c>
      <c r="E55" s="5" t="s">
        <v>636</v>
      </c>
      <c r="F55" s="43" t="s">
        <v>797</v>
      </c>
    </row>
    <row r="56" spans="1:6" ht="12.75">
      <c r="A56" s="859" t="s">
        <v>891</v>
      </c>
      <c r="B56" s="859"/>
      <c r="C56" s="25">
        <f>C11</f>
        <v>15780</v>
      </c>
      <c r="D56" s="25">
        <f>D11</f>
        <v>16479</v>
      </c>
      <c r="E56" s="25">
        <f>E11</f>
        <v>6313</v>
      </c>
      <c r="F56" s="33">
        <f>E56/E60*100</f>
        <v>49.331874658123</v>
      </c>
    </row>
    <row r="57" spans="1:6" ht="12.75">
      <c r="A57" s="793" t="s">
        <v>892</v>
      </c>
      <c r="B57" s="795"/>
      <c r="C57" s="25">
        <f>C33+C36+C41+C43+C39-C58</f>
        <v>12383</v>
      </c>
      <c r="D57" s="25">
        <f>D33+D36+D41+D43+D39-D58</f>
        <v>12597</v>
      </c>
      <c r="E57" s="25">
        <f>E33+E36+E41+E43+E39-E58</f>
        <v>3807</v>
      </c>
      <c r="F57" s="33">
        <f>E57/E60*100</f>
        <v>29.74915995936548</v>
      </c>
    </row>
    <row r="58" spans="1:6" ht="12.75">
      <c r="A58" s="793" t="s">
        <v>893</v>
      </c>
      <c r="B58" s="795"/>
      <c r="C58" s="25">
        <f>C18+C19+C20+C22+C23+C24</f>
        <v>10820</v>
      </c>
      <c r="D58" s="25">
        <f>D18+D19+D20+D22+D23+D24</f>
        <v>10838</v>
      </c>
      <c r="E58" s="25">
        <f>E18+E19+E20+E22+E23+E24</f>
        <v>2677</v>
      </c>
      <c r="F58" s="33">
        <f>E58/E60*100</f>
        <v>20.918965382511526</v>
      </c>
    </row>
    <row r="59" spans="1:6" ht="12.75">
      <c r="A59" s="793" t="s">
        <v>894</v>
      </c>
      <c r="B59" s="795"/>
      <c r="C59" s="25">
        <f>C49</f>
        <v>1050</v>
      </c>
      <c r="D59" s="25">
        <f>D49</f>
        <v>1050</v>
      </c>
      <c r="E59" s="25">
        <f>E49</f>
        <v>0</v>
      </c>
      <c r="F59" s="33">
        <f>E59/E60*100</f>
        <v>0</v>
      </c>
    </row>
    <row r="60" spans="1:6" ht="12.75">
      <c r="A60" s="827" t="s">
        <v>895</v>
      </c>
      <c r="B60" s="829"/>
      <c r="C60" s="95">
        <f>SUM(C56:C59)</f>
        <v>40033</v>
      </c>
      <c r="D60" s="268">
        <f>SUM(D56:D59)</f>
        <v>40964</v>
      </c>
      <c r="E60" s="95">
        <f>SUM(E56:E59)</f>
        <v>12797</v>
      </c>
      <c r="F60" s="96">
        <f>E60/D60*100</f>
        <v>31.239625036617518</v>
      </c>
    </row>
  </sheetData>
  <mergeCells count="9">
    <mergeCell ref="A1:F1"/>
    <mergeCell ref="A45:B45"/>
    <mergeCell ref="A51:B51"/>
    <mergeCell ref="A55:B55"/>
    <mergeCell ref="A60:B60"/>
    <mergeCell ref="A56:B56"/>
    <mergeCell ref="A57:B57"/>
    <mergeCell ref="A58:B58"/>
    <mergeCell ref="A59:B59"/>
  </mergeCells>
  <printOptions horizontalCentered="1"/>
  <pageMargins left="0.7874015748031497" right="0.7874015748031497" top="0.7874015748031497" bottom="0.7874015748031497" header="0.5118110236220472" footer="0.5118110236220472"/>
  <pageSetup firstPageNumber="21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4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9"/>
  <sheetViews>
    <sheetView workbookViewId="0" topLeftCell="A1">
      <selection activeCell="J17" sqref="J17"/>
    </sheetView>
  </sheetViews>
  <sheetFormatPr defaultColWidth="9.00390625" defaultRowHeight="12.75"/>
  <cols>
    <col min="1" max="1" width="34.00390625" style="0" customWidth="1"/>
    <col min="2" max="3" width="14.00390625" style="0" customWidth="1"/>
    <col min="4" max="4" width="15.00390625" style="0" customWidth="1"/>
    <col min="5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21" t="s">
        <v>1083</v>
      </c>
      <c r="B1" s="221"/>
      <c r="C1" s="221"/>
      <c r="D1" s="221"/>
      <c r="E1" s="221"/>
      <c r="F1" s="221"/>
      <c r="G1" s="221"/>
      <c r="H1" s="23"/>
      <c r="Q1" s="66"/>
      <c r="R1" s="66"/>
    </row>
    <row r="2" spans="1:18" ht="18">
      <c r="A2" s="221"/>
      <c r="B2" s="221"/>
      <c r="C2" s="221"/>
      <c r="D2" s="221"/>
      <c r="E2" s="221"/>
      <c r="F2" s="221"/>
      <c r="G2" s="221"/>
      <c r="H2" s="23"/>
      <c r="Q2" s="66"/>
      <c r="R2" s="66"/>
    </row>
    <row r="3" spans="1:18" ht="18">
      <c r="A3" s="221"/>
      <c r="B3" s="221"/>
      <c r="C3" s="221"/>
      <c r="D3" s="221"/>
      <c r="E3" s="221"/>
      <c r="F3" s="221"/>
      <c r="G3" s="221"/>
      <c r="H3" s="23"/>
      <c r="Q3" s="66"/>
      <c r="R3" s="66"/>
    </row>
    <row r="4" spans="1:2" ht="18" customHeight="1">
      <c r="A4" s="1"/>
      <c r="B4" s="1"/>
    </row>
    <row r="5" spans="1:5" ht="18" customHeight="1">
      <c r="A5" s="1" t="s">
        <v>50</v>
      </c>
      <c r="B5" s="1"/>
      <c r="D5" s="576">
        <v>1794313.27</v>
      </c>
      <c r="E5" s="2" t="s">
        <v>783</v>
      </c>
    </row>
    <row r="6" spans="1:5" ht="18" customHeight="1">
      <c r="A6" s="1"/>
      <c r="B6" s="1"/>
      <c r="D6" s="279"/>
      <c r="E6" s="2"/>
    </row>
    <row r="7" spans="1:2" ht="15.75">
      <c r="A7" s="1"/>
      <c r="B7" s="1"/>
    </row>
    <row r="8" spans="1:8" ht="15.75">
      <c r="A8" s="1" t="s">
        <v>784</v>
      </c>
      <c r="B8" s="1"/>
      <c r="H8" s="2"/>
    </row>
    <row r="9" spans="1:6" ht="25.5" customHeight="1">
      <c r="A9" s="68"/>
      <c r="B9" s="44" t="s">
        <v>795</v>
      </c>
      <c r="C9" s="6" t="s">
        <v>796</v>
      </c>
      <c r="D9" s="5" t="s">
        <v>636</v>
      </c>
      <c r="E9" s="43" t="s">
        <v>797</v>
      </c>
      <c r="F9" t="s">
        <v>935</v>
      </c>
    </row>
    <row r="10" spans="1:7" ht="14.25" customHeight="1">
      <c r="A10" s="32" t="s">
        <v>1028</v>
      </c>
      <c r="B10" s="27">
        <v>4717000</v>
      </c>
      <c r="C10" s="27">
        <v>4697000</v>
      </c>
      <c r="D10" s="27">
        <v>2338500</v>
      </c>
      <c r="E10" s="33">
        <f>D10/C10*100</f>
        <v>49.78709814775388</v>
      </c>
      <c r="G10" s="596"/>
    </row>
    <row r="11" spans="1:5" ht="14.25" customHeight="1">
      <c r="A11" s="32" t="s">
        <v>1029</v>
      </c>
      <c r="B11" s="27">
        <v>267000</v>
      </c>
      <c r="C11" s="27">
        <v>267000</v>
      </c>
      <c r="D11" s="27">
        <v>133500</v>
      </c>
      <c r="E11" s="33">
        <f>D11/C11*100</f>
        <v>50</v>
      </c>
    </row>
    <row r="12" spans="1:5" ht="25.5" customHeight="1">
      <c r="A12" s="431" t="s">
        <v>975</v>
      </c>
      <c r="B12" s="254">
        <v>0</v>
      </c>
      <c r="C12" s="254">
        <v>0</v>
      </c>
      <c r="D12" s="254">
        <v>22829</v>
      </c>
      <c r="E12" s="158" t="s">
        <v>1007</v>
      </c>
    </row>
    <row r="13" spans="1:5" ht="12.75">
      <c r="A13" s="3" t="s">
        <v>1025</v>
      </c>
      <c r="B13" s="9">
        <f>SUM(B10:B12)</f>
        <v>4984000</v>
      </c>
      <c r="C13" s="9">
        <f>SUM(C10:C12)</f>
        <v>4964000</v>
      </c>
      <c r="D13" s="9">
        <f>SUM(D10:D12)</f>
        <v>2494829</v>
      </c>
      <c r="E13" s="26">
        <f>D13/C13*100</f>
        <v>50.2584407735697</v>
      </c>
    </row>
    <row r="14" spans="1:5" s="219" customFormat="1" ht="12.75">
      <c r="A14"/>
      <c r="B14"/>
      <c r="C14"/>
      <c r="D14"/>
      <c r="E14"/>
    </row>
    <row r="17" ht="17.25" customHeight="1"/>
    <row r="18" spans="1:4" ht="15.75">
      <c r="A18" s="1" t="s">
        <v>785</v>
      </c>
      <c r="B18" s="1"/>
      <c r="D18" s="28"/>
    </row>
    <row r="19" spans="1:18" ht="25.5">
      <c r="A19" s="3"/>
      <c r="B19" s="44" t="s">
        <v>795</v>
      </c>
      <c r="C19" s="6" t="s">
        <v>796</v>
      </c>
      <c r="D19" s="217" t="s">
        <v>636</v>
      </c>
      <c r="E19" s="43" t="s">
        <v>797</v>
      </c>
      <c r="F19" s="11" t="s">
        <v>934</v>
      </c>
      <c r="G19" s="12"/>
      <c r="H19" s="12"/>
      <c r="Q19" s="11"/>
      <c r="R19" s="12"/>
    </row>
    <row r="20" spans="1:18" ht="14.25" customHeight="1">
      <c r="A20" s="32" t="s">
        <v>786</v>
      </c>
      <c r="B20" s="27">
        <v>1350000</v>
      </c>
      <c r="C20" s="27">
        <v>1350000</v>
      </c>
      <c r="D20" s="25">
        <v>652500</v>
      </c>
      <c r="E20" s="218">
        <f>D20/C20*100</f>
        <v>48.333333333333336</v>
      </c>
      <c r="F20" s="24" t="s">
        <v>933</v>
      </c>
      <c r="G20" s="50"/>
      <c r="H20" s="50"/>
      <c r="Q20" s="24"/>
      <c r="R20" s="50"/>
    </row>
    <row r="21" spans="1:18" ht="14.25" customHeight="1">
      <c r="A21" s="32" t="s">
        <v>950</v>
      </c>
      <c r="B21" s="27">
        <v>3584000</v>
      </c>
      <c r="C21" s="280">
        <v>5358300</v>
      </c>
      <c r="D21" s="25">
        <v>839000</v>
      </c>
      <c r="E21" s="218">
        <f>D21/C21*100</f>
        <v>15.657951215870705</v>
      </c>
      <c r="F21" s="24">
        <v>5179</v>
      </c>
      <c r="G21" s="50"/>
      <c r="H21" s="50"/>
      <c r="Q21" s="24"/>
      <c r="R21" s="50"/>
    </row>
    <row r="22" spans="1:18" ht="14.25" customHeight="1">
      <c r="A22" s="32" t="s">
        <v>867</v>
      </c>
      <c r="B22" s="27">
        <v>50000</v>
      </c>
      <c r="C22" s="27">
        <v>50000</v>
      </c>
      <c r="D22" s="25">
        <v>3000</v>
      </c>
      <c r="E22" s="159">
        <f>D22/C22*100</f>
        <v>6</v>
      </c>
      <c r="F22" s="24">
        <v>5194</v>
      </c>
      <c r="G22" s="50"/>
      <c r="H22" s="50"/>
      <c r="Q22" s="24"/>
      <c r="R22" s="50"/>
    </row>
    <row r="23" spans="1:18" ht="12.75">
      <c r="A23" s="3" t="s">
        <v>1026</v>
      </c>
      <c r="B23" s="9">
        <f>SUM(B20:B22)</f>
        <v>4984000</v>
      </c>
      <c r="C23" s="9">
        <f>SUM(C20:C22)</f>
        <v>6758300</v>
      </c>
      <c r="D23" s="9">
        <f>SUM(D20:D22)</f>
        <v>1494500</v>
      </c>
      <c r="E23" s="10">
        <f>D23/C23*100</f>
        <v>22.113549265347796</v>
      </c>
      <c r="F23" s="18"/>
      <c r="G23" s="29"/>
      <c r="H23" s="29"/>
      <c r="Q23" s="18"/>
      <c r="R23" s="29"/>
    </row>
    <row r="24" ht="18" customHeight="1"/>
    <row r="25" ht="18" customHeight="1"/>
    <row r="26" ht="18" customHeight="1"/>
    <row r="27" spans="1:9" ht="15.75">
      <c r="A27" s="1" t="s">
        <v>1084</v>
      </c>
      <c r="B27" s="1"/>
      <c r="D27" s="667">
        <f>D5+D13-D23</f>
        <v>2794642.2699999996</v>
      </c>
      <c r="E27" s="259" t="s">
        <v>783</v>
      </c>
      <c r="H27" s="408"/>
      <c r="I27" s="408"/>
    </row>
    <row r="29" spans="1:4" ht="18.75">
      <c r="A29" s="137"/>
      <c r="D29" s="279"/>
    </row>
    <row r="30" spans="1:4" ht="18.75">
      <c r="A30" s="137"/>
      <c r="D30" s="279"/>
    </row>
    <row r="31" ht="18.75">
      <c r="A31" s="139"/>
    </row>
    <row r="32" ht="18.75">
      <c r="A32" s="139"/>
    </row>
    <row r="33" ht="15.75">
      <c r="A33" s="141"/>
    </row>
    <row r="34" ht="18.75">
      <c r="A34" s="139"/>
    </row>
    <row r="35" ht="18.75">
      <c r="A35" s="139"/>
    </row>
    <row r="36" ht="18.75">
      <c r="A36" s="139"/>
    </row>
    <row r="37" ht="18.75">
      <c r="A37" s="143"/>
    </row>
    <row r="38" ht="18.75">
      <c r="A38" s="143"/>
    </row>
    <row r="39" ht="18.75">
      <c r="A39" s="143"/>
    </row>
    <row r="40" ht="18.75">
      <c r="A40" s="139"/>
    </row>
    <row r="41" ht="18.75">
      <c r="A41" s="139"/>
    </row>
    <row r="42" ht="15.75">
      <c r="A42" s="142"/>
    </row>
    <row r="43" ht="18.75">
      <c r="A43" s="140"/>
    </row>
    <row r="44" ht="18.75">
      <c r="A44" s="140"/>
    </row>
    <row r="45" ht="18.75">
      <c r="A45" s="140"/>
    </row>
    <row r="46" ht="18.75">
      <c r="A46" s="138"/>
    </row>
    <row r="47" ht="18.75">
      <c r="A47" s="140"/>
    </row>
    <row r="48" ht="18.75">
      <c r="A48" s="140"/>
    </row>
    <row r="49" ht="18.75">
      <c r="A49" s="140"/>
    </row>
    <row r="50" ht="15.75">
      <c r="A50" s="141"/>
    </row>
    <row r="51" ht="18.75">
      <c r="A51" s="140"/>
    </row>
    <row r="52" ht="15.75">
      <c r="A52" s="142"/>
    </row>
    <row r="53" ht="18.75">
      <c r="A53" s="138"/>
    </row>
    <row r="54" ht="15.75">
      <c r="A54" s="141"/>
    </row>
    <row r="55" ht="15.75">
      <c r="A55" s="142"/>
    </row>
    <row r="56" ht="15.75">
      <c r="A56" s="142"/>
    </row>
    <row r="57" ht="18.75">
      <c r="A57" s="140"/>
    </row>
    <row r="58" spans="1:2" ht="18.75">
      <c r="A58" s="140"/>
      <c r="B58" s="138"/>
    </row>
    <row r="59" ht="18.75">
      <c r="A59" s="140"/>
    </row>
  </sheetData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31"/>
  <sheetViews>
    <sheetView workbookViewId="0" topLeftCell="A1">
      <selection activeCell="H31" sqref="H31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  <col min="7" max="7" width="11.875" style="0" customWidth="1"/>
    <col min="8" max="8" width="10.125" style="0" bestFit="1" customWidth="1"/>
  </cols>
  <sheetData>
    <row r="1" spans="1:5" ht="17.25" customHeight="1">
      <c r="A1" s="221" t="s">
        <v>1085</v>
      </c>
      <c r="B1" s="221"/>
      <c r="C1" s="221"/>
      <c r="D1" s="221"/>
      <c r="E1" s="221"/>
    </row>
    <row r="2" spans="1:5" ht="18" customHeight="1">
      <c r="A2" s="221"/>
      <c r="B2" s="221"/>
      <c r="C2" s="221"/>
      <c r="D2" s="221"/>
      <c r="E2" s="221"/>
    </row>
    <row r="3" spans="1:5" ht="18" customHeight="1">
      <c r="A3" s="221"/>
      <c r="B3" s="221"/>
      <c r="C3" s="221"/>
      <c r="D3" s="221"/>
      <c r="E3" s="221"/>
    </row>
    <row r="4" spans="1:2" ht="18" customHeight="1">
      <c r="A4" s="1"/>
      <c r="B4" s="1"/>
    </row>
    <row r="5" spans="1:5" ht="18" customHeight="1">
      <c r="A5" s="1" t="s">
        <v>50</v>
      </c>
      <c r="B5" s="1" t="s">
        <v>810</v>
      </c>
      <c r="D5" s="575">
        <v>83069545.16</v>
      </c>
      <c r="E5" s="2" t="s">
        <v>783</v>
      </c>
    </row>
    <row r="6" spans="1:5" ht="18" customHeight="1">
      <c r="A6" s="1"/>
      <c r="B6" s="1"/>
      <c r="D6" s="258"/>
      <c r="E6" s="2"/>
    </row>
    <row r="7" spans="1:2" ht="15.75">
      <c r="A7" s="1"/>
      <c r="B7" s="489"/>
    </row>
    <row r="8" spans="1:2" ht="15.75">
      <c r="A8" s="1" t="s">
        <v>1094</v>
      </c>
      <c r="B8" s="1"/>
    </row>
    <row r="9" spans="1:5" ht="26.25" customHeight="1">
      <c r="A9" s="68"/>
      <c r="B9" s="44" t="s">
        <v>795</v>
      </c>
      <c r="C9" s="6" t="s">
        <v>796</v>
      </c>
      <c r="D9" s="5" t="s">
        <v>636</v>
      </c>
      <c r="E9" s="43" t="s">
        <v>797</v>
      </c>
    </row>
    <row r="10" spans="1:5" ht="16.5" customHeight="1">
      <c r="A10" s="442" t="s">
        <v>580</v>
      </c>
      <c r="B10" s="27">
        <v>0</v>
      </c>
      <c r="C10" s="27">
        <v>0</v>
      </c>
      <c r="D10" s="27">
        <v>188794</v>
      </c>
      <c r="E10" s="218" t="s">
        <v>1007</v>
      </c>
    </row>
    <row r="11" spans="1:7" ht="25.5" customHeight="1">
      <c r="A11" s="431" t="s">
        <v>733</v>
      </c>
      <c r="B11" s="254">
        <v>0</v>
      </c>
      <c r="C11" s="254">
        <v>61100000</v>
      </c>
      <c r="D11" s="254">
        <v>31100000</v>
      </c>
      <c r="E11" s="595">
        <f>D11/C11*100</f>
        <v>50.90016366612111</v>
      </c>
      <c r="F11" s="176"/>
      <c r="G11" s="24"/>
    </row>
    <row r="12" spans="1:7" ht="38.25" customHeight="1">
      <c r="A12" s="431" t="s">
        <v>972</v>
      </c>
      <c r="B12" s="254">
        <v>0</v>
      </c>
      <c r="C12" s="254">
        <v>2000000</v>
      </c>
      <c r="D12" s="254">
        <v>2000000</v>
      </c>
      <c r="E12" s="595">
        <f>D12/C12*100</f>
        <v>100</v>
      </c>
      <c r="F12" s="176"/>
      <c r="G12" s="24"/>
    </row>
    <row r="13" spans="1:5" ht="14.25" customHeight="1">
      <c r="A13" s="431" t="s">
        <v>701</v>
      </c>
      <c r="B13" s="254">
        <v>0</v>
      </c>
      <c r="C13" s="254">
        <v>0</v>
      </c>
      <c r="D13" s="254">
        <v>204997</v>
      </c>
      <c r="E13" s="485" t="s">
        <v>1007</v>
      </c>
    </row>
    <row r="14" spans="1:5" ht="12.75">
      <c r="A14" s="3" t="s">
        <v>1025</v>
      </c>
      <c r="B14" s="9">
        <f>SUM(B10)</f>
        <v>0</v>
      </c>
      <c r="C14" s="9">
        <f>SUM(C10:C13)</f>
        <v>63100000</v>
      </c>
      <c r="D14" s="9">
        <f>SUM(D10:D13)</f>
        <v>33493791</v>
      </c>
      <c r="E14" s="283" t="s">
        <v>1007</v>
      </c>
    </row>
    <row r="15" ht="18" customHeight="1">
      <c r="A15" s="271"/>
    </row>
    <row r="16" ht="18" customHeight="1">
      <c r="A16" s="17"/>
    </row>
    <row r="17" spans="1:8" ht="15.75" customHeight="1">
      <c r="A17" s="1" t="s">
        <v>1095</v>
      </c>
      <c r="B17" s="1"/>
      <c r="D17" s="437">
        <f>D5+D14</f>
        <v>116563336.16</v>
      </c>
      <c r="E17" s="438" t="s">
        <v>783</v>
      </c>
      <c r="H17" s="106"/>
    </row>
    <row r="18" ht="18" customHeight="1"/>
    <row r="19" ht="18" customHeight="1"/>
    <row r="20" spans="1:2" ht="15.75">
      <c r="A20" s="1" t="s">
        <v>785</v>
      </c>
      <c r="B20" s="1"/>
    </row>
    <row r="21" spans="1:5" ht="26.25" customHeight="1">
      <c r="A21" s="3"/>
      <c r="B21" s="44" t="s">
        <v>795</v>
      </c>
      <c r="C21" s="6" t="s">
        <v>796</v>
      </c>
      <c r="D21" s="217" t="s">
        <v>636</v>
      </c>
      <c r="E21" s="43" t="s">
        <v>797</v>
      </c>
    </row>
    <row r="22" spans="1:8" ht="15.75" customHeight="1">
      <c r="A22" s="442" t="s">
        <v>1027</v>
      </c>
      <c r="B22" s="27">
        <v>0</v>
      </c>
      <c r="C22" s="27">
        <v>146169600</v>
      </c>
      <c r="D22" s="25">
        <v>23436269</v>
      </c>
      <c r="E22" s="159">
        <f>D22/C22*100</f>
        <v>16.03361369258724</v>
      </c>
      <c r="G22" s="24"/>
      <c r="H22" s="24"/>
    </row>
    <row r="23" spans="1:10" ht="12.75">
      <c r="A23" s="3" t="s">
        <v>1026</v>
      </c>
      <c r="B23" s="9">
        <f>SUM(B22:B22)</f>
        <v>0</v>
      </c>
      <c r="C23" s="9">
        <f>SUM(C22)</f>
        <v>146169600</v>
      </c>
      <c r="D23" s="9">
        <f>D22</f>
        <v>23436269</v>
      </c>
      <c r="E23" s="10">
        <f>D23/C23*100</f>
        <v>16.03361369258724</v>
      </c>
      <c r="H23" s="863"/>
      <c r="I23" s="863"/>
      <c r="J23" s="864"/>
    </row>
    <row r="24" ht="12" customHeight="1">
      <c r="C24" s="15"/>
    </row>
    <row r="25" spans="4:7" ht="12.75">
      <c r="D25" s="134"/>
      <c r="G25" s="15"/>
    </row>
    <row r="26" spans="1:5" ht="15.75">
      <c r="A26" s="776" t="s">
        <v>1087</v>
      </c>
      <c r="D26" s="777">
        <f>D17-D23</f>
        <v>93127067.16</v>
      </c>
      <c r="E26" s="775" t="s">
        <v>783</v>
      </c>
    </row>
    <row r="27" ht="12.75">
      <c r="D27" s="134"/>
    </row>
    <row r="28" spans="7:9" ht="12.75">
      <c r="G28" s="863"/>
      <c r="H28" s="863"/>
      <c r="I28" s="864"/>
    </row>
    <row r="29" spans="1:5" ht="15.75">
      <c r="A29" s="1" t="s">
        <v>504</v>
      </c>
      <c r="B29" s="1"/>
      <c r="D29" s="668">
        <v>93890993</v>
      </c>
      <c r="E29" s="2" t="s">
        <v>783</v>
      </c>
    </row>
    <row r="31" ht="12.75">
      <c r="D31" s="15"/>
    </row>
  </sheetData>
  <mergeCells count="2">
    <mergeCell ref="H23:J23"/>
    <mergeCell ref="G28:I28"/>
  </mergeCells>
  <printOptions horizontalCentered="1"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028"/>
  <sheetViews>
    <sheetView workbookViewId="0" topLeftCell="A1">
      <selection activeCell="G136" sqref="G136"/>
    </sheetView>
  </sheetViews>
  <sheetFormatPr defaultColWidth="9.125" defaultRowHeight="12.75"/>
  <cols>
    <col min="1" max="1" width="6.00390625" style="0" customWidth="1"/>
    <col min="2" max="2" width="33.00390625" style="0" customWidth="1"/>
    <col min="3" max="3" width="12.75390625" style="15" customWidth="1"/>
    <col min="4" max="7" width="11.75390625" style="15" customWidth="1"/>
    <col min="8" max="8" width="15.75390625" style="15" customWidth="1"/>
    <col min="9" max="9" width="12.00390625" style="0" customWidth="1"/>
    <col min="10" max="10" width="11.625" style="0" customWidth="1"/>
  </cols>
  <sheetData>
    <row r="1" spans="1:8" ht="17.25" thickBot="1">
      <c r="A1" s="877" t="s">
        <v>1030</v>
      </c>
      <c r="B1" s="877"/>
      <c r="C1" s="877"/>
      <c r="D1" s="877"/>
      <c r="E1" s="877"/>
      <c r="F1" s="877"/>
      <c r="G1" s="877"/>
      <c r="H1" s="877"/>
    </row>
    <row r="2" spans="1:8" ht="39.75" customHeight="1">
      <c r="A2" s="707" t="s">
        <v>207</v>
      </c>
      <c r="B2" s="708" t="s">
        <v>208</v>
      </c>
      <c r="C2" s="709" t="s">
        <v>209</v>
      </c>
      <c r="D2" s="709" t="s">
        <v>210</v>
      </c>
      <c r="E2" s="709" t="s">
        <v>211</v>
      </c>
      <c r="F2" s="709" t="s">
        <v>212</v>
      </c>
      <c r="G2" s="709" t="s">
        <v>213</v>
      </c>
      <c r="H2" s="710" t="s">
        <v>214</v>
      </c>
    </row>
    <row r="3" spans="1:10" ht="14.25">
      <c r="A3" s="881" t="s">
        <v>215</v>
      </c>
      <c r="B3" s="882"/>
      <c r="C3" s="882"/>
      <c r="D3" s="882"/>
      <c r="E3" s="882"/>
      <c r="F3" s="882"/>
      <c r="G3" s="882"/>
      <c r="H3" s="883"/>
      <c r="J3" s="364"/>
    </row>
    <row r="4" spans="1:10" ht="15">
      <c r="A4" s="711">
        <v>134</v>
      </c>
      <c r="B4" s="712" t="s">
        <v>216</v>
      </c>
      <c r="C4" s="713">
        <v>2200000</v>
      </c>
      <c r="D4" s="714">
        <v>2134643</v>
      </c>
      <c r="E4" s="715"/>
      <c r="F4" s="715"/>
      <c r="G4" s="715"/>
      <c r="H4" s="716">
        <f aca="true" t="shared" si="0" ref="H4:H9">SUM(D4:E4)</f>
        <v>2134643</v>
      </c>
      <c r="J4" s="364"/>
    </row>
    <row r="5" spans="1:10" ht="15">
      <c r="A5" s="711">
        <v>135</v>
      </c>
      <c r="B5" s="712" t="s">
        <v>217</v>
      </c>
      <c r="C5" s="713">
        <v>2999999</v>
      </c>
      <c r="D5" s="714">
        <v>901310</v>
      </c>
      <c r="E5" s="715">
        <v>1872503</v>
      </c>
      <c r="F5" s="715"/>
      <c r="G5" s="715"/>
      <c r="H5" s="716">
        <f t="shared" si="0"/>
        <v>2773813</v>
      </c>
      <c r="J5" s="364"/>
    </row>
    <row r="6" spans="1:10" ht="15">
      <c r="A6" s="711">
        <v>136</v>
      </c>
      <c r="B6" s="712" t="s">
        <v>218</v>
      </c>
      <c r="C6" s="713">
        <v>999746</v>
      </c>
      <c r="D6" s="714">
        <v>999746</v>
      </c>
      <c r="E6" s="715"/>
      <c r="F6" s="715"/>
      <c r="G6" s="715"/>
      <c r="H6" s="716">
        <f t="shared" si="0"/>
        <v>999746</v>
      </c>
      <c r="J6" s="364"/>
    </row>
    <row r="7" spans="1:10" ht="15">
      <c r="A7" s="711">
        <v>137</v>
      </c>
      <c r="B7" s="712" t="s">
        <v>219</v>
      </c>
      <c r="C7" s="713">
        <v>1534864</v>
      </c>
      <c r="D7" s="714">
        <v>1116397</v>
      </c>
      <c r="E7" s="715">
        <v>271550</v>
      </c>
      <c r="F7" s="715"/>
      <c r="G7" s="715"/>
      <c r="H7" s="716">
        <f t="shared" si="0"/>
        <v>1387947</v>
      </c>
      <c r="J7" s="364"/>
    </row>
    <row r="8" spans="1:10" ht="15">
      <c r="A8" s="711">
        <v>138</v>
      </c>
      <c r="B8" s="712" t="s">
        <v>220</v>
      </c>
      <c r="C8" s="713">
        <v>2119000</v>
      </c>
      <c r="D8" s="714">
        <v>1730846</v>
      </c>
      <c r="E8" s="715">
        <v>295500</v>
      </c>
      <c r="F8" s="715"/>
      <c r="G8" s="715"/>
      <c r="H8" s="716">
        <f t="shared" si="0"/>
        <v>2026346</v>
      </c>
      <c r="J8" s="364"/>
    </row>
    <row r="9" spans="1:10" ht="15">
      <c r="A9" s="711">
        <v>139</v>
      </c>
      <c r="B9" s="712" t="s">
        <v>221</v>
      </c>
      <c r="C9" s="713">
        <v>6500000</v>
      </c>
      <c r="D9" s="714">
        <v>1508110.5</v>
      </c>
      <c r="E9" s="715">
        <v>4935421</v>
      </c>
      <c r="F9" s="715"/>
      <c r="G9" s="715"/>
      <c r="H9" s="716">
        <f t="shared" si="0"/>
        <v>6443531.5</v>
      </c>
      <c r="J9" s="364"/>
    </row>
    <row r="10" spans="1:10" ht="15">
      <c r="A10" s="711">
        <v>140</v>
      </c>
      <c r="B10" s="712" t="s">
        <v>222</v>
      </c>
      <c r="C10" s="713">
        <v>3624930</v>
      </c>
      <c r="D10" s="714"/>
      <c r="E10" s="715">
        <v>2559501</v>
      </c>
      <c r="F10" s="715">
        <v>250000</v>
      </c>
      <c r="G10" s="715"/>
      <c r="H10" s="716">
        <f>SUM(D10:G10)</f>
        <v>2809501</v>
      </c>
      <c r="J10" s="364"/>
    </row>
    <row r="11" spans="1:10" ht="15">
      <c r="A11" s="711">
        <v>141</v>
      </c>
      <c r="B11" s="717" t="s">
        <v>223</v>
      </c>
      <c r="C11" s="713">
        <v>2000000</v>
      </c>
      <c r="D11" s="714">
        <v>641061</v>
      </c>
      <c r="E11" s="715">
        <v>582366</v>
      </c>
      <c r="F11" s="715"/>
      <c r="G11" s="715"/>
      <c r="H11" s="716">
        <f>SUM(D11:E11)</f>
        <v>1223427</v>
      </c>
      <c r="J11" s="364"/>
    </row>
    <row r="12" spans="1:10" ht="13.5" customHeight="1">
      <c r="A12" s="718">
        <v>142</v>
      </c>
      <c r="B12" s="712" t="s">
        <v>224</v>
      </c>
      <c r="C12" s="713">
        <v>1500000</v>
      </c>
      <c r="D12" s="714">
        <v>567357</v>
      </c>
      <c r="E12" s="715">
        <v>449445</v>
      </c>
      <c r="F12" s="715">
        <v>108000</v>
      </c>
      <c r="G12" s="715"/>
      <c r="H12" s="716">
        <f>SUM(D12:F12)</f>
        <v>1124802</v>
      </c>
      <c r="J12" s="364"/>
    </row>
    <row r="13" spans="1:10" ht="15">
      <c r="A13" s="711">
        <v>143</v>
      </c>
      <c r="B13" s="712" t="s">
        <v>225</v>
      </c>
      <c r="C13" s="713">
        <v>5499252</v>
      </c>
      <c r="D13" s="714">
        <v>795216</v>
      </c>
      <c r="E13" s="715">
        <v>4265137</v>
      </c>
      <c r="F13" s="715">
        <v>147775</v>
      </c>
      <c r="G13" s="715"/>
      <c r="H13" s="716">
        <f>SUM(D13:F13)</f>
        <v>5208128</v>
      </c>
      <c r="J13" s="364"/>
    </row>
    <row r="14" spans="1:10" ht="15">
      <c r="A14" s="711">
        <v>144</v>
      </c>
      <c r="B14" s="712" t="s">
        <v>226</v>
      </c>
      <c r="C14" s="713">
        <v>1241378</v>
      </c>
      <c r="D14" s="714">
        <v>272867</v>
      </c>
      <c r="E14" s="715">
        <v>912700</v>
      </c>
      <c r="F14" s="715"/>
      <c r="G14" s="715"/>
      <c r="H14" s="716">
        <f>SUM(D14:E14)</f>
        <v>1185567</v>
      </c>
      <c r="J14" s="364"/>
    </row>
    <row r="15" spans="1:10" ht="15">
      <c r="A15" s="711">
        <v>145</v>
      </c>
      <c r="B15" s="712" t="s">
        <v>227</v>
      </c>
      <c r="C15" s="713">
        <v>5497642</v>
      </c>
      <c r="D15" s="714">
        <v>300000</v>
      </c>
      <c r="E15" s="715">
        <v>4393827</v>
      </c>
      <c r="F15" s="715">
        <v>147000</v>
      </c>
      <c r="G15" s="715"/>
      <c r="H15" s="716">
        <f>SUM(D15:F15)</f>
        <v>4840827</v>
      </c>
      <c r="J15" s="364"/>
    </row>
    <row r="16" spans="1:10" ht="15">
      <c r="A16" s="711">
        <v>146</v>
      </c>
      <c r="B16" s="719" t="s">
        <v>228</v>
      </c>
      <c r="C16" s="713">
        <v>2500000</v>
      </c>
      <c r="D16" s="714">
        <v>371288</v>
      </c>
      <c r="E16" s="715">
        <v>1991910</v>
      </c>
      <c r="F16" s="715"/>
      <c r="G16" s="715"/>
      <c r="H16" s="716">
        <f>SUM(D16:E16)</f>
        <v>2363198</v>
      </c>
      <c r="J16" s="364"/>
    </row>
    <row r="17" spans="1:10" ht="15">
      <c r="A17" s="711">
        <v>147</v>
      </c>
      <c r="B17" s="720" t="s">
        <v>229</v>
      </c>
      <c r="C17" s="713">
        <v>1566600</v>
      </c>
      <c r="D17" s="714">
        <v>469980</v>
      </c>
      <c r="E17" s="715">
        <v>378000</v>
      </c>
      <c r="F17" s="715">
        <v>406309</v>
      </c>
      <c r="G17" s="715"/>
      <c r="H17" s="716">
        <f>SUM(D17:F17)</f>
        <v>1254289</v>
      </c>
      <c r="J17" s="364"/>
    </row>
    <row r="18" spans="1:10" ht="15">
      <c r="A18" s="711">
        <v>148</v>
      </c>
      <c r="B18" s="719" t="s">
        <v>230</v>
      </c>
      <c r="C18" s="713">
        <v>1022600</v>
      </c>
      <c r="D18" s="714">
        <v>1022600</v>
      </c>
      <c r="E18" s="715"/>
      <c r="F18" s="715"/>
      <c r="G18" s="715"/>
      <c r="H18" s="716">
        <f>SUM(D18:E18)</f>
        <v>1022600</v>
      </c>
      <c r="J18" s="364"/>
    </row>
    <row r="19" spans="1:10" ht="15">
      <c r="A19" s="711">
        <v>149</v>
      </c>
      <c r="B19" s="719" t="s">
        <v>231</v>
      </c>
      <c r="C19" s="713">
        <v>1964451</v>
      </c>
      <c r="D19" s="714">
        <v>52500</v>
      </c>
      <c r="E19" s="715">
        <v>1249405</v>
      </c>
      <c r="F19" s="715">
        <v>191909</v>
      </c>
      <c r="G19" s="715"/>
      <c r="H19" s="716">
        <f>SUM(D19:F19)</f>
        <v>1493814</v>
      </c>
      <c r="J19" s="364"/>
    </row>
    <row r="20" spans="1:10" ht="15">
      <c r="A20" s="711">
        <v>150</v>
      </c>
      <c r="B20" s="719" t="s">
        <v>232</v>
      </c>
      <c r="C20" s="713">
        <v>703725</v>
      </c>
      <c r="D20" s="714">
        <v>112626</v>
      </c>
      <c r="E20" s="715">
        <v>490530</v>
      </c>
      <c r="F20" s="715">
        <v>100000</v>
      </c>
      <c r="G20" s="715"/>
      <c r="H20" s="716">
        <f>SUM(D20:F20)</f>
        <v>703156</v>
      </c>
      <c r="J20" s="364"/>
    </row>
    <row r="21" spans="1:10" ht="15">
      <c r="A21" s="711">
        <v>151</v>
      </c>
      <c r="B21" s="719" t="s">
        <v>233</v>
      </c>
      <c r="C21" s="713">
        <v>1327704</v>
      </c>
      <c r="D21" s="714"/>
      <c r="E21" s="715">
        <v>1058416</v>
      </c>
      <c r="F21" s="715"/>
      <c r="G21" s="715"/>
      <c r="H21" s="716">
        <f>SUM(D21:E21)</f>
        <v>1058416</v>
      </c>
      <c r="J21" s="364"/>
    </row>
    <row r="22" spans="1:10" ht="15">
      <c r="A22" s="711">
        <v>152</v>
      </c>
      <c r="B22" s="721" t="s">
        <v>234</v>
      </c>
      <c r="C22" s="713">
        <v>1173481</v>
      </c>
      <c r="D22" s="714"/>
      <c r="E22" s="715">
        <v>908121</v>
      </c>
      <c r="F22" s="715"/>
      <c r="G22" s="715"/>
      <c r="H22" s="716">
        <f>SUM(D22:E22)</f>
        <v>908121</v>
      </c>
      <c r="J22" s="364"/>
    </row>
    <row r="23" spans="1:10" ht="15">
      <c r="A23" s="711">
        <v>153</v>
      </c>
      <c r="B23" s="722" t="s">
        <v>235</v>
      </c>
      <c r="C23" s="723">
        <v>1602896</v>
      </c>
      <c r="D23" s="714">
        <v>31200</v>
      </c>
      <c r="E23" s="715">
        <v>1117504</v>
      </c>
      <c r="F23" s="715">
        <v>160502</v>
      </c>
      <c r="G23" s="715"/>
      <c r="H23" s="716">
        <f>SUM(D23:F23)</f>
        <v>1309206</v>
      </c>
      <c r="J23" s="364"/>
    </row>
    <row r="24" spans="1:10" ht="15">
      <c r="A24" s="711">
        <v>154</v>
      </c>
      <c r="B24" s="722" t="s">
        <v>236</v>
      </c>
      <c r="C24" s="723">
        <v>1609762</v>
      </c>
      <c r="D24" s="714"/>
      <c r="E24" s="715">
        <v>804881</v>
      </c>
      <c r="F24" s="715">
        <v>698477</v>
      </c>
      <c r="G24" s="715"/>
      <c r="H24" s="716">
        <f>SUM(D24:F24)</f>
        <v>1503358</v>
      </c>
      <c r="J24" s="364"/>
    </row>
    <row r="25" spans="1:10" ht="15">
      <c r="A25" s="711">
        <v>155</v>
      </c>
      <c r="B25" s="724" t="s">
        <v>237</v>
      </c>
      <c r="C25" s="723">
        <v>2500000</v>
      </c>
      <c r="D25" s="714"/>
      <c r="E25" s="715">
        <v>900000</v>
      </c>
      <c r="F25" s="715">
        <v>800000</v>
      </c>
      <c r="G25" s="715"/>
      <c r="H25" s="716">
        <f>SUM(D25:F25)</f>
        <v>1700000</v>
      </c>
      <c r="J25" s="364"/>
    </row>
    <row r="26" spans="1:10" ht="15">
      <c r="A26" s="718">
        <v>156</v>
      </c>
      <c r="B26" s="724" t="s">
        <v>238</v>
      </c>
      <c r="C26" s="723">
        <v>1195364</v>
      </c>
      <c r="D26" s="714"/>
      <c r="E26" s="715">
        <v>1149438</v>
      </c>
      <c r="F26" s="715"/>
      <c r="G26" s="715"/>
      <c r="H26" s="716">
        <f>SUM(D26:F26)</f>
        <v>1149438</v>
      </c>
      <c r="J26" s="364"/>
    </row>
    <row r="27" spans="1:10" ht="15">
      <c r="A27" s="711">
        <v>157</v>
      </c>
      <c r="B27" s="722" t="s">
        <v>239</v>
      </c>
      <c r="C27" s="723">
        <v>926898</v>
      </c>
      <c r="D27" s="714"/>
      <c r="E27" s="715">
        <v>620804</v>
      </c>
      <c r="F27" s="715"/>
      <c r="G27" s="715"/>
      <c r="H27" s="716">
        <f>SUM(D27:E27)</f>
        <v>620804</v>
      </c>
      <c r="J27" s="364"/>
    </row>
    <row r="28" spans="1:10" ht="15">
      <c r="A28" s="711">
        <v>158</v>
      </c>
      <c r="B28" s="722" t="s">
        <v>240</v>
      </c>
      <c r="C28" s="723">
        <v>997010</v>
      </c>
      <c r="D28" s="714"/>
      <c r="E28" s="715">
        <v>887630</v>
      </c>
      <c r="F28" s="715"/>
      <c r="G28" s="715"/>
      <c r="H28" s="716">
        <f>SUM(D28:E28)</f>
        <v>887630</v>
      </c>
      <c r="J28" s="364"/>
    </row>
    <row r="29" spans="1:10" ht="15">
      <c r="A29" s="711">
        <v>159</v>
      </c>
      <c r="B29" s="722" t="s">
        <v>241</v>
      </c>
      <c r="C29" s="723">
        <v>487764</v>
      </c>
      <c r="D29" s="714"/>
      <c r="E29" s="715">
        <v>371212</v>
      </c>
      <c r="F29" s="715"/>
      <c r="G29" s="715"/>
      <c r="H29" s="716">
        <f>SUM(D29:E29)</f>
        <v>371212</v>
      </c>
      <c r="J29" s="364"/>
    </row>
    <row r="30" spans="1:10" ht="15">
      <c r="A30" s="711">
        <v>160</v>
      </c>
      <c r="B30" s="722" t="s">
        <v>242</v>
      </c>
      <c r="C30" s="723">
        <v>1476772</v>
      </c>
      <c r="D30" s="714"/>
      <c r="E30" s="715">
        <v>533735</v>
      </c>
      <c r="F30" s="715">
        <v>649805</v>
      </c>
      <c r="G30" s="715"/>
      <c r="H30" s="716">
        <f>SUM(D30:F30)</f>
        <v>1183540</v>
      </c>
      <c r="J30" s="364"/>
    </row>
    <row r="31" spans="1:10" ht="15">
      <c r="A31" s="711">
        <v>161</v>
      </c>
      <c r="B31" s="725" t="s">
        <v>243</v>
      </c>
      <c r="C31" s="726">
        <v>1998550</v>
      </c>
      <c r="D31" s="714"/>
      <c r="E31" s="715">
        <v>1198309</v>
      </c>
      <c r="F31" s="715">
        <v>683422</v>
      </c>
      <c r="G31" s="715"/>
      <c r="H31" s="716">
        <f>SUM(D31:F31)</f>
        <v>1881731</v>
      </c>
      <c r="J31" s="364"/>
    </row>
    <row r="32" spans="1:10" ht="15">
      <c r="A32" s="711">
        <v>162</v>
      </c>
      <c r="B32" s="725" t="s">
        <v>244</v>
      </c>
      <c r="C32" s="726">
        <v>299555</v>
      </c>
      <c r="D32" s="714"/>
      <c r="E32" s="715">
        <v>247866</v>
      </c>
      <c r="F32" s="715"/>
      <c r="G32" s="715"/>
      <c r="H32" s="716">
        <f>SUM(D32:E32)</f>
        <v>247866</v>
      </c>
      <c r="J32" s="364"/>
    </row>
    <row r="33" spans="1:10" ht="15">
      <c r="A33" s="711">
        <v>163</v>
      </c>
      <c r="B33" s="725" t="s">
        <v>245</v>
      </c>
      <c r="C33" s="726">
        <v>1250000</v>
      </c>
      <c r="D33" s="714"/>
      <c r="E33" s="715">
        <v>787229</v>
      </c>
      <c r="F33" s="715"/>
      <c r="G33" s="715"/>
      <c r="H33" s="716">
        <f>SUM(D33:E33)</f>
        <v>787229</v>
      </c>
      <c r="J33" s="364"/>
    </row>
    <row r="34" spans="1:10" ht="15">
      <c r="A34" s="711">
        <v>164</v>
      </c>
      <c r="B34" s="725" t="s">
        <v>246</v>
      </c>
      <c r="C34" s="726">
        <v>2500560</v>
      </c>
      <c r="D34" s="714"/>
      <c r="E34" s="727">
        <v>2500560</v>
      </c>
      <c r="F34" s="727"/>
      <c r="G34" s="727"/>
      <c r="H34" s="716">
        <f>SUM(D34:E34)</f>
        <v>2500560</v>
      </c>
      <c r="J34" s="364"/>
    </row>
    <row r="35" spans="1:10" s="733" customFormat="1" ht="14.25">
      <c r="A35" s="728"/>
      <c r="B35" s="729" t="s">
        <v>247</v>
      </c>
      <c r="C35" s="726"/>
      <c r="D35" s="730"/>
      <c r="E35" s="731">
        <v>2</v>
      </c>
      <c r="F35" s="731"/>
      <c r="G35" s="731"/>
      <c r="H35" s="732"/>
      <c r="J35" s="734"/>
    </row>
    <row r="36" spans="1:10" ht="14.25">
      <c r="A36" s="878" t="s">
        <v>248</v>
      </c>
      <c r="B36" s="879"/>
      <c r="C36" s="879"/>
      <c r="D36" s="879"/>
      <c r="E36" s="879"/>
      <c r="F36" s="879"/>
      <c r="G36" s="879"/>
      <c r="H36" s="880"/>
      <c r="J36" s="364"/>
    </row>
    <row r="37" spans="1:10" ht="15">
      <c r="A37" s="735">
        <v>165</v>
      </c>
      <c r="B37" s="736" t="s">
        <v>249</v>
      </c>
      <c r="C37" s="737">
        <v>1000000</v>
      </c>
      <c r="D37" s="737"/>
      <c r="E37" s="737">
        <v>1000000</v>
      </c>
      <c r="F37" s="738"/>
      <c r="G37" s="738"/>
      <c r="H37" s="716">
        <f aca="true" t="shared" si="1" ref="H37:H64">SUM(D37:G37)</f>
        <v>1000000</v>
      </c>
      <c r="J37" s="364"/>
    </row>
    <row r="38" spans="1:10" ht="28.5" customHeight="1">
      <c r="A38" s="735">
        <v>166</v>
      </c>
      <c r="B38" s="739" t="s">
        <v>250</v>
      </c>
      <c r="C38" s="737">
        <v>4500000</v>
      </c>
      <c r="D38" s="737"/>
      <c r="E38" s="737">
        <v>2243666</v>
      </c>
      <c r="F38" s="738">
        <v>1408656</v>
      </c>
      <c r="G38" s="738"/>
      <c r="H38" s="716">
        <f t="shared" si="1"/>
        <v>3652322</v>
      </c>
      <c r="J38" s="364"/>
    </row>
    <row r="39" spans="1:10" ht="15">
      <c r="A39" s="735">
        <v>167</v>
      </c>
      <c r="B39" s="736" t="s">
        <v>251</v>
      </c>
      <c r="C39" s="737">
        <v>1399591</v>
      </c>
      <c r="D39" s="737"/>
      <c r="E39" s="737">
        <v>812863</v>
      </c>
      <c r="F39" s="738">
        <v>464472</v>
      </c>
      <c r="G39" s="738"/>
      <c r="H39" s="716">
        <f t="shared" si="1"/>
        <v>1277335</v>
      </c>
      <c r="J39" s="364"/>
    </row>
    <row r="40" spans="1:10" ht="15">
      <c r="A40" s="735">
        <v>168</v>
      </c>
      <c r="B40" s="736" t="s">
        <v>252</v>
      </c>
      <c r="C40" s="737">
        <v>2996342</v>
      </c>
      <c r="D40" s="737"/>
      <c r="E40" s="737">
        <v>1754124</v>
      </c>
      <c r="F40" s="738">
        <v>955948</v>
      </c>
      <c r="G40" s="738"/>
      <c r="H40" s="716">
        <f t="shared" si="1"/>
        <v>2710072</v>
      </c>
      <c r="J40" s="364"/>
    </row>
    <row r="41" spans="1:10" ht="15">
      <c r="A41" s="735">
        <v>169</v>
      </c>
      <c r="B41" s="736" t="s">
        <v>253</v>
      </c>
      <c r="C41" s="737">
        <v>500000</v>
      </c>
      <c r="D41" s="737"/>
      <c r="E41" s="737">
        <v>190580</v>
      </c>
      <c r="F41" s="738">
        <v>175853</v>
      </c>
      <c r="G41" s="738">
        <v>60000</v>
      </c>
      <c r="H41" s="716">
        <f t="shared" si="1"/>
        <v>426433</v>
      </c>
      <c r="J41" s="364"/>
    </row>
    <row r="42" spans="1:10" ht="15">
      <c r="A42" s="735">
        <v>170</v>
      </c>
      <c r="B42" s="736" t="s">
        <v>254</v>
      </c>
      <c r="C42" s="737">
        <v>2499998</v>
      </c>
      <c r="D42" s="737"/>
      <c r="E42" s="737">
        <v>1335701</v>
      </c>
      <c r="F42" s="738">
        <v>964214</v>
      </c>
      <c r="G42" s="738"/>
      <c r="H42" s="716">
        <f t="shared" si="1"/>
        <v>2299915</v>
      </c>
      <c r="J42" s="364"/>
    </row>
    <row r="43" spans="1:10" ht="15">
      <c r="A43" s="735">
        <v>171</v>
      </c>
      <c r="B43" s="740" t="s">
        <v>255</v>
      </c>
      <c r="C43" s="737">
        <v>2348836</v>
      </c>
      <c r="D43" s="737"/>
      <c r="E43" s="737">
        <v>2241370</v>
      </c>
      <c r="F43" s="738"/>
      <c r="G43" s="738"/>
      <c r="H43" s="716">
        <f t="shared" si="1"/>
        <v>2241370</v>
      </c>
      <c r="J43" s="364"/>
    </row>
    <row r="44" spans="1:10" ht="14.25">
      <c r="A44" s="741">
        <v>172</v>
      </c>
      <c r="B44" s="742" t="s">
        <v>256</v>
      </c>
      <c r="C44" s="737">
        <v>6499462</v>
      </c>
      <c r="D44" s="737"/>
      <c r="E44" s="737">
        <v>51900</v>
      </c>
      <c r="F44" s="738">
        <v>4414083</v>
      </c>
      <c r="G44" s="738">
        <v>57230</v>
      </c>
      <c r="H44" s="716">
        <f t="shared" si="1"/>
        <v>4523213</v>
      </c>
      <c r="I44" s="15"/>
      <c r="J44" s="364"/>
    </row>
    <row r="45" spans="1:10" ht="15">
      <c r="A45" s="735">
        <v>173</v>
      </c>
      <c r="B45" s="736" t="s">
        <v>257</v>
      </c>
      <c r="C45" s="737">
        <v>1000000</v>
      </c>
      <c r="D45" s="737"/>
      <c r="E45" s="737">
        <v>969816</v>
      </c>
      <c r="F45" s="738"/>
      <c r="G45" s="738"/>
      <c r="H45" s="716">
        <f t="shared" si="1"/>
        <v>969816</v>
      </c>
      <c r="J45" s="364"/>
    </row>
    <row r="46" spans="1:10" ht="15">
      <c r="A46" s="735">
        <v>174</v>
      </c>
      <c r="B46" s="740" t="s">
        <v>258</v>
      </c>
      <c r="C46" s="737">
        <v>2999642</v>
      </c>
      <c r="D46" s="737"/>
      <c r="E46" s="737">
        <v>449739</v>
      </c>
      <c r="F46" s="738">
        <v>1614878</v>
      </c>
      <c r="G46" s="738">
        <v>195600</v>
      </c>
      <c r="H46" s="716">
        <f t="shared" si="1"/>
        <v>2260217</v>
      </c>
      <c r="J46" s="364"/>
    </row>
    <row r="47" spans="1:10" ht="30">
      <c r="A47" s="735">
        <v>175</v>
      </c>
      <c r="B47" s="739" t="s">
        <v>259</v>
      </c>
      <c r="C47" s="737">
        <v>2204808</v>
      </c>
      <c r="D47" s="737"/>
      <c r="E47" s="737">
        <v>248605</v>
      </c>
      <c r="F47" s="738">
        <v>1636846</v>
      </c>
      <c r="G47" s="738"/>
      <c r="H47" s="716">
        <f t="shared" si="1"/>
        <v>1885451</v>
      </c>
      <c r="J47" s="364"/>
    </row>
    <row r="48" spans="1:10" ht="14.25" customHeight="1">
      <c r="A48" s="741">
        <v>176</v>
      </c>
      <c r="B48" s="743" t="s">
        <v>260</v>
      </c>
      <c r="C48" s="737">
        <v>1300000</v>
      </c>
      <c r="D48" s="737"/>
      <c r="E48" s="737">
        <v>306539</v>
      </c>
      <c r="F48" s="738">
        <v>598347</v>
      </c>
      <c r="G48" s="738"/>
      <c r="H48" s="716">
        <f t="shared" si="1"/>
        <v>904886</v>
      </c>
      <c r="I48" s="15"/>
      <c r="J48" s="364"/>
    </row>
    <row r="49" spans="1:10" ht="14.25" customHeight="1">
      <c r="A49" s="735">
        <v>177</v>
      </c>
      <c r="B49" s="744" t="s">
        <v>261</v>
      </c>
      <c r="C49" s="737">
        <v>807888</v>
      </c>
      <c r="D49" s="737"/>
      <c r="E49" s="737">
        <v>572677</v>
      </c>
      <c r="F49" s="738">
        <v>163109</v>
      </c>
      <c r="G49" s="738"/>
      <c r="H49" s="716">
        <f t="shared" si="1"/>
        <v>735786</v>
      </c>
      <c r="J49" s="364"/>
    </row>
    <row r="50" spans="1:10" ht="14.25" customHeight="1">
      <c r="A50" s="735">
        <v>178</v>
      </c>
      <c r="B50" s="736" t="s">
        <v>262</v>
      </c>
      <c r="C50" s="737">
        <v>6446675</v>
      </c>
      <c r="D50" s="737"/>
      <c r="E50" s="737">
        <v>140841</v>
      </c>
      <c r="F50" s="738">
        <v>5757361</v>
      </c>
      <c r="G50" s="738">
        <v>150000</v>
      </c>
      <c r="H50" s="716">
        <f t="shared" si="1"/>
        <v>6048202</v>
      </c>
      <c r="J50" s="364"/>
    </row>
    <row r="51" spans="1:10" ht="28.5" customHeight="1">
      <c r="A51" s="735">
        <v>179</v>
      </c>
      <c r="B51" s="739" t="s">
        <v>263</v>
      </c>
      <c r="C51" s="737">
        <v>4500000</v>
      </c>
      <c r="D51" s="737"/>
      <c r="E51" s="737">
        <v>36412</v>
      </c>
      <c r="F51" s="738">
        <v>4434360</v>
      </c>
      <c r="G51" s="738"/>
      <c r="H51" s="716">
        <f t="shared" si="1"/>
        <v>4470772</v>
      </c>
      <c r="J51" s="364"/>
    </row>
    <row r="52" spans="1:10" ht="14.25" customHeight="1">
      <c r="A52" s="735">
        <v>180</v>
      </c>
      <c r="B52" s="739" t="s">
        <v>264</v>
      </c>
      <c r="C52" s="737">
        <v>700000</v>
      </c>
      <c r="D52" s="737"/>
      <c r="E52" s="737"/>
      <c r="F52" s="738">
        <v>635779</v>
      </c>
      <c r="G52" s="738"/>
      <c r="H52" s="716">
        <f t="shared" si="1"/>
        <v>635779</v>
      </c>
      <c r="J52" s="364"/>
    </row>
    <row r="53" spans="1:10" ht="14.25" customHeight="1">
      <c r="A53" s="735">
        <v>181</v>
      </c>
      <c r="B53" s="739" t="s">
        <v>265</v>
      </c>
      <c r="C53" s="737">
        <v>1416019</v>
      </c>
      <c r="D53" s="737"/>
      <c r="E53" s="737">
        <v>1416019</v>
      </c>
      <c r="F53" s="738"/>
      <c r="G53" s="738"/>
      <c r="H53" s="716">
        <f t="shared" si="1"/>
        <v>1416019</v>
      </c>
      <c r="J53" s="364"/>
    </row>
    <row r="54" spans="1:10" ht="14.25" customHeight="1">
      <c r="A54" s="741">
        <v>182</v>
      </c>
      <c r="B54" s="743" t="s">
        <v>266</v>
      </c>
      <c r="C54" s="737">
        <v>1968848</v>
      </c>
      <c r="D54" s="737"/>
      <c r="E54" s="737">
        <v>98000</v>
      </c>
      <c r="F54" s="738">
        <v>1193504</v>
      </c>
      <c r="G54" s="738">
        <v>131309</v>
      </c>
      <c r="H54" s="716">
        <f t="shared" si="1"/>
        <v>1422813</v>
      </c>
      <c r="I54" s="15"/>
      <c r="J54" s="364"/>
    </row>
    <row r="55" spans="1:10" ht="15">
      <c r="A55" s="735">
        <v>183</v>
      </c>
      <c r="B55" s="739" t="s">
        <v>267</v>
      </c>
      <c r="C55" s="737">
        <v>1500000</v>
      </c>
      <c r="D55" s="737"/>
      <c r="E55" s="737"/>
      <c r="F55" s="738">
        <v>459078</v>
      </c>
      <c r="G55" s="738">
        <v>1001495</v>
      </c>
      <c r="H55" s="716">
        <f t="shared" si="1"/>
        <v>1460573</v>
      </c>
      <c r="I55" s="15"/>
      <c r="J55" s="364"/>
    </row>
    <row r="56" spans="1:10" ht="36">
      <c r="A56" s="745"/>
      <c r="B56" s="746" t="s">
        <v>268</v>
      </c>
      <c r="C56" s="747"/>
      <c r="D56" s="747"/>
      <c r="E56" s="747">
        <v>1000000</v>
      </c>
      <c r="F56" s="748"/>
      <c r="G56" s="748"/>
      <c r="H56" s="716">
        <f t="shared" si="1"/>
        <v>1000000</v>
      </c>
      <c r="I56" s="15"/>
      <c r="J56" s="364"/>
    </row>
    <row r="57" spans="1:10" ht="15">
      <c r="A57" s="749">
        <v>184</v>
      </c>
      <c r="B57" s="750" t="s">
        <v>269</v>
      </c>
      <c r="C57" s="747">
        <v>400000</v>
      </c>
      <c r="D57" s="747"/>
      <c r="E57" s="747"/>
      <c r="F57" s="748">
        <v>336814</v>
      </c>
      <c r="G57" s="748"/>
      <c r="H57" s="716">
        <f t="shared" si="1"/>
        <v>336814</v>
      </c>
      <c r="J57" s="364"/>
    </row>
    <row r="58" spans="1:10" ht="15">
      <c r="A58" s="749">
        <v>185</v>
      </c>
      <c r="B58" s="750" t="s">
        <v>270</v>
      </c>
      <c r="C58" s="747">
        <v>1000000</v>
      </c>
      <c r="D58" s="747"/>
      <c r="E58" s="747"/>
      <c r="F58" s="748">
        <v>685508</v>
      </c>
      <c r="G58" s="748">
        <v>299101</v>
      </c>
      <c r="H58" s="716">
        <f t="shared" si="1"/>
        <v>984609</v>
      </c>
      <c r="I58" s="15"/>
      <c r="J58" s="364"/>
    </row>
    <row r="59" spans="1:10" ht="30">
      <c r="A59" s="749">
        <v>186</v>
      </c>
      <c r="B59" s="750" t="s">
        <v>271</v>
      </c>
      <c r="C59" s="747">
        <v>578066</v>
      </c>
      <c r="D59" s="747"/>
      <c r="E59" s="747"/>
      <c r="F59" s="748">
        <v>457285</v>
      </c>
      <c r="G59" s="748"/>
      <c r="H59" s="716">
        <f t="shared" si="1"/>
        <v>457285</v>
      </c>
      <c r="J59" s="364"/>
    </row>
    <row r="60" spans="1:10" ht="15">
      <c r="A60" s="749">
        <v>187</v>
      </c>
      <c r="B60" s="750" t="s">
        <v>272</v>
      </c>
      <c r="C60" s="747">
        <v>1999960</v>
      </c>
      <c r="D60" s="747"/>
      <c r="E60" s="747"/>
      <c r="F60" s="748">
        <v>1848686</v>
      </c>
      <c r="G60" s="748">
        <v>99439</v>
      </c>
      <c r="H60" s="716">
        <f t="shared" si="1"/>
        <v>1948125</v>
      </c>
      <c r="J60" s="364"/>
    </row>
    <row r="61" spans="1:10" ht="30">
      <c r="A61" s="749">
        <v>188</v>
      </c>
      <c r="B61" s="750" t="s">
        <v>273</v>
      </c>
      <c r="C61" s="747">
        <v>795000</v>
      </c>
      <c r="D61" s="747"/>
      <c r="E61" s="747"/>
      <c r="F61" s="748">
        <v>166636</v>
      </c>
      <c r="G61" s="748">
        <v>611380</v>
      </c>
      <c r="H61" s="716">
        <f t="shared" si="1"/>
        <v>778016</v>
      </c>
      <c r="J61" s="364"/>
    </row>
    <row r="62" spans="1:10" ht="15">
      <c r="A62" s="749">
        <v>189</v>
      </c>
      <c r="B62" s="750" t="s">
        <v>274</v>
      </c>
      <c r="C62" s="747">
        <v>4086224</v>
      </c>
      <c r="D62" s="747"/>
      <c r="E62" s="747"/>
      <c r="F62" s="748">
        <v>4086224</v>
      </c>
      <c r="G62" s="748"/>
      <c r="H62" s="716">
        <f t="shared" si="1"/>
        <v>4086224</v>
      </c>
      <c r="J62" s="364"/>
    </row>
    <row r="63" spans="1:10" ht="14.25">
      <c r="A63" s="745">
        <v>190</v>
      </c>
      <c r="B63" s="751" t="s">
        <v>275</v>
      </c>
      <c r="C63" s="747">
        <v>1911800</v>
      </c>
      <c r="D63" s="747"/>
      <c r="E63" s="747"/>
      <c r="F63" s="748">
        <v>882316</v>
      </c>
      <c r="G63" s="748">
        <v>592278</v>
      </c>
      <c r="H63" s="716">
        <f t="shared" si="1"/>
        <v>1474594</v>
      </c>
      <c r="I63" s="15"/>
      <c r="J63" s="364"/>
    </row>
    <row r="64" spans="1:10" ht="30">
      <c r="A64" s="735">
        <v>191</v>
      </c>
      <c r="B64" s="739" t="s">
        <v>276</v>
      </c>
      <c r="C64" s="737">
        <v>1500000</v>
      </c>
      <c r="D64" s="737"/>
      <c r="E64" s="737">
        <v>200000</v>
      </c>
      <c r="F64" s="738">
        <v>550000</v>
      </c>
      <c r="G64" s="738">
        <v>748760</v>
      </c>
      <c r="H64" s="716">
        <f t="shared" si="1"/>
        <v>1498760</v>
      </c>
      <c r="J64" s="364"/>
    </row>
    <row r="65" spans="1:10" ht="14.25">
      <c r="A65" s="878" t="s">
        <v>277</v>
      </c>
      <c r="B65" s="879"/>
      <c r="C65" s="879"/>
      <c r="D65" s="879"/>
      <c r="E65" s="879"/>
      <c r="F65" s="879"/>
      <c r="G65" s="879"/>
      <c r="H65" s="880"/>
      <c r="J65" s="364"/>
    </row>
    <row r="66" spans="1:10" ht="14.25" customHeight="1">
      <c r="A66" s="749">
        <v>192</v>
      </c>
      <c r="B66" s="750" t="s">
        <v>278</v>
      </c>
      <c r="C66" s="747">
        <v>177459</v>
      </c>
      <c r="D66" s="747"/>
      <c r="E66" s="747"/>
      <c r="F66" s="748">
        <v>152000</v>
      </c>
      <c r="G66" s="748">
        <v>18350</v>
      </c>
      <c r="H66" s="716">
        <f aca="true" t="shared" si="2" ref="H66:H94">SUM(D66:G66)</f>
        <v>170350</v>
      </c>
      <c r="J66" s="364" t="s">
        <v>279</v>
      </c>
    </row>
    <row r="67" spans="1:10" ht="28.5">
      <c r="A67" s="745">
        <v>193</v>
      </c>
      <c r="B67" s="751" t="s">
        <v>280</v>
      </c>
      <c r="C67" s="747">
        <v>6000000</v>
      </c>
      <c r="D67" s="747"/>
      <c r="E67" s="747"/>
      <c r="F67" s="748">
        <v>2461846</v>
      </c>
      <c r="G67" s="748">
        <v>1211234</v>
      </c>
      <c r="H67" s="716">
        <f t="shared" si="2"/>
        <v>3673080</v>
      </c>
      <c r="I67" s="15"/>
      <c r="J67" s="364"/>
    </row>
    <row r="68" spans="1:10" ht="14.25">
      <c r="A68" s="745">
        <v>194</v>
      </c>
      <c r="B68" s="751" t="s">
        <v>281</v>
      </c>
      <c r="C68" s="747">
        <v>2500000</v>
      </c>
      <c r="D68" s="747"/>
      <c r="E68" s="747"/>
      <c r="F68" s="748">
        <v>1058971</v>
      </c>
      <c r="G68" s="748">
        <v>857855</v>
      </c>
      <c r="H68" s="716">
        <f t="shared" si="2"/>
        <v>1916826</v>
      </c>
      <c r="I68" s="15"/>
      <c r="J68" s="364"/>
    </row>
    <row r="69" spans="1:10" ht="14.25">
      <c r="A69" s="745">
        <v>195</v>
      </c>
      <c r="B69" s="751" t="s">
        <v>282</v>
      </c>
      <c r="C69" s="747">
        <v>4000000</v>
      </c>
      <c r="D69" s="747"/>
      <c r="E69" s="747"/>
      <c r="F69" s="748">
        <v>2676820</v>
      </c>
      <c r="G69" s="748">
        <v>1116885</v>
      </c>
      <c r="H69" s="716">
        <f t="shared" si="2"/>
        <v>3793705</v>
      </c>
      <c r="I69" s="15"/>
      <c r="J69" s="364"/>
    </row>
    <row r="70" spans="1:10" ht="14.25">
      <c r="A70" s="745">
        <v>196</v>
      </c>
      <c r="B70" s="751" t="s">
        <v>283</v>
      </c>
      <c r="C70" s="747">
        <v>552779</v>
      </c>
      <c r="D70" s="747"/>
      <c r="E70" s="747"/>
      <c r="F70" s="748">
        <v>274618</v>
      </c>
      <c r="G70" s="748">
        <v>129113</v>
      </c>
      <c r="H70" s="716">
        <f t="shared" si="2"/>
        <v>403731</v>
      </c>
      <c r="I70" s="15"/>
      <c r="J70" s="364"/>
    </row>
    <row r="71" spans="1:10" ht="14.25">
      <c r="A71" s="745">
        <v>197</v>
      </c>
      <c r="B71" s="751" t="s">
        <v>284</v>
      </c>
      <c r="C71" s="747">
        <v>10000000</v>
      </c>
      <c r="D71" s="747"/>
      <c r="E71" s="747"/>
      <c r="F71" s="748">
        <v>2475710</v>
      </c>
      <c r="G71" s="748">
        <v>4705004</v>
      </c>
      <c r="H71" s="716">
        <f t="shared" si="2"/>
        <v>7180714</v>
      </c>
      <c r="I71" s="15"/>
      <c r="J71" s="364"/>
    </row>
    <row r="72" spans="1:10" ht="14.25">
      <c r="A72" s="745">
        <v>198</v>
      </c>
      <c r="B72" s="751" t="s">
        <v>285</v>
      </c>
      <c r="C72" s="747">
        <v>1191800</v>
      </c>
      <c r="D72" s="747"/>
      <c r="E72" s="747"/>
      <c r="F72" s="748">
        <v>263000</v>
      </c>
      <c r="G72" s="748">
        <v>382196</v>
      </c>
      <c r="H72" s="716">
        <f t="shared" si="2"/>
        <v>645196</v>
      </c>
      <c r="I72" s="15"/>
      <c r="J72" s="364"/>
    </row>
    <row r="73" spans="1:10" ht="28.5">
      <c r="A73" s="745">
        <v>199</v>
      </c>
      <c r="B73" s="751" t="s">
        <v>286</v>
      </c>
      <c r="C73" s="747">
        <v>693914</v>
      </c>
      <c r="D73" s="747"/>
      <c r="E73" s="747"/>
      <c r="F73" s="748">
        <v>346957</v>
      </c>
      <c r="G73" s="748">
        <v>8750</v>
      </c>
      <c r="H73" s="716">
        <f t="shared" si="2"/>
        <v>355707</v>
      </c>
      <c r="I73" s="15"/>
      <c r="J73" s="364"/>
    </row>
    <row r="74" spans="1:10" ht="28.5">
      <c r="A74" s="745">
        <v>200</v>
      </c>
      <c r="B74" s="751" t="s">
        <v>287</v>
      </c>
      <c r="C74" s="747">
        <v>4912964</v>
      </c>
      <c r="D74" s="747"/>
      <c r="E74" s="747"/>
      <c r="F74" s="748">
        <v>1614898</v>
      </c>
      <c r="G74" s="748">
        <v>948424</v>
      </c>
      <c r="H74" s="716">
        <f t="shared" si="2"/>
        <v>2563322</v>
      </c>
      <c r="I74" s="15"/>
      <c r="J74" s="364"/>
    </row>
    <row r="75" spans="1:10" ht="28.5">
      <c r="A75" s="745">
        <v>201</v>
      </c>
      <c r="B75" s="751" t="s">
        <v>288</v>
      </c>
      <c r="C75" s="747">
        <v>361487</v>
      </c>
      <c r="D75" s="747"/>
      <c r="E75" s="747"/>
      <c r="F75" s="748">
        <v>180744</v>
      </c>
      <c r="G75" s="748"/>
      <c r="H75" s="716">
        <f t="shared" si="2"/>
        <v>180744</v>
      </c>
      <c r="I75" s="15"/>
      <c r="J75" s="364"/>
    </row>
    <row r="76" spans="1:10" ht="14.25" customHeight="1">
      <c r="A76" s="749">
        <v>202</v>
      </c>
      <c r="B76" s="750" t="s">
        <v>289</v>
      </c>
      <c r="C76" s="747">
        <v>1177733</v>
      </c>
      <c r="D76" s="747"/>
      <c r="E76" s="747"/>
      <c r="F76" s="748">
        <v>1167672</v>
      </c>
      <c r="G76" s="748"/>
      <c r="H76" s="716">
        <f t="shared" si="2"/>
        <v>1167672</v>
      </c>
      <c r="J76" s="364"/>
    </row>
    <row r="77" spans="1:10" ht="14.25">
      <c r="A77" s="745">
        <v>203</v>
      </c>
      <c r="B77" s="751" t="s">
        <v>290</v>
      </c>
      <c r="C77" s="747">
        <v>65000</v>
      </c>
      <c r="D77" s="747"/>
      <c r="E77" s="747"/>
      <c r="F77" s="748"/>
      <c r="G77" s="748"/>
      <c r="H77" s="716">
        <f t="shared" si="2"/>
        <v>0</v>
      </c>
      <c r="I77" s="15"/>
      <c r="J77" s="364"/>
    </row>
    <row r="78" spans="1:10" ht="28.5" customHeight="1">
      <c r="A78" s="745">
        <v>204</v>
      </c>
      <c r="B78" s="751" t="s">
        <v>291</v>
      </c>
      <c r="C78" s="747">
        <v>500000</v>
      </c>
      <c r="D78" s="747"/>
      <c r="E78" s="747"/>
      <c r="F78" s="748">
        <v>169942</v>
      </c>
      <c r="G78" s="748">
        <v>245563</v>
      </c>
      <c r="H78" s="716">
        <f t="shared" si="2"/>
        <v>415505</v>
      </c>
      <c r="I78" s="15"/>
      <c r="J78" s="364"/>
    </row>
    <row r="79" spans="1:10" ht="28.5">
      <c r="A79" s="745">
        <v>205</v>
      </c>
      <c r="B79" s="751" t="s">
        <v>292</v>
      </c>
      <c r="C79" s="747">
        <v>5768276</v>
      </c>
      <c r="D79" s="747"/>
      <c r="E79" s="747"/>
      <c r="F79" s="748">
        <v>983510</v>
      </c>
      <c r="G79" s="748">
        <v>2072971</v>
      </c>
      <c r="H79" s="716">
        <f t="shared" si="2"/>
        <v>3056481</v>
      </c>
      <c r="I79" s="15"/>
      <c r="J79" s="364"/>
    </row>
    <row r="80" spans="1:10" ht="14.25" customHeight="1">
      <c r="A80" s="745">
        <v>206</v>
      </c>
      <c r="B80" s="751" t="s">
        <v>293</v>
      </c>
      <c r="C80" s="747">
        <v>1500000</v>
      </c>
      <c r="D80" s="747"/>
      <c r="E80" s="747"/>
      <c r="F80" s="748">
        <v>425339</v>
      </c>
      <c r="G80" s="748">
        <v>243076</v>
      </c>
      <c r="H80" s="716">
        <f t="shared" si="2"/>
        <v>668415</v>
      </c>
      <c r="I80" s="15"/>
      <c r="J80" s="364"/>
    </row>
    <row r="81" spans="1:10" ht="14.25" customHeight="1">
      <c r="A81" s="745">
        <v>207</v>
      </c>
      <c r="B81" s="751" t="s">
        <v>294</v>
      </c>
      <c r="C81" s="747">
        <v>918822</v>
      </c>
      <c r="D81" s="747"/>
      <c r="E81" s="747"/>
      <c r="F81" s="748">
        <v>429607</v>
      </c>
      <c r="G81" s="748">
        <v>332392</v>
      </c>
      <c r="H81" s="716">
        <f t="shared" si="2"/>
        <v>761999</v>
      </c>
      <c r="I81" s="15"/>
      <c r="J81" s="364"/>
    </row>
    <row r="82" spans="1:10" ht="14.25" customHeight="1">
      <c r="A82" s="749">
        <v>208</v>
      </c>
      <c r="B82" s="750" t="s">
        <v>295</v>
      </c>
      <c r="C82" s="747">
        <v>1999669</v>
      </c>
      <c r="D82" s="747"/>
      <c r="E82" s="747"/>
      <c r="F82" s="748">
        <v>1999669</v>
      </c>
      <c r="G82" s="748"/>
      <c r="H82" s="716">
        <f t="shared" si="2"/>
        <v>1999669</v>
      </c>
      <c r="J82" s="364"/>
    </row>
    <row r="83" spans="1:10" ht="14.25" customHeight="1">
      <c r="A83" s="745">
        <v>209</v>
      </c>
      <c r="B83" s="751" t="s">
        <v>296</v>
      </c>
      <c r="C83" s="747">
        <v>9346223</v>
      </c>
      <c r="D83" s="747"/>
      <c r="E83" s="747"/>
      <c r="F83" s="748">
        <v>1686656</v>
      </c>
      <c r="G83" s="748">
        <v>1073331</v>
      </c>
      <c r="H83" s="716">
        <f t="shared" si="2"/>
        <v>2759987</v>
      </c>
      <c r="I83" s="15"/>
      <c r="J83" s="364"/>
    </row>
    <row r="84" spans="1:10" ht="14.25" customHeight="1">
      <c r="A84" s="745">
        <v>210</v>
      </c>
      <c r="B84" s="751" t="s">
        <v>297</v>
      </c>
      <c r="C84" s="747">
        <v>1974477</v>
      </c>
      <c r="D84" s="747"/>
      <c r="E84" s="747"/>
      <c r="F84" s="748">
        <v>202745</v>
      </c>
      <c r="G84" s="748">
        <v>515463</v>
      </c>
      <c r="H84" s="716">
        <f t="shared" si="2"/>
        <v>718208</v>
      </c>
      <c r="I84" s="15"/>
      <c r="J84" s="364"/>
    </row>
    <row r="85" spans="1:10" ht="14.25" customHeight="1">
      <c r="A85" s="745">
        <v>211</v>
      </c>
      <c r="B85" s="751" t="s">
        <v>298</v>
      </c>
      <c r="C85" s="747">
        <v>1742246</v>
      </c>
      <c r="D85" s="747"/>
      <c r="E85" s="747"/>
      <c r="F85" s="748"/>
      <c r="G85" s="748">
        <v>156080</v>
      </c>
      <c r="H85" s="716">
        <f t="shared" si="2"/>
        <v>156080</v>
      </c>
      <c r="I85" s="15"/>
      <c r="J85" s="364"/>
    </row>
    <row r="86" spans="1:10" ht="28.5" customHeight="1">
      <c r="A86" s="745">
        <v>212</v>
      </c>
      <c r="B86" s="751" t="s">
        <v>299</v>
      </c>
      <c r="C86" s="747">
        <v>959127</v>
      </c>
      <c r="D86" s="747"/>
      <c r="E86" s="747"/>
      <c r="F86" s="748"/>
      <c r="G86" s="748"/>
      <c r="H86" s="716">
        <f t="shared" si="2"/>
        <v>0</v>
      </c>
      <c r="I86" s="15"/>
      <c r="J86" s="364"/>
    </row>
    <row r="87" spans="1:10" ht="14.25" customHeight="1">
      <c r="A87" s="749">
        <v>213</v>
      </c>
      <c r="B87" s="750" t="s">
        <v>300</v>
      </c>
      <c r="C87" s="747">
        <v>4022267</v>
      </c>
      <c r="D87" s="747"/>
      <c r="E87" s="747"/>
      <c r="F87" s="748"/>
      <c r="G87" s="748">
        <v>4022267</v>
      </c>
      <c r="H87" s="716">
        <f t="shared" si="2"/>
        <v>4022267</v>
      </c>
      <c r="I87" s="15"/>
      <c r="J87" s="364"/>
    </row>
    <row r="88" spans="1:10" ht="14.25" customHeight="1">
      <c r="A88" s="745">
        <v>214</v>
      </c>
      <c r="B88" s="751" t="s">
        <v>301</v>
      </c>
      <c r="C88" s="747">
        <v>1608629</v>
      </c>
      <c r="D88" s="747"/>
      <c r="E88" s="747"/>
      <c r="F88" s="748"/>
      <c r="G88" s="748">
        <v>690729</v>
      </c>
      <c r="H88" s="716">
        <f t="shared" si="2"/>
        <v>690729</v>
      </c>
      <c r="I88" s="15"/>
      <c r="J88" s="364"/>
    </row>
    <row r="89" spans="1:10" ht="28.5" customHeight="1">
      <c r="A89" s="745">
        <v>215</v>
      </c>
      <c r="B89" s="751" t="s">
        <v>302</v>
      </c>
      <c r="C89" s="747">
        <v>497010</v>
      </c>
      <c r="D89" s="747"/>
      <c r="E89" s="747"/>
      <c r="F89" s="748"/>
      <c r="G89" s="748">
        <v>96047</v>
      </c>
      <c r="H89" s="716">
        <f t="shared" si="2"/>
        <v>96047</v>
      </c>
      <c r="I89" s="15"/>
      <c r="J89" s="364"/>
    </row>
    <row r="90" spans="1:10" ht="14.25" customHeight="1">
      <c r="A90" s="745">
        <v>216</v>
      </c>
      <c r="B90" s="751" t="s">
        <v>303</v>
      </c>
      <c r="C90" s="747">
        <v>749867</v>
      </c>
      <c r="D90" s="747"/>
      <c r="E90" s="747"/>
      <c r="F90" s="748"/>
      <c r="G90" s="748">
        <v>276514</v>
      </c>
      <c r="H90" s="716">
        <f t="shared" si="2"/>
        <v>276514</v>
      </c>
      <c r="I90" s="15"/>
      <c r="J90" s="364"/>
    </row>
    <row r="91" spans="1:10" ht="28.5" customHeight="1">
      <c r="A91" s="745">
        <v>217</v>
      </c>
      <c r="B91" s="751" t="s">
        <v>304</v>
      </c>
      <c r="C91" s="747">
        <v>962539</v>
      </c>
      <c r="D91" s="747"/>
      <c r="E91" s="747"/>
      <c r="F91" s="748"/>
      <c r="G91" s="748">
        <v>177875</v>
      </c>
      <c r="H91" s="716">
        <f t="shared" si="2"/>
        <v>177875</v>
      </c>
      <c r="I91" s="15"/>
      <c r="J91" s="364"/>
    </row>
    <row r="92" spans="1:10" ht="14.25" customHeight="1">
      <c r="A92" s="745">
        <v>218</v>
      </c>
      <c r="B92" s="751" t="s">
        <v>305</v>
      </c>
      <c r="C92" s="747">
        <v>1245934</v>
      </c>
      <c r="D92" s="747"/>
      <c r="E92" s="747"/>
      <c r="F92" s="748"/>
      <c r="G92" s="748">
        <v>35343</v>
      </c>
      <c r="H92" s="716">
        <f t="shared" si="2"/>
        <v>35343</v>
      </c>
      <c r="I92" s="15"/>
      <c r="J92" s="364"/>
    </row>
    <row r="93" spans="1:10" ht="28.5" customHeight="1">
      <c r="A93" s="745">
        <v>219</v>
      </c>
      <c r="B93" s="751" t="s">
        <v>306</v>
      </c>
      <c r="C93" s="747">
        <v>588110</v>
      </c>
      <c r="D93" s="747"/>
      <c r="E93" s="747"/>
      <c r="F93" s="748"/>
      <c r="G93" s="748">
        <v>174215</v>
      </c>
      <c r="H93" s="716">
        <f t="shared" si="2"/>
        <v>174215</v>
      </c>
      <c r="I93" s="15"/>
      <c r="J93" s="364"/>
    </row>
    <row r="94" spans="1:10" ht="14.25" customHeight="1">
      <c r="A94" s="745">
        <v>220</v>
      </c>
      <c r="B94" s="751" t="s">
        <v>307</v>
      </c>
      <c r="C94" s="747">
        <v>1999997</v>
      </c>
      <c r="D94" s="747"/>
      <c r="E94" s="747"/>
      <c r="F94" s="748"/>
      <c r="G94" s="748"/>
      <c r="H94" s="716">
        <f t="shared" si="2"/>
        <v>0</v>
      </c>
      <c r="I94" s="15"/>
      <c r="J94" s="364"/>
    </row>
    <row r="95" spans="1:10" ht="14.25">
      <c r="A95" s="878" t="s">
        <v>308</v>
      </c>
      <c r="B95" s="879"/>
      <c r="C95" s="879"/>
      <c r="D95" s="879"/>
      <c r="E95" s="879"/>
      <c r="F95" s="879"/>
      <c r="G95" s="879"/>
      <c r="H95" s="880"/>
      <c r="I95" s="15"/>
      <c r="J95" s="364"/>
    </row>
    <row r="96" spans="1:10" ht="14.25" customHeight="1">
      <c r="A96" s="745">
        <v>221</v>
      </c>
      <c r="B96" s="751" t="s">
        <v>309</v>
      </c>
      <c r="C96" s="747">
        <v>2500000</v>
      </c>
      <c r="D96" s="747"/>
      <c r="E96" s="747"/>
      <c r="F96" s="748"/>
      <c r="G96" s="748"/>
      <c r="H96" s="716">
        <f aca="true" t="shared" si="3" ref="H96:H111">SUM(D96:G96)</f>
        <v>0</v>
      </c>
      <c r="I96" s="15"/>
      <c r="J96" s="364"/>
    </row>
    <row r="97" spans="1:10" ht="14.25" customHeight="1">
      <c r="A97" s="745">
        <v>222</v>
      </c>
      <c r="B97" s="751" t="s">
        <v>310</v>
      </c>
      <c r="C97" s="747">
        <v>4000000</v>
      </c>
      <c r="D97" s="747"/>
      <c r="E97" s="747"/>
      <c r="F97" s="748"/>
      <c r="G97" s="748"/>
      <c r="H97" s="716">
        <f t="shared" si="3"/>
        <v>0</v>
      </c>
      <c r="I97" s="15"/>
      <c r="J97" s="364"/>
    </row>
    <row r="98" spans="1:10" ht="14.25" customHeight="1">
      <c r="A98" s="745">
        <v>223</v>
      </c>
      <c r="B98" s="751" t="s">
        <v>311</v>
      </c>
      <c r="C98" s="747">
        <v>1997404</v>
      </c>
      <c r="D98" s="747"/>
      <c r="E98" s="747"/>
      <c r="F98" s="748"/>
      <c r="G98" s="748"/>
      <c r="H98" s="716">
        <f t="shared" si="3"/>
        <v>0</v>
      </c>
      <c r="I98" s="15"/>
      <c r="J98" s="364"/>
    </row>
    <row r="99" spans="1:10" ht="14.25" customHeight="1">
      <c r="A99" s="745">
        <v>224</v>
      </c>
      <c r="B99" s="751" t="s">
        <v>312</v>
      </c>
      <c r="C99" s="747">
        <v>500000</v>
      </c>
      <c r="D99" s="747"/>
      <c r="E99" s="747"/>
      <c r="F99" s="748"/>
      <c r="G99" s="748"/>
      <c r="H99" s="716">
        <f t="shared" si="3"/>
        <v>0</v>
      </c>
      <c r="I99" s="15"/>
      <c r="J99" s="364"/>
    </row>
    <row r="100" spans="1:10" ht="14.25" customHeight="1">
      <c r="A100" s="745">
        <v>225</v>
      </c>
      <c r="B100" s="751" t="s">
        <v>313</v>
      </c>
      <c r="C100" s="747">
        <v>8605604</v>
      </c>
      <c r="D100" s="747"/>
      <c r="E100" s="747"/>
      <c r="F100" s="748"/>
      <c r="G100" s="748"/>
      <c r="H100" s="716">
        <f t="shared" si="3"/>
        <v>0</v>
      </c>
      <c r="I100" s="15"/>
      <c r="J100" s="364"/>
    </row>
    <row r="101" spans="1:10" ht="14.25" customHeight="1">
      <c r="A101" s="745">
        <v>226</v>
      </c>
      <c r="B101" s="751" t="s">
        <v>314</v>
      </c>
      <c r="C101" s="747">
        <v>4456796</v>
      </c>
      <c r="D101" s="747"/>
      <c r="E101" s="747"/>
      <c r="F101" s="748"/>
      <c r="G101" s="748"/>
      <c r="H101" s="716">
        <f t="shared" si="3"/>
        <v>0</v>
      </c>
      <c r="I101" s="15"/>
      <c r="J101" s="364"/>
    </row>
    <row r="102" spans="1:10" ht="14.25" customHeight="1">
      <c r="A102" s="745">
        <v>227</v>
      </c>
      <c r="B102" s="751" t="s">
        <v>315</v>
      </c>
      <c r="C102" s="747">
        <v>10000000</v>
      </c>
      <c r="D102" s="747"/>
      <c r="E102" s="747"/>
      <c r="F102" s="748"/>
      <c r="G102" s="748"/>
      <c r="H102" s="716">
        <f t="shared" si="3"/>
        <v>0</v>
      </c>
      <c r="I102" s="15"/>
      <c r="J102" s="364"/>
    </row>
    <row r="103" spans="1:10" ht="28.5" customHeight="1">
      <c r="A103" s="745">
        <v>228</v>
      </c>
      <c r="B103" s="752" t="s">
        <v>316</v>
      </c>
      <c r="C103" s="747">
        <v>499999</v>
      </c>
      <c r="D103" s="747"/>
      <c r="E103" s="747"/>
      <c r="F103" s="748"/>
      <c r="G103" s="748"/>
      <c r="H103" s="716">
        <f t="shared" si="3"/>
        <v>0</v>
      </c>
      <c r="I103" s="15"/>
      <c r="J103" s="364"/>
    </row>
    <row r="104" spans="1:10" ht="14.25" customHeight="1">
      <c r="A104" s="745">
        <v>229</v>
      </c>
      <c r="B104" s="751" t="s">
        <v>317</v>
      </c>
      <c r="C104" s="747">
        <v>750946</v>
      </c>
      <c r="D104" s="747"/>
      <c r="E104" s="747"/>
      <c r="F104" s="748"/>
      <c r="G104" s="748"/>
      <c r="H104" s="716">
        <f t="shared" si="3"/>
        <v>0</v>
      </c>
      <c r="I104" s="15"/>
      <c r="J104" s="364"/>
    </row>
    <row r="105" spans="1:10" ht="28.5" customHeight="1">
      <c r="A105" s="745">
        <v>230</v>
      </c>
      <c r="B105" s="751" t="s">
        <v>318</v>
      </c>
      <c r="C105" s="747">
        <v>1500000</v>
      </c>
      <c r="D105" s="747"/>
      <c r="E105" s="747"/>
      <c r="F105" s="748"/>
      <c r="G105" s="748"/>
      <c r="H105" s="716">
        <f t="shared" si="3"/>
        <v>0</v>
      </c>
      <c r="I105" s="15"/>
      <c r="J105" s="364"/>
    </row>
    <row r="106" spans="1:10" ht="14.25" customHeight="1">
      <c r="A106" s="745">
        <v>231</v>
      </c>
      <c r="B106" s="751" t="s">
        <v>319</v>
      </c>
      <c r="C106" s="747">
        <v>986862</v>
      </c>
      <c r="D106" s="747"/>
      <c r="E106" s="747"/>
      <c r="F106" s="748"/>
      <c r="G106" s="748"/>
      <c r="H106" s="716">
        <f t="shared" si="3"/>
        <v>0</v>
      </c>
      <c r="I106" s="15"/>
      <c r="J106" s="364"/>
    </row>
    <row r="107" spans="1:10" ht="14.25" customHeight="1">
      <c r="A107" s="745">
        <v>232</v>
      </c>
      <c r="B107" s="751" t="s">
        <v>320</v>
      </c>
      <c r="C107" s="747">
        <v>1000000</v>
      </c>
      <c r="D107" s="747"/>
      <c r="E107" s="747"/>
      <c r="F107" s="748"/>
      <c r="G107" s="748"/>
      <c r="H107" s="716">
        <f t="shared" si="3"/>
        <v>0</v>
      </c>
      <c r="I107" s="15"/>
      <c r="J107" s="364"/>
    </row>
    <row r="108" spans="1:10" ht="14.25" customHeight="1">
      <c r="A108" s="745">
        <v>233</v>
      </c>
      <c r="B108" s="751" t="s">
        <v>321</v>
      </c>
      <c r="C108" s="747">
        <v>5300000</v>
      </c>
      <c r="D108" s="747"/>
      <c r="E108" s="747"/>
      <c r="F108" s="748"/>
      <c r="G108" s="748"/>
      <c r="H108" s="716">
        <f t="shared" si="3"/>
        <v>0</v>
      </c>
      <c r="I108" s="15"/>
      <c r="J108" s="364"/>
    </row>
    <row r="109" spans="1:10" ht="28.5" customHeight="1">
      <c r="A109" s="745">
        <v>234</v>
      </c>
      <c r="B109" s="751" t="s">
        <v>322</v>
      </c>
      <c r="C109" s="747">
        <v>14000000</v>
      </c>
      <c r="D109" s="747"/>
      <c r="E109" s="747"/>
      <c r="F109" s="748"/>
      <c r="G109" s="748"/>
      <c r="H109" s="716">
        <f t="shared" si="3"/>
        <v>0</v>
      </c>
      <c r="I109" s="15"/>
      <c r="J109" s="364"/>
    </row>
    <row r="110" spans="1:10" ht="28.5" customHeight="1">
      <c r="A110" s="745">
        <v>235</v>
      </c>
      <c r="B110" s="753" t="s">
        <v>323</v>
      </c>
      <c r="C110" s="747">
        <v>2500000</v>
      </c>
      <c r="D110" s="747"/>
      <c r="E110" s="747"/>
      <c r="F110" s="748"/>
      <c r="G110" s="748"/>
      <c r="H110" s="716">
        <f t="shared" si="3"/>
        <v>0</v>
      </c>
      <c r="I110" s="15"/>
      <c r="J110" s="364"/>
    </row>
    <row r="111" spans="1:10" ht="28.5" customHeight="1">
      <c r="A111" s="745">
        <v>236</v>
      </c>
      <c r="B111" s="751" t="s">
        <v>324</v>
      </c>
      <c r="C111" s="747">
        <v>2000000</v>
      </c>
      <c r="D111" s="747"/>
      <c r="E111" s="747"/>
      <c r="F111" s="748"/>
      <c r="G111" s="748"/>
      <c r="H111" s="716">
        <f t="shared" si="3"/>
        <v>0</v>
      </c>
      <c r="I111" s="15"/>
      <c r="J111" s="364"/>
    </row>
    <row r="112" spans="1:9" ht="15.75" thickBot="1">
      <c r="A112" s="888" t="s">
        <v>325</v>
      </c>
      <c r="B112" s="889"/>
      <c r="C112" s="754">
        <f>SUM(C3:C111)</f>
        <v>250293602</v>
      </c>
      <c r="D112" s="754">
        <f>SUM(D3:D36)</f>
        <v>13027747.5</v>
      </c>
      <c r="E112" s="754">
        <f>SUM(E3:E64)</f>
        <v>52802354</v>
      </c>
      <c r="F112" s="754">
        <f>SUM(F3:F94)</f>
        <v>56803860</v>
      </c>
      <c r="G112" s="754">
        <f>SUM(G3:G111)</f>
        <v>23436269</v>
      </c>
      <c r="H112" s="755">
        <f>SUM(H3:H111)</f>
        <v>146070228.5</v>
      </c>
      <c r="I112" s="99"/>
    </row>
    <row r="113" spans="1:19" ht="24.75" customHeight="1" thickBot="1">
      <c r="A113" s="445"/>
      <c r="B113" s="445"/>
      <c r="C113" s="601"/>
      <c r="D113" s="756"/>
      <c r="E113" s="756"/>
      <c r="F113" s="756"/>
      <c r="G113" s="756"/>
      <c r="H113" s="75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</row>
    <row r="114" spans="1:8" ht="15">
      <c r="A114" s="884" t="s">
        <v>326</v>
      </c>
      <c r="B114" s="885"/>
      <c r="C114" s="885"/>
      <c r="D114" s="885"/>
      <c r="E114" s="886"/>
      <c r="F114" s="886"/>
      <c r="G114" s="886"/>
      <c r="H114" s="887"/>
    </row>
    <row r="115" spans="1:8" ht="39.75" customHeight="1">
      <c r="A115" s="757" t="s">
        <v>327</v>
      </c>
      <c r="B115" s="758" t="s">
        <v>208</v>
      </c>
      <c r="C115" s="714"/>
      <c r="D115" s="759" t="s">
        <v>328</v>
      </c>
      <c r="E115" s="760"/>
      <c r="F115" s="760"/>
      <c r="G115" s="760"/>
      <c r="H115" s="761" t="s">
        <v>214</v>
      </c>
    </row>
    <row r="116" spans="1:8" ht="14.25" customHeight="1">
      <c r="A116" s="762">
        <v>2</v>
      </c>
      <c r="B116" s="763" t="s">
        <v>329</v>
      </c>
      <c r="C116" s="714"/>
      <c r="D116" s="764">
        <v>22000</v>
      </c>
      <c r="E116" s="760"/>
      <c r="F116" s="760"/>
      <c r="G116" s="760"/>
      <c r="H116" s="716">
        <f>(D116:D116)</f>
        <v>22000</v>
      </c>
    </row>
    <row r="117" spans="1:8" ht="14.25" customHeight="1">
      <c r="A117" s="762">
        <v>176</v>
      </c>
      <c r="B117" s="763" t="s">
        <v>260</v>
      </c>
      <c r="C117" s="714"/>
      <c r="D117" s="764">
        <v>100000</v>
      </c>
      <c r="E117" s="760"/>
      <c r="F117" s="760"/>
      <c r="G117" s="760"/>
      <c r="H117" s="716">
        <f>(D117:D117)</f>
        <v>100000</v>
      </c>
    </row>
    <row r="118" spans="1:8" ht="14.25" customHeight="1">
      <c r="A118" s="762">
        <v>189</v>
      </c>
      <c r="B118" s="763" t="s">
        <v>274</v>
      </c>
      <c r="C118" s="714"/>
      <c r="D118" s="764">
        <v>12134</v>
      </c>
      <c r="E118" s="760"/>
      <c r="F118" s="760"/>
      <c r="G118" s="760"/>
      <c r="H118" s="716">
        <f>(D118:D118)</f>
        <v>12134</v>
      </c>
    </row>
    <row r="119" spans="1:8" ht="14.25" customHeight="1">
      <c r="A119" s="762">
        <v>202</v>
      </c>
      <c r="B119" s="763" t="s">
        <v>289</v>
      </c>
      <c r="C119" s="714"/>
      <c r="D119" s="764">
        <v>54660</v>
      </c>
      <c r="E119" s="760"/>
      <c r="F119" s="760"/>
      <c r="G119" s="760"/>
      <c r="H119" s="716">
        <f>(D119:D119)</f>
        <v>54660</v>
      </c>
    </row>
    <row r="120" spans="1:8" ht="14.25" customHeight="1">
      <c r="A120" s="762"/>
      <c r="B120" s="763"/>
      <c r="C120" s="714"/>
      <c r="D120" s="764"/>
      <c r="E120" s="760"/>
      <c r="F120" s="760"/>
      <c r="G120" s="760"/>
      <c r="H120" s="716"/>
    </row>
    <row r="121" spans="1:8" ht="14.25" customHeight="1">
      <c r="A121" s="762"/>
      <c r="B121" s="763"/>
      <c r="C121" s="714"/>
      <c r="D121" s="764"/>
      <c r="E121" s="760"/>
      <c r="F121" s="760"/>
      <c r="G121" s="760"/>
      <c r="H121" s="716"/>
    </row>
    <row r="122" spans="1:8" ht="14.25">
      <c r="A122" s="762"/>
      <c r="B122" s="765"/>
      <c r="C122" s="714"/>
      <c r="D122" s="714"/>
      <c r="E122" s="715"/>
      <c r="F122" s="715"/>
      <c r="G122" s="715"/>
      <c r="H122" s="716"/>
    </row>
    <row r="123" spans="1:8" ht="14.25">
      <c r="A123" s="762"/>
      <c r="B123" s="765"/>
      <c r="C123" s="714"/>
      <c r="D123" s="714"/>
      <c r="E123" s="715"/>
      <c r="F123" s="715"/>
      <c r="G123" s="715"/>
      <c r="H123" s="716"/>
    </row>
    <row r="124" spans="1:8" ht="15">
      <c r="A124" s="866" t="s">
        <v>330</v>
      </c>
      <c r="B124" s="867"/>
      <c r="C124" s="714"/>
      <c r="D124" s="714"/>
      <c r="E124" s="715"/>
      <c r="F124" s="715"/>
      <c r="G124" s="715"/>
      <c r="H124" s="716">
        <f>SUM(H116:H123)</f>
        <v>188794</v>
      </c>
    </row>
    <row r="125" spans="1:8" ht="12.75" customHeight="1">
      <c r="A125" s="868" t="s">
        <v>331</v>
      </c>
      <c r="B125" s="869"/>
      <c r="C125" s="714"/>
      <c r="D125" s="714"/>
      <c r="E125" s="715"/>
      <c r="F125" s="715"/>
      <c r="G125" s="715"/>
      <c r="H125" s="716">
        <v>2000000</v>
      </c>
    </row>
    <row r="126" spans="1:8" ht="15">
      <c r="A126" s="868" t="s">
        <v>332</v>
      </c>
      <c r="B126" s="869"/>
      <c r="C126" s="714"/>
      <c r="D126" s="714"/>
      <c r="E126" s="715"/>
      <c r="F126" s="715"/>
      <c r="G126" s="715"/>
      <c r="H126" s="716">
        <v>31100000</v>
      </c>
    </row>
    <row r="127" spans="1:8" ht="15">
      <c r="A127" s="866" t="s">
        <v>778</v>
      </c>
      <c r="B127" s="867"/>
      <c r="C127" s="714"/>
      <c r="D127" s="766"/>
      <c r="E127" s="767"/>
      <c r="F127" s="767"/>
      <c r="G127" s="767"/>
      <c r="H127" s="716">
        <f>SUM(H124:H126)</f>
        <v>33288794</v>
      </c>
    </row>
    <row r="128" spans="1:8" ht="15">
      <c r="A128" s="866" t="s">
        <v>333</v>
      </c>
      <c r="B128" s="867"/>
      <c r="C128" s="714"/>
      <c r="D128" s="714"/>
      <c r="E128" s="715"/>
      <c r="F128" s="715"/>
      <c r="G128" s="715"/>
      <c r="H128" s="716">
        <v>204996.88</v>
      </c>
    </row>
    <row r="129" spans="1:8" ht="15.75" thickBot="1">
      <c r="A129" s="871" t="s">
        <v>334</v>
      </c>
      <c r="B129" s="872"/>
      <c r="C129" s="768"/>
      <c r="D129" s="768"/>
      <c r="E129" s="769"/>
      <c r="F129" s="769"/>
      <c r="G129" s="769"/>
      <c r="H129" s="770">
        <f>SUM(H127:H128)</f>
        <v>33493790.88</v>
      </c>
    </row>
    <row r="130" spans="1:8" ht="12.75" customHeight="1">
      <c r="A130" s="445"/>
      <c r="B130" s="445"/>
      <c r="C130" s="601"/>
      <c r="D130" s="601"/>
      <c r="E130" s="601"/>
      <c r="F130" s="601"/>
      <c r="G130" s="601"/>
      <c r="H130" s="601"/>
    </row>
    <row r="131" spans="1:8" ht="20.25">
      <c r="A131" s="873"/>
      <c r="B131" s="873"/>
      <c r="C131" s="873"/>
      <c r="D131" s="865" t="s">
        <v>824</v>
      </c>
      <c r="E131" s="865"/>
      <c r="F131" s="865"/>
      <c r="G131" s="865"/>
      <c r="H131" s="865"/>
    </row>
    <row r="132" spans="1:8" ht="15">
      <c r="A132" s="602"/>
      <c r="B132" s="602"/>
      <c r="C132" s="602"/>
      <c r="D132" s="603"/>
      <c r="E132" s="603"/>
      <c r="F132" s="603"/>
      <c r="G132" s="603"/>
      <c r="H132" s="603"/>
    </row>
    <row r="133" spans="1:8" ht="15">
      <c r="A133" s="873"/>
      <c r="B133" s="873"/>
      <c r="C133" s="875"/>
      <c r="D133" s="842"/>
      <c r="E133" s="603"/>
      <c r="F133" s="603"/>
      <c r="G133" s="603"/>
      <c r="H133" s="603"/>
    </row>
    <row r="134" spans="1:8" ht="14.25">
      <c r="A134" s="445"/>
      <c r="B134" s="445"/>
      <c r="C134" s="601"/>
      <c r="D134" s="601"/>
      <c r="E134" s="601"/>
      <c r="F134" s="601"/>
      <c r="G134" s="601"/>
      <c r="H134" s="601"/>
    </row>
    <row r="135" spans="1:8" ht="12.75" customHeight="1">
      <c r="A135" s="873"/>
      <c r="B135" s="874"/>
      <c r="C135" s="874"/>
      <c r="D135" s="876"/>
      <c r="E135" s="876"/>
      <c r="F135" s="876"/>
      <c r="G135" s="876"/>
      <c r="H135" s="876"/>
    </row>
    <row r="136" spans="1:8" ht="12.75" customHeight="1">
      <c r="A136" s="602"/>
      <c r="B136" s="604"/>
      <c r="C136" s="604"/>
      <c r="D136" s="605"/>
      <c r="E136" s="605"/>
      <c r="F136" s="605"/>
      <c r="G136" s="605"/>
      <c r="H136" s="605"/>
    </row>
    <row r="137" spans="1:8" ht="15">
      <c r="A137" s="873"/>
      <c r="B137" s="874"/>
      <c r="C137" s="874"/>
      <c r="D137" s="876"/>
      <c r="E137" s="876"/>
      <c r="F137" s="876"/>
      <c r="G137" s="876"/>
      <c r="H137" s="876"/>
    </row>
    <row r="138" spans="1:8" ht="12.75">
      <c r="A138" s="614"/>
      <c r="B138" s="614"/>
      <c r="C138" s="615"/>
      <c r="D138" s="615"/>
      <c r="E138" s="615"/>
      <c r="F138" s="615"/>
      <c r="G138" s="615"/>
      <c r="H138" s="615"/>
    </row>
    <row r="139" spans="1:8" ht="12.75">
      <c r="A139" s="616"/>
      <c r="B139" s="616"/>
      <c r="C139" s="617"/>
      <c r="D139" s="615"/>
      <c r="E139" s="615"/>
      <c r="F139" s="615"/>
      <c r="G139" s="615"/>
      <c r="H139" s="615"/>
    </row>
    <row r="140" spans="1:8" ht="12.75">
      <c r="A140" s="870"/>
      <c r="B140" s="870"/>
      <c r="C140" s="615"/>
      <c r="D140" s="615"/>
      <c r="E140" s="615"/>
      <c r="F140" s="615"/>
      <c r="G140" s="615"/>
      <c r="H140" s="618"/>
    </row>
    <row r="141" spans="1:8" ht="12.75">
      <c r="A141" s="614"/>
      <c r="B141" s="614"/>
      <c r="C141" s="615"/>
      <c r="D141" s="615"/>
      <c r="E141" s="615"/>
      <c r="F141" s="615"/>
      <c r="G141" s="615"/>
      <c r="H141" s="615"/>
    </row>
    <row r="142" spans="1:8" s="146" customFormat="1" ht="15.75">
      <c r="A142" s="771"/>
      <c r="B142" s="771"/>
      <c r="C142" s="772"/>
      <c r="D142" s="773"/>
      <c r="E142" s="773"/>
      <c r="F142" s="773"/>
      <c r="G142" s="773"/>
      <c r="H142" s="773"/>
    </row>
    <row r="143" spans="3:8" s="146" customFormat="1" ht="12.75">
      <c r="C143" s="774"/>
      <c r="D143" s="774"/>
      <c r="E143" s="774"/>
      <c r="F143" s="774"/>
      <c r="G143" s="774"/>
      <c r="H143" s="774"/>
    </row>
    <row r="144" spans="3:8" s="146" customFormat="1" ht="12.75">
      <c r="C144" s="774"/>
      <c r="D144" s="774"/>
      <c r="E144" s="774"/>
      <c r="F144" s="774"/>
      <c r="G144" s="774"/>
      <c r="H144" s="774"/>
    </row>
    <row r="145" spans="3:8" s="146" customFormat="1" ht="12.75">
      <c r="C145" s="774"/>
      <c r="D145" s="774"/>
      <c r="E145" s="774"/>
      <c r="F145" s="774"/>
      <c r="G145" s="774"/>
      <c r="H145" s="774"/>
    </row>
    <row r="146" spans="3:8" s="146" customFormat="1" ht="12.75">
      <c r="C146" s="774"/>
      <c r="D146" s="774"/>
      <c r="E146" s="774"/>
      <c r="F146" s="774"/>
      <c r="G146" s="774"/>
      <c r="H146" s="774"/>
    </row>
    <row r="147" spans="3:8" s="146" customFormat="1" ht="12.75">
      <c r="C147" s="774"/>
      <c r="D147" s="774"/>
      <c r="E147" s="774"/>
      <c r="F147" s="774"/>
      <c r="G147" s="774"/>
      <c r="H147" s="774"/>
    </row>
    <row r="148" spans="3:8" s="146" customFormat="1" ht="12.75">
      <c r="C148" s="774"/>
      <c r="D148" s="774"/>
      <c r="E148" s="774"/>
      <c r="F148" s="774"/>
      <c r="G148" s="774"/>
      <c r="H148" s="618"/>
    </row>
    <row r="149" spans="3:8" s="146" customFormat="1" ht="12.75">
      <c r="C149" s="774"/>
      <c r="D149" s="774"/>
      <c r="E149" s="774"/>
      <c r="F149" s="774"/>
      <c r="G149" s="774"/>
      <c r="H149" s="774"/>
    </row>
    <row r="150" spans="3:8" s="146" customFormat="1" ht="12.75">
      <c r="C150" s="774"/>
      <c r="D150" s="774"/>
      <c r="E150" s="774"/>
      <c r="F150" s="774"/>
      <c r="G150" s="774"/>
      <c r="H150" s="774"/>
    </row>
    <row r="151" spans="3:8" s="146" customFormat="1" ht="12.75">
      <c r="C151" s="774"/>
      <c r="D151" s="774"/>
      <c r="E151" s="774"/>
      <c r="F151" s="774"/>
      <c r="G151" s="774"/>
      <c r="H151" s="774"/>
    </row>
    <row r="152" spans="3:8" s="146" customFormat="1" ht="12.75">
      <c r="C152" s="774"/>
      <c r="D152" s="774"/>
      <c r="E152" s="774"/>
      <c r="F152" s="774"/>
      <c r="G152" s="774"/>
      <c r="H152" s="774"/>
    </row>
    <row r="153" spans="3:8" s="146" customFormat="1" ht="12.75">
      <c r="C153" s="774"/>
      <c r="D153" s="774"/>
      <c r="E153" s="774"/>
      <c r="F153" s="774"/>
      <c r="G153" s="774"/>
      <c r="H153" s="774"/>
    </row>
    <row r="154" spans="3:8" s="146" customFormat="1" ht="12.75">
      <c r="C154" s="774"/>
      <c r="D154" s="774"/>
      <c r="E154" s="774"/>
      <c r="F154" s="774"/>
      <c r="G154" s="774"/>
      <c r="H154" s="774"/>
    </row>
    <row r="155" spans="3:8" s="146" customFormat="1" ht="12.75">
      <c r="C155" s="774"/>
      <c r="D155" s="774"/>
      <c r="E155" s="774"/>
      <c r="F155" s="774"/>
      <c r="G155" s="774"/>
      <c r="H155" s="774"/>
    </row>
    <row r="156" spans="3:8" s="146" customFormat="1" ht="12.75">
      <c r="C156" s="774"/>
      <c r="D156" s="774"/>
      <c r="E156" s="774"/>
      <c r="F156" s="774"/>
      <c r="G156" s="774"/>
      <c r="H156" s="774"/>
    </row>
    <row r="157" spans="3:8" s="146" customFormat="1" ht="12.75">
      <c r="C157" s="774"/>
      <c r="D157" s="774"/>
      <c r="E157" s="774"/>
      <c r="F157" s="774"/>
      <c r="G157" s="774"/>
      <c r="H157" s="774"/>
    </row>
    <row r="158" spans="3:8" s="146" customFormat="1" ht="12.75">
      <c r="C158" s="774"/>
      <c r="D158" s="774"/>
      <c r="E158" s="774"/>
      <c r="F158" s="774"/>
      <c r="G158" s="774"/>
      <c r="H158" s="774"/>
    </row>
    <row r="159" spans="3:8" s="146" customFormat="1" ht="12.75">
      <c r="C159" s="774"/>
      <c r="D159" s="774"/>
      <c r="E159" s="774"/>
      <c r="F159" s="774"/>
      <c r="G159" s="774"/>
      <c r="H159" s="774"/>
    </row>
    <row r="160" spans="3:8" s="146" customFormat="1" ht="12.75">
      <c r="C160" s="774"/>
      <c r="D160" s="774"/>
      <c r="E160" s="774"/>
      <c r="F160" s="774"/>
      <c r="G160" s="774"/>
      <c r="H160" s="774"/>
    </row>
    <row r="161" spans="3:8" s="146" customFormat="1" ht="12.75">
      <c r="C161" s="774"/>
      <c r="D161" s="774"/>
      <c r="E161" s="774"/>
      <c r="F161" s="774"/>
      <c r="G161" s="774"/>
      <c r="H161" s="774"/>
    </row>
    <row r="162" spans="3:8" s="146" customFormat="1" ht="12.75">
      <c r="C162" s="774"/>
      <c r="D162" s="774"/>
      <c r="E162" s="774"/>
      <c r="F162" s="774"/>
      <c r="G162" s="774"/>
      <c r="H162" s="774"/>
    </row>
    <row r="163" spans="3:8" s="146" customFormat="1" ht="12.75">
      <c r="C163" s="774"/>
      <c r="D163" s="774"/>
      <c r="E163" s="774"/>
      <c r="F163" s="774"/>
      <c r="G163" s="774"/>
      <c r="H163" s="774"/>
    </row>
    <row r="164" spans="3:8" s="146" customFormat="1" ht="12.75">
      <c r="C164" s="774"/>
      <c r="D164" s="774"/>
      <c r="E164" s="774"/>
      <c r="F164" s="774"/>
      <c r="G164" s="774"/>
      <c r="H164" s="774"/>
    </row>
    <row r="165" spans="3:8" s="146" customFormat="1" ht="12.75">
      <c r="C165" s="774"/>
      <c r="D165" s="774"/>
      <c r="E165" s="774"/>
      <c r="F165" s="774"/>
      <c r="G165" s="774"/>
      <c r="H165" s="774"/>
    </row>
    <row r="166" spans="3:8" s="146" customFormat="1" ht="12.75">
      <c r="C166" s="774"/>
      <c r="D166" s="774"/>
      <c r="E166" s="774"/>
      <c r="F166" s="774"/>
      <c r="G166" s="774"/>
      <c r="H166" s="774"/>
    </row>
    <row r="167" spans="3:8" s="146" customFormat="1" ht="12.75">
      <c r="C167" s="774"/>
      <c r="D167" s="774"/>
      <c r="E167" s="774"/>
      <c r="F167" s="774"/>
      <c r="G167" s="774"/>
      <c r="H167" s="774"/>
    </row>
    <row r="168" spans="3:8" s="146" customFormat="1" ht="12.75">
      <c r="C168" s="774"/>
      <c r="D168" s="774"/>
      <c r="E168" s="774"/>
      <c r="F168" s="774"/>
      <c r="G168" s="774"/>
      <c r="H168" s="774"/>
    </row>
    <row r="169" spans="3:8" s="146" customFormat="1" ht="12.75">
      <c r="C169" s="774"/>
      <c r="D169" s="774"/>
      <c r="E169" s="774"/>
      <c r="F169" s="774"/>
      <c r="G169" s="774"/>
      <c r="H169" s="774"/>
    </row>
    <row r="170" spans="3:8" s="146" customFormat="1" ht="12.75">
      <c r="C170" s="774"/>
      <c r="D170" s="774"/>
      <c r="E170" s="774"/>
      <c r="F170" s="774"/>
      <c r="G170" s="774"/>
      <c r="H170" s="774"/>
    </row>
    <row r="171" spans="3:8" s="146" customFormat="1" ht="12.75">
      <c r="C171" s="774"/>
      <c r="D171" s="774"/>
      <c r="E171" s="774"/>
      <c r="F171" s="774"/>
      <c r="G171" s="774"/>
      <c r="H171" s="774"/>
    </row>
    <row r="172" spans="3:8" s="146" customFormat="1" ht="12.75">
      <c r="C172" s="774"/>
      <c r="D172" s="774"/>
      <c r="E172" s="774"/>
      <c r="F172" s="774"/>
      <c r="G172" s="774"/>
      <c r="H172" s="774"/>
    </row>
    <row r="173" spans="3:8" s="146" customFormat="1" ht="12.75">
      <c r="C173" s="774"/>
      <c r="D173" s="774"/>
      <c r="E173" s="774"/>
      <c r="F173" s="774"/>
      <c r="G173" s="774"/>
      <c r="H173" s="774"/>
    </row>
    <row r="174" spans="3:8" s="146" customFormat="1" ht="12.75">
      <c r="C174" s="774"/>
      <c r="D174" s="774"/>
      <c r="E174" s="774"/>
      <c r="F174" s="774"/>
      <c r="G174" s="774"/>
      <c r="H174" s="774"/>
    </row>
    <row r="175" spans="3:8" s="146" customFormat="1" ht="12.75">
      <c r="C175" s="774"/>
      <c r="D175" s="774"/>
      <c r="E175" s="774"/>
      <c r="F175" s="774"/>
      <c r="G175" s="774"/>
      <c r="H175" s="774"/>
    </row>
    <row r="176" spans="3:8" s="146" customFormat="1" ht="12.75">
      <c r="C176" s="774"/>
      <c r="D176" s="774"/>
      <c r="E176" s="774"/>
      <c r="F176" s="774"/>
      <c r="G176" s="774"/>
      <c r="H176" s="774"/>
    </row>
    <row r="177" spans="3:8" s="146" customFormat="1" ht="12.75">
      <c r="C177" s="774"/>
      <c r="D177" s="774"/>
      <c r="E177" s="774"/>
      <c r="F177" s="774"/>
      <c r="G177" s="774"/>
      <c r="H177" s="774"/>
    </row>
    <row r="178" spans="3:8" s="146" customFormat="1" ht="12.75">
      <c r="C178" s="774"/>
      <c r="D178" s="774"/>
      <c r="E178" s="774"/>
      <c r="F178" s="774"/>
      <c r="G178" s="774"/>
      <c r="H178" s="774"/>
    </row>
    <row r="179" spans="3:8" s="146" customFormat="1" ht="12.75">
      <c r="C179" s="774"/>
      <c r="D179" s="774"/>
      <c r="E179" s="774"/>
      <c r="F179" s="774"/>
      <c r="G179" s="774"/>
      <c r="H179" s="774"/>
    </row>
    <row r="180" spans="3:8" s="146" customFormat="1" ht="12.75">
      <c r="C180" s="774"/>
      <c r="D180" s="774"/>
      <c r="E180" s="774"/>
      <c r="F180" s="774"/>
      <c r="G180" s="774"/>
      <c r="H180" s="774"/>
    </row>
    <row r="181" spans="3:8" s="146" customFormat="1" ht="12.75">
      <c r="C181" s="774"/>
      <c r="D181" s="774"/>
      <c r="E181" s="774"/>
      <c r="F181" s="774"/>
      <c r="G181" s="774"/>
      <c r="H181" s="774"/>
    </row>
    <row r="182" spans="3:8" s="146" customFormat="1" ht="12.75">
      <c r="C182" s="774"/>
      <c r="D182" s="774"/>
      <c r="E182" s="774"/>
      <c r="F182" s="774"/>
      <c r="G182" s="774"/>
      <c r="H182" s="774"/>
    </row>
    <row r="183" spans="3:8" s="146" customFormat="1" ht="12.75">
      <c r="C183" s="774"/>
      <c r="D183" s="774"/>
      <c r="E183" s="774"/>
      <c r="F183" s="774"/>
      <c r="G183" s="774"/>
      <c r="H183" s="774"/>
    </row>
    <row r="184" spans="3:8" s="146" customFormat="1" ht="12.75">
      <c r="C184" s="774"/>
      <c r="D184" s="774"/>
      <c r="E184" s="774"/>
      <c r="F184" s="774"/>
      <c r="G184" s="774"/>
      <c r="H184" s="774"/>
    </row>
    <row r="185" spans="3:8" s="146" customFormat="1" ht="12.75">
      <c r="C185" s="774"/>
      <c r="D185" s="774"/>
      <c r="E185" s="774"/>
      <c r="F185" s="774"/>
      <c r="G185" s="774"/>
      <c r="H185" s="774"/>
    </row>
    <row r="186" spans="3:8" s="146" customFormat="1" ht="12.75">
      <c r="C186" s="774"/>
      <c r="D186" s="774"/>
      <c r="E186" s="774"/>
      <c r="F186" s="774"/>
      <c r="G186" s="774"/>
      <c r="H186" s="774"/>
    </row>
    <row r="187" spans="3:8" s="146" customFormat="1" ht="12.75">
      <c r="C187" s="774"/>
      <c r="D187" s="774"/>
      <c r="E187" s="774"/>
      <c r="F187" s="774"/>
      <c r="G187" s="774"/>
      <c r="H187" s="774"/>
    </row>
    <row r="188" spans="3:8" s="146" customFormat="1" ht="12.75">
      <c r="C188" s="774"/>
      <c r="D188" s="774"/>
      <c r="E188" s="774"/>
      <c r="F188" s="774"/>
      <c r="G188" s="774"/>
      <c r="H188" s="774"/>
    </row>
    <row r="189" spans="3:8" s="146" customFormat="1" ht="12.75">
      <c r="C189" s="774"/>
      <c r="D189" s="774"/>
      <c r="E189" s="774"/>
      <c r="F189" s="774"/>
      <c r="G189" s="774"/>
      <c r="H189" s="774"/>
    </row>
    <row r="190" spans="3:8" s="146" customFormat="1" ht="12.75">
      <c r="C190" s="774"/>
      <c r="D190" s="774"/>
      <c r="E190" s="774"/>
      <c r="F190" s="774"/>
      <c r="G190" s="774"/>
      <c r="H190" s="774"/>
    </row>
    <row r="191" spans="3:8" s="146" customFormat="1" ht="12.75">
      <c r="C191" s="774"/>
      <c r="D191" s="774"/>
      <c r="E191" s="774"/>
      <c r="F191" s="774"/>
      <c r="G191" s="774"/>
      <c r="H191" s="774"/>
    </row>
    <row r="192" spans="3:8" s="146" customFormat="1" ht="12.75">
      <c r="C192" s="774"/>
      <c r="D192" s="774"/>
      <c r="E192" s="774"/>
      <c r="F192" s="774"/>
      <c r="G192" s="774"/>
      <c r="H192" s="774"/>
    </row>
    <row r="193" spans="3:8" s="146" customFormat="1" ht="12.75">
      <c r="C193" s="774"/>
      <c r="D193" s="774"/>
      <c r="E193" s="774"/>
      <c r="F193" s="774"/>
      <c r="G193" s="774"/>
      <c r="H193" s="774"/>
    </row>
    <row r="194" spans="3:8" s="146" customFormat="1" ht="12.75">
      <c r="C194" s="774"/>
      <c r="D194" s="774"/>
      <c r="E194" s="774"/>
      <c r="F194" s="774"/>
      <c r="G194" s="774"/>
      <c r="H194" s="774"/>
    </row>
    <row r="195" spans="3:8" s="146" customFormat="1" ht="12.75">
      <c r="C195" s="774"/>
      <c r="D195" s="774"/>
      <c r="E195" s="774"/>
      <c r="F195" s="774"/>
      <c r="G195" s="774"/>
      <c r="H195" s="774"/>
    </row>
    <row r="196" spans="3:8" s="146" customFormat="1" ht="12.75">
      <c r="C196" s="774"/>
      <c r="D196" s="774"/>
      <c r="E196" s="774"/>
      <c r="F196" s="774"/>
      <c r="G196" s="774"/>
      <c r="H196" s="774"/>
    </row>
    <row r="197" spans="3:8" s="146" customFormat="1" ht="12.75">
      <c r="C197" s="774"/>
      <c r="D197" s="774"/>
      <c r="E197" s="774"/>
      <c r="F197" s="774"/>
      <c r="G197" s="774"/>
      <c r="H197" s="774"/>
    </row>
    <row r="198" spans="3:8" s="146" customFormat="1" ht="12.75">
      <c r="C198" s="774"/>
      <c r="D198" s="774"/>
      <c r="E198" s="774"/>
      <c r="F198" s="774"/>
      <c r="G198" s="774"/>
      <c r="H198" s="774"/>
    </row>
    <row r="199" spans="3:8" s="146" customFormat="1" ht="12.75">
      <c r="C199" s="774"/>
      <c r="D199" s="774"/>
      <c r="E199" s="774"/>
      <c r="F199" s="774"/>
      <c r="G199" s="774"/>
      <c r="H199" s="774"/>
    </row>
    <row r="200" spans="3:8" s="146" customFormat="1" ht="12.75">
      <c r="C200" s="774"/>
      <c r="D200" s="774"/>
      <c r="E200" s="774"/>
      <c r="F200" s="774"/>
      <c r="G200" s="774"/>
      <c r="H200" s="774"/>
    </row>
    <row r="201" spans="3:8" s="146" customFormat="1" ht="12.75">
      <c r="C201" s="774"/>
      <c r="D201" s="774"/>
      <c r="E201" s="774"/>
      <c r="F201" s="774"/>
      <c r="G201" s="774"/>
      <c r="H201" s="774"/>
    </row>
    <row r="202" spans="3:8" s="146" customFormat="1" ht="12.75">
      <c r="C202" s="774"/>
      <c r="D202" s="774"/>
      <c r="E202" s="774"/>
      <c r="F202" s="774"/>
      <c r="G202" s="774"/>
      <c r="H202" s="774"/>
    </row>
    <row r="203" spans="3:8" s="146" customFormat="1" ht="12.75">
      <c r="C203" s="774"/>
      <c r="D203" s="774"/>
      <c r="E203" s="774"/>
      <c r="F203" s="774"/>
      <c r="G203" s="774"/>
      <c r="H203" s="774"/>
    </row>
    <row r="204" spans="3:8" s="146" customFormat="1" ht="12.75">
      <c r="C204" s="774"/>
      <c r="D204" s="774"/>
      <c r="E204" s="774"/>
      <c r="F204" s="774"/>
      <c r="G204" s="774"/>
      <c r="H204" s="774"/>
    </row>
    <row r="205" spans="3:8" s="146" customFormat="1" ht="12.75">
      <c r="C205" s="774"/>
      <c r="D205" s="774"/>
      <c r="E205" s="774"/>
      <c r="F205" s="774"/>
      <c r="G205" s="774"/>
      <c r="H205" s="774"/>
    </row>
    <row r="206" spans="3:8" s="146" customFormat="1" ht="12.75">
      <c r="C206" s="774"/>
      <c r="D206" s="774"/>
      <c r="E206" s="774"/>
      <c r="F206" s="774"/>
      <c r="G206" s="774"/>
      <c r="H206" s="774"/>
    </row>
    <row r="207" spans="3:8" s="146" customFormat="1" ht="12.75">
      <c r="C207" s="774"/>
      <c r="D207" s="774"/>
      <c r="E207" s="774"/>
      <c r="F207" s="774"/>
      <c r="G207" s="774"/>
      <c r="H207" s="774"/>
    </row>
    <row r="208" spans="3:8" s="146" customFormat="1" ht="12.75">
      <c r="C208" s="774"/>
      <c r="D208" s="774"/>
      <c r="E208" s="774"/>
      <c r="F208" s="774"/>
      <c r="G208" s="774"/>
      <c r="H208" s="774"/>
    </row>
    <row r="209" spans="3:8" s="146" customFormat="1" ht="12.75">
      <c r="C209" s="774"/>
      <c r="D209" s="774"/>
      <c r="E209" s="774"/>
      <c r="F209" s="774"/>
      <c r="G209" s="774"/>
      <c r="H209" s="774"/>
    </row>
    <row r="210" spans="3:8" s="146" customFormat="1" ht="12.75">
      <c r="C210" s="774"/>
      <c r="D210" s="774"/>
      <c r="E210" s="774"/>
      <c r="F210" s="774"/>
      <c r="G210" s="774"/>
      <c r="H210" s="774"/>
    </row>
    <row r="211" spans="3:8" s="146" customFormat="1" ht="12.75">
      <c r="C211" s="774"/>
      <c r="D211" s="774"/>
      <c r="E211" s="774"/>
      <c r="F211" s="774"/>
      <c r="G211" s="774"/>
      <c r="H211" s="774"/>
    </row>
    <row r="212" spans="3:8" s="146" customFormat="1" ht="12.75">
      <c r="C212" s="774"/>
      <c r="D212" s="774"/>
      <c r="E212" s="774"/>
      <c r="F212" s="774"/>
      <c r="G212" s="774"/>
      <c r="H212" s="774"/>
    </row>
    <row r="213" spans="3:8" s="146" customFormat="1" ht="12.75">
      <c r="C213" s="774"/>
      <c r="D213" s="774"/>
      <c r="E213" s="774"/>
      <c r="F213" s="774"/>
      <c r="G213" s="774"/>
      <c r="H213" s="774"/>
    </row>
    <row r="214" spans="3:8" s="146" customFormat="1" ht="12.75">
      <c r="C214" s="774"/>
      <c r="D214" s="774"/>
      <c r="E214" s="774"/>
      <c r="F214" s="774"/>
      <c r="G214" s="774"/>
      <c r="H214" s="774"/>
    </row>
    <row r="215" spans="3:8" s="146" customFormat="1" ht="12.75">
      <c r="C215" s="774"/>
      <c r="D215" s="774"/>
      <c r="E215" s="774"/>
      <c r="F215" s="774"/>
      <c r="G215" s="774"/>
      <c r="H215" s="774"/>
    </row>
    <row r="216" spans="3:8" s="146" customFormat="1" ht="12.75">
      <c r="C216" s="774"/>
      <c r="D216" s="774"/>
      <c r="E216" s="774"/>
      <c r="F216" s="774"/>
      <c r="G216" s="774"/>
      <c r="H216" s="774"/>
    </row>
    <row r="217" spans="3:8" s="146" customFormat="1" ht="12.75">
      <c r="C217" s="774"/>
      <c r="D217" s="774"/>
      <c r="E217" s="774"/>
      <c r="F217" s="774"/>
      <c r="G217" s="774"/>
      <c r="H217" s="774"/>
    </row>
    <row r="218" spans="3:8" s="146" customFormat="1" ht="12.75">
      <c r="C218" s="774"/>
      <c r="D218" s="774"/>
      <c r="E218" s="774"/>
      <c r="F218" s="774"/>
      <c r="G218" s="774"/>
      <c r="H218" s="774"/>
    </row>
    <row r="219" spans="3:8" s="146" customFormat="1" ht="12.75">
      <c r="C219" s="774"/>
      <c r="D219" s="774"/>
      <c r="E219" s="774"/>
      <c r="F219" s="774"/>
      <c r="G219" s="774"/>
      <c r="H219" s="774"/>
    </row>
    <row r="220" spans="3:8" s="146" customFormat="1" ht="12.75">
      <c r="C220" s="774"/>
      <c r="D220" s="774"/>
      <c r="E220" s="774"/>
      <c r="F220" s="774"/>
      <c r="G220" s="774"/>
      <c r="H220" s="774"/>
    </row>
    <row r="221" spans="3:8" s="146" customFormat="1" ht="12.75">
      <c r="C221" s="774"/>
      <c r="D221" s="774"/>
      <c r="E221" s="774"/>
      <c r="F221" s="774"/>
      <c r="G221" s="774"/>
      <c r="H221" s="774"/>
    </row>
    <row r="222" spans="3:8" s="146" customFormat="1" ht="12.75">
      <c r="C222" s="774"/>
      <c r="D222" s="774"/>
      <c r="E222" s="774"/>
      <c r="F222" s="774"/>
      <c r="G222" s="774"/>
      <c r="H222" s="774"/>
    </row>
    <row r="223" spans="3:8" s="146" customFormat="1" ht="12.75">
      <c r="C223" s="774"/>
      <c r="D223" s="774"/>
      <c r="E223" s="774"/>
      <c r="F223" s="774"/>
      <c r="G223" s="774"/>
      <c r="H223" s="774"/>
    </row>
    <row r="224" spans="3:8" s="146" customFormat="1" ht="12.75">
      <c r="C224" s="774"/>
      <c r="D224" s="774"/>
      <c r="E224" s="774"/>
      <c r="F224" s="774"/>
      <c r="G224" s="774"/>
      <c r="H224" s="774"/>
    </row>
    <row r="225" spans="3:8" s="146" customFormat="1" ht="12.75">
      <c r="C225" s="774"/>
      <c r="D225" s="774"/>
      <c r="E225" s="774"/>
      <c r="F225" s="774"/>
      <c r="G225" s="774"/>
      <c r="H225" s="774"/>
    </row>
    <row r="226" spans="3:8" s="146" customFormat="1" ht="12.75">
      <c r="C226" s="774"/>
      <c r="D226" s="774"/>
      <c r="E226" s="774"/>
      <c r="F226" s="774"/>
      <c r="G226" s="774"/>
      <c r="H226" s="774"/>
    </row>
    <row r="227" spans="3:8" s="146" customFormat="1" ht="12.75">
      <c r="C227" s="774"/>
      <c r="D227" s="774"/>
      <c r="E227" s="774"/>
      <c r="F227" s="774"/>
      <c r="G227" s="774"/>
      <c r="H227" s="774"/>
    </row>
    <row r="228" spans="3:8" s="146" customFormat="1" ht="12.75">
      <c r="C228" s="774"/>
      <c r="D228" s="774"/>
      <c r="E228" s="774"/>
      <c r="F228" s="774"/>
      <c r="G228" s="774"/>
      <c r="H228" s="774"/>
    </row>
    <row r="229" spans="3:8" s="146" customFormat="1" ht="12.75">
      <c r="C229" s="774"/>
      <c r="D229" s="774"/>
      <c r="E229" s="774"/>
      <c r="F229" s="774"/>
      <c r="G229" s="774"/>
      <c r="H229" s="774"/>
    </row>
    <row r="230" spans="3:8" s="146" customFormat="1" ht="12.75">
      <c r="C230" s="774"/>
      <c r="D230" s="774"/>
      <c r="E230" s="774"/>
      <c r="F230" s="774"/>
      <c r="G230" s="774"/>
      <c r="H230" s="774"/>
    </row>
    <row r="231" spans="3:8" s="146" customFormat="1" ht="12.75">
      <c r="C231" s="774"/>
      <c r="D231" s="774"/>
      <c r="E231" s="774"/>
      <c r="F231" s="774"/>
      <c r="G231" s="774"/>
      <c r="H231" s="774"/>
    </row>
    <row r="232" spans="3:8" s="146" customFormat="1" ht="12.75">
      <c r="C232" s="774"/>
      <c r="D232" s="774"/>
      <c r="E232" s="774"/>
      <c r="F232" s="774"/>
      <c r="G232" s="774"/>
      <c r="H232" s="774"/>
    </row>
    <row r="233" spans="3:8" s="146" customFormat="1" ht="12.75">
      <c r="C233" s="774"/>
      <c r="D233" s="774"/>
      <c r="E233" s="774"/>
      <c r="F233" s="774"/>
      <c r="G233" s="774"/>
      <c r="H233" s="774"/>
    </row>
    <row r="234" spans="3:8" s="146" customFormat="1" ht="12.75">
      <c r="C234" s="774"/>
      <c r="D234" s="774"/>
      <c r="E234" s="774"/>
      <c r="F234" s="774"/>
      <c r="G234" s="774"/>
      <c r="H234" s="774"/>
    </row>
    <row r="235" spans="3:8" s="146" customFormat="1" ht="12.75">
      <c r="C235" s="774"/>
      <c r="D235" s="774"/>
      <c r="E235" s="774"/>
      <c r="F235" s="774"/>
      <c r="G235" s="774"/>
      <c r="H235" s="774"/>
    </row>
    <row r="236" spans="3:8" s="146" customFormat="1" ht="12.75">
      <c r="C236" s="774"/>
      <c r="D236" s="774"/>
      <c r="E236" s="774"/>
      <c r="F236" s="774"/>
      <c r="G236" s="774"/>
      <c r="H236" s="774"/>
    </row>
    <row r="237" spans="3:8" s="146" customFormat="1" ht="12.75">
      <c r="C237" s="774"/>
      <c r="D237" s="774"/>
      <c r="E237" s="774"/>
      <c r="F237" s="774"/>
      <c r="G237" s="774"/>
      <c r="H237" s="774"/>
    </row>
    <row r="238" spans="3:8" s="146" customFormat="1" ht="12.75">
      <c r="C238" s="774"/>
      <c r="D238" s="774"/>
      <c r="E238" s="774"/>
      <c r="F238" s="774"/>
      <c r="G238" s="774"/>
      <c r="H238" s="774"/>
    </row>
    <row r="239" spans="3:8" s="146" customFormat="1" ht="12.75">
      <c r="C239" s="774"/>
      <c r="D239" s="774"/>
      <c r="E239" s="774"/>
      <c r="F239" s="774"/>
      <c r="G239" s="774"/>
      <c r="H239" s="774"/>
    </row>
    <row r="240" spans="3:8" s="146" customFormat="1" ht="12.75">
      <c r="C240" s="774"/>
      <c r="D240" s="774"/>
      <c r="E240" s="774"/>
      <c r="F240" s="774"/>
      <c r="G240" s="774"/>
      <c r="H240" s="774"/>
    </row>
    <row r="241" spans="3:8" s="146" customFormat="1" ht="12.75">
      <c r="C241" s="774"/>
      <c r="D241" s="774"/>
      <c r="E241" s="774"/>
      <c r="F241" s="774"/>
      <c r="G241" s="774"/>
      <c r="H241" s="774"/>
    </row>
    <row r="242" spans="3:8" s="146" customFormat="1" ht="12.75">
      <c r="C242" s="774"/>
      <c r="D242" s="774"/>
      <c r="E242" s="774"/>
      <c r="F242" s="774"/>
      <c r="G242" s="774"/>
      <c r="H242" s="774"/>
    </row>
    <row r="243" spans="3:8" s="146" customFormat="1" ht="12.75">
      <c r="C243" s="774"/>
      <c r="D243" s="774"/>
      <c r="E243" s="774"/>
      <c r="F243" s="774"/>
      <c r="G243" s="774"/>
      <c r="H243" s="774"/>
    </row>
    <row r="244" spans="3:8" s="146" customFormat="1" ht="12.75">
      <c r="C244" s="774"/>
      <c r="D244" s="774"/>
      <c r="E244" s="774"/>
      <c r="F244" s="774"/>
      <c r="G244" s="774"/>
      <c r="H244" s="774"/>
    </row>
    <row r="245" spans="3:8" s="146" customFormat="1" ht="12.75">
      <c r="C245" s="774"/>
      <c r="D245" s="774"/>
      <c r="E245" s="774"/>
      <c r="F245" s="774"/>
      <c r="G245" s="774"/>
      <c r="H245" s="774"/>
    </row>
    <row r="246" spans="3:8" s="146" customFormat="1" ht="12.75">
      <c r="C246" s="774"/>
      <c r="D246" s="774"/>
      <c r="E246" s="774"/>
      <c r="F246" s="774"/>
      <c r="G246" s="774"/>
      <c r="H246" s="774"/>
    </row>
    <row r="247" spans="3:8" s="146" customFormat="1" ht="12.75">
      <c r="C247" s="774"/>
      <c r="D247" s="774"/>
      <c r="E247" s="774"/>
      <c r="F247" s="774"/>
      <c r="G247" s="774"/>
      <c r="H247" s="774"/>
    </row>
    <row r="248" spans="3:8" s="146" customFormat="1" ht="12.75">
      <c r="C248" s="774"/>
      <c r="D248" s="774"/>
      <c r="E248" s="774"/>
      <c r="F248" s="774"/>
      <c r="G248" s="774"/>
      <c r="H248" s="774"/>
    </row>
    <row r="249" spans="3:8" s="146" customFormat="1" ht="12.75">
      <c r="C249" s="774"/>
      <c r="D249" s="774"/>
      <c r="E249" s="774"/>
      <c r="F249" s="774"/>
      <c r="G249" s="774"/>
      <c r="H249" s="774"/>
    </row>
    <row r="250" spans="3:8" s="146" customFormat="1" ht="12.75">
      <c r="C250" s="774"/>
      <c r="D250" s="774"/>
      <c r="E250" s="774"/>
      <c r="F250" s="774"/>
      <c r="G250" s="774"/>
      <c r="H250" s="774"/>
    </row>
    <row r="251" spans="3:8" s="146" customFormat="1" ht="12.75">
      <c r="C251" s="774"/>
      <c r="D251" s="774"/>
      <c r="E251" s="774"/>
      <c r="F251" s="774"/>
      <c r="G251" s="774"/>
      <c r="H251" s="774"/>
    </row>
    <row r="252" spans="3:8" s="146" customFormat="1" ht="12.75">
      <c r="C252" s="774"/>
      <c r="D252" s="774"/>
      <c r="E252" s="774"/>
      <c r="F252" s="774"/>
      <c r="G252" s="774"/>
      <c r="H252" s="774"/>
    </row>
    <row r="253" spans="3:8" s="146" customFormat="1" ht="12.75">
      <c r="C253" s="774"/>
      <c r="D253" s="774"/>
      <c r="E253" s="774"/>
      <c r="F253" s="774"/>
      <c r="G253" s="774"/>
      <c r="H253" s="774"/>
    </row>
    <row r="254" spans="3:8" s="146" customFormat="1" ht="12.75">
      <c r="C254" s="774"/>
      <c r="D254" s="774"/>
      <c r="E254" s="774"/>
      <c r="F254" s="774"/>
      <c r="G254" s="774"/>
      <c r="H254" s="774"/>
    </row>
    <row r="255" spans="3:8" s="146" customFormat="1" ht="12.75">
      <c r="C255" s="774"/>
      <c r="D255" s="774"/>
      <c r="E255" s="774"/>
      <c r="F255" s="774"/>
      <c r="G255" s="774"/>
      <c r="H255" s="774"/>
    </row>
    <row r="256" spans="3:8" s="146" customFormat="1" ht="12.75">
      <c r="C256" s="774"/>
      <c r="D256" s="774"/>
      <c r="E256" s="774"/>
      <c r="F256" s="774"/>
      <c r="G256" s="774"/>
      <c r="H256" s="774"/>
    </row>
    <row r="257" spans="3:8" s="146" customFormat="1" ht="12.75">
      <c r="C257" s="774"/>
      <c r="D257" s="774"/>
      <c r="E257" s="774"/>
      <c r="F257" s="774"/>
      <c r="G257" s="774"/>
      <c r="H257" s="774"/>
    </row>
    <row r="258" spans="3:8" s="146" customFormat="1" ht="12.75">
      <c r="C258" s="774"/>
      <c r="D258" s="774"/>
      <c r="E258" s="774"/>
      <c r="F258" s="774"/>
      <c r="G258" s="774"/>
      <c r="H258" s="774"/>
    </row>
    <row r="259" spans="3:8" s="146" customFormat="1" ht="12.75">
      <c r="C259" s="774"/>
      <c r="D259" s="774"/>
      <c r="E259" s="774"/>
      <c r="F259" s="774"/>
      <c r="G259" s="774"/>
      <c r="H259" s="774"/>
    </row>
    <row r="260" spans="3:8" s="146" customFormat="1" ht="12.75">
      <c r="C260" s="774"/>
      <c r="D260" s="774"/>
      <c r="E260" s="774"/>
      <c r="F260" s="774"/>
      <c r="G260" s="774"/>
      <c r="H260" s="774"/>
    </row>
    <row r="261" spans="3:8" s="146" customFormat="1" ht="12.75">
      <c r="C261" s="774"/>
      <c r="D261" s="774"/>
      <c r="E261" s="774"/>
      <c r="F261" s="774"/>
      <c r="G261" s="774"/>
      <c r="H261" s="774"/>
    </row>
    <row r="262" spans="3:8" s="146" customFormat="1" ht="12.75">
      <c r="C262" s="774"/>
      <c r="D262" s="774"/>
      <c r="E262" s="774"/>
      <c r="F262" s="774"/>
      <c r="G262" s="774"/>
      <c r="H262" s="774"/>
    </row>
    <row r="263" spans="3:8" s="146" customFormat="1" ht="12.75">
      <c r="C263" s="774"/>
      <c r="D263" s="774"/>
      <c r="E263" s="774"/>
      <c r="F263" s="774"/>
      <c r="G263" s="774"/>
      <c r="H263" s="774"/>
    </row>
    <row r="264" spans="3:8" s="146" customFormat="1" ht="12.75">
      <c r="C264" s="774"/>
      <c r="D264" s="774"/>
      <c r="E264" s="774"/>
      <c r="F264" s="774"/>
      <c r="G264" s="774"/>
      <c r="H264" s="774"/>
    </row>
    <row r="265" spans="3:8" s="146" customFormat="1" ht="12.75">
      <c r="C265" s="774"/>
      <c r="D265" s="774"/>
      <c r="E265" s="774"/>
      <c r="F265" s="774"/>
      <c r="G265" s="774"/>
      <c r="H265" s="774"/>
    </row>
    <row r="266" spans="3:8" s="146" customFormat="1" ht="12.75">
      <c r="C266" s="774"/>
      <c r="D266" s="774"/>
      <c r="E266" s="774"/>
      <c r="F266" s="774"/>
      <c r="G266" s="774"/>
      <c r="H266" s="774"/>
    </row>
    <row r="267" spans="3:8" s="146" customFormat="1" ht="12.75">
      <c r="C267" s="774"/>
      <c r="D267" s="774"/>
      <c r="E267" s="774"/>
      <c r="F267" s="774"/>
      <c r="G267" s="774"/>
      <c r="H267" s="774"/>
    </row>
    <row r="268" spans="3:8" s="146" customFormat="1" ht="12.75">
      <c r="C268" s="774"/>
      <c r="D268" s="774"/>
      <c r="E268" s="774"/>
      <c r="F268" s="774"/>
      <c r="G268" s="774"/>
      <c r="H268" s="774"/>
    </row>
    <row r="269" spans="3:8" s="146" customFormat="1" ht="12.75">
      <c r="C269" s="774"/>
      <c r="D269" s="774"/>
      <c r="E269" s="774"/>
      <c r="F269" s="774"/>
      <c r="G269" s="774"/>
      <c r="H269" s="774"/>
    </row>
    <row r="270" spans="3:8" s="146" customFormat="1" ht="12.75">
      <c r="C270" s="774"/>
      <c r="D270" s="774"/>
      <c r="E270" s="774"/>
      <c r="F270" s="774"/>
      <c r="G270" s="774"/>
      <c r="H270" s="774"/>
    </row>
    <row r="271" spans="3:8" s="146" customFormat="1" ht="12.75">
      <c r="C271" s="774"/>
      <c r="D271" s="774"/>
      <c r="E271" s="774"/>
      <c r="F271" s="774"/>
      <c r="G271" s="774"/>
      <c r="H271" s="774"/>
    </row>
    <row r="272" spans="3:8" s="146" customFormat="1" ht="12.75">
      <c r="C272" s="774"/>
      <c r="D272" s="774"/>
      <c r="E272" s="774"/>
      <c r="F272" s="774"/>
      <c r="G272" s="774"/>
      <c r="H272" s="774"/>
    </row>
    <row r="273" spans="3:8" s="146" customFormat="1" ht="12.75">
      <c r="C273" s="774"/>
      <c r="D273" s="774"/>
      <c r="E273" s="774"/>
      <c r="F273" s="774"/>
      <c r="G273" s="774"/>
      <c r="H273" s="774"/>
    </row>
    <row r="274" spans="3:8" s="146" customFormat="1" ht="12.75">
      <c r="C274" s="774"/>
      <c r="D274" s="774"/>
      <c r="E274" s="774"/>
      <c r="F274" s="774"/>
      <c r="G274" s="774"/>
      <c r="H274" s="774"/>
    </row>
    <row r="275" spans="3:8" s="146" customFormat="1" ht="12.75">
      <c r="C275" s="774"/>
      <c r="D275" s="774"/>
      <c r="E275" s="774"/>
      <c r="F275" s="774"/>
      <c r="G275" s="774"/>
      <c r="H275" s="774"/>
    </row>
    <row r="276" spans="3:8" s="146" customFormat="1" ht="12.75">
      <c r="C276" s="774"/>
      <c r="D276" s="774"/>
      <c r="E276" s="774"/>
      <c r="F276" s="774"/>
      <c r="G276" s="774"/>
      <c r="H276" s="774"/>
    </row>
    <row r="277" spans="3:8" s="146" customFormat="1" ht="12.75">
      <c r="C277" s="774"/>
      <c r="D277" s="774"/>
      <c r="E277" s="774"/>
      <c r="F277" s="774"/>
      <c r="G277" s="774"/>
      <c r="H277" s="774"/>
    </row>
    <row r="278" spans="3:8" s="146" customFormat="1" ht="12.75">
      <c r="C278" s="774"/>
      <c r="D278" s="774"/>
      <c r="E278" s="774"/>
      <c r="F278" s="774"/>
      <c r="G278" s="774"/>
      <c r="H278" s="774"/>
    </row>
    <row r="279" spans="3:8" s="146" customFormat="1" ht="12.75">
      <c r="C279" s="774"/>
      <c r="D279" s="774"/>
      <c r="E279" s="774"/>
      <c r="F279" s="774"/>
      <c r="G279" s="774"/>
      <c r="H279" s="774"/>
    </row>
    <row r="280" spans="3:8" s="146" customFormat="1" ht="12.75">
      <c r="C280" s="774"/>
      <c r="D280" s="774"/>
      <c r="E280" s="774"/>
      <c r="F280" s="774"/>
      <c r="G280" s="774"/>
      <c r="H280" s="774"/>
    </row>
    <row r="281" spans="3:8" s="146" customFormat="1" ht="12.75">
      <c r="C281" s="774"/>
      <c r="D281" s="774"/>
      <c r="E281" s="774"/>
      <c r="F281" s="774"/>
      <c r="G281" s="774"/>
      <c r="H281" s="774"/>
    </row>
    <row r="282" spans="3:8" s="146" customFormat="1" ht="12.75">
      <c r="C282" s="774"/>
      <c r="D282" s="774"/>
      <c r="E282" s="774"/>
      <c r="F282" s="774"/>
      <c r="G282" s="774"/>
      <c r="H282" s="774"/>
    </row>
    <row r="283" spans="3:8" s="146" customFormat="1" ht="12.75">
      <c r="C283" s="774"/>
      <c r="D283" s="774"/>
      <c r="E283" s="774"/>
      <c r="F283" s="774"/>
      <c r="G283" s="774"/>
      <c r="H283" s="774"/>
    </row>
    <row r="284" spans="3:8" s="146" customFormat="1" ht="12.75">
      <c r="C284" s="774"/>
      <c r="D284" s="774"/>
      <c r="E284" s="774"/>
      <c r="F284" s="774"/>
      <c r="G284" s="774"/>
      <c r="H284" s="774"/>
    </row>
    <row r="285" spans="3:8" s="146" customFormat="1" ht="12.75">
      <c r="C285" s="774"/>
      <c r="D285" s="774"/>
      <c r="E285" s="774"/>
      <c r="F285" s="774"/>
      <c r="G285" s="774"/>
      <c r="H285" s="774"/>
    </row>
    <row r="286" spans="3:8" s="146" customFormat="1" ht="12.75">
      <c r="C286" s="774"/>
      <c r="D286" s="774"/>
      <c r="E286" s="774"/>
      <c r="F286" s="774"/>
      <c r="G286" s="774"/>
      <c r="H286" s="774"/>
    </row>
    <row r="287" spans="3:8" s="146" customFormat="1" ht="12.75">
      <c r="C287" s="774"/>
      <c r="D287" s="774"/>
      <c r="E287" s="774"/>
      <c r="F287" s="774"/>
      <c r="G287" s="774"/>
      <c r="H287" s="774"/>
    </row>
    <row r="288" spans="3:8" s="146" customFormat="1" ht="12.75">
      <c r="C288" s="774"/>
      <c r="D288" s="774"/>
      <c r="E288" s="774"/>
      <c r="F288" s="774"/>
      <c r="G288" s="774"/>
      <c r="H288" s="774"/>
    </row>
    <row r="289" spans="3:8" s="146" customFormat="1" ht="12.75">
      <c r="C289" s="774"/>
      <c r="D289" s="774"/>
      <c r="E289" s="774"/>
      <c r="F289" s="774"/>
      <c r="G289" s="774"/>
      <c r="H289" s="774"/>
    </row>
    <row r="290" spans="3:8" s="146" customFormat="1" ht="12.75">
      <c r="C290" s="774"/>
      <c r="D290" s="774"/>
      <c r="E290" s="774"/>
      <c r="F290" s="774"/>
      <c r="G290" s="774"/>
      <c r="H290" s="774"/>
    </row>
    <row r="291" spans="3:8" s="146" customFormat="1" ht="12.75">
      <c r="C291" s="774"/>
      <c r="D291" s="774"/>
      <c r="E291" s="774"/>
      <c r="F291" s="774"/>
      <c r="G291" s="774"/>
      <c r="H291" s="774"/>
    </row>
    <row r="292" spans="3:8" s="146" customFormat="1" ht="12.75">
      <c r="C292" s="774"/>
      <c r="D292" s="774"/>
      <c r="E292" s="774"/>
      <c r="F292" s="774"/>
      <c r="G292" s="774"/>
      <c r="H292" s="774"/>
    </row>
    <row r="293" spans="3:8" s="146" customFormat="1" ht="12.75">
      <c r="C293" s="774"/>
      <c r="D293" s="774"/>
      <c r="E293" s="774"/>
      <c r="F293" s="774"/>
      <c r="G293" s="774"/>
      <c r="H293" s="774"/>
    </row>
    <row r="294" spans="3:8" s="146" customFormat="1" ht="12.75">
      <c r="C294" s="774"/>
      <c r="D294" s="774"/>
      <c r="E294" s="774"/>
      <c r="F294" s="774"/>
      <c r="G294" s="774"/>
      <c r="H294" s="774"/>
    </row>
    <row r="295" spans="3:8" s="146" customFormat="1" ht="12.75">
      <c r="C295" s="774"/>
      <c r="D295" s="774"/>
      <c r="E295" s="774"/>
      <c r="F295" s="774"/>
      <c r="G295" s="774"/>
      <c r="H295" s="774"/>
    </row>
    <row r="296" spans="3:8" s="146" customFormat="1" ht="12.75">
      <c r="C296" s="774"/>
      <c r="D296" s="774"/>
      <c r="E296" s="774"/>
      <c r="F296" s="774"/>
      <c r="G296" s="774"/>
      <c r="H296" s="774"/>
    </row>
    <row r="297" spans="3:8" s="146" customFormat="1" ht="12.75">
      <c r="C297" s="774"/>
      <c r="D297" s="774"/>
      <c r="E297" s="774"/>
      <c r="F297" s="774"/>
      <c r="G297" s="774"/>
      <c r="H297" s="774"/>
    </row>
    <row r="298" spans="3:8" s="146" customFormat="1" ht="12.75">
      <c r="C298" s="774"/>
      <c r="D298" s="774"/>
      <c r="E298" s="774"/>
      <c r="F298" s="774"/>
      <c r="G298" s="774"/>
      <c r="H298" s="774"/>
    </row>
    <row r="299" spans="3:8" s="146" customFormat="1" ht="12.75">
      <c r="C299" s="774"/>
      <c r="D299" s="774"/>
      <c r="E299" s="774"/>
      <c r="F299" s="774"/>
      <c r="G299" s="774"/>
      <c r="H299" s="774"/>
    </row>
    <row r="300" spans="3:8" s="146" customFormat="1" ht="12.75">
      <c r="C300" s="774"/>
      <c r="D300" s="774"/>
      <c r="E300" s="774"/>
      <c r="F300" s="774"/>
      <c r="G300" s="774"/>
      <c r="H300" s="774"/>
    </row>
    <row r="301" spans="3:8" s="146" customFormat="1" ht="12.75">
      <c r="C301" s="774"/>
      <c r="D301" s="774"/>
      <c r="E301" s="774"/>
      <c r="F301" s="774"/>
      <c r="G301" s="774"/>
      <c r="H301" s="774"/>
    </row>
    <row r="302" spans="3:8" s="146" customFormat="1" ht="12.75">
      <c r="C302" s="774"/>
      <c r="D302" s="774"/>
      <c r="E302" s="774"/>
      <c r="F302" s="774"/>
      <c r="G302" s="774"/>
      <c r="H302" s="774"/>
    </row>
    <row r="303" spans="3:8" s="146" customFormat="1" ht="12.75">
      <c r="C303" s="774"/>
      <c r="D303" s="774"/>
      <c r="E303" s="774"/>
      <c r="F303" s="774"/>
      <c r="G303" s="774"/>
      <c r="H303" s="774"/>
    </row>
    <row r="304" spans="3:8" s="146" customFormat="1" ht="12.75">
      <c r="C304" s="774"/>
      <c r="D304" s="774"/>
      <c r="E304" s="774"/>
      <c r="F304" s="774"/>
      <c r="G304" s="774"/>
      <c r="H304" s="774"/>
    </row>
    <row r="305" spans="3:8" s="146" customFormat="1" ht="12.75">
      <c r="C305" s="774"/>
      <c r="D305" s="774"/>
      <c r="E305" s="774"/>
      <c r="F305" s="774"/>
      <c r="G305" s="774"/>
      <c r="H305" s="774"/>
    </row>
    <row r="306" spans="3:8" s="146" customFormat="1" ht="12.75">
      <c r="C306" s="774"/>
      <c r="D306" s="774"/>
      <c r="E306" s="774"/>
      <c r="F306" s="774"/>
      <c r="G306" s="774"/>
      <c r="H306" s="774"/>
    </row>
    <row r="307" spans="3:8" s="146" customFormat="1" ht="12.75">
      <c r="C307" s="774"/>
      <c r="D307" s="774"/>
      <c r="E307" s="774"/>
      <c r="F307" s="774"/>
      <c r="G307" s="774"/>
      <c r="H307" s="774"/>
    </row>
    <row r="308" spans="3:8" s="146" customFormat="1" ht="12.75">
      <c r="C308" s="774"/>
      <c r="D308" s="774"/>
      <c r="E308" s="774"/>
      <c r="F308" s="774"/>
      <c r="G308" s="774"/>
      <c r="H308" s="774"/>
    </row>
    <row r="309" spans="3:8" s="146" customFormat="1" ht="12.75">
      <c r="C309" s="774"/>
      <c r="D309" s="774"/>
      <c r="E309" s="774"/>
      <c r="F309" s="774"/>
      <c r="G309" s="774"/>
      <c r="H309" s="774"/>
    </row>
    <row r="310" spans="3:8" s="146" customFormat="1" ht="12.75">
      <c r="C310" s="774"/>
      <c r="D310" s="774"/>
      <c r="E310" s="774"/>
      <c r="F310" s="774"/>
      <c r="G310" s="774"/>
      <c r="H310" s="774"/>
    </row>
    <row r="311" spans="3:8" s="146" customFormat="1" ht="12.75">
      <c r="C311" s="774"/>
      <c r="D311" s="774"/>
      <c r="E311" s="774"/>
      <c r="F311" s="774"/>
      <c r="G311" s="774"/>
      <c r="H311" s="774"/>
    </row>
    <row r="312" spans="3:8" s="146" customFormat="1" ht="12.75">
      <c r="C312" s="774"/>
      <c r="D312" s="774"/>
      <c r="E312" s="774"/>
      <c r="F312" s="774"/>
      <c r="G312" s="774"/>
      <c r="H312" s="774"/>
    </row>
    <row r="313" spans="3:8" s="146" customFormat="1" ht="12.75">
      <c r="C313" s="774"/>
      <c r="D313" s="774"/>
      <c r="E313" s="774"/>
      <c r="F313" s="774"/>
      <c r="G313" s="774"/>
      <c r="H313" s="774"/>
    </row>
    <row r="314" spans="3:8" s="146" customFormat="1" ht="12.75">
      <c r="C314" s="774"/>
      <c r="D314" s="774"/>
      <c r="E314" s="774"/>
      <c r="F314" s="774"/>
      <c r="G314" s="774"/>
      <c r="H314" s="774"/>
    </row>
    <row r="315" spans="3:8" s="146" customFormat="1" ht="12.75">
      <c r="C315" s="774"/>
      <c r="D315" s="774"/>
      <c r="E315" s="774"/>
      <c r="F315" s="774"/>
      <c r="G315" s="774"/>
      <c r="H315" s="774"/>
    </row>
    <row r="316" spans="3:8" s="146" customFormat="1" ht="12.75">
      <c r="C316" s="774"/>
      <c r="D316" s="774"/>
      <c r="E316" s="774"/>
      <c r="F316" s="774"/>
      <c r="G316" s="774"/>
      <c r="H316" s="774"/>
    </row>
    <row r="317" spans="3:8" s="146" customFormat="1" ht="12.75">
      <c r="C317" s="774"/>
      <c r="D317" s="774"/>
      <c r="E317" s="774"/>
      <c r="F317" s="774"/>
      <c r="G317" s="774"/>
      <c r="H317" s="774"/>
    </row>
    <row r="318" spans="3:8" s="146" customFormat="1" ht="12.75">
      <c r="C318" s="774"/>
      <c r="D318" s="774"/>
      <c r="E318" s="774"/>
      <c r="F318" s="774"/>
      <c r="G318" s="774"/>
      <c r="H318" s="774"/>
    </row>
    <row r="319" spans="3:8" s="146" customFormat="1" ht="12.75">
      <c r="C319" s="774"/>
      <c r="D319" s="774"/>
      <c r="E319" s="774"/>
      <c r="F319" s="774"/>
      <c r="G319" s="774"/>
      <c r="H319" s="774"/>
    </row>
    <row r="320" spans="3:8" s="146" customFormat="1" ht="12.75">
      <c r="C320" s="774"/>
      <c r="D320" s="774"/>
      <c r="E320" s="774"/>
      <c r="F320" s="774"/>
      <c r="G320" s="774"/>
      <c r="H320" s="774"/>
    </row>
    <row r="321" spans="3:8" s="146" customFormat="1" ht="12.75">
      <c r="C321" s="774"/>
      <c r="D321" s="774"/>
      <c r="E321" s="774"/>
      <c r="F321" s="774"/>
      <c r="G321" s="774"/>
      <c r="H321" s="774"/>
    </row>
    <row r="322" spans="3:8" s="146" customFormat="1" ht="12.75">
      <c r="C322" s="774"/>
      <c r="D322" s="774"/>
      <c r="E322" s="774"/>
      <c r="F322" s="774"/>
      <c r="G322" s="774"/>
      <c r="H322" s="774"/>
    </row>
    <row r="323" spans="3:8" s="146" customFormat="1" ht="12.75">
      <c r="C323" s="774"/>
      <c r="D323" s="774"/>
      <c r="E323" s="774"/>
      <c r="F323" s="774"/>
      <c r="G323" s="774"/>
      <c r="H323" s="774"/>
    </row>
    <row r="324" spans="3:8" s="146" customFormat="1" ht="12.75">
      <c r="C324" s="774"/>
      <c r="D324" s="774"/>
      <c r="E324" s="774"/>
      <c r="F324" s="774"/>
      <c r="G324" s="774"/>
      <c r="H324" s="774"/>
    </row>
    <row r="325" spans="3:8" s="146" customFormat="1" ht="12.75">
      <c r="C325" s="774"/>
      <c r="D325" s="774"/>
      <c r="E325" s="774"/>
      <c r="F325" s="774"/>
      <c r="G325" s="774"/>
      <c r="H325" s="774"/>
    </row>
    <row r="326" spans="3:8" s="146" customFormat="1" ht="12.75">
      <c r="C326" s="774"/>
      <c r="D326" s="774"/>
      <c r="E326" s="774"/>
      <c r="F326" s="774"/>
      <c r="G326" s="774"/>
      <c r="H326" s="774"/>
    </row>
    <row r="327" spans="3:8" s="146" customFormat="1" ht="12.75">
      <c r="C327" s="774"/>
      <c r="D327" s="774"/>
      <c r="E327" s="774"/>
      <c r="F327" s="774"/>
      <c r="G327" s="774"/>
      <c r="H327" s="774"/>
    </row>
    <row r="328" spans="3:8" s="146" customFormat="1" ht="12.75">
      <c r="C328" s="774"/>
      <c r="D328" s="774"/>
      <c r="E328" s="774"/>
      <c r="F328" s="774"/>
      <c r="G328" s="774"/>
      <c r="H328" s="774"/>
    </row>
    <row r="329" spans="3:8" s="146" customFormat="1" ht="12.75">
      <c r="C329" s="774"/>
      <c r="D329" s="774"/>
      <c r="E329" s="774"/>
      <c r="F329" s="774"/>
      <c r="G329" s="774"/>
      <c r="H329" s="774"/>
    </row>
    <row r="330" spans="3:8" s="146" customFormat="1" ht="12.75">
      <c r="C330" s="774"/>
      <c r="D330" s="774"/>
      <c r="E330" s="774"/>
      <c r="F330" s="774"/>
      <c r="G330" s="774"/>
      <c r="H330" s="774"/>
    </row>
    <row r="331" spans="3:8" s="146" customFormat="1" ht="12.75">
      <c r="C331" s="774"/>
      <c r="D331" s="774"/>
      <c r="E331" s="774"/>
      <c r="F331" s="774"/>
      <c r="G331" s="774"/>
      <c r="H331" s="774"/>
    </row>
    <row r="332" spans="3:8" s="146" customFormat="1" ht="12.75">
      <c r="C332" s="774"/>
      <c r="D332" s="774"/>
      <c r="E332" s="774"/>
      <c r="F332" s="774"/>
      <c r="G332" s="774"/>
      <c r="H332" s="774"/>
    </row>
    <row r="333" spans="3:8" s="146" customFormat="1" ht="12.75">
      <c r="C333" s="774"/>
      <c r="D333" s="774"/>
      <c r="E333" s="774"/>
      <c r="F333" s="774"/>
      <c r="G333" s="774"/>
      <c r="H333" s="774"/>
    </row>
    <row r="334" spans="3:8" s="146" customFormat="1" ht="12.75">
      <c r="C334" s="774"/>
      <c r="D334" s="774"/>
      <c r="E334" s="774"/>
      <c r="F334" s="774"/>
      <c r="G334" s="774"/>
      <c r="H334" s="774"/>
    </row>
    <row r="335" spans="3:8" s="146" customFormat="1" ht="12.75">
      <c r="C335" s="774"/>
      <c r="D335" s="774"/>
      <c r="E335" s="774"/>
      <c r="F335" s="774"/>
      <c r="G335" s="774"/>
      <c r="H335" s="774"/>
    </row>
    <row r="336" spans="3:8" s="146" customFormat="1" ht="12.75">
      <c r="C336" s="774"/>
      <c r="D336" s="774"/>
      <c r="E336" s="774"/>
      <c r="F336" s="774"/>
      <c r="G336" s="774"/>
      <c r="H336" s="774"/>
    </row>
    <row r="337" spans="3:8" s="146" customFormat="1" ht="12.75">
      <c r="C337" s="774"/>
      <c r="D337" s="774"/>
      <c r="E337" s="774"/>
      <c r="F337" s="774"/>
      <c r="G337" s="774"/>
      <c r="H337" s="774"/>
    </row>
    <row r="338" spans="3:8" s="146" customFormat="1" ht="12.75">
      <c r="C338" s="774"/>
      <c r="D338" s="774"/>
      <c r="E338" s="774"/>
      <c r="F338" s="774"/>
      <c r="G338" s="774"/>
      <c r="H338" s="774"/>
    </row>
    <row r="339" spans="3:8" s="146" customFormat="1" ht="12.75">
      <c r="C339" s="774"/>
      <c r="D339" s="774"/>
      <c r="E339" s="774"/>
      <c r="F339" s="774"/>
      <c r="G339" s="774"/>
      <c r="H339" s="774"/>
    </row>
    <row r="340" spans="3:8" s="146" customFormat="1" ht="12.75">
      <c r="C340" s="774"/>
      <c r="D340" s="774"/>
      <c r="E340" s="774"/>
      <c r="F340" s="774"/>
      <c r="G340" s="774"/>
      <c r="H340" s="774"/>
    </row>
    <row r="341" spans="3:8" s="146" customFormat="1" ht="12.75">
      <c r="C341" s="774"/>
      <c r="D341" s="774"/>
      <c r="E341" s="774"/>
      <c r="F341" s="774"/>
      <c r="G341" s="774"/>
      <c r="H341" s="774"/>
    </row>
    <row r="342" spans="3:8" s="146" customFormat="1" ht="12.75">
      <c r="C342" s="774"/>
      <c r="D342" s="774"/>
      <c r="E342" s="774"/>
      <c r="F342" s="774"/>
      <c r="G342" s="774"/>
      <c r="H342" s="774"/>
    </row>
    <row r="343" spans="3:8" s="146" customFormat="1" ht="12.75">
      <c r="C343" s="774"/>
      <c r="D343" s="774"/>
      <c r="E343" s="774"/>
      <c r="F343" s="774"/>
      <c r="G343" s="774"/>
      <c r="H343" s="774"/>
    </row>
    <row r="344" spans="3:8" s="146" customFormat="1" ht="12.75">
      <c r="C344" s="774"/>
      <c r="D344" s="774"/>
      <c r="E344" s="774"/>
      <c r="F344" s="774"/>
      <c r="G344" s="774"/>
      <c r="H344" s="774"/>
    </row>
    <row r="345" spans="3:8" s="146" customFormat="1" ht="12.75">
      <c r="C345" s="774"/>
      <c r="D345" s="774"/>
      <c r="E345" s="774"/>
      <c r="F345" s="774"/>
      <c r="G345" s="774"/>
      <c r="H345" s="774"/>
    </row>
    <row r="346" spans="3:8" s="146" customFormat="1" ht="12.75">
      <c r="C346" s="774"/>
      <c r="D346" s="774"/>
      <c r="E346" s="774"/>
      <c r="F346" s="774"/>
      <c r="G346" s="774"/>
      <c r="H346" s="774"/>
    </row>
    <row r="347" spans="3:8" s="146" customFormat="1" ht="12.75">
      <c r="C347" s="774"/>
      <c r="D347" s="774"/>
      <c r="E347" s="774"/>
      <c r="F347" s="774"/>
      <c r="G347" s="774"/>
      <c r="H347" s="774"/>
    </row>
    <row r="348" spans="3:8" s="146" customFormat="1" ht="12.75">
      <c r="C348" s="774"/>
      <c r="D348" s="774"/>
      <c r="E348" s="774"/>
      <c r="F348" s="774"/>
      <c r="G348" s="774"/>
      <c r="H348" s="774"/>
    </row>
    <row r="349" spans="3:8" s="146" customFormat="1" ht="12.75">
      <c r="C349" s="774"/>
      <c r="D349" s="774"/>
      <c r="E349" s="774"/>
      <c r="F349" s="774"/>
      <c r="G349" s="774"/>
      <c r="H349" s="774"/>
    </row>
    <row r="350" spans="3:8" s="146" customFormat="1" ht="12.75">
      <c r="C350" s="774"/>
      <c r="D350" s="774"/>
      <c r="E350" s="774"/>
      <c r="F350" s="774"/>
      <c r="G350" s="774"/>
      <c r="H350" s="774"/>
    </row>
    <row r="351" spans="3:8" s="146" customFormat="1" ht="12.75">
      <c r="C351" s="774"/>
      <c r="D351" s="774"/>
      <c r="E351" s="774"/>
      <c r="F351" s="774"/>
      <c r="G351" s="774"/>
      <c r="H351" s="774"/>
    </row>
    <row r="352" spans="3:8" s="146" customFormat="1" ht="12.75">
      <c r="C352" s="774"/>
      <c r="D352" s="774"/>
      <c r="E352" s="774"/>
      <c r="F352" s="774"/>
      <c r="G352" s="774"/>
      <c r="H352" s="774"/>
    </row>
    <row r="353" spans="3:8" s="146" customFormat="1" ht="12.75">
      <c r="C353" s="774"/>
      <c r="D353" s="774"/>
      <c r="E353" s="774"/>
      <c r="F353" s="774"/>
      <c r="G353" s="774"/>
      <c r="H353" s="774"/>
    </row>
    <row r="354" spans="3:8" s="146" customFormat="1" ht="12.75">
      <c r="C354" s="774"/>
      <c r="D354" s="774"/>
      <c r="E354" s="774"/>
      <c r="F354" s="774"/>
      <c r="G354" s="774"/>
      <c r="H354" s="774"/>
    </row>
    <row r="355" spans="3:8" s="146" customFormat="1" ht="12.75">
      <c r="C355" s="774"/>
      <c r="D355" s="774"/>
      <c r="E355" s="774"/>
      <c r="F355" s="774"/>
      <c r="G355" s="774"/>
      <c r="H355" s="774"/>
    </row>
    <row r="356" spans="3:8" s="146" customFormat="1" ht="12.75">
      <c r="C356" s="774"/>
      <c r="D356" s="774"/>
      <c r="E356" s="774"/>
      <c r="F356" s="774"/>
      <c r="G356" s="774"/>
      <c r="H356" s="774"/>
    </row>
    <row r="357" spans="3:8" s="146" customFormat="1" ht="12.75">
      <c r="C357" s="774"/>
      <c r="D357" s="774"/>
      <c r="E357" s="774"/>
      <c r="F357" s="774"/>
      <c r="G357" s="774"/>
      <c r="H357" s="774"/>
    </row>
    <row r="358" spans="3:8" s="146" customFormat="1" ht="12.75">
      <c r="C358" s="774"/>
      <c r="D358" s="774"/>
      <c r="E358" s="774"/>
      <c r="F358" s="774"/>
      <c r="G358" s="774"/>
      <c r="H358" s="774"/>
    </row>
    <row r="359" spans="3:8" s="146" customFormat="1" ht="12.75">
      <c r="C359" s="774"/>
      <c r="D359" s="774"/>
      <c r="E359" s="774"/>
      <c r="F359" s="774"/>
      <c r="G359" s="774"/>
      <c r="H359" s="774"/>
    </row>
    <row r="360" spans="3:8" s="146" customFormat="1" ht="12.75">
      <c r="C360" s="774"/>
      <c r="D360" s="774"/>
      <c r="E360" s="774"/>
      <c r="F360" s="774"/>
      <c r="G360" s="774"/>
      <c r="H360" s="774"/>
    </row>
    <row r="361" spans="3:8" s="146" customFormat="1" ht="12.75">
      <c r="C361" s="774"/>
      <c r="D361" s="774"/>
      <c r="E361" s="774"/>
      <c r="F361" s="774"/>
      <c r="G361" s="774"/>
      <c r="H361" s="774"/>
    </row>
    <row r="362" spans="3:8" s="146" customFormat="1" ht="12.75">
      <c r="C362" s="774"/>
      <c r="D362" s="774"/>
      <c r="E362" s="774"/>
      <c r="F362" s="774"/>
      <c r="G362" s="774"/>
      <c r="H362" s="774"/>
    </row>
    <row r="363" spans="3:8" s="146" customFormat="1" ht="12.75">
      <c r="C363" s="774"/>
      <c r="D363" s="774"/>
      <c r="E363" s="774"/>
      <c r="F363" s="774"/>
      <c r="G363" s="774"/>
      <c r="H363" s="774"/>
    </row>
    <row r="364" spans="3:8" s="146" customFormat="1" ht="12.75">
      <c r="C364" s="774"/>
      <c r="D364" s="774"/>
      <c r="E364" s="774"/>
      <c r="F364" s="774"/>
      <c r="G364" s="774"/>
      <c r="H364" s="774"/>
    </row>
    <row r="365" spans="3:8" s="146" customFormat="1" ht="12.75">
      <c r="C365" s="774"/>
      <c r="D365" s="774"/>
      <c r="E365" s="774"/>
      <c r="F365" s="774"/>
      <c r="G365" s="774"/>
      <c r="H365" s="774"/>
    </row>
    <row r="366" spans="3:8" s="146" customFormat="1" ht="12.75">
      <c r="C366" s="774"/>
      <c r="D366" s="774"/>
      <c r="E366" s="774"/>
      <c r="F366" s="774"/>
      <c r="G366" s="774"/>
      <c r="H366" s="774"/>
    </row>
    <row r="367" spans="3:8" s="146" customFormat="1" ht="12.75">
      <c r="C367" s="774"/>
      <c r="D367" s="774"/>
      <c r="E367" s="774"/>
      <c r="F367" s="774"/>
      <c r="G367" s="774"/>
      <c r="H367" s="774"/>
    </row>
    <row r="368" spans="3:8" s="146" customFormat="1" ht="12.75">
      <c r="C368" s="774"/>
      <c r="D368" s="774"/>
      <c r="E368" s="774"/>
      <c r="F368" s="774"/>
      <c r="G368" s="774"/>
      <c r="H368" s="774"/>
    </row>
    <row r="369" spans="3:8" s="146" customFormat="1" ht="12.75">
      <c r="C369" s="774"/>
      <c r="D369" s="774"/>
      <c r="E369" s="774"/>
      <c r="F369" s="774"/>
      <c r="G369" s="774"/>
      <c r="H369" s="774"/>
    </row>
    <row r="370" spans="3:8" s="146" customFormat="1" ht="12.75">
      <c r="C370" s="774"/>
      <c r="D370" s="774"/>
      <c r="E370" s="774"/>
      <c r="F370" s="774"/>
      <c r="G370" s="774"/>
      <c r="H370" s="774"/>
    </row>
    <row r="371" spans="3:8" s="146" customFormat="1" ht="12.75">
      <c r="C371" s="774"/>
      <c r="D371" s="774"/>
      <c r="E371" s="774"/>
      <c r="F371" s="774"/>
      <c r="G371" s="774"/>
      <c r="H371" s="774"/>
    </row>
    <row r="372" spans="3:8" s="146" customFormat="1" ht="12.75">
      <c r="C372" s="774"/>
      <c r="D372" s="774"/>
      <c r="E372" s="774"/>
      <c r="F372" s="774"/>
      <c r="G372" s="774"/>
      <c r="H372" s="774"/>
    </row>
    <row r="373" spans="3:8" s="146" customFormat="1" ht="12.75">
      <c r="C373" s="774"/>
      <c r="D373" s="774"/>
      <c r="E373" s="774"/>
      <c r="F373" s="774"/>
      <c r="G373" s="774"/>
      <c r="H373" s="774"/>
    </row>
    <row r="374" spans="3:8" s="146" customFormat="1" ht="12.75">
      <c r="C374" s="774"/>
      <c r="D374" s="774"/>
      <c r="E374" s="774"/>
      <c r="F374" s="774"/>
      <c r="G374" s="774"/>
      <c r="H374" s="774"/>
    </row>
    <row r="375" spans="3:8" s="146" customFormat="1" ht="12.75">
      <c r="C375" s="774"/>
      <c r="D375" s="774"/>
      <c r="E375" s="774"/>
      <c r="F375" s="774"/>
      <c r="G375" s="774"/>
      <c r="H375" s="774"/>
    </row>
    <row r="376" spans="3:8" s="146" customFormat="1" ht="12.75">
      <c r="C376" s="774"/>
      <c r="D376" s="774"/>
      <c r="E376" s="774"/>
      <c r="F376" s="774"/>
      <c r="G376" s="774"/>
      <c r="H376" s="774"/>
    </row>
    <row r="377" spans="3:8" s="146" customFormat="1" ht="12.75">
      <c r="C377" s="774"/>
      <c r="D377" s="774"/>
      <c r="E377" s="774"/>
      <c r="F377" s="774"/>
      <c r="G377" s="774"/>
      <c r="H377" s="774"/>
    </row>
    <row r="378" spans="3:8" s="146" customFormat="1" ht="12.75">
      <c r="C378" s="774"/>
      <c r="D378" s="774"/>
      <c r="E378" s="774"/>
      <c r="F378" s="774"/>
      <c r="G378" s="774"/>
      <c r="H378" s="774"/>
    </row>
    <row r="379" spans="3:8" s="146" customFormat="1" ht="12.75">
      <c r="C379" s="774"/>
      <c r="D379" s="774"/>
      <c r="E379" s="774"/>
      <c r="F379" s="774"/>
      <c r="G379" s="774"/>
      <c r="H379" s="774"/>
    </row>
    <row r="380" spans="3:8" s="146" customFormat="1" ht="12.75">
      <c r="C380" s="774"/>
      <c r="D380" s="774"/>
      <c r="E380" s="774"/>
      <c r="F380" s="774"/>
      <c r="G380" s="774"/>
      <c r="H380" s="774"/>
    </row>
    <row r="381" spans="3:8" s="146" customFormat="1" ht="12.75">
      <c r="C381" s="774"/>
      <c r="D381" s="774"/>
      <c r="E381" s="774"/>
      <c r="F381" s="774"/>
      <c r="G381" s="774"/>
      <c r="H381" s="774"/>
    </row>
    <row r="382" spans="3:8" s="146" customFormat="1" ht="12.75">
      <c r="C382" s="774"/>
      <c r="D382" s="774"/>
      <c r="E382" s="774"/>
      <c r="F382" s="774"/>
      <c r="G382" s="774"/>
      <c r="H382" s="774"/>
    </row>
    <row r="383" spans="3:8" s="146" customFormat="1" ht="12.75">
      <c r="C383" s="774"/>
      <c r="D383" s="774"/>
      <c r="E383" s="774"/>
      <c r="F383" s="774"/>
      <c r="G383" s="774"/>
      <c r="H383" s="774"/>
    </row>
    <row r="384" spans="3:8" s="146" customFormat="1" ht="12.75">
      <c r="C384" s="774"/>
      <c r="D384" s="774"/>
      <c r="E384" s="774"/>
      <c r="F384" s="774"/>
      <c r="G384" s="774"/>
      <c r="H384" s="774"/>
    </row>
    <row r="385" spans="3:8" s="146" customFormat="1" ht="12.75">
      <c r="C385" s="774"/>
      <c r="D385" s="774"/>
      <c r="E385" s="774"/>
      <c r="F385" s="774"/>
      <c r="G385" s="774"/>
      <c r="H385" s="774"/>
    </row>
    <row r="386" spans="3:8" s="146" customFormat="1" ht="12.75">
      <c r="C386" s="774"/>
      <c r="D386" s="774"/>
      <c r="E386" s="774"/>
      <c r="F386" s="774"/>
      <c r="G386" s="774"/>
      <c r="H386" s="774"/>
    </row>
    <row r="387" spans="3:8" s="146" customFormat="1" ht="12.75">
      <c r="C387" s="774"/>
      <c r="D387" s="774"/>
      <c r="E387" s="774"/>
      <c r="F387" s="774"/>
      <c r="G387" s="774"/>
      <c r="H387" s="774"/>
    </row>
    <row r="388" spans="3:8" s="146" customFormat="1" ht="12.75">
      <c r="C388" s="774"/>
      <c r="D388" s="774"/>
      <c r="E388" s="774"/>
      <c r="F388" s="774"/>
      <c r="G388" s="774"/>
      <c r="H388" s="774"/>
    </row>
    <row r="389" spans="3:8" s="146" customFormat="1" ht="12.75">
      <c r="C389" s="774"/>
      <c r="D389" s="774"/>
      <c r="E389" s="774"/>
      <c r="F389" s="774"/>
      <c r="G389" s="774"/>
      <c r="H389" s="774"/>
    </row>
    <row r="390" spans="3:8" s="146" customFormat="1" ht="12.75">
      <c r="C390" s="774"/>
      <c r="D390" s="774"/>
      <c r="E390" s="774"/>
      <c r="F390" s="774"/>
      <c r="G390" s="774"/>
      <c r="H390" s="774"/>
    </row>
    <row r="391" spans="3:8" s="146" customFormat="1" ht="12.75">
      <c r="C391" s="774"/>
      <c r="D391" s="774"/>
      <c r="E391" s="774"/>
      <c r="F391" s="774"/>
      <c r="G391" s="774"/>
      <c r="H391" s="774"/>
    </row>
    <row r="392" spans="3:8" s="146" customFormat="1" ht="12.75">
      <c r="C392" s="774"/>
      <c r="D392" s="774"/>
      <c r="E392" s="774"/>
      <c r="F392" s="774"/>
      <c r="G392" s="774"/>
      <c r="H392" s="774"/>
    </row>
    <row r="393" spans="3:8" s="146" customFormat="1" ht="12.75">
      <c r="C393" s="774"/>
      <c r="D393" s="774"/>
      <c r="E393" s="774"/>
      <c r="F393" s="774"/>
      <c r="G393" s="774"/>
      <c r="H393" s="774"/>
    </row>
    <row r="394" spans="3:8" s="146" customFormat="1" ht="12.75">
      <c r="C394" s="774"/>
      <c r="D394" s="774"/>
      <c r="E394" s="774"/>
      <c r="F394" s="774"/>
      <c r="G394" s="774"/>
      <c r="H394" s="774"/>
    </row>
    <row r="395" spans="3:8" s="146" customFormat="1" ht="12.75">
      <c r="C395" s="774"/>
      <c r="D395" s="774"/>
      <c r="E395" s="774"/>
      <c r="F395" s="774"/>
      <c r="G395" s="774"/>
      <c r="H395" s="774"/>
    </row>
    <row r="396" spans="3:8" s="146" customFormat="1" ht="12.75">
      <c r="C396" s="774"/>
      <c r="D396" s="774"/>
      <c r="E396" s="774"/>
      <c r="F396" s="774"/>
      <c r="G396" s="774"/>
      <c r="H396" s="774"/>
    </row>
    <row r="397" spans="3:8" s="146" customFormat="1" ht="12.75">
      <c r="C397" s="774"/>
      <c r="D397" s="774"/>
      <c r="E397" s="774"/>
      <c r="F397" s="774"/>
      <c r="G397" s="774"/>
      <c r="H397" s="774"/>
    </row>
    <row r="398" spans="3:8" s="146" customFormat="1" ht="12.75">
      <c r="C398" s="774"/>
      <c r="D398" s="774"/>
      <c r="E398" s="774"/>
      <c r="F398" s="774"/>
      <c r="G398" s="774"/>
      <c r="H398" s="774"/>
    </row>
    <row r="399" spans="3:8" s="146" customFormat="1" ht="12.75">
      <c r="C399" s="774"/>
      <c r="D399" s="774"/>
      <c r="E399" s="774"/>
      <c r="F399" s="774"/>
      <c r="G399" s="774"/>
      <c r="H399" s="774"/>
    </row>
    <row r="400" spans="3:8" s="146" customFormat="1" ht="12.75">
      <c r="C400" s="774"/>
      <c r="D400" s="774"/>
      <c r="E400" s="774"/>
      <c r="F400" s="774"/>
      <c r="G400" s="774"/>
      <c r="H400" s="774"/>
    </row>
    <row r="401" spans="3:8" s="146" customFormat="1" ht="12.75">
      <c r="C401" s="774"/>
      <c r="D401" s="774"/>
      <c r="E401" s="774"/>
      <c r="F401" s="774"/>
      <c r="G401" s="774"/>
      <c r="H401" s="774"/>
    </row>
    <row r="402" spans="3:8" s="146" customFormat="1" ht="12.75">
      <c r="C402" s="774"/>
      <c r="D402" s="774"/>
      <c r="E402" s="774"/>
      <c r="F402" s="774"/>
      <c r="G402" s="774"/>
      <c r="H402" s="774"/>
    </row>
    <row r="403" spans="3:8" s="146" customFormat="1" ht="12.75">
      <c r="C403" s="774"/>
      <c r="D403" s="774"/>
      <c r="E403" s="774"/>
      <c r="F403" s="774"/>
      <c r="G403" s="774"/>
      <c r="H403" s="774"/>
    </row>
    <row r="404" spans="3:8" s="146" customFormat="1" ht="12.75">
      <c r="C404" s="774"/>
      <c r="D404" s="774"/>
      <c r="E404" s="774"/>
      <c r="F404" s="774"/>
      <c r="G404" s="774"/>
      <c r="H404" s="774"/>
    </row>
    <row r="405" spans="3:8" s="146" customFormat="1" ht="12.75">
      <c r="C405" s="774"/>
      <c r="D405" s="774"/>
      <c r="E405" s="774"/>
      <c r="F405" s="774"/>
      <c r="G405" s="774"/>
      <c r="H405" s="774"/>
    </row>
    <row r="406" spans="3:8" s="146" customFormat="1" ht="12.75">
      <c r="C406" s="774"/>
      <c r="D406" s="774"/>
      <c r="E406" s="774"/>
      <c r="F406" s="774"/>
      <c r="G406" s="774"/>
      <c r="H406" s="774"/>
    </row>
    <row r="407" spans="3:8" s="146" customFormat="1" ht="12.75">
      <c r="C407" s="774"/>
      <c r="D407" s="774"/>
      <c r="E407" s="774"/>
      <c r="F407" s="774"/>
      <c r="G407" s="774"/>
      <c r="H407" s="774"/>
    </row>
    <row r="408" spans="3:8" s="146" customFormat="1" ht="12.75">
      <c r="C408" s="774"/>
      <c r="D408" s="774"/>
      <c r="E408" s="774"/>
      <c r="F408" s="774"/>
      <c r="G408" s="774"/>
      <c r="H408" s="774"/>
    </row>
    <row r="409" spans="3:8" s="146" customFormat="1" ht="12.75">
      <c r="C409" s="774"/>
      <c r="D409" s="774"/>
      <c r="E409" s="774"/>
      <c r="F409" s="774"/>
      <c r="G409" s="774"/>
      <c r="H409" s="774"/>
    </row>
    <row r="410" spans="3:8" s="146" customFormat="1" ht="12.75">
      <c r="C410" s="774"/>
      <c r="D410" s="774"/>
      <c r="E410" s="774"/>
      <c r="F410" s="774"/>
      <c r="G410" s="774"/>
      <c r="H410" s="774"/>
    </row>
    <row r="411" spans="3:8" s="146" customFormat="1" ht="12.75">
      <c r="C411" s="774"/>
      <c r="D411" s="774"/>
      <c r="E411" s="774"/>
      <c r="F411" s="774"/>
      <c r="G411" s="774"/>
      <c r="H411" s="774"/>
    </row>
    <row r="412" spans="3:8" s="146" customFormat="1" ht="12.75">
      <c r="C412" s="774"/>
      <c r="D412" s="774"/>
      <c r="E412" s="774"/>
      <c r="F412" s="774"/>
      <c r="G412" s="774"/>
      <c r="H412" s="774"/>
    </row>
    <row r="413" spans="3:8" s="146" customFormat="1" ht="12.75">
      <c r="C413" s="774"/>
      <c r="D413" s="774"/>
      <c r="E413" s="774"/>
      <c r="F413" s="774"/>
      <c r="G413" s="774"/>
      <c r="H413" s="774"/>
    </row>
    <row r="414" spans="3:8" s="146" customFormat="1" ht="12.75">
      <c r="C414" s="774"/>
      <c r="D414" s="774"/>
      <c r="E414" s="774"/>
      <c r="F414" s="774"/>
      <c r="G414" s="774"/>
      <c r="H414" s="774"/>
    </row>
    <row r="415" spans="3:8" s="146" customFormat="1" ht="12.75">
      <c r="C415" s="774"/>
      <c r="D415" s="774"/>
      <c r="E415" s="774"/>
      <c r="F415" s="774"/>
      <c r="G415" s="774"/>
      <c r="H415" s="774"/>
    </row>
    <row r="416" spans="3:8" s="146" customFormat="1" ht="12.75">
      <c r="C416" s="774"/>
      <c r="D416" s="774"/>
      <c r="E416" s="774"/>
      <c r="F416" s="774"/>
      <c r="G416" s="774"/>
      <c r="H416" s="774"/>
    </row>
    <row r="417" spans="3:8" s="146" customFormat="1" ht="12.75">
      <c r="C417" s="774"/>
      <c r="D417" s="774"/>
      <c r="E417" s="774"/>
      <c r="F417" s="774"/>
      <c r="G417" s="774"/>
      <c r="H417" s="774"/>
    </row>
    <row r="418" spans="3:8" s="146" customFormat="1" ht="12.75">
      <c r="C418" s="774"/>
      <c r="D418" s="774"/>
      <c r="E418" s="774"/>
      <c r="F418" s="774"/>
      <c r="G418" s="774"/>
      <c r="H418" s="774"/>
    </row>
    <row r="419" spans="3:8" s="146" customFormat="1" ht="12.75">
      <c r="C419" s="774"/>
      <c r="D419" s="774"/>
      <c r="E419" s="774"/>
      <c r="F419" s="774"/>
      <c r="G419" s="774"/>
      <c r="H419" s="774"/>
    </row>
    <row r="420" spans="3:8" s="146" customFormat="1" ht="12.75">
      <c r="C420" s="774"/>
      <c r="D420" s="774"/>
      <c r="E420" s="774"/>
      <c r="F420" s="774"/>
      <c r="G420" s="774"/>
      <c r="H420" s="774"/>
    </row>
    <row r="421" spans="3:8" s="146" customFormat="1" ht="12.75">
      <c r="C421" s="774"/>
      <c r="D421" s="774"/>
      <c r="E421" s="774"/>
      <c r="F421" s="774"/>
      <c r="G421" s="774"/>
      <c r="H421" s="774"/>
    </row>
    <row r="422" spans="3:8" s="146" customFormat="1" ht="12.75">
      <c r="C422" s="774"/>
      <c r="D422" s="774"/>
      <c r="E422" s="774"/>
      <c r="F422" s="774"/>
      <c r="G422" s="774"/>
      <c r="H422" s="774"/>
    </row>
    <row r="423" spans="3:8" s="146" customFormat="1" ht="12.75">
      <c r="C423" s="774"/>
      <c r="D423" s="774"/>
      <c r="E423" s="774"/>
      <c r="F423" s="774"/>
      <c r="G423" s="774"/>
      <c r="H423" s="774"/>
    </row>
    <row r="424" spans="3:8" s="146" customFormat="1" ht="12.75">
      <c r="C424" s="774"/>
      <c r="D424" s="774"/>
      <c r="E424" s="774"/>
      <c r="F424" s="774"/>
      <c r="G424" s="774"/>
      <c r="H424" s="774"/>
    </row>
    <row r="425" spans="3:8" s="146" customFormat="1" ht="12.75">
      <c r="C425" s="774"/>
      <c r="D425" s="774"/>
      <c r="E425" s="774"/>
      <c r="F425" s="774"/>
      <c r="G425" s="774"/>
      <c r="H425" s="774"/>
    </row>
    <row r="426" spans="3:8" s="146" customFormat="1" ht="12.75">
      <c r="C426" s="774"/>
      <c r="D426" s="774"/>
      <c r="E426" s="774"/>
      <c r="F426" s="774"/>
      <c r="G426" s="774"/>
      <c r="H426" s="774"/>
    </row>
    <row r="427" spans="3:8" s="146" customFormat="1" ht="12.75">
      <c r="C427" s="774"/>
      <c r="D427" s="774"/>
      <c r="E427" s="774"/>
      <c r="F427" s="774"/>
      <c r="G427" s="774"/>
      <c r="H427" s="774"/>
    </row>
    <row r="428" spans="3:8" s="146" customFormat="1" ht="12.75">
      <c r="C428" s="774"/>
      <c r="D428" s="774"/>
      <c r="E428" s="774"/>
      <c r="F428" s="774"/>
      <c r="G428" s="774"/>
      <c r="H428" s="774"/>
    </row>
    <row r="429" spans="3:8" s="146" customFormat="1" ht="12.75">
      <c r="C429" s="774"/>
      <c r="D429" s="774"/>
      <c r="E429" s="774"/>
      <c r="F429" s="774"/>
      <c r="G429" s="774"/>
      <c r="H429" s="774"/>
    </row>
    <row r="430" spans="3:8" s="146" customFormat="1" ht="12.75">
      <c r="C430" s="774"/>
      <c r="D430" s="774"/>
      <c r="E430" s="774"/>
      <c r="F430" s="774"/>
      <c r="G430" s="774"/>
      <c r="H430" s="774"/>
    </row>
    <row r="431" spans="3:8" s="146" customFormat="1" ht="12.75">
      <c r="C431" s="774"/>
      <c r="D431" s="774"/>
      <c r="E431" s="774"/>
      <c r="F431" s="774"/>
      <c r="G431" s="774"/>
      <c r="H431" s="774"/>
    </row>
    <row r="432" spans="3:8" s="146" customFormat="1" ht="12.75">
      <c r="C432" s="774"/>
      <c r="D432" s="774"/>
      <c r="E432" s="774"/>
      <c r="F432" s="774"/>
      <c r="G432" s="774"/>
      <c r="H432" s="774"/>
    </row>
    <row r="433" spans="3:8" s="146" customFormat="1" ht="12.75">
      <c r="C433" s="774"/>
      <c r="D433" s="774"/>
      <c r="E433" s="774"/>
      <c r="F433" s="774"/>
      <c r="G433" s="774"/>
      <c r="H433" s="774"/>
    </row>
    <row r="434" spans="3:8" s="146" customFormat="1" ht="12.75">
      <c r="C434" s="774"/>
      <c r="D434" s="774"/>
      <c r="E434" s="774"/>
      <c r="F434" s="774"/>
      <c r="G434" s="774"/>
      <c r="H434" s="774"/>
    </row>
    <row r="435" spans="3:8" s="146" customFormat="1" ht="12.75">
      <c r="C435" s="774"/>
      <c r="D435" s="774"/>
      <c r="E435" s="774"/>
      <c r="F435" s="774"/>
      <c r="G435" s="774"/>
      <c r="H435" s="774"/>
    </row>
    <row r="436" spans="3:8" s="146" customFormat="1" ht="12.75">
      <c r="C436" s="774"/>
      <c r="D436" s="774"/>
      <c r="E436" s="774"/>
      <c r="F436" s="774"/>
      <c r="G436" s="774"/>
      <c r="H436" s="774"/>
    </row>
    <row r="437" spans="3:8" s="146" customFormat="1" ht="12.75">
      <c r="C437" s="774"/>
      <c r="D437" s="774"/>
      <c r="E437" s="774"/>
      <c r="F437" s="774"/>
      <c r="G437" s="774"/>
      <c r="H437" s="774"/>
    </row>
    <row r="438" spans="3:8" s="146" customFormat="1" ht="12.75">
      <c r="C438" s="774"/>
      <c r="D438" s="774"/>
      <c r="E438" s="774"/>
      <c r="F438" s="774"/>
      <c r="G438" s="774"/>
      <c r="H438" s="774"/>
    </row>
    <row r="439" spans="3:8" s="146" customFormat="1" ht="12.75">
      <c r="C439" s="774"/>
      <c r="D439" s="774"/>
      <c r="E439" s="774"/>
      <c r="F439" s="774"/>
      <c r="G439" s="774"/>
      <c r="H439" s="774"/>
    </row>
    <row r="440" spans="3:8" s="146" customFormat="1" ht="12.75">
      <c r="C440" s="774"/>
      <c r="D440" s="774"/>
      <c r="E440" s="774"/>
      <c r="F440" s="774"/>
      <c r="G440" s="774"/>
      <c r="H440" s="774"/>
    </row>
    <row r="441" spans="3:8" s="146" customFormat="1" ht="12.75">
      <c r="C441" s="774"/>
      <c r="D441" s="774"/>
      <c r="E441" s="774"/>
      <c r="F441" s="774"/>
      <c r="G441" s="774"/>
      <c r="H441" s="774"/>
    </row>
    <row r="442" spans="3:8" s="146" customFormat="1" ht="12.75">
      <c r="C442" s="774"/>
      <c r="D442" s="774"/>
      <c r="E442" s="774"/>
      <c r="F442" s="774"/>
      <c r="G442" s="774"/>
      <c r="H442" s="774"/>
    </row>
    <row r="443" spans="3:8" s="146" customFormat="1" ht="12.75">
      <c r="C443" s="774"/>
      <c r="D443" s="774"/>
      <c r="E443" s="774"/>
      <c r="F443" s="774"/>
      <c r="G443" s="774"/>
      <c r="H443" s="774"/>
    </row>
    <row r="444" spans="3:8" s="146" customFormat="1" ht="12.75">
      <c r="C444" s="774"/>
      <c r="D444" s="774"/>
      <c r="E444" s="774"/>
      <c r="F444" s="774"/>
      <c r="G444" s="774"/>
      <c r="H444" s="774"/>
    </row>
    <row r="445" spans="3:8" s="146" customFormat="1" ht="12.75">
      <c r="C445" s="774"/>
      <c r="D445" s="774"/>
      <c r="E445" s="774"/>
      <c r="F445" s="774"/>
      <c r="G445" s="774"/>
      <c r="H445" s="774"/>
    </row>
    <row r="446" spans="3:8" s="146" customFormat="1" ht="12.75">
      <c r="C446" s="774"/>
      <c r="D446" s="774"/>
      <c r="E446" s="774"/>
      <c r="F446" s="774"/>
      <c r="G446" s="774"/>
      <c r="H446" s="774"/>
    </row>
    <row r="447" spans="3:8" s="146" customFormat="1" ht="12.75">
      <c r="C447" s="774"/>
      <c r="D447" s="774"/>
      <c r="E447" s="774"/>
      <c r="F447" s="774"/>
      <c r="G447" s="774"/>
      <c r="H447" s="774"/>
    </row>
    <row r="448" spans="3:8" s="146" customFormat="1" ht="12.75">
      <c r="C448" s="774"/>
      <c r="D448" s="774"/>
      <c r="E448" s="774"/>
      <c r="F448" s="774"/>
      <c r="G448" s="774"/>
      <c r="H448" s="774"/>
    </row>
    <row r="449" spans="3:8" s="146" customFormat="1" ht="12.75">
      <c r="C449" s="774"/>
      <c r="D449" s="774"/>
      <c r="E449" s="774"/>
      <c r="F449" s="774"/>
      <c r="G449" s="774"/>
      <c r="H449" s="774"/>
    </row>
    <row r="450" spans="3:8" s="146" customFormat="1" ht="12.75">
      <c r="C450" s="774"/>
      <c r="D450" s="774"/>
      <c r="E450" s="774"/>
      <c r="F450" s="774"/>
      <c r="G450" s="774"/>
      <c r="H450" s="774"/>
    </row>
    <row r="451" spans="3:8" s="146" customFormat="1" ht="12.75">
      <c r="C451" s="774"/>
      <c r="D451" s="774"/>
      <c r="E451" s="774"/>
      <c r="F451" s="774"/>
      <c r="G451" s="774"/>
      <c r="H451" s="774"/>
    </row>
    <row r="452" spans="3:8" s="146" customFormat="1" ht="12.75">
      <c r="C452" s="774"/>
      <c r="D452" s="774"/>
      <c r="E452" s="774"/>
      <c r="F452" s="774"/>
      <c r="G452" s="774"/>
      <c r="H452" s="774"/>
    </row>
    <row r="453" spans="3:8" s="146" customFormat="1" ht="12.75">
      <c r="C453" s="774"/>
      <c r="D453" s="774"/>
      <c r="E453" s="774"/>
      <c r="F453" s="774"/>
      <c r="G453" s="774"/>
      <c r="H453" s="774"/>
    </row>
    <row r="454" spans="3:8" s="146" customFormat="1" ht="12.75">
      <c r="C454" s="774"/>
      <c r="D454" s="774"/>
      <c r="E454" s="774"/>
      <c r="F454" s="774"/>
      <c r="G454" s="774"/>
      <c r="H454" s="774"/>
    </row>
    <row r="455" spans="3:8" s="146" customFormat="1" ht="12.75">
      <c r="C455" s="774"/>
      <c r="D455" s="774"/>
      <c r="E455" s="774"/>
      <c r="F455" s="774"/>
      <c r="G455" s="774"/>
      <c r="H455" s="774"/>
    </row>
    <row r="456" spans="3:8" s="146" customFormat="1" ht="12.75">
      <c r="C456" s="774"/>
      <c r="D456" s="774"/>
      <c r="E456" s="774"/>
      <c r="F456" s="774"/>
      <c r="G456" s="774"/>
      <c r="H456" s="774"/>
    </row>
    <row r="457" spans="3:8" s="146" customFormat="1" ht="12.75">
      <c r="C457" s="774"/>
      <c r="D457" s="774"/>
      <c r="E457" s="774"/>
      <c r="F457" s="774"/>
      <c r="G457" s="774"/>
      <c r="H457" s="774"/>
    </row>
    <row r="458" spans="3:8" s="146" customFormat="1" ht="12.75">
      <c r="C458" s="774"/>
      <c r="D458" s="774"/>
      <c r="E458" s="774"/>
      <c r="F458" s="774"/>
      <c r="G458" s="774"/>
      <c r="H458" s="774"/>
    </row>
    <row r="459" spans="3:8" s="146" customFormat="1" ht="12.75">
      <c r="C459" s="774"/>
      <c r="D459" s="774"/>
      <c r="E459" s="774"/>
      <c r="F459" s="774"/>
      <c r="G459" s="774"/>
      <c r="H459" s="774"/>
    </row>
    <row r="460" spans="3:8" s="146" customFormat="1" ht="12.75">
      <c r="C460" s="774"/>
      <c r="D460" s="774"/>
      <c r="E460" s="774"/>
      <c r="F460" s="774"/>
      <c r="G460" s="774"/>
      <c r="H460" s="774"/>
    </row>
    <row r="461" spans="3:8" s="146" customFormat="1" ht="12.75">
      <c r="C461" s="774"/>
      <c r="D461" s="774"/>
      <c r="E461" s="774"/>
      <c r="F461" s="774"/>
      <c r="G461" s="774"/>
      <c r="H461" s="774"/>
    </row>
    <row r="462" spans="3:8" s="146" customFormat="1" ht="12.75">
      <c r="C462" s="774"/>
      <c r="D462" s="774"/>
      <c r="E462" s="774"/>
      <c r="F462" s="774"/>
      <c r="G462" s="774"/>
      <c r="H462" s="774"/>
    </row>
    <row r="463" spans="3:8" s="146" customFormat="1" ht="12.75">
      <c r="C463" s="774"/>
      <c r="D463" s="774"/>
      <c r="E463" s="774"/>
      <c r="F463" s="774"/>
      <c r="G463" s="774"/>
      <c r="H463" s="774"/>
    </row>
    <row r="464" spans="3:8" s="146" customFormat="1" ht="12.75">
      <c r="C464" s="774"/>
      <c r="D464" s="774"/>
      <c r="E464" s="774"/>
      <c r="F464" s="774"/>
      <c r="G464" s="774"/>
      <c r="H464" s="774"/>
    </row>
    <row r="465" spans="3:8" s="146" customFormat="1" ht="12.75">
      <c r="C465" s="774"/>
      <c r="D465" s="774"/>
      <c r="E465" s="774"/>
      <c r="F465" s="774"/>
      <c r="G465" s="774"/>
      <c r="H465" s="774"/>
    </row>
    <row r="466" spans="3:8" s="146" customFormat="1" ht="12.75">
      <c r="C466" s="774"/>
      <c r="D466" s="774"/>
      <c r="E466" s="774"/>
      <c r="F466" s="774"/>
      <c r="G466" s="774"/>
      <c r="H466" s="774"/>
    </row>
    <row r="467" spans="3:8" s="146" customFormat="1" ht="12.75">
      <c r="C467" s="774"/>
      <c r="D467" s="774"/>
      <c r="E467" s="774"/>
      <c r="F467" s="774"/>
      <c r="G467" s="774"/>
      <c r="H467" s="774"/>
    </row>
    <row r="468" spans="3:8" s="146" customFormat="1" ht="12.75">
      <c r="C468" s="774"/>
      <c r="D468" s="774"/>
      <c r="E468" s="774"/>
      <c r="F468" s="774"/>
      <c r="G468" s="774"/>
      <c r="H468" s="774"/>
    </row>
    <row r="469" spans="3:8" s="146" customFormat="1" ht="12.75">
      <c r="C469" s="774"/>
      <c r="D469" s="774"/>
      <c r="E469" s="774"/>
      <c r="F469" s="774"/>
      <c r="G469" s="774"/>
      <c r="H469" s="774"/>
    </row>
    <row r="470" spans="3:8" s="146" customFormat="1" ht="12.75">
      <c r="C470" s="774"/>
      <c r="D470" s="774"/>
      <c r="E470" s="774"/>
      <c r="F470" s="774"/>
      <c r="G470" s="774"/>
      <c r="H470" s="774"/>
    </row>
    <row r="471" spans="3:8" s="146" customFormat="1" ht="12.75">
      <c r="C471" s="774"/>
      <c r="D471" s="774"/>
      <c r="E471" s="774"/>
      <c r="F471" s="774"/>
      <c r="G471" s="774"/>
      <c r="H471" s="774"/>
    </row>
    <row r="472" spans="3:8" s="146" customFormat="1" ht="12.75">
      <c r="C472" s="774"/>
      <c r="D472" s="774"/>
      <c r="E472" s="774"/>
      <c r="F472" s="774"/>
      <c r="G472" s="774"/>
      <c r="H472" s="774"/>
    </row>
    <row r="473" spans="3:8" s="146" customFormat="1" ht="12.75">
      <c r="C473" s="774"/>
      <c r="D473" s="774"/>
      <c r="E473" s="774"/>
      <c r="F473" s="774"/>
      <c r="G473" s="774"/>
      <c r="H473" s="774"/>
    </row>
    <row r="474" spans="3:8" s="146" customFormat="1" ht="12.75">
      <c r="C474" s="774"/>
      <c r="D474" s="774"/>
      <c r="E474" s="774"/>
      <c r="F474" s="774"/>
      <c r="G474" s="774"/>
      <c r="H474" s="774"/>
    </row>
    <row r="475" spans="3:8" s="146" customFormat="1" ht="12.75">
      <c r="C475" s="774"/>
      <c r="D475" s="774"/>
      <c r="E475" s="774"/>
      <c r="F475" s="774"/>
      <c r="G475" s="774"/>
      <c r="H475" s="774"/>
    </row>
    <row r="476" spans="3:8" s="146" customFormat="1" ht="12.75">
      <c r="C476" s="774"/>
      <c r="D476" s="774"/>
      <c r="E476" s="774"/>
      <c r="F476" s="774"/>
      <c r="G476" s="774"/>
      <c r="H476" s="774"/>
    </row>
    <row r="477" spans="3:8" s="146" customFormat="1" ht="12.75">
      <c r="C477" s="774"/>
      <c r="D477" s="774"/>
      <c r="E477" s="774"/>
      <c r="F477" s="774"/>
      <c r="G477" s="774"/>
      <c r="H477" s="774"/>
    </row>
    <row r="478" spans="3:8" s="146" customFormat="1" ht="12.75">
      <c r="C478" s="774"/>
      <c r="D478" s="774"/>
      <c r="E478" s="774"/>
      <c r="F478" s="774"/>
      <c r="G478" s="774"/>
      <c r="H478" s="774"/>
    </row>
    <row r="479" spans="3:8" s="146" customFormat="1" ht="12.75">
      <c r="C479" s="774"/>
      <c r="D479" s="774"/>
      <c r="E479" s="774"/>
      <c r="F479" s="774"/>
      <c r="G479" s="774"/>
      <c r="H479" s="774"/>
    </row>
    <row r="480" spans="3:8" s="146" customFormat="1" ht="12.75">
      <c r="C480" s="774"/>
      <c r="D480" s="774"/>
      <c r="E480" s="774"/>
      <c r="F480" s="774"/>
      <c r="G480" s="774"/>
      <c r="H480" s="774"/>
    </row>
    <row r="481" spans="3:8" s="146" customFormat="1" ht="12.75">
      <c r="C481" s="774"/>
      <c r="D481" s="774"/>
      <c r="E481" s="774"/>
      <c r="F481" s="774"/>
      <c r="G481" s="774"/>
      <c r="H481" s="774"/>
    </row>
    <row r="482" spans="3:8" s="146" customFormat="1" ht="12.75">
      <c r="C482" s="774"/>
      <c r="D482" s="774"/>
      <c r="E482" s="774"/>
      <c r="F482" s="774"/>
      <c r="G482" s="774"/>
      <c r="H482" s="774"/>
    </row>
    <row r="483" spans="3:8" s="146" customFormat="1" ht="12.75">
      <c r="C483" s="774"/>
      <c r="D483" s="774"/>
      <c r="E483" s="774"/>
      <c r="F483" s="774"/>
      <c r="G483" s="774"/>
      <c r="H483" s="774"/>
    </row>
    <row r="484" spans="3:8" s="146" customFormat="1" ht="12.75">
      <c r="C484" s="774"/>
      <c r="D484" s="774"/>
      <c r="E484" s="774"/>
      <c r="F484" s="774"/>
      <c r="G484" s="774"/>
      <c r="H484" s="774"/>
    </row>
    <row r="485" spans="3:8" s="146" customFormat="1" ht="12.75">
      <c r="C485" s="774"/>
      <c r="D485" s="774"/>
      <c r="E485" s="774"/>
      <c r="F485" s="774"/>
      <c r="G485" s="774"/>
      <c r="H485" s="774"/>
    </row>
    <row r="486" spans="3:8" s="146" customFormat="1" ht="12.75">
      <c r="C486" s="774"/>
      <c r="D486" s="774"/>
      <c r="E486" s="774"/>
      <c r="F486" s="774"/>
      <c r="G486" s="774"/>
      <c r="H486" s="774"/>
    </row>
    <row r="487" spans="3:8" s="146" customFormat="1" ht="12.75">
      <c r="C487" s="774"/>
      <c r="D487" s="774"/>
      <c r="E487" s="774"/>
      <c r="F487" s="774"/>
      <c r="G487" s="774"/>
      <c r="H487" s="774"/>
    </row>
    <row r="488" spans="3:8" s="146" customFormat="1" ht="12.75">
      <c r="C488" s="774"/>
      <c r="D488" s="774"/>
      <c r="E488" s="774"/>
      <c r="F488" s="774"/>
      <c r="G488" s="774"/>
      <c r="H488" s="774"/>
    </row>
    <row r="489" spans="3:8" s="146" customFormat="1" ht="12.75">
      <c r="C489" s="774"/>
      <c r="D489" s="774"/>
      <c r="E489" s="774"/>
      <c r="F489" s="774"/>
      <c r="G489" s="774"/>
      <c r="H489" s="774"/>
    </row>
    <row r="490" spans="3:8" s="146" customFormat="1" ht="12.75">
      <c r="C490" s="774"/>
      <c r="D490" s="774"/>
      <c r="E490" s="774"/>
      <c r="F490" s="774"/>
      <c r="G490" s="774"/>
      <c r="H490" s="774"/>
    </row>
    <row r="491" spans="3:8" s="146" customFormat="1" ht="12.75">
      <c r="C491" s="774"/>
      <c r="D491" s="774"/>
      <c r="E491" s="774"/>
      <c r="F491" s="774"/>
      <c r="G491" s="774"/>
      <c r="H491" s="774"/>
    </row>
    <row r="492" spans="3:8" s="146" customFormat="1" ht="12.75">
      <c r="C492" s="774"/>
      <c r="D492" s="774"/>
      <c r="E492" s="774"/>
      <c r="F492" s="774"/>
      <c r="G492" s="774"/>
      <c r="H492" s="774"/>
    </row>
    <row r="493" spans="3:8" s="146" customFormat="1" ht="12.75">
      <c r="C493" s="774"/>
      <c r="D493" s="774"/>
      <c r="E493" s="774"/>
      <c r="F493" s="774"/>
      <c r="G493" s="774"/>
      <c r="H493" s="774"/>
    </row>
    <row r="494" spans="3:8" s="146" customFormat="1" ht="12.75">
      <c r="C494" s="774"/>
      <c r="D494" s="774"/>
      <c r="E494" s="774"/>
      <c r="F494" s="774"/>
      <c r="G494" s="774"/>
      <c r="H494" s="774"/>
    </row>
    <row r="495" spans="3:8" s="146" customFormat="1" ht="12.75">
      <c r="C495" s="774"/>
      <c r="D495" s="774"/>
      <c r="E495" s="774"/>
      <c r="F495" s="774"/>
      <c r="G495" s="774"/>
      <c r="H495" s="774"/>
    </row>
    <row r="496" spans="3:8" s="146" customFormat="1" ht="12.75">
      <c r="C496" s="774"/>
      <c r="D496" s="774"/>
      <c r="E496" s="774"/>
      <c r="F496" s="774"/>
      <c r="G496" s="774"/>
      <c r="H496" s="774"/>
    </row>
    <row r="497" spans="3:8" s="146" customFormat="1" ht="12.75">
      <c r="C497" s="774"/>
      <c r="D497" s="774"/>
      <c r="E497" s="774"/>
      <c r="F497" s="774"/>
      <c r="G497" s="774"/>
      <c r="H497" s="774"/>
    </row>
    <row r="498" spans="3:8" s="146" customFormat="1" ht="12.75">
      <c r="C498" s="774"/>
      <c r="D498" s="774"/>
      <c r="E498" s="774"/>
      <c r="F498" s="774"/>
      <c r="G498" s="774"/>
      <c r="H498" s="774"/>
    </row>
    <row r="499" spans="3:8" s="146" customFormat="1" ht="12.75">
      <c r="C499" s="774"/>
      <c r="D499" s="774"/>
      <c r="E499" s="774"/>
      <c r="F499" s="774"/>
      <c r="G499" s="774"/>
      <c r="H499" s="774"/>
    </row>
    <row r="500" spans="3:8" s="146" customFormat="1" ht="12.75">
      <c r="C500" s="774"/>
      <c r="D500" s="774"/>
      <c r="E500" s="774"/>
      <c r="F500" s="774"/>
      <c r="G500" s="774"/>
      <c r="H500" s="774"/>
    </row>
    <row r="501" spans="3:8" s="146" customFormat="1" ht="12.75">
      <c r="C501" s="774"/>
      <c r="D501" s="774"/>
      <c r="E501" s="774"/>
      <c r="F501" s="774"/>
      <c r="G501" s="774"/>
      <c r="H501" s="774"/>
    </row>
    <row r="502" spans="3:8" s="146" customFormat="1" ht="12.75">
      <c r="C502" s="774"/>
      <c r="D502" s="774"/>
      <c r="E502" s="774"/>
      <c r="F502" s="774"/>
      <c r="G502" s="774"/>
      <c r="H502" s="774"/>
    </row>
    <row r="503" spans="3:8" s="146" customFormat="1" ht="12.75">
      <c r="C503" s="774"/>
      <c r="D503" s="774"/>
      <c r="E503" s="774"/>
      <c r="F503" s="774"/>
      <c r="G503" s="774"/>
      <c r="H503" s="774"/>
    </row>
    <row r="504" spans="3:8" s="146" customFormat="1" ht="12.75">
      <c r="C504" s="774"/>
      <c r="D504" s="774"/>
      <c r="E504" s="774"/>
      <c r="F504" s="774"/>
      <c r="G504" s="774"/>
      <c r="H504" s="774"/>
    </row>
    <row r="505" spans="3:8" s="146" customFormat="1" ht="12.75">
      <c r="C505" s="774"/>
      <c r="D505" s="774"/>
      <c r="E505" s="774"/>
      <c r="F505" s="774"/>
      <c r="G505" s="774"/>
      <c r="H505" s="774"/>
    </row>
    <row r="506" spans="3:8" s="146" customFormat="1" ht="12.75">
      <c r="C506" s="774"/>
      <c r="D506" s="774"/>
      <c r="E506" s="774"/>
      <c r="F506" s="774"/>
      <c r="G506" s="774"/>
      <c r="H506" s="774"/>
    </row>
    <row r="507" spans="3:8" s="146" customFormat="1" ht="12.75">
      <c r="C507" s="774"/>
      <c r="D507" s="774"/>
      <c r="E507" s="774"/>
      <c r="F507" s="774"/>
      <c r="G507" s="774"/>
      <c r="H507" s="774"/>
    </row>
    <row r="508" spans="3:8" s="146" customFormat="1" ht="12.75">
      <c r="C508" s="774"/>
      <c r="D508" s="774"/>
      <c r="E508" s="774"/>
      <c r="F508" s="774"/>
      <c r="G508" s="774"/>
      <c r="H508" s="774"/>
    </row>
    <row r="509" spans="3:8" s="146" customFormat="1" ht="12.75">
      <c r="C509" s="774"/>
      <c r="D509" s="774"/>
      <c r="E509" s="774"/>
      <c r="F509" s="774"/>
      <c r="G509" s="774"/>
      <c r="H509" s="774"/>
    </row>
    <row r="510" spans="3:8" s="146" customFormat="1" ht="12.75">
      <c r="C510" s="774"/>
      <c r="D510" s="774"/>
      <c r="E510" s="774"/>
      <c r="F510" s="774"/>
      <c r="G510" s="774"/>
      <c r="H510" s="774"/>
    </row>
    <row r="511" spans="3:8" s="146" customFormat="1" ht="12.75">
      <c r="C511" s="774"/>
      <c r="D511" s="774"/>
      <c r="E511" s="774"/>
      <c r="F511" s="774"/>
      <c r="G511" s="774"/>
      <c r="H511" s="774"/>
    </row>
    <row r="512" spans="3:8" s="146" customFormat="1" ht="12.75">
      <c r="C512" s="774"/>
      <c r="D512" s="774"/>
      <c r="E512" s="774"/>
      <c r="F512" s="774"/>
      <c r="G512" s="774"/>
      <c r="H512" s="774"/>
    </row>
    <row r="513" spans="3:8" s="146" customFormat="1" ht="12.75">
      <c r="C513" s="774"/>
      <c r="D513" s="774"/>
      <c r="E513" s="774"/>
      <c r="F513" s="774"/>
      <c r="G513" s="774"/>
      <c r="H513" s="774"/>
    </row>
    <row r="514" spans="3:8" s="146" customFormat="1" ht="12.75">
      <c r="C514" s="774"/>
      <c r="D514" s="774"/>
      <c r="E514" s="774"/>
      <c r="F514" s="774"/>
      <c r="G514" s="774"/>
      <c r="H514" s="774"/>
    </row>
    <row r="515" spans="3:8" s="146" customFormat="1" ht="12.75">
      <c r="C515" s="774"/>
      <c r="D515" s="774"/>
      <c r="E515" s="774"/>
      <c r="F515" s="774"/>
      <c r="G515" s="774"/>
      <c r="H515" s="774"/>
    </row>
    <row r="516" spans="3:8" s="146" customFormat="1" ht="12.75">
      <c r="C516" s="774"/>
      <c r="D516" s="774"/>
      <c r="E516" s="774"/>
      <c r="F516" s="774"/>
      <c r="G516" s="774"/>
      <c r="H516" s="774"/>
    </row>
    <row r="517" spans="3:8" s="146" customFormat="1" ht="12.75">
      <c r="C517" s="774"/>
      <c r="D517" s="774"/>
      <c r="E517" s="774"/>
      <c r="F517" s="774"/>
      <c r="G517" s="774"/>
      <c r="H517" s="774"/>
    </row>
    <row r="518" spans="3:8" s="146" customFormat="1" ht="12.75">
      <c r="C518" s="774"/>
      <c r="D518" s="774"/>
      <c r="E518" s="774"/>
      <c r="F518" s="774"/>
      <c r="G518" s="774"/>
      <c r="H518" s="774"/>
    </row>
    <row r="519" spans="3:8" s="146" customFormat="1" ht="12.75">
      <c r="C519" s="774"/>
      <c r="D519" s="774"/>
      <c r="E519" s="774"/>
      <c r="F519" s="774"/>
      <c r="G519" s="774"/>
      <c r="H519" s="774"/>
    </row>
    <row r="520" spans="3:8" s="146" customFormat="1" ht="12.75">
      <c r="C520" s="774"/>
      <c r="D520" s="774"/>
      <c r="E520" s="774"/>
      <c r="F520" s="774"/>
      <c r="G520" s="774"/>
      <c r="H520" s="774"/>
    </row>
    <row r="521" spans="3:8" s="146" customFormat="1" ht="12.75">
      <c r="C521" s="774"/>
      <c r="D521" s="774"/>
      <c r="E521" s="774"/>
      <c r="F521" s="774"/>
      <c r="G521" s="774"/>
      <c r="H521" s="774"/>
    </row>
    <row r="522" spans="3:8" s="146" customFormat="1" ht="12.75">
      <c r="C522" s="774"/>
      <c r="D522" s="774"/>
      <c r="E522" s="774"/>
      <c r="F522" s="774"/>
      <c r="G522" s="774"/>
      <c r="H522" s="774"/>
    </row>
    <row r="523" spans="3:8" s="146" customFormat="1" ht="12.75">
      <c r="C523" s="774"/>
      <c r="D523" s="774"/>
      <c r="E523" s="774"/>
      <c r="F523" s="774"/>
      <c r="G523" s="774"/>
      <c r="H523" s="774"/>
    </row>
    <row r="524" spans="3:8" s="146" customFormat="1" ht="12.75">
      <c r="C524" s="774"/>
      <c r="D524" s="774"/>
      <c r="E524" s="774"/>
      <c r="F524" s="774"/>
      <c r="G524" s="774"/>
      <c r="H524" s="774"/>
    </row>
    <row r="525" spans="3:8" s="146" customFormat="1" ht="12.75">
      <c r="C525" s="774"/>
      <c r="D525" s="774"/>
      <c r="E525" s="774"/>
      <c r="F525" s="774"/>
      <c r="G525" s="774"/>
      <c r="H525" s="774"/>
    </row>
    <row r="526" spans="3:8" s="146" customFormat="1" ht="12.75">
      <c r="C526" s="774"/>
      <c r="D526" s="774"/>
      <c r="E526" s="774"/>
      <c r="F526" s="774"/>
      <c r="G526" s="774"/>
      <c r="H526" s="774"/>
    </row>
    <row r="527" spans="3:8" s="146" customFormat="1" ht="12.75">
      <c r="C527" s="774"/>
      <c r="D527" s="774"/>
      <c r="E527" s="774"/>
      <c r="F527" s="774"/>
      <c r="G527" s="774"/>
      <c r="H527" s="774"/>
    </row>
    <row r="528" spans="3:8" s="146" customFormat="1" ht="12.75">
      <c r="C528" s="774"/>
      <c r="D528" s="774"/>
      <c r="E528" s="774"/>
      <c r="F528" s="774"/>
      <c r="G528" s="774"/>
      <c r="H528" s="774"/>
    </row>
    <row r="529" spans="3:8" s="146" customFormat="1" ht="12.75">
      <c r="C529" s="774"/>
      <c r="D529" s="774"/>
      <c r="E529" s="774"/>
      <c r="F529" s="774"/>
      <c r="G529" s="774"/>
      <c r="H529" s="774"/>
    </row>
    <row r="530" spans="3:8" s="146" customFormat="1" ht="12.75">
      <c r="C530" s="774"/>
      <c r="D530" s="774"/>
      <c r="E530" s="774"/>
      <c r="F530" s="774"/>
      <c r="G530" s="774"/>
      <c r="H530" s="774"/>
    </row>
    <row r="531" spans="3:8" s="146" customFormat="1" ht="12.75">
      <c r="C531" s="774"/>
      <c r="D531" s="774"/>
      <c r="E531" s="774"/>
      <c r="F531" s="774"/>
      <c r="G531" s="774"/>
      <c r="H531" s="774"/>
    </row>
    <row r="532" spans="3:8" s="146" customFormat="1" ht="12.75">
      <c r="C532" s="774"/>
      <c r="D532" s="774"/>
      <c r="E532" s="774"/>
      <c r="F532" s="774"/>
      <c r="G532" s="774"/>
      <c r="H532" s="774"/>
    </row>
    <row r="533" spans="3:8" s="146" customFormat="1" ht="12.75">
      <c r="C533" s="774"/>
      <c r="D533" s="774"/>
      <c r="E533" s="774"/>
      <c r="F533" s="774"/>
      <c r="G533" s="774"/>
      <c r="H533" s="774"/>
    </row>
    <row r="534" spans="3:8" s="146" customFormat="1" ht="12.75">
      <c r="C534" s="774"/>
      <c r="D534" s="774"/>
      <c r="E534" s="774"/>
      <c r="F534" s="774"/>
      <c r="G534" s="774"/>
      <c r="H534" s="774"/>
    </row>
    <row r="535" spans="3:8" s="146" customFormat="1" ht="12.75">
      <c r="C535" s="774"/>
      <c r="D535" s="774"/>
      <c r="E535" s="774"/>
      <c r="F535" s="774"/>
      <c r="G535" s="774"/>
      <c r="H535" s="774"/>
    </row>
    <row r="536" spans="3:8" s="146" customFormat="1" ht="12.75">
      <c r="C536" s="774"/>
      <c r="D536" s="774"/>
      <c r="E536" s="774"/>
      <c r="F536" s="774"/>
      <c r="G536" s="774"/>
      <c r="H536" s="774"/>
    </row>
    <row r="537" spans="3:8" s="146" customFormat="1" ht="12.75">
      <c r="C537" s="774"/>
      <c r="D537" s="774"/>
      <c r="E537" s="774"/>
      <c r="F537" s="774"/>
      <c r="G537" s="774"/>
      <c r="H537" s="774"/>
    </row>
    <row r="538" spans="3:8" s="146" customFormat="1" ht="12.75">
      <c r="C538" s="774"/>
      <c r="D538" s="774"/>
      <c r="E538" s="774"/>
      <c r="F538" s="774"/>
      <c r="G538" s="774"/>
      <c r="H538" s="774"/>
    </row>
    <row r="539" spans="3:8" s="146" customFormat="1" ht="12.75">
      <c r="C539" s="774"/>
      <c r="D539" s="774"/>
      <c r="E539" s="774"/>
      <c r="F539" s="774"/>
      <c r="G539" s="774"/>
      <c r="H539" s="774"/>
    </row>
    <row r="540" spans="3:8" s="146" customFormat="1" ht="12.75">
      <c r="C540" s="774"/>
      <c r="D540" s="774"/>
      <c r="E540" s="774"/>
      <c r="F540" s="774"/>
      <c r="G540" s="774"/>
      <c r="H540" s="774"/>
    </row>
    <row r="541" spans="3:8" s="146" customFormat="1" ht="12.75">
      <c r="C541" s="774"/>
      <c r="D541" s="774"/>
      <c r="E541" s="774"/>
      <c r="F541" s="774"/>
      <c r="G541" s="774"/>
      <c r="H541" s="774"/>
    </row>
    <row r="542" spans="3:8" s="146" customFormat="1" ht="12.75">
      <c r="C542" s="774"/>
      <c r="D542" s="774"/>
      <c r="E542" s="774"/>
      <c r="F542" s="774"/>
      <c r="G542" s="774"/>
      <c r="H542" s="774"/>
    </row>
    <row r="543" spans="3:8" s="146" customFormat="1" ht="12.75">
      <c r="C543" s="774"/>
      <c r="D543" s="774"/>
      <c r="E543" s="774"/>
      <c r="F543" s="774"/>
      <c r="G543" s="774"/>
      <c r="H543" s="774"/>
    </row>
    <row r="544" spans="3:8" s="146" customFormat="1" ht="12.75">
      <c r="C544" s="774"/>
      <c r="D544" s="774"/>
      <c r="E544" s="774"/>
      <c r="F544" s="774"/>
      <c r="G544" s="774"/>
      <c r="H544" s="774"/>
    </row>
    <row r="545" spans="3:8" s="146" customFormat="1" ht="12.75">
      <c r="C545" s="774"/>
      <c r="D545" s="774"/>
      <c r="E545" s="774"/>
      <c r="F545" s="774"/>
      <c r="G545" s="774"/>
      <c r="H545" s="774"/>
    </row>
    <row r="546" spans="3:8" s="146" customFormat="1" ht="12.75">
      <c r="C546" s="774"/>
      <c r="D546" s="774"/>
      <c r="E546" s="774"/>
      <c r="F546" s="774"/>
      <c r="G546" s="774"/>
      <c r="H546" s="774"/>
    </row>
    <row r="547" spans="3:8" s="146" customFormat="1" ht="12.75">
      <c r="C547" s="774"/>
      <c r="D547" s="774"/>
      <c r="E547" s="774"/>
      <c r="F547" s="774"/>
      <c r="G547" s="774"/>
      <c r="H547" s="774"/>
    </row>
    <row r="548" spans="3:8" s="146" customFormat="1" ht="12.75">
      <c r="C548" s="774"/>
      <c r="D548" s="774"/>
      <c r="E548" s="774"/>
      <c r="F548" s="774"/>
      <c r="G548" s="774"/>
      <c r="H548" s="774"/>
    </row>
    <row r="549" spans="3:8" s="146" customFormat="1" ht="12.75">
      <c r="C549" s="774"/>
      <c r="D549" s="774"/>
      <c r="E549" s="774"/>
      <c r="F549" s="774"/>
      <c r="G549" s="774"/>
      <c r="H549" s="774"/>
    </row>
    <row r="550" spans="3:8" s="146" customFormat="1" ht="12.75">
      <c r="C550" s="774"/>
      <c r="D550" s="774"/>
      <c r="E550" s="774"/>
      <c r="F550" s="774"/>
      <c r="G550" s="774"/>
      <c r="H550" s="774"/>
    </row>
    <row r="551" spans="3:8" s="146" customFormat="1" ht="12.75">
      <c r="C551" s="774"/>
      <c r="D551" s="774"/>
      <c r="E551" s="774"/>
      <c r="F551" s="774"/>
      <c r="G551" s="774"/>
      <c r="H551" s="774"/>
    </row>
    <row r="552" spans="3:8" s="146" customFormat="1" ht="12.75">
      <c r="C552" s="774"/>
      <c r="D552" s="774"/>
      <c r="E552" s="774"/>
      <c r="F552" s="774"/>
      <c r="G552" s="774"/>
      <c r="H552" s="774"/>
    </row>
    <row r="553" spans="3:8" s="146" customFormat="1" ht="12.75">
      <c r="C553" s="774"/>
      <c r="D553" s="774"/>
      <c r="E553" s="774"/>
      <c r="F553" s="774"/>
      <c r="G553" s="774"/>
      <c r="H553" s="774"/>
    </row>
    <row r="554" spans="3:8" s="146" customFormat="1" ht="12.75">
      <c r="C554" s="774"/>
      <c r="D554" s="774"/>
      <c r="E554" s="774"/>
      <c r="F554" s="774"/>
      <c r="G554" s="774"/>
      <c r="H554" s="774"/>
    </row>
    <row r="555" spans="3:8" s="146" customFormat="1" ht="12.75">
      <c r="C555" s="774"/>
      <c r="D555" s="774"/>
      <c r="E555" s="774"/>
      <c r="F555" s="774"/>
      <c r="G555" s="774"/>
      <c r="H555" s="774"/>
    </row>
    <row r="556" spans="3:8" s="146" customFormat="1" ht="12.75">
      <c r="C556" s="774"/>
      <c r="D556" s="774"/>
      <c r="E556" s="774"/>
      <c r="F556" s="774"/>
      <c r="G556" s="774"/>
      <c r="H556" s="774"/>
    </row>
    <row r="557" spans="3:8" s="146" customFormat="1" ht="12.75">
      <c r="C557" s="774"/>
      <c r="D557" s="774"/>
      <c r="E557" s="774"/>
      <c r="F557" s="774"/>
      <c r="G557" s="774"/>
      <c r="H557" s="774"/>
    </row>
    <row r="558" spans="3:8" s="146" customFormat="1" ht="12.75">
      <c r="C558" s="774"/>
      <c r="D558" s="774"/>
      <c r="E558" s="774"/>
      <c r="F558" s="774"/>
      <c r="G558" s="774"/>
      <c r="H558" s="774"/>
    </row>
    <row r="559" spans="3:8" s="146" customFormat="1" ht="12.75">
      <c r="C559" s="774"/>
      <c r="D559" s="774"/>
      <c r="E559" s="774"/>
      <c r="F559" s="774"/>
      <c r="G559" s="774"/>
      <c r="H559" s="774"/>
    </row>
    <row r="560" spans="3:8" s="146" customFormat="1" ht="12.75">
      <c r="C560" s="774"/>
      <c r="D560" s="774"/>
      <c r="E560" s="774"/>
      <c r="F560" s="774"/>
      <c r="G560" s="774"/>
      <c r="H560" s="774"/>
    </row>
    <row r="561" spans="3:8" s="146" customFormat="1" ht="12.75">
      <c r="C561" s="774"/>
      <c r="D561" s="774"/>
      <c r="E561" s="774"/>
      <c r="F561" s="774"/>
      <c r="G561" s="774"/>
      <c r="H561" s="774"/>
    </row>
    <row r="562" spans="3:8" s="146" customFormat="1" ht="12.75">
      <c r="C562" s="774"/>
      <c r="D562" s="774"/>
      <c r="E562" s="774"/>
      <c r="F562" s="774"/>
      <c r="G562" s="774"/>
      <c r="H562" s="774"/>
    </row>
    <row r="563" spans="3:8" s="146" customFormat="1" ht="12.75">
      <c r="C563" s="774"/>
      <c r="D563" s="774"/>
      <c r="E563" s="774"/>
      <c r="F563" s="774"/>
      <c r="G563" s="774"/>
      <c r="H563" s="774"/>
    </row>
    <row r="564" spans="3:8" s="146" customFormat="1" ht="12.75">
      <c r="C564" s="774"/>
      <c r="D564" s="774"/>
      <c r="E564" s="774"/>
      <c r="F564" s="774"/>
      <c r="G564" s="774"/>
      <c r="H564" s="774"/>
    </row>
    <row r="565" spans="3:8" s="146" customFormat="1" ht="12.75">
      <c r="C565" s="774"/>
      <c r="D565" s="774"/>
      <c r="E565" s="774"/>
      <c r="F565" s="774"/>
      <c r="G565" s="774"/>
      <c r="H565" s="774"/>
    </row>
    <row r="566" spans="3:8" s="146" customFormat="1" ht="12.75">
      <c r="C566" s="774"/>
      <c r="D566" s="774"/>
      <c r="E566" s="774"/>
      <c r="F566" s="774"/>
      <c r="G566" s="774"/>
      <c r="H566" s="774"/>
    </row>
    <row r="567" spans="3:8" s="146" customFormat="1" ht="12.75">
      <c r="C567" s="774"/>
      <c r="D567" s="774"/>
      <c r="E567" s="774"/>
      <c r="F567" s="774"/>
      <c r="G567" s="774"/>
      <c r="H567" s="774"/>
    </row>
    <row r="568" spans="3:8" s="146" customFormat="1" ht="12.75">
      <c r="C568" s="774"/>
      <c r="D568" s="774"/>
      <c r="E568" s="774"/>
      <c r="F568" s="774"/>
      <c r="G568" s="774"/>
      <c r="H568" s="774"/>
    </row>
    <row r="569" spans="3:8" s="146" customFormat="1" ht="12.75">
      <c r="C569" s="774"/>
      <c r="D569" s="774"/>
      <c r="E569" s="774"/>
      <c r="F569" s="774"/>
      <c r="G569" s="774"/>
      <c r="H569" s="774"/>
    </row>
    <row r="570" spans="3:8" s="146" customFormat="1" ht="12.75">
      <c r="C570" s="774"/>
      <c r="D570" s="774"/>
      <c r="E570" s="774"/>
      <c r="F570" s="774"/>
      <c r="G570" s="774"/>
      <c r="H570" s="774"/>
    </row>
    <row r="571" spans="3:8" s="146" customFormat="1" ht="12.75">
      <c r="C571" s="774"/>
      <c r="D571" s="774"/>
      <c r="E571" s="774"/>
      <c r="F571" s="774"/>
      <c r="G571" s="774"/>
      <c r="H571" s="774"/>
    </row>
    <row r="572" spans="3:8" s="146" customFormat="1" ht="12.75">
      <c r="C572" s="774"/>
      <c r="D572" s="774"/>
      <c r="E572" s="774"/>
      <c r="F572" s="774"/>
      <c r="G572" s="774"/>
      <c r="H572" s="774"/>
    </row>
    <row r="573" spans="3:8" s="146" customFormat="1" ht="12.75">
      <c r="C573" s="774"/>
      <c r="D573" s="774"/>
      <c r="E573" s="774"/>
      <c r="F573" s="774"/>
      <c r="G573" s="774"/>
      <c r="H573" s="774"/>
    </row>
    <row r="574" spans="3:8" s="146" customFormat="1" ht="12.75">
      <c r="C574" s="774"/>
      <c r="D574" s="774"/>
      <c r="E574" s="774"/>
      <c r="F574" s="774"/>
      <c r="G574" s="774"/>
      <c r="H574" s="774"/>
    </row>
    <row r="575" spans="3:8" s="146" customFormat="1" ht="12.75">
      <c r="C575" s="774"/>
      <c r="D575" s="774"/>
      <c r="E575" s="774"/>
      <c r="F575" s="774"/>
      <c r="G575" s="774"/>
      <c r="H575" s="774"/>
    </row>
    <row r="576" spans="3:8" s="146" customFormat="1" ht="12.75">
      <c r="C576" s="774"/>
      <c r="D576" s="774"/>
      <c r="E576" s="774"/>
      <c r="F576" s="774"/>
      <c r="G576" s="774"/>
      <c r="H576" s="774"/>
    </row>
    <row r="577" spans="3:8" s="146" customFormat="1" ht="12.75">
      <c r="C577" s="774"/>
      <c r="D577" s="774"/>
      <c r="E577" s="774"/>
      <c r="F577" s="774"/>
      <c r="G577" s="774"/>
      <c r="H577" s="774"/>
    </row>
    <row r="578" spans="3:8" s="146" customFormat="1" ht="12.75">
      <c r="C578" s="774"/>
      <c r="D578" s="774"/>
      <c r="E578" s="774"/>
      <c r="F578" s="774"/>
      <c r="G578" s="774"/>
      <c r="H578" s="774"/>
    </row>
    <row r="579" spans="3:8" s="146" customFormat="1" ht="12.75">
      <c r="C579" s="774"/>
      <c r="D579" s="774"/>
      <c r="E579" s="774"/>
      <c r="F579" s="774"/>
      <c r="G579" s="774"/>
      <c r="H579" s="774"/>
    </row>
    <row r="580" spans="3:8" s="146" customFormat="1" ht="12.75">
      <c r="C580" s="774"/>
      <c r="D580" s="774"/>
      <c r="E580" s="774"/>
      <c r="F580" s="774"/>
      <c r="G580" s="774"/>
      <c r="H580" s="774"/>
    </row>
    <row r="581" spans="3:8" s="146" customFormat="1" ht="12.75">
      <c r="C581" s="774"/>
      <c r="D581" s="774"/>
      <c r="E581" s="774"/>
      <c r="F581" s="774"/>
      <c r="G581" s="774"/>
      <c r="H581" s="774"/>
    </row>
    <row r="582" spans="3:8" s="146" customFormat="1" ht="12.75">
      <c r="C582" s="774"/>
      <c r="D582" s="774"/>
      <c r="E582" s="774"/>
      <c r="F582" s="774"/>
      <c r="G582" s="774"/>
      <c r="H582" s="774"/>
    </row>
    <row r="583" spans="3:8" s="146" customFormat="1" ht="12.75">
      <c r="C583" s="774"/>
      <c r="D583" s="774"/>
      <c r="E583" s="774"/>
      <c r="F583" s="774"/>
      <c r="G583" s="774"/>
      <c r="H583" s="774"/>
    </row>
    <row r="584" spans="3:8" s="146" customFormat="1" ht="12.75">
      <c r="C584" s="774"/>
      <c r="D584" s="774"/>
      <c r="E584" s="774"/>
      <c r="F584" s="774"/>
      <c r="G584" s="774"/>
      <c r="H584" s="774"/>
    </row>
    <row r="585" spans="3:8" s="146" customFormat="1" ht="12.75">
      <c r="C585" s="774"/>
      <c r="D585" s="774"/>
      <c r="E585" s="774"/>
      <c r="F585" s="774"/>
      <c r="G585" s="774"/>
      <c r="H585" s="774"/>
    </row>
    <row r="586" spans="3:8" s="146" customFormat="1" ht="12.75">
      <c r="C586" s="774"/>
      <c r="D586" s="774"/>
      <c r="E586" s="774"/>
      <c r="F586" s="774"/>
      <c r="G586" s="774"/>
      <c r="H586" s="774"/>
    </row>
    <row r="587" spans="3:8" s="146" customFormat="1" ht="12.75">
      <c r="C587" s="774"/>
      <c r="D587" s="774"/>
      <c r="E587" s="774"/>
      <c r="F587" s="774"/>
      <c r="G587" s="774"/>
      <c r="H587" s="774"/>
    </row>
    <row r="588" spans="3:8" s="146" customFormat="1" ht="12.75">
      <c r="C588" s="774"/>
      <c r="D588" s="774"/>
      <c r="E588" s="774"/>
      <c r="F588" s="774"/>
      <c r="G588" s="774"/>
      <c r="H588" s="774"/>
    </row>
    <row r="589" spans="3:8" s="146" customFormat="1" ht="12.75">
      <c r="C589" s="774"/>
      <c r="D589" s="774"/>
      <c r="E589" s="774"/>
      <c r="F589" s="774"/>
      <c r="G589" s="774"/>
      <c r="H589" s="774"/>
    </row>
    <row r="590" spans="3:8" s="146" customFormat="1" ht="12.75">
      <c r="C590" s="774"/>
      <c r="D590" s="774"/>
      <c r="E590" s="774"/>
      <c r="F590" s="774"/>
      <c r="G590" s="774"/>
      <c r="H590" s="774"/>
    </row>
    <row r="591" spans="3:8" s="146" customFormat="1" ht="12.75">
      <c r="C591" s="774"/>
      <c r="D591" s="774"/>
      <c r="E591" s="774"/>
      <c r="F591" s="774"/>
      <c r="G591" s="774"/>
      <c r="H591" s="774"/>
    </row>
    <row r="592" spans="3:8" s="146" customFormat="1" ht="12.75">
      <c r="C592" s="774"/>
      <c r="D592" s="774"/>
      <c r="E592" s="774"/>
      <c r="F592" s="774"/>
      <c r="G592" s="774"/>
      <c r="H592" s="774"/>
    </row>
    <row r="593" spans="3:8" s="146" customFormat="1" ht="12.75">
      <c r="C593" s="774"/>
      <c r="D593" s="774"/>
      <c r="E593" s="774"/>
      <c r="F593" s="774"/>
      <c r="G593" s="774"/>
      <c r="H593" s="774"/>
    </row>
    <row r="594" spans="3:8" s="146" customFormat="1" ht="12.75">
      <c r="C594" s="774"/>
      <c r="D594" s="774"/>
      <c r="E594" s="774"/>
      <c r="F594" s="774"/>
      <c r="G594" s="774"/>
      <c r="H594" s="774"/>
    </row>
    <row r="595" spans="3:8" s="146" customFormat="1" ht="12.75">
      <c r="C595" s="774"/>
      <c r="D595" s="774"/>
      <c r="E595" s="774"/>
      <c r="F595" s="774"/>
      <c r="G595" s="774"/>
      <c r="H595" s="774"/>
    </row>
    <row r="596" spans="3:8" s="146" customFormat="1" ht="12.75">
      <c r="C596" s="774"/>
      <c r="D596" s="774"/>
      <c r="E596" s="774"/>
      <c r="F596" s="774"/>
      <c r="G596" s="774"/>
      <c r="H596" s="774"/>
    </row>
    <row r="597" spans="3:8" s="146" customFormat="1" ht="12.75">
      <c r="C597" s="774"/>
      <c r="D597" s="774"/>
      <c r="E597" s="774"/>
      <c r="F597" s="774"/>
      <c r="G597" s="774"/>
      <c r="H597" s="774"/>
    </row>
    <row r="598" spans="3:8" s="146" customFormat="1" ht="12.75">
      <c r="C598" s="774"/>
      <c r="D598" s="774"/>
      <c r="E598" s="774"/>
      <c r="F598" s="774"/>
      <c r="G598" s="774"/>
      <c r="H598" s="774"/>
    </row>
    <row r="599" spans="3:8" s="146" customFormat="1" ht="12.75">
      <c r="C599" s="774"/>
      <c r="D599" s="774"/>
      <c r="E599" s="774"/>
      <c r="F599" s="774"/>
      <c r="G599" s="774"/>
      <c r="H599" s="774"/>
    </row>
    <row r="600" spans="3:8" s="146" customFormat="1" ht="12.75">
      <c r="C600" s="774"/>
      <c r="D600" s="774"/>
      <c r="E600" s="774"/>
      <c r="F600" s="774"/>
      <c r="G600" s="774"/>
      <c r="H600" s="774"/>
    </row>
    <row r="601" spans="3:8" s="146" customFormat="1" ht="12.75">
      <c r="C601" s="774"/>
      <c r="D601" s="774"/>
      <c r="E601" s="774"/>
      <c r="F601" s="774"/>
      <c r="G601" s="774"/>
      <c r="H601" s="774"/>
    </row>
    <row r="602" spans="3:8" s="146" customFormat="1" ht="12.75">
      <c r="C602" s="774"/>
      <c r="D602" s="774"/>
      <c r="E602" s="774"/>
      <c r="F602" s="774"/>
      <c r="G602" s="774"/>
      <c r="H602" s="774"/>
    </row>
    <row r="603" spans="3:8" s="146" customFormat="1" ht="12.75">
      <c r="C603" s="774"/>
      <c r="D603" s="774"/>
      <c r="E603" s="774"/>
      <c r="F603" s="774"/>
      <c r="G603" s="774"/>
      <c r="H603" s="774"/>
    </row>
    <row r="604" spans="3:8" s="146" customFormat="1" ht="12.75">
      <c r="C604" s="774"/>
      <c r="D604" s="774"/>
      <c r="E604" s="774"/>
      <c r="F604" s="774"/>
      <c r="G604" s="774"/>
      <c r="H604" s="774"/>
    </row>
    <row r="605" spans="3:8" s="146" customFormat="1" ht="12.75">
      <c r="C605" s="774"/>
      <c r="D605" s="774"/>
      <c r="E605" s="774"/>
      <c r="F605" s="774"/>
      <c r="G605" s="774"/>
      <c r="H605" s="774"/>
    </row>
    <row r="606" spans="3:8" s="146" customFormat="1" ht="12.75">
      <c r="C606" s="774"/>
      <c r="D606" s="774"/>
      <c r="E606" s="774"/>
      <c r="F606" s="774"/>
      <c r="G606" s="774"/>
      <c r="H606" s="774"/>
    </row>
    <row r="607" spans="3:8" s="146" customFormat="1" ht="12.75">
      <c r="C607" s="774"/>
      <c r="D607" s="774"/>
      <c r="E607" s="774"/>
      <c r="F607" s="774"/>
      <c r="G607" s="774"/>
      <c r="H607" s="774"/>
    </row>
    <row r="608" spans="3:8" s="146" customFormat="1" ht="12.75">
      <c r="C608" s="774"/>
      <c r="D608" s="774"/>
      <c r="E608" s="774"/>
      <c r="F608" s="774"/>
      <c r="G608" s="774"/>
      <c r="H608" s="774"/>
    </row>
    <row r="609" spans="3:8" s="146" customFormat="1" ht="12.75">
      <c r="C609" s="774"/>
      <c r="D609" s="774"/>
      <c r="E609" s="774"/>
      <c r="F609" s="774"/>
      <c r="G609" s="774"/>
      <c r="H609" s="774"/>
    </row>
    <row r="610" spans="3:8" s="146" customFormat="1" ht="12.75">
      <c r="C610" s="774"/>
      <c r="D610" s="774"/>
      <c r="E610" s="774"/>
      <c r="F610" s="774"/>
      <c r="G610" s="774"/>
      <c r="H610" s="774"/>
    </row>
    <row r="611" spans="3:8" s="146" customFormat="1" ht="12.75">
      <c r="C611" s="774"/>
      <c r="D611" s="774"/>
      <c r="E611" s="774"/>
      <c r="F611" s="774"/>
      <c r="G611" s="774"/>
      <c r="H611" s="774"/>
    </row>
    <row r="612" spans="3:8" s="146" customFormat="1" ht="12.75">
      <c r="C612" s="774"/>
      <c r="D612" s="774"/>
      <c r="E612" s="774"/>
      <c r="F612" s="774"/>
      <c r="G612" s="774"/>
      <c r="H612" s="774"/>
    </row>
    <row r="613" spans="3:8" s="146" customFormat="1" ht="12.75">
      <c r="C613" s="774"/>
      <c r="D613" s="774"/>
      <c r="E613" s="774"/>
      <c r="F613" s="774"/>
      <c r="G613" s="774"/>
      <c r="H613" s="774"/>
    </row>
    <row r="614" spans="3:8" s="146" customFormat="1" ht="12.75">
      <c r="C614" s="774"/>
      <c r="D614" s="774"/>
      <c r="E614" s="774"/>
      <c r="F614" s="774"/>
      <c r="G614" s="774"/>
      <c r="H614" s="774"/>
    </row>
    <row r="615" spans="3:8" s="146" customFormat="1" ht="12.75">
      <c r="C615" s="774"/>
      <c r="D615" s="774"/>
      <c r="E615" s="774"/>
      <c r="F615" s="774"/>
      <c r="G615" s="774"/>
      <c r="H615" s="774"/>
    </row>
    <row r="616" spans="3:8" s="146" customFormat="1" ht="12.75">
      <c r="C616" s="774"/>
      <c r="D616" s="774"/>
      <c r="E616" s="774"/>
      <c r="F616" s="774"/>
      <c r="G616" s="774"/>
      <c r="H616" s="774"/>
    </row>
    <row r="617" spans="3:8" s="146" customFormat="1" ht="12.75">
      <c r="C617" s="774"/>
      <c r="D617" s="774"/>
      <c r="E617" s="774"/>
      <c r="F617" s="774"/>
      <c r="G617" s="774"/>
      <c r="H617" s="774"/>
    </row>
    <row r="618" spans="3:8" s="146" customFormat="1" ht="12.75">
      <c r="C618" s="774"/>
      <c r="D618" s="774"/>
      <c r="E618" s="774"/>
      <c r="F618" s="774"/>
      <c r="G618" s="774"/>
      <c r="H618" s="774"/>
    </row>
    <row r="619" spans="3:8" s="146" customFormat="1" ht="12.75">
      <c r="C619" s="774"/>
      <c r="D619" s="774"/>
      <c r="E619" s="774"/>
      <c r="F619" s="774"/>
      <c r="G619" s="774"/>
      <c r="H619" s="774"/>
    </row>
    <row r="620" spans="3:8" s="146" customFormat="1" ht="12.75">
      <c r="C620" s="774"/>
      <c r="D620" s="774"/>
      <c r="E620" s="774"/>
      <c r="F620" s="774"/>
      <c r="G620" s="774"/>
      <c r="H620" s="774"/>
    </row>
    <row r="621" spans="3:8" s="146" customFormat="1" ht="12.75">
      <c r="C621" s="774"/>
      <c r="D621" s="774"/>
      <c r="E621" s="774"/>
      <c r="F621" s="774"/>
      <c r="G621" s="774"/>
      <c r="H621" s="774"/>
    </row>
    <row r="622" spans="3:8" s="146" customFormat="1" ht="12.75">
      <c r="C622" s="774"/>
      <c r="D622" s="774"/>
      <c r="E622" s="774"/>
      <c r="F622" s="774"/>
      <c r="G622" s="774"/>
      <c r="H622" s="774"/>
    </row>
    <row r="623" spans="3:8" s="146" customFormat="1" ht="12.75">
      <c r="C623" s="774"/>
      <c r="D623" s="774"/>
      <c r="E623" s="774"/>
      <c r="F623" s="774"/>
      <c r="G623" s="774"/>
      <c r="H623" s="774"/>
    </row>
    <row r="624" spans="3:8" s="146" customFormat="1" ht="12.75">
      <c r="C624" s="774"/>
      <c r="D624" s="774"/>
      <c r="E624" s="774"/>
      <c r="F624" s="774"/>
      <c r="G624" s="774"/>
      <c r="H624" s="774"/>
    </row>
    <row r="625" spans="3:8" s="146" customFormat="1" ht="12.75">
      <c r="C625" s="774"/>
      <c r="D625" s="774"/>
      <c r="E625" s="774"/>
      <c r="F625" s="774"/>
      <c r="G625" s="774"/>
      <c r="H625" s="774"/>
    </row>
    <row r="626" spans="3:8" s="146" customFormat="1" ht="12.75">
      <c r="C626" s="774"/>
      <c r="D626" s="774"/>
      <c r="E626" s="774"/>
      <c r="F626" s="774"/>
      <c r="G626" s="774"/>
      <c r="H626" s="774"/>
    </row>
    <row r="627" spans="3:8" s="146" customFormat="1" ht="12.75">
      <c r="C627" s="774"/>
      <c r="D627" s="774"/>
      <c r="E627" s="774"/>
      <c r="F627" s="774"/>
      <c r="G627" s="774"/>
      <c r="H627" s="774"/>
    </row>
    <row r="628" spans="3:8" s="146" customFormat="1" ht="12.75">
      <c r="C628" s="774"/>
      <c r="D628" s="774"/>
      <c r="E628" s="774"/>
      <c r="F628" s="774"/>
      <c r="G628" s="774"/>
      <c r="H628" s="774"/>
    </row>
    <row r="629" spans="3:8" s="146" customFormat="1" ht="12.75">
      <c r="C629" s="774"/>
      <c r="D629" s="774"/>
      <c r="E629" s="774"/>
      <c r="F629" s="774"/>
      <c r="G629" s="774"/>
      <c r="H629" s="774"/>
    </row>
    <row r="630" spans="3:8" s="146" customFormat="1" ht="12.75">
      <c r="C630" s="774"/>
      <c r="D630" s="774"/>
      <c r="E630" s="774"/>
      <c r="F630" s="774"/>
      <c r="G630" s="774"/>
      <c r="H630" s="774"/>
    </row>
    <row r="631" spans="3:8" s="146" customFormat="1" ht="12.75">
      <c r="C631" s="774"/>
      <c r="D631" s="774"/>
      <c r="E631" s="774"/>
      <c r="F631" s="774"/>
      <c r="G631" s="774"/>
      <c r="H631" s="774"/>
    </row>
    <row r="632" spans="3:8" s="146" customFormat="1" ht="12.75">
      <c r="C632" s="774"/>
      <c r="D632" s="774"/>
      <c r="E632" s="774"/>
      <c r="F632" s="774"/>
      <c r="G632" s="774"/>
      <c r="H632" s="774"/>
    </row>
    <row r="633" spans="3:8" s="146" customFormat="1" ht="12.75">
      <c r="C633" s="774"/>
      <c r="D633" s="774"/>
      <c r="E633" s="774"/>
      <c r="F633" s="774"/>
      <c r="G633" s="774"/>
      <c r="H633" s="774"/>
    </row>
    <row r="634" spans="3:8" s="146" customFormat="1" ht="12.75">
      <c r="C634" s="774"/>
      <c r="D634" s="774"/>
      <c r="E634" s="774"/>
      <c r="F634" s="774"/>
      <c r="G634" s="774"/>
      <c r="H634" s="774"/>
    </row>
    <row r="635" spans="3:8" s="146" customFormat="1" ht="12.75">
      <c r="C635" s="774"/>
      <c r="D635" s="774"/>
      <c r="E635" s="774"/>
      <c r="F635" s="774"/>
      <c r="G635" s="774"/>
      <c r="H635" s="774"/>
    </row>
    <row r="636" spans="3:8" s="146" customFormat="1" ht="12.75">
      <c r="C636" s="774"/>
      <c r="D636" s="774"/>
      <c r="E636" s="774"/>
      <c r="F636" s="774"/>
      <c r="G636" s="774"/>
      <c r="H636" s="774"/>
    </row>
    <row r="637" spans="3:8" s="146" customFormat="1" ht="12.75">
      <c r="C637" s="774"/>
      <c r="D637" s="774"/>
      <c r="E637" s="774"/>
      <c r="F637" s="774"/>
      <c r="G637" s="774"/>
      <c r="H637" s="774"/>
    </row>
    <row r="638" spans="3:8" s="146" customFormat="1" ht="12.75">
      <c r="C638" s="774"/>
      <c r="D638" s="774"/>
      <c r="E638" s="774"/>
      <c r="F638" s="774"/>
      <c r="G638" s="774"/>
      <c r="H638" s="774"/>
    </row>
    <row r="639" spans="3:8" s="146" customFormat="1" ht="12.75">
      <c r="C639" s="774"/>
      <c r="D639" s="774"/>
      <c r="E639" s="774"/>
      <c r="F639" s="774"/>
      <c r="G639" s="774"/>
      <c r="H639" s="774"/>
    </row>
    <row r="640" spans="3:8" s="146" customFormat="1" ht="12.75">
      <c r="C640" s="774"/>
      <c r="D640" s="774"/>
      <c r="E640" s="774"/>
      <c r="F640" s="774"/>
      <c r="G640" s="774"/>
      <c r="H640" s="774"/>
    </row>
    <row r="641" spans="3:8" s="146" customFormat="1" ht="12.75">
      <c r="C641" s="774"/>
      <c r="D641" s="774"/>
      <c r="E641" s="774"/>
      <c r="F641" s="774"/>
      <c r="G641" s="774"/>
      <c r="H641" s="774"/>
    </row>
    <row r="642" spans="3:8" s="146" customFormat="1" ht="12.75">
      <c r="C642" s="774"/>
      <c r="D642" s="774"/>
      <c r="E642" s="774"/>
      <c r="F642" s="774"/>
      <c r="G642" s="774"/>
      <c r="H642" s="774"/>
    </row>
    <row r="643" spans="3:8" s="146" customFormat="1" ht="12.75">
      <c r="C643" s="774"/>
      <c r="D643" s="774"/>
      <c r="E643" s="774"/>
      <c r="F643" s="774"/>
      <c r="G643" s="774"/>
      <c r="H643" s="774"/>
    </row>
    <row r="644" spans="3:8" s="146" customFormat="1" ht="12.75">
      <c r="C644" s="774"/>
      <c r="D644" s="774"/>
      <c r="E644" s="774"/>
      <c r="F644" s="774"/>
      <c r="G644" s="774"/>
      <c r="H644" s="774"/>
    </row>
    <row r="645" spans="3:8" s="146" customFormat="1" ht="12.75">
      <c r="C645" s="774"/>
      <c r="D645" s="774"/>
      <c r="E645" s="774"/>
      <c r="F645" s="774"/>
      <c r="G645" s="774"/>
      <c r="H645" s="774"/>
    </row>
    <row r="646" spans="3:8" s="146" customFormat="1" ht="12.75">
      <c r="C646" s="774"/>
      <c r="D646" s="774"/>
      <c r="E646" s="774"/>
      <c r="F646" s="774"/>
      <c r="G646" s="774"/>
      <c r="H646" s="774"/>
    </row>
    <row r="647" spans="3:8" s="146" customFormat="1" ht="12.75">
      <c r="C647" s="774"/>
      <c r="D647" s="774"/>
      <c r="E647" s="774"/>
      <c r="F647" s="774"/>
      <c r="G647" s="774"/>
      <c r="H647" s="774"/>
    </row>
    <row r="648" spans="3:8" s="146" customFormat="1" ht="12.75">
      <c r="C648" s="774"/>
      <c r="D648" s="774"/>
      <c r="E648" s="774"/>
      <c r="F648" s="774"/>
      <c r="G648" s="774"/>
      <c r="H648" s="774"/>
    </row>
    <row r="649" spans="3:8" s="146" customFormat="1" ht="12.75">
      <c r="C649" s="774"/>
      <c r="D649" s="774"/>
      <c r="E649" s="774"/>
      <c r="F649" s="774"/>
      <c r="G649" s="774"/>
      <c r="H649" s="774"/>
    </row>
    <row r="650" spans="3:8" s="146" customFormat="1" ht="12.75">
      <c r="C650" s="774"/>
      <c r="D650" s="774"/>
      <c r="E650" s="774"/>
      <c r="F650" s="774"/>
      <c r="G650" s="774"/>
      <c r="H650" s="774"/>
    </row>
    <row r="651" spans="3:8" s="146" customFormat="1" ht="12.75">
      <c r="C651" s="774"/>
      <c r="D651" s="774"/>
      <c r="E651" s="774"/>
      <c r="F651" s="774"/>
      <c r="G651" s="774"/>
      <c r="H651" s="774"/>
    </row>
    <row r="652" spans="3:8" s="146" customFormat="1" ht="12.75">
      <c r="C652" s="774"/>
      <c r="D652" s="774"/>
      <c r="E652" s="774"/>
      <c r="F652" s="774"/>
      <c r="G652" s="774"/>
      <c r="H652" s="774"/>
    </row>
    <row r="653" spans="3:8" s="146" customFormat="1" ht="12.75">
      <c r="C653" s="774"/>
      <c r="D653" s="774"/>
      <c r="E653" s="774"/>
      <c r="F653" s="774"/>
      <c r="G653" s="774"/>
      <c r="H653" s="774"/>
    </row>
    <row r="654" spans="3:8" s="146" customFormat="1" ht="12.75">
      <c r="C654" s="774"/>
      <c r="D654" s="774"/>
      <c r="E654" s="774"/>
      <c r="F654" s="774"/>
      <c r="G654" s="774"/>
      <c r="H654" s="774"/>
    </row>
    <row r="655" spans="3:8" s="146" customFormat="1" ht="12.75">
      <c r="C655" s="774"/>
      <c r="D655" s="774"/>
      <c r="E655" s="774"/>
      <c r="F655" s="774"/>
      <c r="G655" s="774"/>
      <c r="H655" s="774"/>
    </row>
    <row r="656" spans="3:8" s="146" customFormat="1" ht="12.75">
      <c r="C656" s="774"/>
      <c r="D656" s="774"/>
      <c r="E656" s="774"/>
      <c r="F656" s="774"/>
      <c r="G656" s="774"/>
      <c r="H656" s="774"/>
    </row>
    <row r="657" spans="3:8" s="146" customFormat="1" ht="12.75">
      <c r="C657" s="774"/>
      <c r="D657" s="774"/>
      <c r="E657" s="774"/>
      <c r="F657" s="774"/>
      <c r="G657" s="774"/>
      <c r="H657" s="774"/>
    </row>
    <row r="658" spans="3:8" s="146" customFormat="1" ht="12.75">
      <c r="C658" s="774"/>
      <c r="D658" s="774"/>
      <c r="E658" s="774"/>
      <c r="F658" s="774"/>
      <c r="G658" s="774"/>
      <c r="H658" s="774"/>
    </row>
    <row r="659" spans="3:8" s="146" customFormat="1" ht="12.75">
      <c r="C659" s="774"/>
      <c r="D659" s="774"/>
      <c r="E659" s="774"/>
      <c r="F659" s="774"/>
      <c r="G659" s="774"/>
      <c r="H659" s="774"/>
    </row>
    <row r="660" spans="3:8" s="146" customFormat="1" ht="12.75">
      <c r="C660" s="774"/>
      <c r="D660" s="774"/>
      <c r="E660" s="774"/>
      <c r="F660" s="774"/>
      <c r="G660" s="774"/>
      <c r="H660" s="774"/>
    </row>
    <row r="661" spans="3:8" s="146" customFormat="1" ht="12.75">
      <c r="C661" s="774"/>
      <c r="D661" s="774"/>
      <c r="E661" s="774"/>
      <c r="F661" s="774"/>
      <c r="G661" s="774"/>
      <c r="H661" s="774"/>
    </row>
    <row r="662" spans="3:8" s="146" customFormat="1" ht="12.75">
      <c r="C662" s="774"/>
      <c r="D662" s="774"/>
      <c r="E662" s="774"/>
      <c r="F662" s="774"/>
      <c r="G662" s="774"/>
      <c r="H662" s="774"/>
    </row>
    <row r="663" spans="3:8" s="146" customFormat="1" ht="12.75">
      <c r="C663" s="774"/>
      <c r="D663" s="774"/>
      <c r="E663" s="774"/>
      <c r="F663" s="774"/>
      <c r="G663" s="774"/>
      <c r="H663" s="774"/>
    </row>
    <row r="664" spans="3:8" s="146" customFormat="1" ht="12.75">
      <c r="C664" s="774"/>
      <c r="D664" s="774"/>
      <c r="E664" s="774"/>
      <c r="F664" s="774"/>
      <c r="G664" s="774"/>
      <c r="H664" s="774"/>
    </row>
    <row r="665" spans="3:8" s="146" customFormat="1" ht="12.75">
      <c r="C665" s="774"/>
      <c r="D665" s="774"/>
      <c r="E665" s="774"/>
      <c r="F665" s="774"/>
      <c r="G665" s="774"/>
      <c r="H665" s="774"/>
    </row>
    <row r="666" spans="3:8" s="146" customFormat="1" ht="12.75">
      <c r="C666" s="774"/>
      <c r="D666" s="774"/>
      <c r="E666" s="774"/>
      <c r="F666" s="774"/>
      <c r="G666" s="774"/>
      <c r="H666" s="774"/>
    </row>
    <row r="667" spans="3:8" s="146" customFormat="1" ht="12.75">
      <c r="C667" s="774"/>
      <c r="D667" s="774"/>
      <c r="E667" s="774"/>
      <c r="F667" s="774"/>
      <c r="G667" s="774"/>
      <c r="H667" s="774"/>
    </row>
    <row r="668" spans="3:8" s="146" customFormat="1" ht="12.75">
      <c r="C668" s="774"/>
      <c r="D668" s="774"/>
      <c r="E668" s="774"/>
      <c r="F668" s="774"/>
      <c r="G668" s="774"/>
      <c r="H668" s="774"/>
    </row>
    <row r="669" spans="3:8" s="146" customFormat="1" ht="12.75">
      <c r="C669" s="774"/>
      <c r="D669" s="774"/>
      <c r="E669" s="774"/>
      <c r="F669" s="774"/>
      <c r="G669" s="774"/>
      <c r="H669" s="774"/>
    </row>
    <row r="670" spans="3:8" s="146" customFormat="1" ht="12.75">
      <c r="C670" s="774"/>
      <c r="D670" s="774"/>
      <c r="E670" s="774"/>
      <c r="F670" s="774"/>
      <c r="G670" s="774"/>
      <c r="H670" s="774"/>
    </row>
    <row r="671" spans="3:8" s="146" customFormat="1" ht="12.75">
      <c r="C671" s="774"/>
      <c r="D671" s="774"/>
      <c r="E671" s="774"/>
      <c r="F671" s="774"/>
      <c r="G671" s="774"/>
      <c r="H671" s="774"/>
    </row>
    <row r="672" spans="3:8" s="146" customFormat="1" ht="12.75">
      <c r="C672" s="774"/>
      <c r="D672" s="774"/>
      <c r="E672" s="774"/>
      <c r="F672" s="774"/>
      <c r="G672" s="774"/>
      <c r="H672" s="774"/>
    </row>
    <row r="673" spans="3:8" s="146" customFormat="1" ht="12.75">
      <c r="C673" s="774"/>
      <c r="D673" s="774"/>
      <c r="E673" s="774"/>
      <c r="F673" s="774"/>
      <c r="G673" s="774"/>
      <c r="H673" s="774"/>
    </row>
    <row r="674" spans="3:8" s="146" customFormat="1" ht="12.75">
      <c r="C674" s="774"/>
      <c r="D674" s="774"/>
      <c r="E674" s="774"/>
      <c r="F674" s="774"/>
      <c r="G674" s="774"/>
      <c r="H674" s="774"/>
    </row>
    <row r="675" spans="3:8" s="146" customFormat="1" ht="12.75">
      <c r="C675" s="774"/>
      <c r="D675" s="774"/>
      <c r="E675" s="774"/>
      <c r="F675" s="774"/>
      <c r="G675" s="774"/>
      <c r="H675" s="774"/>
    </row>
    <row r="676" spans="3:8" s="146" customFormat="1" ht="12.75">
      <c r="C676" s="774"/>
      <c r="D676" s="774"/>
      <c r="E676" s="774"/>
      <c r="F676" s="774"/>
      <c r="G676" s="774"/>
      <c r="H676" s="774"/>
    </row>
    <row r="677" spans="3:8" s="146" customFormat="1" ht="12.75">
      <c r="C677" s="774"/>
      <c r="D677" s="774"/>
      <c r="E677" s="774"/>
      <c r="F677" s="774"/>
      <c r="G677" s="774"/>
      <c r="H677" s="774"/>
    </row>
    <row r="678" spans="3:8" s="146" customFormat="1" ht="12.75">
      <c r="C678" s="774"/>
      <c r="D678" s="774"/>
      <c r="E678" s="774"/>
      <c r="F678" s="774"/>
      <c r="G678" s="774"/>
      <c r="H678" s="774"/>
    </row>
    <row r="679" spans="3:8" s="146" customFormat="1" ht="12.75">
      <c r="C679" s="774"/>
      <c r="D679" s="774"/>
      <c r="E679" s="774"/>
      <c r="F679" s="774"/>
      <c r="G679" s="774"/>
      <c r="H679" s="774"/>
    </row>
    <row r="680" spans="3:8" s="146" customFormat="1" ht="12.75">
      <c r="C680" s="774"/>
      <c r="D680" s="774"/>
      <c r="E680" s="774"/>
      <c r="F680" s="774"/>
      <c r="G680" s="774"/>
      <c r="H680" s="774"/>
    </row>
    <row r="681" spans="3:8" s="146" customFormat="1" ht="12.75">
      <c r="C681" s="774"/>
      <c r="D681" s="774"/>
      <c r="E681" s="774"/>
      <c r="F681" s="774"/>
      <c r="G681" s="774"/>
      <c r="H681" s="774"/>
    </row>
    <row r="682" spans="3:8" s="146" customFormat="1" ht="12.75">
      <c r="C682" s="774"/>
      <c r="D682" s="774"/>
      <c r="E682" s="774"/>
      <c r="F682" s="774"/>
      <c r="G682" s="774"/>
      <c r="H682" s="774"/>
    </row>
    <row r="683" spans="3:8" s="146" customFormat="1" ht="12.75">
      <c r="C683" s="774"/>
      <c r="D683" s="774"/>
      <c r="E683" s="774"/>
      <c r="F683" s="774"/>
      <c r="G683" s="774"/>
      <c r="H683" s="774"/>
    </row>
    <row r="684" spans="3:8" s="146" customFormat="1" ht="12.75">
      <c r="C684" s="774"/>
      <c r="D684" s="774"/>
      <c r="E684" s="774"/>
      <c r="F684" s="774"/>
      <c r="G684" s="774"/>
      <c r="H684" s="774"/>
    </row>
    <row r="685" spans="3:8" s="146" customFormat="1" ht="12.75">
      <c r="C685" s="774"/>
      <c r="D685" s="774"/>
      <c r="E685" s="774"/>
      <c r="F685" s="774"/>
      <c r="G685" s="774"/>
      <c r="H685" s="774"/>
    </row>
    <row r="686" spans="3:8" s="146" customFormat="1" ht="12.75">
      <c r="C686" s="774"/>
      <c r="D686" s="774"/>
      <c r="E686" s="774"/>
      <c r="F686" s="774"/>
      <c r="G686" s="774"/>
      <c r="H686" s="774"/>
    </row>
    <row r="687" spans="3:8" s="146" customFormat="1" ht="12.75">
      <c r="C687" s="774"/>
      <c r="D687" s="774"/>
      <c r="E687" s="774"/>
      <c r="F687" s="774"/>
      <c r="G687" s="774"/>
      <c r="H687" s="774"/>
    </row>
    <row r="688" spans="3:8" s="146" customFormat="1" ht="12.75">
      <c r="C688" s="774"/>
      <c r="D688" s="774"/>
      <c r="E688" s="774"/>
      <c r="F688" s="774"/>
      <c r="G688" s="774"/>
      <c r="H688" s="774"/>
    </row>
    <row r="689" spans="3:8" s="146" customFormat="1" ht="12.75">
      <c r="C689" s="774"/>
      <c r="D689" s="774"/>
      <c r="E689" s="774"/>
      <c r="F689" s="774"/>
      <c r="G689" s="774"/>
      <c r="H689" s="774"/>
    </row>
    <row r="690" spans="3:8" s="146" customFormat="1" ht="12.75">
      <c r="C690" s="774"/>
      <c r="D690" s="774"/>
      <c r="E690" s="774"/>
      <c r="F690" s="774"/>
      <c r="G690" s="774"/>
      <c r="H690" s="774"/>
    </row>
    <row r="691" spans="3:8" s="146" customFormat="1" ht="12.75">
      <c r="C691" s="774"/>
      <c r="D691" s="774"/>
      <c r="E691" s="774"/>
      <c r="F691" s="774"/>
      <c r="G691" s="774"/>
      <c r="H691" s="774"/>
    </row>
    <row r="692" spans="3:8" s="146" customFormat="1" ht="12.75">
      <c r="C692" s="774"/>
      <c r="D692" s="774"/>
      <c r="E692" s="774"/>
      <c r="F692" s="774"/>
      <c r="G692" s="774"/>
      <c r="H692" s="774"/>
    </row>
    <row r="693" spans="3:8" s="146" customFormat="1" ht="12.75">
      <c r="C693" s="774"/>
      <c r="D693" s="774"/>
      <c r="E693" s="774"/>
      <c r="F693" s="774"/>
      <c r="G693" s="774"/>
      <c r="H693" s="774"/>
    </row>
    <row r="694" spans="3:8" s="146" customFormat="1" ht="12.75">
      <c r="C694" s="774"/>
      <c r="D694" s="774"/>
      <c r="E694" s="774"/>
      <c r="F694" s="774"/>
      <c r="G694" s="774"/>
      <c r="H694" s="774"/>
    </row>
    <row r="695" spans="3:8" s="146" customFormat="1" ht="12.75">
      <c r="C695" s="774"/>
      <c r="D695" s="774"/>
      <c r="E695" s="774"/>
      <c r="F695" s="774"/>
      <c r="G695" s="774"/>
      <c r="H695" s="774"/>
    </row>
    <row r="696" spans="3:8" s="146" customFormat="1" ht="12.75">
      <c r="C696" s="774"/>
      <c r="D696" s="774"/>
      <c r="E696" s="774"/>
      <c r="F696" s="774"/>
      <c r="G696" s="774"/>
      <c r="H696" s="774"/>
    </row>
    <row r="697" spans="3:8" s="146" customFormat="1" ht="12.75">
      <c r="C697" s="774"/>
      <c r="D697" s="774"/>
      <c r="E697" s="774"/>
      <c r="F697" s="774"/>
      <c r="G697" s="774"/>
      <c r="H697" s="774"/>
    </row>
    <row r="698" spans="3:8" s="146" customFormat="1" ht="12.75">
      <c r="C698" s="774"/>
      <c r="D698" s="774"/>
      <c r="E698" s="774"/>
      <c r="F698" s="774"/>
      <c r="G698" s="774"/>
      <c r="H698" s="774"/>
    </row>
    <row r="699" spans="3:8" s="146" customFormat="1" ht="12.75">
      <c r="C699" s="774"/>
      <c r="D699" s="774"/>
      <c r="E699" s="774"/>
      <c r="F699" s="774"/>
      <c r="G699" s="774"/>
      <c r="H699" s="774"/>
    </row>
    <row r="700" spans="3:8" s="146" customFormat="1" ht="12.75">
      <c r="C700" s="774"/>
      <c r="D700" s="774"/>
      <c r="E700" s="774"/>
      <c r="F700" s="774"/>
      <c r="G700" s="774"/>
      <c r="H700" s="774"/>
    </row>
    <row r="701" spans="3:8" s="146" customFormat="1" ht="12.75">
      <c r="C701" s="774"/>
      <c r="D701" s="774"/>
      <c r="E701" s="774"/>
      <c r="F701" s="774"/>
      <c r="G701" s="774"/>
      <c r="H701" s="774"/>
    </row>
    <row r="702" spans="3:8" s="146" customFormat="1" ht="12.75">
      <c r="C702" s="774"/>
      <c r="D702" s="774"/>
      <c r="E702" s="774"/>
      <c r="F702" s="774"/>
      <c r="G702" s="774"/>
      <c r="H702" s="774"/>
    </row>
    <row r="703" spans="3:8" s="146" customFormat="1" ht="12.75">
      <c r="C703" s="774"/>
      <c r="D703" s="774"/>
      <c r="E703" s="774"/>
      <c r="F703" s="774"/>
      <c r="G703" s="774"/>
      <c r="H703" s="774"/>
    </row>
    <row r="704" spans="3:8" s="146" customFormat="1" ht="12.75">
      <c r="C704" s="774"/>
      <c r="D704" s="774"/>
      <c r="E704" s="774"/>
      <c r="F704" s="774"/>
      <c r="G704" s="774"/>
      <c r="H704" s="774"/>
    </row>
    <row r="705" spans="3:8" s="146" customFormat="1" ht="12.75">
      <c r="C705" s="774"/>
      <c r="D705" s="774"/>
      <c r="E705" s="774"/>
      <c r="F705" s="774"/>
      <c r="G705" s="774"/>
      <c r="H705" s="774"/>
    </row>
    <row r="706" spans="3:8" s="146" customFormat="1" ht="12.75">
      <c r="C706" s="774"/>
      <c r="D706" s="774"/>
      <c r="E706" s="774"/>
      <c r="F706" s="774"/>
      <c r="G706" s="774"/>
      <c r="H706" s="774"/>
    </row>
    <row r="707" spans="3:8" s="146" customFormat="1" ht="12.75">
      <c r="C707" s="774"/>
      <c r="D707" s="774"/>
      <c r="E707" s="774"/>
      <c r="F707" s="774"/>
      <c r="G707" s="774"/>
      <c r="H707" s="774"/>
    </row>
    <row r="708" spans="3:8" s="146" customFormat="1" ht="12.75">
      <c r="C708" s="774"/>
      <c r="D708" s="774"/>
      <c r="E708" s="774"/>
      <c r="F708" s="774"/>
      <c r="G708" s="774"/>
      <c r="H708" s="774"/>
    </row>
    <row r="709" spans="3:8" s="146" customFormat="1" ht="12.75">
      <c r="C709" s="774"/>
      <c r="D709" s="774"/>
      <c r="E709" s="774"/>
      <c r="F709" s="774"/>
      <c r="G709" s="774"/>
      <c r="H709" s="774"/>
    </row>
    <row r="710" spans="3:8" s="146" customFormat="1" ht="12.75">
      <c r="C710" s="774"/>
      <c r="D710" s="774"/>
      <c r="E710" s="774"/>
      <c r="F710" s="774"/>
      <c r="G710" s="774"/>
      <c r="H710" s="774"/>
    </row>
    <row r="711" spans="3:8" s="146" customFormat="1" ht="12.75">
      <c r="C711" s="774"/>
      <c r="D711" s="774"/>
      <c r="E711" s="774"/>
      <c r="F711" s="774"/>
      <c r="G711" s="774"/>
      <c r="H711" s="774"/>
    </row>
    <row r="712" spans="3:8" s="146" customFormat="1" ht="12.75">
      <c r="C712" s="774"/>
      <c r="D712" s="774"/>
      <c r="E712" s="774"/>
      <c r="F712" s="774"/>
      <c r="G712" s="774"/>
      <c r="H712" s="774"/>
    </row>
    <row r="713" spans="3:8" s="146" customFormat="1" ht="12.75">
      <c r="C713" s="774"/>
      <c r="D713" s="774"/>
      <c r="E713" s="774"/>
      <c r="F713" s="774"/>
      <c r="G713" s="774"/>
      <c r="H713" s="774"/>
    </row>
    <row r="714" spans="3:8" s="146" customFormat="1" ht="12.75">
      <c r="C714" s="774"/>
      <c r="D714" s="774"/>
      <c r="E714" s="774"/>
      <c r="F714" s="774"/>
      <c r="G714" s="774"/>
      <c r="H714" s="774"/>
    </row>
    <row r="715" spans="3:8" s="146" customFormat="1" ht="12.75">
      <c r="C715" s="774"/>
      <c r="D715" s="774"/>
      <c r="E715" s="774"/>
      <c r="F715" s="774"/>
      <c r="G715" s="774"/>
      <c r="H715" s="774"/>
    </row>
    <row r="716" spans="3:8" s="146" customFormat="1" ht="12.75">
      <c r="C716" s="774"/>
      <c r="D716" s="774"/>
      <c r="E716" s="774"/>
      <c r="F716" s="774"/>
      <c r="G716" s="774"/>
      <c r="H716" s="774"/>
    </row>
    <row r="717" spans="3:8" s="146" customFormat="1" ht="12.75">
      <c r="C717" s="774"/>
      <c r="D717" s="774"/>
      <c r="E717" s="774"/>
      <c r="F717" s="774"/>
      <c r="G717" s="774"/>
      <c r="H717" s="774"/>
    </row>
    <row r="718" spans="3:8" s="146" customFormat="1" ht="12.75">
      <c r="C718" s="774"/>
      <c r="D718" s="774"/>
      <c r="E718" s="774"/>
      <c r="F718" s="774"/>
      <c r="G718" s="774"/>
      <c r="H718" s="774"/>
    </row>
    <row r="719" spans="3:8" s="146" customFormat="1" ht="12.75">
      <c r="C719" s="774"/>
      <c r="D719" s="774"/>
      <c r="E719" s="774"/>
      <c r="F719" s="774"/>
      <c r="G719" s="774"/>
      <c r="H719" s="774"/>
    </row>
    <row r="720" spans="3:8" s="146" customFormat="1" ht="12.75">
      <c r="C720" s="774"/>
      <c r="D720" s="774"/>
      <c r="E720" s="774"/>
      <c r="F720" s="774"/>
      <c r="G720" s="774"/>
      <c r="H720" s="774"/>
    </row>
    <row r="721" spans="3:8" s="146" customFormat="1" ht="12.75">
      <c r="C721" s="774"/>
      <c r="D721" s="774"/>
      <c r="E721" s="774"/>
      <c r="F721" s="774"/>
      <c r="G721" s="774"/>
      <c r="H721" s="774"/>
    </row>
    <row r="722" spans="3:8" s="146" customFormat="1" ht="12.75">
      <c r="C722" s="774"/>
      <c r="D722" s="774"/>
      <c r="E722" s="774"/>
      <c r="F722" s="774"/>
      <c r="G722" s="774"/>
      <c r="H722" s="774"/>
    </row>
    <row r="723" spans="3:8" s="146" customFormat="1" ht="12.75">
      <c r="C723" s="774"/>
      <c r="D723" s="774"/>
      <c r="E723" s="774"/>
      <c r="F723" s="774"/>
      <c r="G723" s="774"/>
      <c r="H723" s="774"/>
    </row>
    <row r="724" spans="3:8" s="146" customFormat="1" ht="12.75">
      <c r="C724" s="774"/>
      <c r="D724" s="774"/>
      <c r="E724" s="774"/>
      <c r="F724" s="774"/>
      <c r="G724" s="774"/>
      <c r="H724" s="774"/>
    </row>
    <row r="725" spans="3:8" s="146" customFormat="1" ht="12.75">
      <c r="C725" s="774"/>
      <c r="D725" s="774"/>
      <c r="E725" s="774"/>
      <c r="F725" s="774"/>
      <c r="G725" s="774"/>
      <c r="H725" s="774"/>
    </row>
    <row r="726" spans="3:8" s="146" customFormat="1" ht="12.75">
      <c r="C726" s="774"/>
      <c r="D726" s="774"/>
      <c r="E726" s="774"/>
      <c r="F726" s="774"/>
      <c r="G726" s="774"/>
      <c r="H726" s="774"/>
    </row>
    <row r="727" spans="3:8" s="146" customFormat="1" ht="12.75">
      <c r="C727" s="774"/>
      <c r="D727" s="774"/>
      <c r="E727" s="774"/>
      <c r="F727" s="774"/>
      <c r="G727" s="774"/>
      <c r="H727" s="774"/>
    </row>
    <row r="728" spans="3:8" s="146" customFormat="1" ht="12.75">
      <c r="C728" s="774"/>
      <c r="D728" s="774"/>
      <c r="E728" s="774"/>
      <c r="F728" s="774"/>
      <c r="G728" s="774"/>
      <c r="H728" s="774"/>
    </row>
    <row r="729" spans="3:8" s="146" customFormat="1" ht="12.75">
      <c r="C729" s="774"/>
      <c r="D729" s="774"/>
      <c r="E729" s="774"/>
      <c r="F729" s="774"/>
      <c r="G729" s="774"/>
      <c r="H729" s="774"/>
    </row>
    <row r="730" spans="3:8" s="146" customFormat="1" ht="12.75">
      <c r="C730" s="774"/>
      <c r="D730" s="774"/>
      <c r="E730" s="774"/>
      <c r="F730" s="774"/>
      <c r="G730" s="774"/>
      <c r="H730" s="774"/>
    </row>
    <row r="731" spans="3:8" s="146" customFormat="1" ht="12.75">
      <c r="C731" s="774"/>
      <c r="D731" s="774"/>
      <c r="E731" s="774"/>
      <c r="F731" s="774"/>
      <c r="G731" s="774"/>
      <c r="H731" s="774"/>
    </row>
    <row r="732" spans="3:8" s="146" customFormat="1" ht="12.75">
      <c r="C732" s="774"/>
      <c r="D732" s="774"/>
      <c r="E732" s="774"/>
      <c r="F732" s="774"/>
      <c r="G732" s="774"/>
      <c r="H732" s="774"/>
    </row>
    <row r="733" spans="3:8" s="146" customFormat="1" ht="12.75">
      <c r="C733" s="774"/>
      <c r="D733" s="774"/>
      <c r="E733" s="774"/>
      <c r="F733" s="774"/>
      <c r="G733" s="774"/>
      <c r="H733" s="774"/>
    </row>
    <row r="734" spans="3:8" s="146" customFormat="1" ht="12.75">
      <c r="C734" s="774"/>
      <c r="D734" s="774"/>
      <c r="E734" s="774"/>
      <c r="F734" s="774"/>
      <c r="G734" s="774"/>
      <c r="H734" s="774"/>
    </row>
    <row r="735" spans="3:8" s="146" customFormat="1" ht="12.75">
      <c r="C735" s="774"/>
      <c r="D735" s="774"/>
      <c r="E735" s="774"/>
      <c r="F735" s="774"/>
      <c r="G735" s="774"/>
      <c r="H735" s="774"/>
    </row>
    <row r="736" spans="3:8" s="146" customFormat="1" ht="12.75">
      <c r="C736" s="774"/>
      <c r="D736" s="774"/>
      <c r="E736" s="774"/>
      <c r="F736" s="774"/>
      <c r="G736" s="774"/>
      <c r="H736" s="774"/>
    </row>
    <row r="737" spans="3:8" s="146" customFormat="1" ht="12.75">
      <c r="C737" s="774"/>
      <c r="D737" s="774"/>
      <c r="E737" s="774"/>
      <c r="F737" s="774"/>
      <c r="G737" s="774"/>
      <c r="H737" s="774"/>
    </row>
    <row r="738" spans="3:8" s="146" customFormat="1" ht="12.75">
      <c r="C738" s="774"/>
      <c r="D738" s="774"/>
      <c r="E738" s="774"/>
      <c r="F738" s="774"/>
      <c r="G738" s="774"/>
      <c r="H738" s="774"/>
    </row>
    <row r="739" spans="3:8" s="146" customFormat="1" ht="12.75">
      <c r="C739" s="774"/>
      <c r="D739" s="774"/>
      <c r="E739" s="774"/>
      <c r="F739" s="774"/>
      <c r="G739" s="774"/>
      <c r="H739" s="774"/>
    </row>
    <row r="740" spans="3:8" s="146" customFormat="1" ht="12.75">
      <c r="C740" s="774"/>
      <c r="D740" s="774"/>
      <c r="E740" s="774"/>
      <c r="F740" s="774"/>
      <c r="G740" s="774"/>
      <c r="H740" s="774"/>
    </row>
    <row r="741" spans="3:8" s="146" customFormat="1" ht="12.75">
      <c r="C741" s="774"/>
      <c r="D741" s="774"/>
      <c r="E741" s="774"/>
      <c r="F741" s="774"/>
      <c r="G741" s="774"/>
      <c r="H741" s="774"/>
    </row>
    <row r="742" spans="3:8" s="146" customFormat="1" ht="12.75">
      <c r="C742" s="774"/>
      <c r="D742" s="774"/>
      <c r="E742" s="774"/>
      <c r="F742" s="774"/>
      <c r="G742" s="774"/>
      <c r="H742" s="774"/>
    </row>
    <row r="743" spans="3:8" s="146" customFormat="1" ht="12.75">
      <c r="C743" s="774"/>
      <c r="D743" s="774"/>
      <c r="E743" s="774"/>
      <c r="F743" s="774"/>
      <c r="G743" s="774"/>
      <c r="H743" s="774"/>
    </row>
    <row r="744" spans="3:8" s="146" customFormat="1" ht="12.75">
      <c r="C744" s="774"/>
      <c r="D744" s="774"/>
      <c r="E744" s="774"/>
      <c r="F744" s="774"/>
      <c r="G744" s="774"/>
      <c r="H744" s="774"/>
    </row>
    <row r="745" spans="3:8" s="146" customFormat="1" ht="12.75">
      <c r="C745" s="774"/>
      <c r="D745" s="774"/>
      <c r="E745" s="774"/>
      <c r="F745" s="774"/>
      <c r="G745" s="774"/>
      <c r="H745" s="774"/>
    </row>
    <row r="746" spans="3:8" s="146" customFormat="1" ht="12.75">
      <c r="C746" s="774"/>
      <c r="D746" s="774"/>
      <c r="E746" s="774"/>
      <c r="F746" s="774"/>
      <c r="G746" s="774"/>
      <c r="H746" s="774"/>
    </row>
    <row r="747" spans="3:8" s="146" customFormat="1" ht="12.75">
      <c r="C747" s="774"/>
      <c r="D747" s="774"/>
      <c r="E747" s="774"/>
      <c r="F747" s="774"/>
      <c r="G747" s="774"/>
      <c r="H747" s="774"/>
    </row>
    <row r="748" spans="3:8" s="146" customFormat="1" ht="12.75">
      <c r="C748" s="774"/>
      <c r="D748" s="774"/>
      <c r="E748" s="774"/>
      <c r="F748" s="774"/>
      <c r="G748" s="774"/>
      <c r="H748" s="774"/>
    </row>
    <row r="749" spans="3:8" s="146" customFormat="1" ht="12.75">
      <c r="C749" s="774"/>
      <c r="D749" s="774"/>
      <c r="E749" s="774"/>
      <c r="F749" s="774"/>
      <c r="G749" s="774"/>
      <c r="H749" s="774"/>
    </row>
    <row r="750" spans="3:8" s="146" customFormat="1" ht="12.75">
      <c r="C750" s="774"/>
      <c r="D750" s="774"/>
      <c r="E750" s="774"/>
      <c r="F750" s="774"/>
      <c r="G750" s="774"/>
      <c r="H750" s="774"/>
    </row>
    <row r="751" spans="3:8" s="146" customFormat="1" ht="12.75">
      <c r="C751" s="774"/>
      <c r="D751" s="774"/>
      <c r="E751" s="774"/>
      <c r="F751" s="774"/>
      <c r="G751" s="774"/>
      <c r="H751" s="774"/>
    </row>
    <row r="752" spans="3:8" s="146" customFormat="1" ht="12.75">
      <c r="C752" s="774"/>
      <c r="D752" s="774"/>
      <c r="E752" s="774"/>
      <c r="F752" s="774"/>
      <c r="G752" s="774"/>
      <c r="H752" s="774"/>
    </row>
    <row r="753" spans="3:8" s="146" customFormat="1" ht="12.75">
      <c r="C753" s="774"/>
      <c r="D753" s="774"/>
      <c r="E753" s="774"/>
      <c r="F753" s="774"/>
      <c r="G753" s="774"/>
      <c r="H753" s="774"/>
    </row>
    <row r="754" spans="3:8" s="146" customFormat="1" ht="12.75">
      <c r="C754" s="774"/>
      <c r="D754" s="774"/>
      <c r="E754" s="774"/>
      <c r="F754" s="774"/>
      <c r="G754" s="774"/>
      <c r="H754" s="774"/>
    </row>
    <row r="755" spans="3:8" s="146" customFormat="1" ht="12.75">
      <c r="C755" s="774"/>
      <c r="D755" s="774"/>
      <c r="E755" s="774"/>
      <c r="F755" s="774"/>
      <c r="G755" s="774"/>
      <c r="H755" s="774"/>
    </row>
    <row r="756" spans="3:8" s="146" customFormat="1" ht="12.75">
      <c r="C756" s="774"/>
      <c r="D756" s="774"/>
      <c r="E756" s="774"/>
      <c r="F756" s="774"/>
      <c r="G756" s="774"/>
      <c r="H756" s="774"/>
    </row>
    <row r="757" spans="3:8" s="146" customFormat="1" ht="12.75">
      <c r="C757" s="774"/>
      <c r="D757" s="774"/>
      <c r="E757" s="774"/>
      <c r="F757" s="774"/>
      <c r="G757" s="774"/>
      <c r="H757" s="774"/>
    </row>
    <row r="758" spans="3:8" s="146" customFormat="1" ht="12.75">
      <c r="C758" s="774"/>
      <c r="D758" s="774"/>
      <c r="E758" s="774"/>
      <c r="F758" s="774"/>
      <c r="G758" s="774"/>
      <c r="H758" s="774"/>
    </row>
    <row r="759" spans="3:8" s="146" customFormat="1" ht="12.75">
      <c r="C759" s="774"/>
      <c r="D759" s="774"/>
      <c r="E759" s="774"/>
      <c r="F759" s="774"/>
      <c r="G759" s="774"/>
      <c r="H759" s="774"/>
    </row>
    <row r="760" spans="3:8" s="146" customFormat="1" ht="12.75">
      <c r="C760" s="774"/>
      <c r="D760" s="774"/>
      <c r="E760" s="774"/>
      <c r="F760" s="774"/>
      <c r="G760" s="774"/>
      <c r="H760" s="774"/>
    </row>
    <row r="761" spans="3:8" s="146" customFormat="1" ht="12.75">
      <c r="C761" s="774"/>
      <c r="D761" s="774"/>
      <c r="E761" s="774"/>
      <c r="F761" s="774"/>
      <c r="G761" s="774"/>
      <c r="H761" s="774"/>
    </row>
    <row r="762" spans="3:8" s="146" customFormat="1" ht="12.75">
      <c r="C762" s="774"/>
      <c r="D762" s="774"/>
      <c r="E762" s="774"/>
      <c r="F762" s="774"/>
      <c r="G762" s="774"/>
      <c r="H762" s="774"/>
    </row>
    <row r="763" spans="3:8" s="146" customFormat="1" ht="12.75">
      <c r="C763" s="774"/>
      <c r="D763" s="774"/>
      <c r="E763" s="774"/>
      <c r="F763" s="774"/>
      <c r="G763" s="774"/>
      <c r="H763" s="774"/>
    </row>
    <row r="764" spans="3:8" s="146" customFormat="1" ht="12.75">
      <c r="C764" s="774"/>
      <c r="D764" s="774"/>
      <c r="E764" s="774"/>
      <c r="F764" s="774"/>
      <c r="G764" s="774"/>
      <c r="H764" s="774"/>
    </row>
    <row r="765" spans="3:8" s="146" customFormat="1" ht="12.75">
      <c r="C765" s="774"/>
      <c r="D765" s="774"/>
      <c r="E765" s="774"/>
      <c r="F765" s="774"/>
      <c r="G765" s="774"/>
      <c r="H765" s="774"/>
    </row>
    <row r="766" spans="3:8" s="146" customFormat="1" ht="12.75">
      <c r="C766" s="774"/>
      <c r="D766" s="774"/>
      <c r="E766" s="774"/>
      <c r="F766" s="774"/>
      <c r="G766" s="774"/>
      <c r="H766" s="774"/>
    </row>
    <row r="767" spans="3:8" s="146" customFormat="1" ht="12.75">
      <c r="C767" s="774"/>
      <c r="D767" s="774"/>
      <c r="E767" s="774"/>
      <c r="F767" s="774"/>
      <c r="G767" s="774"/>
      <c r="H767" s="774"/>
    </row>
    <row r="768" spans="3:8" s="146" customFormat="1" ht="12.75">
      <c r="C768" s="774"/>
      <c r="D768" s="774"/>
      <c r="E768" s="774"/>
      <c r="F768" s="774"/>
      <c r="G768" s="774"/>
      <c r="H768" s="774"/>
    </row>
    <row r="769" spans="3:8" s="146" customFormat="1" ht="12.75">
      <c r="C769" s="774"/>
      <c r="D769" s="774"/>
      <c r="E769" s="774"/>
      <c r="F769" s="774"/>
      <c r="G769" s="774"/>
      <c r="H769" s="774"/>
    </row>
    <row r="770" spans="3:8" s="146" customFormat="1" ht="12.75">
      <c r="C770" s="774"/>
      <c r="D770" s="774"/>
      <c r="E770" s="774"/>
      <c r="F770" s="774"/>
      <c r="G770" s="774"/>
      <c r="H770" s="774"/>
    </row>
    <row r="771" spans="3:8" s="146" customFormat="1" ht="12.75">
      <c r="C771" s="774"/>
      <c r="D771" s="774"/>
      <c r="E771" s="774"/>
      <c r="F771" s="774"/>
      <c r="G771" s="774"/>
      <c r="H771" s="774"/>
    </row>
    <row r="772" spans="3:8" s="146" customFormat="1" ht="12.75">
      <c r="C772" s="774"/>
      <c r="D772" s="774"/>
      <c r="E772" s="774"/>
      <c r="F772" s="774"/>
      <c r="G772" s="774"/>
      <c r="H772" s="774"/>
    </row>
    <row r="773" spans="3:8" s="146" customFormat="1" ht="12.75">
      <c r="C773" s="774"/>
      <c r="D773" s="774"/>
      <c r="E773" s="774"/>
      <c r="F773" s="774"/>
      <c r="G773" s="774"/>
      <c r="H773" s="774"/>
    </row>
    <row r="774" spans="3:8" s="146" customFormat="1" ht="12.75">
      <c r="C774" s="774"/>
      <c r="D774" s="774"/>
      <c r="E774" s="774"/>
      <c r="F774" s="774"/>
      <c r="G774" s="774"/>
      <c r="H774" s="774"/>
    </row>
    <row r="775" spans="3:8" s="146" customFormat="1" ht="12.75">
      <c r="C775" s="774"/>
      <c r="D775" s="774"/>
      <c r="E775" s="774"/>
      <c r="F775" s="774"/>
      <c r="G775" s="774"/>
      <c r="H775" s="774"/>
    </row>
    <row r="776" spans="3:8" s="146" customFormat="1" ht="12.75">
      <c r="C776" s="774"/>
      <c r="D776" s="774"/>
      <c r="E776" s="774"/>
      <c r="F776" s="774"/>
      <c r="G776" s="774"/>
      <c r="H776" s="774"/>
    </row>
    <row r="777" spans="3:8" s="146" customFormat="1" ht="12.75">
      <c r="C777" s="774"/>
      <c r="D777" s="774"/>
      <c r="E777" s="774"/>
      <c r="F777" s="774"/>
      <c r="G777" s="774"/>
      <c r="H777" s="774"/>
    </row>
    <row r="778" spans="3:8" s="146" customFormat="1" ht="12.75">
      <c r="C778" s="774"/>
      <c r="D778" s="774"/>
      <c r="E778" s="774"/>
      <c r="F778" s="774"/>
      <c r="G778" s="774"/>
      <c r="H778" s="774"/>
    </row>
    <row r="779" spans="3:8" s="146" customFormat="1" ht="12.75">
      <c r="C779" s="774"/>
      <c r="D779" s="774"/>
      <c r="E779" s="774"/>
      <c r="F779" s="774"/>
      <c r="G779" s="774"/>
      <c r="H779" s="774"/>
    </row>
    <row r="780" spans="3:8" s="146" customFormat="1" ht="12.75">
      <c r="C780" s="774"/>
      <c r="D780" s="774"/>
      <c r="E780" s="774"/>
      <c r="F780" s="774"/>
      <c r="G780" s="774"/>
      <c r="H780" s="774"/>
    </row>
    <row r="781" spans="3:8" s="146" customFormat="1" ht="12.75">
      <c r="C781" s="774"/>
      <c r="D781" s="774"/>
      <c r="E781" s="774"/>
      <c r="F781" s="774"/>
      <c r="G781" s="774"/>
      <c r="H781" s="774"/>
    </row>
    <row r="782" spans="3:8" s="146" customFormat="1" ht="12.75">
      <c r="C782" s="774"/>
      <c r="D782" s="774"/>
      <c r="E782" s="774"/>
      <c r="F782" s="774"/>
      <c r="G782" s="774"/>
      <c r="H782" s="774"/>
    </row>
    <row r="783" spans="3:8" s="146" customFormat="1" ht="12.75">
      <c r="C783" s="774"/>
      <c r="D783" s="774"/>
      <c r="E783" s="774"/>
      <c r="F783" s="774"/>
      <c r="G783" s="774"/>
      <c r="H783" s="774"/>
    </row>
    <row r="784" spans="3:8" s="146" customFormat="1" ht="12.75">
      <c r="C784" s="774"/>
      <c r="D784" s="774"/>
      <c r="E784" s="774"/>
      <c r="F784" s="774"/>
      <c r="G784" s="774"/>
      <c r="H784" s="774"/>
    </row>
    <row r="785" spans="3:8" s="146" customFormat="1" ht="12.75">
      <c r="C785" s="774"/>
      <c r="D785" s="774"/>
      <c r="E785" s="774"/>
      <c r="F785" s="774"/>
      <c r="G785" s="774"/>
      <c r="H785" s="774"/>
    </row>
    <row r="786" spans="3:8" s="146" customFormat="1" ht="12.75">
      <c r="C786" s="774"/>
      <c r="D786" s="774"/>
      <c r="E786" s="774"/>
      <c r="F786" s="774"/>
      <c r="G786" s="774"/>
      <c r="H786" s="774"/>
    </row>
    <row r="787" spans="3:8" s="146" customFormat="1" ht="12.75">
      <c r="C787" s="774"/>
      <c r="D787" s="774"/>
      <c r="E787" s="774"/>
      <c r="F787" s="774"/>
      <c r="G787" s="774"/>
      <c r="H787" s="774"/>
    </row>
    <row r="788" spans="3:8" s="146" customFormat="1" ht="12.75">
      <c r="C788" s="774"/>
      <c r="D788" s="774"/>
      <c r="E788" s="774"/>
      <c r="F788" s="774"/>
      <c r="G788" s="774"/>
      <c r="H788" s="774"/>
    </row>
    <row r="789" spans="3:8" s="146" customFormat="1" ht="12.75">
      <c r="C789" s="774"/>
      <c r="D789" s="774"/>
      <c r="E789" s="774"/>
      <c r="F789" s="774"/>
      <c r="G789" s="774"/>
      <c r="H789" s="774"/>
    </row>
    <row r="790" spans="3:8" s="146" customFormat="1" ht="12.75">
      <c r="C790" s="774"/>
      <c r="D790" s="774"/>
      <c r="E790" s="774"/>
      <c r="F790" s="774"/>
      <c r="G790" s="774"/>
      <c r="H790" s="774"/>
    </row>
    <row r="791" spans="3:8" s="146" customFormat="1" ht="12.75">
      <c r="C791" s="774"/>
      <c r="D791" s="774"/>
      <c r="E791" s="774"/>
      <c r="F791" s="774"/>
      <c r="G791" s="774"/>
      <c r="H791" s="774"/>
    </row>
    <row r="792" spans="3:8" s="146" customFormat="1" ht="12.75">
      <c r="C792" s="774"/>
      <c r="D792" s="774"/>
      <c r="E792" s="774"/>
      <c r="F792" s="774"/>
      <c r="G792" s="774"/>
      <c r="H792" s="774"/>
    </row>
    <row r="793" spans="3:8" s="146" customFormat="1" ht="12.75">
      <c r="C793" s="774"/>
      <c r="D793" s="774"/>
      <c r="E793" s="774"/>
      <c r="F793" s="774"/>
      <c r="G793" s="774"/>
      <c r="H793" s="774"/>
    </row>
    <row r="794" spans="3:8" s="146" customFormat="1" ht="12.75">
      <c r="C794" s="774"/>
      <c r="D794" s="774"/>
      <c r="E794" s="774"/>
      <c r="F794" s="774"/>
      <c r="G794" s="774"/>
      <c r="H794" s="774"/>
    </row>
    <row r="795" spans="3:8" s="146" customFormat="1" ht="12.75">
      <c r="C795" s="774"/>
      <c r="D795" s="774"/>
      <c r="E795" s="774"/>
      <c r="F795" s="774"/>
      <c r="G795" s="774"/>
      <c r="H795" s="774"/>
    </row>
    <row r="796" spans="3:8" s="146" customFormat="1" ht="12.75">
      <c r="C796" s="774"/>
      <c r="D796" s="774"/>
      <c r="E796" s="774"/>
      <c r="F796" s="774"/>
      <c r="G796" s="774"/>
      <c r="H796" s="774"/>
    </row>
    <row r="797" spans="3:8" s="146" customFormat="1" ht="12.75">
      <c r="C797" s="774"/>
      <c r="D797" s="774"/>
      <c r="E797" s="774"/>
      <c r="F797" s="774"/>
      <c r="G797" s="774"/>
      <c r="H797" s="774"/>
    </row>
    <row r="798" spans="3:8" s="146" customFormat="1" ht="12.75">
      <c r="C798" s="774"/>
      <c r="D798" s="774"/>
      <c r="E798" s="774"/>
      <c r="F798" s="774"/>
      <c r="G798" s="774"/>
      <c r="H798" s="774"/>
    </row>
    <row r="799" spans="3:8" s="146" customFormat="1" ht="12.75">
      <c r="C799" s="774"/>
      <c r="D799" s="774"/>
      <c r="E799" s="774"/>
      <c r="F799" s="774"/>
      <c r="G799" s="774"/>
      <c r="H799" s="774"/>
    </row>
    <row r="800" spans="3:8" s="146" customFormat="1" ht="12.75">
      <c r="C800" s="774"/>
      <c r="D800" s="774"/>
      <c r="E800" s="774"/>
      <c r="F800" s="774"/>
      <c r="G800" s="774"/>
      <c r="H800" s="774"/>
    </row>
    <row r="801" spans="3:8" s="146" customFormat="1" ht="12.75">
      <c r="C801" s="774"/>
      <c r="D801" s="774"/>
      <c r="E801" s="774"/>
      <c r="F801" s="774"/>
      <c r="G801" s="774"/>
      <c r="H801" s="774"/>
    </row>
    <row r="802" spans="3:8" s="146" customFormat="1" ht="12.75">
      <c r="C802" s="774"/>
      <c r="D802" s="774"/>
      <c r="E802" s="774"/>
      <c r="F802" s="774"/>
      <c r="G802" s="774"/>
      <c r="H802" s="774"/>
    </row>
    <row r="803" spans="3:8" s="146" customFormat="1" ht="12.75">
      <c r="C803" s="774"/>
      <c r="D803" s="774"/>
      <c r="E803" s="774"/>
      <c r="F803" s="774"/>
      <c r="G803" s="774"/>
      <c r="H803" s="774"/>
    </row>
    <row r="804" spans="3:8" s="146" customFormat="1" ht="12.75">
      <c r="C804" s="774"/>
      <c r="D804" s="774"/>
      <c r="E804" s="774"/>
      <c r="F804" s="774"/>
      <c r="G804" s="774"/>
      <c r="H804" s="774"/>
    </row>
    <row r="805" spans="3:8" s="146" customFormat="1" ht="12.75">
      <c r="C805" s="774"/>
      <c r="D805" s="774"/>
      <c r="E805" s="774"/>
      <c r="F805" s="774"/>
      <c r="G805" s="774"/>
      <c r="H805" s="774"/>
    </row>
    <row r="806" spans="3:8" s="146" customFormat="1" ht="12.75">
      <c r="C806" s="774"/>
      <c r="D806" s="774"/>
      <c r="E806" s="774"/>
      <c r="F806" s="774"/>
      <c r="G806" s="774"/>
      <c r="H806" s="774"/>
    </row>
    <row r="807" spans="3:8" s="146" customFormat="1" ht="12.75">
      <c r="C807" s="774"/>
      <c r="D807" s="774"/>
      <c r="E807" s="774"/>
      <c r="F807" s="774"/>
      <c r="G807" s="774"/>
      <c r="H807" s="774"/>
    </row>
    <row r="808" spans="3:8" s="146" customFormat="1" ht="12.75">
      <c r="C808" s="774"/>
      <c r="D808" s="774"/>
      <c r="E808" s="774"/>
      <c r="F808" s="774"/>
      <c r="G808" s="774"/>
      <c r="H808" s="774"/>
    </row>
    <row r="809" spans="3:8" s="146" customFormat="1" ht="12.75">
      <c r="C809" s="774"/>
      <c r="D809" s="774"/>
      <c r="E809" s="774"/>
      <c r="F809" s="774"/>
      <c r="G809" s="774"/>
      <c r="H809" s="774"/>
    </row>
    <row r="810" spans="3:8" s="146" customFormat="1" ht="12.75">
      <c r="C810" s="774"/>
      <c r="D810" s="774"/>
      <c r="E810" s="774"/>
      <c r="F810" s="774"/>
      <c r="G810" s="774"/>
      <c r="H810" s="774"/>
    </row>
    <row r="811" spans="3:8" s="146" customFormat="1" ht="12.75">
      <c r="C811" s="774"/>
      <c r="D811" s="774"/>
      <c r="E811" s="774"/>
      <c r="F811" s="774"/>
      <c r="G811" s="774"/>
      <c r="H811" s="774"/>
    </row>
    <row r="812" spans="3:8" s="146" customFormat="1" ht="12.75">
      <c r="C812" s="774"/>
      <c r="D812" s="774"/>
      <c r="E812" s="774"/>
      <c r="F812" s="774"/>
      <c r="G812" s="774"/>
      <c r="H812" s="774"/>
    </row>
    <row r="813" spans="3:8" s="146" customFormat="1" ht="12.75">
      <c r="C813" s="774"/>
      <c r="D813" s="774"/>
      <c r="E813" s="774"/>
      <c r="F813" s="774"/>
      <c r="G813" s="774"/>
      <c r="H813" s="774"/>
    </row>
    <row r="814" spans="3:8" s="146" customFormat="1" ht="12.75">
      <c r="C814" s="774"/>
      <c r="D814" s="774"/>
      <c r="E814" s="774"/>
      <c r="F814" s="774"/>
      <c r="G814" s="774"/>
      <c r="H814" s="774"/>
    </row>
    <row r="815" spans="3:8" s="146" customFormat="1" ht="12.75">
      <c r="C815" s="774"/>
      <c r="D815" s="774"/>
      <c r="E815" s="774"/>
      <c r="F815" s="774"/>
      <c r="G815" s="774"/>
      <c r="H815" s="774"/>
    </row>
    <row r="816" spans="3:8" s="146" customFormat="1" ht="12.75">
      <c r="C816" s="774"/>
      <c r="D816" s="774"/>
      <c r="E816" s="774"/>
      <c r="F816" s="774"/>
      <c r="G816" s="774"/>
      <c r="H816" s="774"/>
    </row>
    <row r="817" spans="3:8" s="146" customFormat="1" ht="12.75">
      <c r="C817" s="774"/>
      <c r="D817" s="774"/>
      <c r="E817" s="774"/>
      <c r="F817" s="774"/>
      <c r="G817" s="774"/>
      <c r="H817" s="774"/>
    </row>
    <row r="818" spans="3:8" s="146" customFormat="1" ht="12.75">
      <c r="C818" s="774"/>
      <c r="D818" s="774"/>
      <c r="E818" s="774"/>
      <c r="F818" s="774"/>
      <c r="G818" s="774"/>
      <c r="H818" s="774"/>
    </row>
    <row r="819" spans="3:8" s="146" customFormat="1" ht="12.75">
      <c r="C819" s="774"/>
      <c r="D819" s="774"/>
      <c r="E819" s="774"/>
      <c r="F819" s="774"/>
      <c r="G819" s="774"/>
      <c r="H819" s="774"/>
    </row>
    <row r="820" spans="3:8" s="146" customFormat="1" ht="12.75">
      <c r="C820" s="774"/>
      <c r="D820" s="774"/>
      <c r="E820" s="774"/>
      <c r="F820" s="774"/>
      <c r="G820" s="774"/>
      <c r="H820" s="774"/>
    </row>
    <row r="821" spans="3:8" s="146" customFormat="1" ht="12.75">
      <c r="C821" s="774"/>
      <c r="D821" s="774"/>
      <c r="E821" s="774"/>
      <c r="F821" s="774"/>
      <c r="G821" s="774"/>
      <c r="H821" s="774"/>
    </row>
    <row r="822" spans="3:8" s="146" customFormat="1" ht="12.75">
      <c r="C822" s="774"/>
      <c r="D822" s="774"/>
      <c r="E822" s="774"/>
      <c r="F822" s="774"/>
      <c r="G822" s="774"/>
      <c r="H822" s="774"/>
    </row>
    <row r="823" spans="3:8" s="146" customFormat="1" ht="12.75">
      <c r="C823" s="774"/>
      <c r="D823" s="774"/>
      <c r="E823" s="774"/>
      <c r="F823" s="774"/>
      <c r="G823" s="774"/>
      <c r="H823" s="774"/>
    </row>
    <row r="824" spans="3:8" s="146" customFormat="1" ht="12.75">
      <c r="C824" s="774"/>
      <c r="D824" s="774"/>
      <c r="E824" s="774"/>
      <c r="F824" s="774"/>
      <c r="G824" s="774"/>
      <c r="H824" s="774"/>
    </row>
    <row r="825" spans="3:8" s="146" customFormat="1" ht="12.75">
      <c r="C825" s="774"/>
      <c r="D825" s="774"/>
      <c r="E825" s="774"/>
      <c r="F825" s="774"/>
      <c r="G825" s="774"/>
      <c r="H825" s="774"/>
    </row>
    <row r="826" spans="3:8" s="146" customFormat="1" ht="12.75">
      <c r="C826" s="774"/>
      <c r="D826" s="774"/>
      <c r="E826" s="774"/>
      <c r="F826" s="774"/>
      <c r="G826" s="774"/>
      <c r="H826" s="774"/>
    </row>
    <row r="827" spans="3:8" s="146" customFormat="1" ht="12.75">
      <c r="C827" s="774"/>
      <c r="D827" s="774"/>
      <c r="E827" s="774"/>
      <c r="F827" s="774"/>
      <c r="G827" s="774"/>
      <c r="H827" s="774"/>
    </row>
    <row r="828" spans="3:8" s="146" customFormat="1" ht="12.75">
      <c r="C828" s="774"/>
      <c r="D828" s="774"/>
      <c r="E828" s="774"/>
      <c r="F828" s="774"/>
      <c r="G828" s="774"/>
      <c r="H828" s="774"/>
    </row>
    <row r="829" spans="3:8" s="146" customFormat="1" ht="12.75">
      <c r="C829" s="774"/>
      <c r="D829" s="774"/>
      <c r="E829" s="774"/>
      <c r="F829" s="774"/>
      <c r="G829" s="774"/>
      <c r="H829" s="774"/>
    </row>
    <row r="830" spans="3:8" s="146" customFormat="1" ht="12.75">
      <c r="C830" s="774"/>
      <c r="D830" s="774"/>
      <c r="E830" s="774"/>
      <c r="F830" s="774"/>
      <c r="G830" s="774"/>
      <c r="H830" s="774"/>
    </row>
    <row r="831" spans="3:8" s="146" customFormat="1" ht="12.75">
      <c r="C831" s="774"/>
      <c r="D831" s="774"/>
      <c r="E831" s="774"/>
      <c r="F831" s="774"/>
      <c r="G831" s="774"/>
      <c r="H831" s="774"/>
    </row>
    <row r="832" spans="3:8" s="146" customFormat="1" ht="12.75">
      <c r="C832" s="774"/>
      <c r="D832" s="774"/>
      <c r="E832" s="774"/>
      <c r="F832" s="774"/>
      <c r="G832" s="774"/>
      <c r="H832" s="774"/>
    </row>
    <row r="833" spans="3:8" s="146" customFormat="1" ht="12.75">
      <c r="C833" s="774"/>
      <c r="D833" s="774"/>
      <c r="E833" s="774"/>
      <c r="F833" s="774"/>
      <c r="G833" s="774"/>
      <c r="H833" s="774"/>
    </row>
    <row r="834" spans="3:8" s="146" customFormat="1" ht="12.75">
      <c r="C834" s="774"/>
      <c r="D834" s="774"/>
      <c r="E834" s="774"/>
      <c r="F834" s="774"/>
      <c r="G834" s="774"/>
      <c r="H834" s="774"/>
    </row>
    <row r="835" spans="3:8" s="146" customFormat="1" ht="12.75">
      <c r="C835" s="774"/>
      <c r="D835" s="774"/>
      <c r="E835" s="774"/>
      <c r="F835" s="774"/>
      <c r="G835" s="774"/>
      <c r="H835" s="774"/>
    </row>
    <row r="836" spans="3:8" s="146" customFormat="1" ht="12.75">
      <c r="C836" s="774"/>
      <c r="D836" s="774"/>
      <c r="E836" s="774"/>
      <c r="F836" s="774"/>
      <c r="G836" s="774"/>
      <c r="H836" s="774"/>
    </row>
    <row r="837" spans="3:8" s="146" customFormat="1" ht="12.75">
      <c r="C837" s="774"/>
      <c r="D837" s="774"/>
      <c r="E837" s="774"/>
      <c r="F837" s="774"/>
      <c r="G837" s="774"/>
      <c r="H837" s="774"/>
    </row>
    <row r="838" spans="3:8" s="146" customFormat="1" ht="12.75">
      <c r="C838" s="774"/>
      <c r="D838" s="774"/>
      <c r="E838" s="774"/>
      <c r="F838" s="774"/>
      <c r="G838" s="774"/>
      <c r="H838" s="774"/>
    </row>
    <row r="839" spans="3:8" s="146" customFormat="1" ht="12.75">
      <c r="C839" s="774"/>
      <c r="D839" s="774"/>
      <c r="E839" s="774"/>
      <c r="F839" s="774"/>
      <c r="G839" s="774"/>
      <c r="H839" s="774"/>
    </row>
    <row r="840" spans="3:8" s="146" customFormat="1" ht="12.75">
      <c r="C840" s="774"/>
      <c r="D840" s="774"/>
      <c r="E840" s="774"/>
      <c r="F840" s="774"/>
      <c r="G840" s="774"/>
      <c r="H840" s="774"/>
    </row>
    <row r="841" spans="3:8" s="146" customFormat="1" ht="12.75">
      <c r="C841" s="774"/>
      <c r="D841" s="774"/>
      <c r="E841" s="774"/>
      <c r="F841" s="774"/>
      <c r="G841" s="774"/>
      <c r="H841" s="774"/>
    </row>
    <row r="842" spans="3:8" s="146" customFormat="1" ht="12.75">
      <c r="C842" s="774"/>
      <c r="D842" s="774"/>
      <c r="E842" s="774"/>
      <c r="F842" s="774"/>
      <c r="G842" s="774"/>
      <c r="H842" s="774"/>
    </row>
    <row r="843" spans="3:8" s="146" customFormat="1" ht="12.75">
      <c r="C843" s="774"/>
      <c r="D843" s="774"/>
      <c r="E843" s="774"/>
      <c r="F843" s="774"/>
      <c r="G843" s="774"/>
      <c r="H843" s="774"/>
    </row>
    <row r="844" spans="3:8" s="146" customFormat="1" ht="12.75">
      <c r="C844" s="774"/>
      <c r="D844" s="774"/>
      <c r="E844" s="774"/>
      <c r="F844" s="774"/>
      <c r="G844" s="774"/>
      <c r="H844" s="774"/>
    </row>
    <row r="845" spans="3:8" s="146" customFormat="1" ht="12.75">
      <c r="C845" s="774"/>
      <c r="D845" s="774"/>
      <c r="E845" s="774"/>
      <c r="F845" s="774"/>
      <c r="G845" s="774"/>
      <c r="H845" s="774"/>
    </row>
    <row r="846" spans="3:8" s="146" customFormat="1" ht="12.75">
      <c r="C846" s="774"/>
      <c r="D846" s="774"/>
      <c r="E846" s="774"/>
      <c r="F846" s="774"/>
      <c r="G846" s="774"/>
      <c r="H846" s="774"/>
    </row>
    <row r="847" spans="3:8" s="146" customFormat="1" ht="12.75">
      <c r="C847" s="774"/>
      <c r="D847" s="774"/>
      <c r="E847" s="774"/>
      <c r="F847" s="774"/>
      <c r="G847" s="774"/>
      <c r="H847" s="774"/>
    </row>
    <row r="848" spans="3:8" s="146" customFormat="1" ht="12.75">
      <c r="C848" s="774"/>
      <c r="D848" s="774"/>
      <c r="E848" s="774"/>
      <c r="F848" s="774"/>
      <c r="G848" s="774"/>
      <c r="H848" s="774"/>
    </row>
    <row r="849" spans="3:8" s="146" customFormat="1" ht="12.75">
      <c r="C849" s="774"/>
      <c r="D849" s="774"/>
      <c r="E849" s="774"/>
      <c r="F849" s="774"/>
      <c r="G849" s="774"/>
      <c r="H849" s="774"/>
    </row>
    <row r="850" spans="3:8" s="146" customFormat="1" ht="12.75">
      <c r="C850" s="774"/>
      <c r="D850" s="774"/>
      <c r="E850" s="774"/>
      <c r="F850" s="774"/>
      <c r="G850" s="774"/>
      <c r="H850" s="774"/>
    </row>
    <row r="851" spans="3:8" s="146" customFormat="1" ht="12.75">
      <c r="C851" s="774"/>
      <c r="D851" s="774"/>
      <c r="E851" s="774"/>
      <c r="F851" s="774"/>
      <c r="G851" s="774"/>
      <c r="H851" s="774"/>
    </row>
    <row r="852" spans="3:8" s="146" customFormat="1" ht="12.75">
      <c r="C852" s="774"/>
      <c r="D852" s="774"/>
      <c r="E852" s="774"/>
      <c r="F852" s="774"/>
      <c r="G852" s="774"/>
      <c r="H852" s="774"/>
    </row>
    <row r="853" spans="3:8" s="146" customFormat="1" ht="12.75">
      <c r="C853" s="774"/>
      <c r="D853" s="774"/>
      <c r="E853" s="774"/>
      <c r="F853" s="774"/>
      <c r="G853" s="774"/>
      <c r="H853" s="774"/>
    </row>
    <row r="854" spans="3:8" s="146" customFormat="1" ht="12.75">
      <c r="C854" s="774"/>
      <c r="D854" s="774"/>
      <c r="E854" s="774"/>
      <c r="F854" s="774"/>
      <c r="G854" s="774"/>
      <c r="H854" s="774"/>
    </row>
    <row r="855" spans="3:8" s="146" customFormat="1" ht="12.75">
      <c r="C855" s="774"/>
      <c r="D855" s="774"/>
      <c r="E855" s="774"/>
      <c r="F855" s="774"/>
      <c r="G855" s="774"/>
      <c r="H855" s="774"/>
    </row>
    <row r="856" spans="3:8" s="146" customFormat="1" ht="12.75">
      <c r="C856" s="774"/>
      <c r="D856" s="774"/>
      <c r="E856" s="774"/>
      <c r="F856" s="774"/>
      <c r="G856" s="774"/>
      <c r="H856" s="774"/>
    </row>
    <row r="857" spans="3:8" s="146" customFormat="1" ht="12.75">
      <c r="C857" s="774"/>
      <c r="D857" s="774"/>
      <c r="E857" s="774"/>
      <c r="F857" s="774"/>
      <c r="G857" s="774"/>
      <c r="H857" s="774"/>
    </row>
    <row r="858" spans="3:8" s="146" customFormat="1" ht="12.75">
      <c r="C858" s="774"/>
      <c r="D858" s="774"/>
      <c r="E858" s="774"/>
      <c r="F858" s="774"/>
      <c r="G858" s="774"/>
      <c r="H858" s="774"/>
    </row>
    <row r="859" spans="3:8" s="146" customFormat="1" ht="12.75">
      <c r="C859" s="774"/>
      <c r="D859" s="774"/>
      <c r="E859" s="774"/>
      <c r="F859" s="774"/>
      <c r="G859" s="774"/>
      <c r="H859" s="774"/>
    </row>
    <row r="860" spans="3:8" s="146" customFormat="1" ht="12.75">
      <c r="C860" s="774"/>
      <c r="D860" s="774"/>
      <c r="E860" s="774"/>
      <c r="F860" s="774"/>
      <c r="G860" s="774"/>
      <c r="H860" s="774"/>
    </row>
    <row r="861" spans="3:8" s="146" customFormat="1" ht="12.75">
      <c r="C861" s="774"/>
      <c r="D861" s="774"/>
      <c r="E861" s="774"/>
      <c r="F861" s="774"/>
      <c r="G861" s="774"/>
      <c r="H861" s="774"/>
    </row>
    <row r="862" spans="3:8" s="146" customFormat="1" ht="12.75">
      <c r="C862" s="774"/>
      <c r="D862" s="774"/>
      <c r="E862" s="774"/>
      <c r="F862" s="774"/>
      <c r="G862" s="774"/>
      <c r="H862" s="774"/>
    </row>
    <row r="863" spans="3:8" s="146" customFormat="1" ht="12.75">
      <c r="C863" s="774"/>
      <c r="D863" s="774"/>
      <c r="E863" s="774"/>
      <c r="F863" s="774"/>
      <c r="G863" s="774"/>
      <c r="H863" s="774"/>
    </row>
    <row r="864" spans="3:8" s="146" customFormat="1" ht="12.75">
      <c r="C864" s="774"/>
      <c r="D864" s="774"/>
      <c r="E864" s="774"/>
      <c r="F864" s="774"/>
      <c r="G864" s="774"/>
      <c r="H864" s="774"/>
    </row>
    <row r="865" spans="3:8" s="146" customFormat="1" ht="12.75">
      <c r="C865" s="774"/>
      <c r="D865" s="774"/>
      <c r="E865" s="774"/>
      <c r="F865" s="774"/>
      <c r="G865" s="774"/>
      <c r="H865" s="774"/>
    </row>
    <row r="866" spans="3:8" s="146" customFormat="1" ht="12.75">
      <c r="C866" s="774"/>
      <c r="D866" s="774"/>
      <c r="E866" s="774"/>
      <c r="F866" s="774"/>
      <c r="G866" s="774"/>
      <c r="H866" s="774"/>
    </row>
    <row r="867" spans="3:8" s="146" customFormat="1" ht="12.75">
      <c r="C867" s="774"/>
      <c r="D867" s="774"/>
      <c r="E867" s="774"/>
      <c r="F867" s="774"/>
      <c r="G867" s="774"/>
      <c r="H867" s="774"/>
    </row>
    <row r="868" spans="3:8" s="146" customFormat="1" ht="12.75">
      <c r="C868" s="774"/>
      <c r="D868" s="774"/>
      <c r="E868" s="774"/>
      <c r="F868" s="774"/>
      <c r="G868" s="774"/>
      <c r="H868" s="774"/>
    </row>
    <row r="869" spans="3:8" s="146" customFormat="1" ht="12.75">
      <c r="C869" s="774"/>
      <c r="D869" s="774"/>
      <c r="E869" s="774"/>
      <c r="F869" s="774"/>
      <c r="G869" s="774"/>
      <c r="H869" s="774"/>
    </row>
    <row r="870" spans="3:8" s="146" customFormat="1" ht="12.75">
      <c r="C870" s="774"/>
      <c r="D870" s="774"/>
      <c r="E870" s="774"/>
      <c r="F870" s="774"/>
      <c r="G870" s="774"/>
      <c r="H870" s="774"/>
    </row>
    <row r="871" spans="3:8" s="146" customFormat="1" ht="12.75">
      <c r="C871" s="774"/>
      <c r="D871" s="774"/>
      <c r="E871" s="774"/>
      <c r="F871" s="774"/>
      <c r="G871" s="774"/>
      <c r="H871" s="774"/>
    </row>
    <row r="872" spans="3:8" s="146" customFormat="1" ht="12.75">
      <c r="C872" s="774"/>
      <c r="D872" s="774"/>
      <c r="E872" s="774"/>
      <c r="F872" s="774"/>
      <c r="G872" s="774"/>
      <c r="H872" s="774"/>
    </row>
    <row r="873" spans="3:8" s="146" customFormat="1" ht="12.75">
      <c r="C873" s="774"/>
      <c r="D873" s="774"/>
      <c r="E873" s="774"/>
      <c r="F873" s="774"/>
      <c r="G873" s="774"/>
      <c r="H873" s="774"/>
    </row>
    <row r="874" spans="3:8" s="146" customFormat="1" ht="12.75">
      <c r="C874" s="774"/>
      <c r="D874" s="774"/>
      <c r="E874" s="774"/>
      <c r="F874" s="774"/>
      <c r="G874" s="774"/>
      <c r="H874" s="774"/>
    </row>
    <row r="875" spans="3:8" s="146" customFormat="1" ht="12.75">
      <c r="C875" s="774"/>
      <c r="D875" s="774"/>
      <c r="E875" s="774"/>
      <c r="F875" s="774"/>
      <c r="G875" s="774"/>
      <c r="H875" s="774"/>
    </row>
    <row r="876" spans="3:8" s="146" customFormat="1" ht="12.75">
      <c r="C876" s="774"/>
      <c r="D876" s="774"/>
      <c r="E876" s="774"/>
      <c r="F876" s="774"/>
      <c r="G876" s="774"/>
      <c r="H876" s="774"/>
    </row>
    <row r="877" spans="3:8" s="146" customFormat="1" ht="12.75">
      <c r="C877" s="774"/>
      <c r="D877" s="774"/>
      <c r="E877" s="774"/>
      <c r="F877" s="774"/>
      <c r="G877" s="774"/>
      <c r="H877" s="774"/>
    </row>
    <row r="878" spans="3:8" s="146" customFormat="1" ht="12.75">
      <c r="C878" s="774"/>
      <c r="D878" s="774"/>
      <c r="E878" s="774"/>
      <c r="F878" s="774"/>
      <c r="G878" s="774"/>
      <c r="H878" s="774"/>
    </row>
    <row r="879" spans="3:8" s="146" customFormat="1" ht="12.75">
      <c r="C879" s="774"/>
      <c r="D879" s="774"/>
      <c r="E879" s="774"/>
      <c r="F879" s="774"/>
      <c r="G879" s="774"/>
      <c r="H879" s="774"/>
    </row>
    <row r="880" spans="3:8" s="146" customFormat="1" ht="12.75">
      <c r="C880" s="774"/>
      <c r="D880" s="774"/>
      <c r="E880" s="774"/>
      <c r="F880" s="774"/>
      <c r="G880" s="774"/>
      <c r="H880" s="774"/>
    </row>
    <row r="881" spans="3:8" s="146" customFormat="1" ht="12.75">
      <c r="C881" s="774"/>
      <c r="D881" s="774"/>
      <c r="E881" s="774"/>
      <c r="F881" s="774"/>
      <c r="G881" s="774"/>
      <c r="H881" s="774"/>
    </row>
    <row r="882" spans="3:8" s="146" customFormat="1" ht="12.75">
      <c r="C882" s="774"/>
      <c r="D882" s="774"/>
      <c r="E882" s="774"/>
      <c r="F882" s="774"/>
      <c r="G882" s="774"/>
      <c r="H882" s="774"/>
    </row>
    <row r="883" spans="3:8" s="146" customFormat="1" ht="12.75">
      <c r="C883" s="774"/>
      <c r="D883" s="774"/>
      <c r="E883" s="774"/>
      <c r="F883" s="774"/>
      <c r="G883" s="774"/>
      <c r="H883" s="774"/>
    </row>
    <row r="884" spans="3:8" s="146" customFormat="1" ht="12.75">
      <c r="C884" s="774"/>
      <c r="D884" s="774"/>
      <c r="E884" s="774"/>
      <c r="F884" s="774"/>
      <c r="G884" s="774"/>
      <c r="H884" s="774"/>
    </row>
    <row r="885" spans="3:8" s="146" customFormat="1" ht="12.75">
      <c r="C885" s="774"/>
      <c r="D885" s="774"/>
      <c r="E885" s="774"/>
      <c r="F885" s="774"/>
      <c r="G885" s="774"/>
      <c r="H885" s="774"/>
    </row>
    <row r="886" spans="3:8" s="146" customFormat="1" ht="12.75">
      <c r="C886" s="774"/>
      <c r="D886" s="774"/>
      <c r="E886" s="774"/>
      <c r="F886" s="774"/>
      <c r="G886" s="774"/>
      <c r="H886" s="774"/>
    </row>
    <row r="887" spans="3:8" s="146" customFormat="1" ht="12.75">
      <c r="C887" s="774"/>
      <c r="D887" s="774"/>
      <c r="E887" s="774"/>
      <c r="F887" s="774"/>
      <c r="G887" s="774"/>
      <c r="H887" s="774"/>
    </row>
    <row r="888" spans="3:8" s="146" customFormat="1" ht="12.75">
      <c r="C888" s="774"/>
      <c r="D888" s="774"/>
      <c r="E888" s="774"/>
      <c r="F888" s="774"/>
      <c r="G888" s="774"/>
      <c r="H888" s="774"/>
    </row>
    <row r="889" spans="3:8" s="146" customFormat="1" ht="12.75">
      <c r="C889" s="774"/>
      <c r="D889" s="774"/>
      <c r="E889" s="774"/>
      <c r="F889" s="774"/>
      <c r="G889" s="774"/>
      <c r="H889" s="774"/>
    </row>
    <row r="890" spans="3:8" s="146" customFormat="1" ht="12.75">
      <c r="C890" s="774"/>
      <c r="D890" s="774"/>
      <c r="E890" s="774"/>
      <c r="F890" s="774"/>
      <c r="G890" s="774"/>
      <c r="H890" s="774"/>
    </row>
    <row r="891" spans="3:8" s="146" customFormat="1" ht="12.75">
      <c r="C891" s="774"/>
      <c r="D891" s="774"/>
      <c r="E891" s="774"/>
      <c r="F891" s="774"/>
      <c r="G891" s="774"/>
      <c r="H891" s="774"/>
    </row>
    <row r="892" spans="3:8" s="146" customFormat="1" ht="12.75">
      <c r="C892" s="774"/>
      <c r="D892" s="774"/>
      <c r="E892" s="774"/>
      <c r="F892" s="774"/>
      <c r="G892" s="774"/>
      <c r="H892" s="774"/>
    </row>
    <row r="893" spans="3:8" s="146" customFormat="1" ht="12.75">
      <c r="C893" s="774"/>
      <c r="D893" s="774"/>
      <c r="E893" s="774"/>
      <c r="F893" s="774"/>
      <c r="G893" s="774"/>
      <c r="H893" s="774"/>
    </row>
    <row r="894" spans="3:8" s="146" customFormat="1" ht="12.75">
      <c r="C894" s="774"/>
      <c r="D894" s="774"/>
      <c r="E894" s="774"/>
      <c r="F894" s="774"/>
      <c r="G894" s="774"/>
      <c r="H894" s="774"/>
    </row>
    <row r="895" spans="3:8" s="146" customFormat="1" ht="12.75">
      <c r="C895" s="774"/>
      <c r="D895" s="774"/>
      <c r="E895" s="774"/>
      <c r="F895" s="774"/>
      <c r="G895" s="774"/>
      <c r="H895" s="774"/>
    </row>
    <row r="896" spans="3:8" s="146" customFormat="1" ht="12.75">
      <c r="C896" s="774"/>
      <c r="D896" s="774"/>
      <c r="E896" s="774"/>
      <c r="F896" s="774"/>
      <c r="G896" s="774"/>
      <c r="H896" s="774"/>
    </row>
    <row r="897" spans="3:8" s="146" customFormat="1" ht="12.75">
      <c r="C897" s="774"/>
      <c r="D897" s="774"/>
      <c r="E897" s="774"/>
      <c r="F897" s="774"/>
      <c r="G897" s="774"/>
      <c r="H897" s="774"/>
    </row>
    <row r="898" spans="3:8" s="146" customFormat="1" ht="12.75">
      <c r="C898" s="774"/>
      <c r="D898" s="774"/>
      <c r="E898" s="774"/>
      <c r="F898" s="774"/>
      <c r="G898" s="774"/>
      <c r="H898" s="774"/>
    </row>
    <row r="899" spans="3:8" s="146" customFormat="1" ht="12.75">
      <c r="C899" s="774"/>
      <c r="D899" s="774"/>
      <c r="E899" s="774"/>
      <c r="F899" s="774"/>
      <c r="G899" s="774"/>
      <c r="H899" s="774"/>
    </row>
    <row r="900" spans="3:8" s="146" customFormat="1" ht="12.75">
      <c r="C900" s="774"/>
      <c r="D900" s="774"/>
      <c r="E900" s="774"/>
      <c r="F900" s="774"/>
      <c r="G900" s="774"/>
      <c r="H900" s="774"/>
    </row>
    <row r="901" spans="3:8" s="146" customFormat="1" ht="12.75">
      <c r="C901" s="774"/>
      <c r="D901" s="774"/>
      <c r="E901" s="774"/>
      <c r="F901" s="774"/>
      <c r="G901" s="774"/>
      <c r="H901" s="774"/>
    </row>
    <row r="902" spans="3:8" s="146" customFormat="1" ht="12.75">
      <c r="C902" s="774"/>
      <c r="D902" s="774"/>
      <c r="E902" s="774"/>
      <c r="F902" s="774"/>
      <c r="G902" s="774"/>
      <c r="H902" s="774"/>
    </row>
    <row r="903" spans="3:8" s="146" customFormat="1" ht="12.75">
      <c r="C903" s="774"/>
      <c r="D903" s="774"/>
      <c r="E903" s="774"/>
      <c r="F903" s="774"/>
      <c r="G903" s="774"/>
      <c r="H903" s="774"/>
    </row>
    <row r="904" spans="3:8" s="146" customFormat="1" ht="12.75">
      <c r="C904" s="774"/>
      <c r="D904" s="774"/>
      <c r="E904" s="774"/>
      <c r="F904" s="774"/>
      <c r="G904" s="774"/>
      <c r="H904" s="774"/>
    </row>
    <row r="905" spans="3:8" s="146" customFormat="1" ht="12.75">
      <c r="C905" s="774"/>
      <c r="D905" s="774"/>
      <c r="E905" s="774"/>
      <c r="F905" s="774"/>
      <c r="G905" s="774"/>
      <c r="H905" s="774"/>
    </row>
    <row r="906" spans="3:8" s="146" customFormat="1" ht="12.75">
      <c r="C906" s="774"/>
      <c r="D906" s="774"/>
      <c r="E906" s="774"/>
      <c r="F906" s="774"/>
      <c r="G906" s="774"/>
      <c r="H906" s="774"/>
    </row>
    <row r="907" spans="3:8" s="146" customFormat="1" ht="12.75">
      <c r="C907" s="774"/>
      <c r="D907" s="774"/>
      <c r="E907" s="774"/>
      <c r="F907" s="774"/>
      <c r="G907" s="774"/>
      <c r="H907" s="774"/>
    </row>
    <row r="908" spans="3:8" s="146" customFormat="1" ht="12.75">
      <c r="C908" s="774"/>
      <c r="D908" s="774"/>
      <c r="E908" s="774"/>
      <c r="F908" s="774"/>
      <c r="G908" s="774"/>
      <c r="H908" s="774"/>
    </row>
    <row r="909" spans="3:8" s="146" customFormat="1" ht="12.75">
      <c r="C909" s="774"/>
      <c r="D909" s="774"/>
      <c r="E909" s="774"/>
      <c r="F909" s="774"/>
      <c r="G909" s="774"/>
      <c r="H909" s="774"/>
    </row>
    <row r="910" spans="3:8" s="146" customFormat="1" ht="12.75">
      <c r="C910" s="774"/>
      <c r="D910" s="774"/>
      <c r="E910" s="774"/>
      <c r="F910" s="774"/>
      <c r="G910" s="774"/>
      <c r="H910" s="774"/>
    </row>
    <row r="911" spans="3:8" s="146" customFormat="1" ht="12.75">
      <c r="C911" s="774"/>
      <c r="D911" s="774"/>
      <c r="E911" s="774"/>
      <c r="F911" s="774"/>
      <c r="G911" s="774"/>
      <c r="H911" s="774"/>
    </row>
    <row r="912" spans="3:8" s="146" customFormat="1" ht="12.75">
      <c r="C912" s="774"/>
      <c r="D912" s="774"/>
      <c r="E912" s="774"/>
      <c r="F912" s="774"/>
      <c r="G912" s="774"/>
      <c r="H912" s="774"/>
    </row>
    <row r="913" spans="3:8" s="146" customFormat="1" ht="12.75">
      <c r="C913" s="774"/>
      <c r="D913" s="774"/>
      <c r="E913" s="774"/>
      <c r="F913" s="774"/>
      <c r="G913" s="774"/>
      <c r="H913" s="774"/>
    </row>
    <row r="914" spans="3:8" s="146" customFormat="1" ht="12.75">
      <c r="C914" s="774"/>
      <c r="D914" s="774"/>
      <c r="E914" s="774"/>
      <c r="F914" s="774"/>
      <c r="G914" s="774"/>
      <c r="H914" s="774"/>
    </row>
    <row r="915" spans="3:8" s="146" customFormat="1" ht="12.75">
      <c r="C915" s="774"/>
      <c r="D915" s="774"/>
      <c r="E915" s="774"/>
      <c r="F915" s="774"/>
      <c r="G915" s="774"/>
      <c r="H915" s="774"/>
    </row>
    <row r="916" spans="3:8" s="146" customFormat="1" ht="12.75">
      <c r="C916" s="774"/>
      <c r="D916" s="774"/>
      <c r="E916" s="774"/>
      <c r="F916" s="774"/>
      <c r="G916" s="774"/>
      <c r="H916" s="774"/>
    </row>
    <row r="917" spans="3:8" s="146" customFormat="1" ht="12.75">
      <c r="C917" s="774"/>
      <c r="D917" s="774"/>
      <c r="E917" s="774"/>
      <c r="F917" s="774"/>
      <c r="G917" s="774"/>
      <c r="H917" s="774"/>
    </row>
    <row r="918" spans="3:8" s="146" customFormat="1" ht="12.75">
      <c r="C918" s="774"/>
      <c r="D918" s="774"/>
      <c r="E918" s="774"/>
      <c r="F918" s="774"/>
      <c r="G918" s="774"/>
      <c r="H918" s="774"/>
    </row>
    <row r="919" spans="3:8" s="146" customFormat="1" ht="12.75">
      <c r="C919" s="774"/>
      <c r="D919" s="774"/>
      <c r="E919" s="774"/>
      <c r="F919" s="774"/>
      <c r="G919" s="774"/>
      <c r="H919" s="774"/>
    </row>
    <row r="920" spans="3:8" s="146" customFormat="1" ht="12.75">
      <c r="C920" s="774"/>
      <c r="D920" s="774"/>
      <c r="E920" s="774"/>
      <c r="F920" s="774"/>
      <c r="G920" s="774"/>
      <c r="H920" s="774"/>
    </row>
    <row r="921" spans="3:8" s="146" customFormat="1" ht="12.75">
      <c r="C921" s="774"/>
      <c r="D921" s="774"/>
      <c r="E921" s="774"/>
      <c r="F921" s="774"/>
      <c r="G921" s="774"/>
      <c r="H921" s="774"/>
    </row>
    <row r="922" spans="3:8" s="146" customFormat="1" ht="12.75">
      <c r="C922" s="774"/>
      <c r="D922" s="774"/>
      <c r="E922" s="774"/>
      <c r="F922" s="774"/>
      <c r="G922" s="774"/>
      <c r="H922" s="774"/>
    </row>
    <row r="923" spans="3:8" s="146" customFormat="1" ht="12.75">
      <c r="C923" s="774"/>
      <c r="D923" s="774"/>
      <c r="E923" s="774"/>
      <c r="F923" s="774"/>
      <c r="G923" s="774"/>
      <c r="H923" s="774"/>
    </row>
    <row r="924" spans="3:8" s="146" customFormat="1" ht="12.75">
      <c r="C924" s="774"/>
      <c r="D924" s="774"/>
      <c r="E924" s="774"/>
      <c r="F924" s="774"/>
      <c r="G924" s="774"/>
      <c r="H924" s="774"/>
    </row>
    <row r="925" spans="3:8" s="146" customFormat="1" ht="12.75">
      <c r="C925" s="774"/>
      <c r="D925" s="774"/>
      <c r="E925" s="774"/>
      <c r="F925" s="774"/>
      <c r="G925" s="774"/>
      <c r="H925" s="774"/>
    </row>
    <row r="926" spans="3:8" s="146" customFormat="1" ht="12.75">
      <c r="C926" s="774"/>
      <c r="D926" s="774"/>
      <c r="E926" s="774"/>
      <c r="F926" s="774"/>
      <c r="G926" s="774"/>
      <c r="H926" s="774"/>
    </row>
    <row r="927" spans="3:8" s="146" customFormat="1" ht="12.75">
      <c r="C927" s="774"/>
      <c r="D927" s="774"/>
      <c r="E927" s="774"/>
      <c r="F927" s="774"/>
      <c r="G927" s="774"/>
      <c r="H927" s="774"/>
    </row>
    <row r="928" spans="3:8" s="146" customFormat="1" ht="12.75">
      <c r="C928" s="774"/>
      <c r="D928" s="774"/>
      <c r="E928" s="774"/>
      <c r="F928" s="774"/>
      <c r="G928" s="774"/>
      <c r="H928" s="774"/>
    </row>
    <row r="929" spans="3:8" s="146" customFormat="1" ht="12.75">
      <c r="C929" s="774"/>
      <c r="D929" s="774"/>
      <c r="E929" s="774"/>
      <c r="F929" s="774"/>
      <c r="G929" s="774"/>
      <c r="H929" s="774"/>
    </row>
    <row r="930" spans="3:8" s="146" customFormat="1" ht="12.75">
      <c r="C930" s="774"/>
      <c r="D930" s="774"/>
      <c r="E930" s="774"/>
      <c r="F930" s="774"/>
      <c r="G930" s="774"/>
      <c r="H930" s="774"/>
    </row>
    <row r="931" spans="3:8" s="146" customFormat="1" ht="12.75">
      <c r="C931" s="774"/>
      <c r="D931" s="774"/>
      <c r="E931" s="774"/>
      <c r="F931" s="774"/>
      <c r="G931" s="774"/>
      <c r="H931" s="774"/>
    </row>
    <row r="932" spans="3:8" s="146" customFormat="1" ht="12.75">
      <c r="C932" s="774"/>
      <c r="D932" s="774"/>
      <c r="E932" s="774"/>
      <c r="F932" s="774"/>
      <c r="G932" s="774"/>
      <c r="H932" s="774"/>
    </row>
    <row r="933" spans="3:8" s="146" customFormat="1" ht="12.75">
      <c r="C933" s="774"/>
      <c r="D933" s="774"/>
      <c r="E933" s="774"/>
      <c r="F933" s="774"/>
      <c r="G933" s="774"/>
      <c r="H933" s="774"/>
    </row>
    <row r="934" spans="3:8" s="146" customFormat="1" ht="12.75">
      <c r="C934" s="774"/>
      <c r="D934" s="774"/>
      <c r="E934" s="774"/>
      <c r="F934" s="774"/>
      <c r="G934" s="774"/>
      <c r="H934" s="774"/>
    </row>
    <row r="935" spans="3:8" s="146" customFormat="1" ht="12.75">
      <c r="C935" s="774"/>
      <c r="D935" s="774"/>
      <c r="E935" s="774"/>
      <c r="F935" s="774"/>
      <c r="G935" s="774"/>
      <c r="H935" s="774"/>
    </row>
    <row r="936" spans="3:8" s="146" customFormat="1" ht="12.75">
      <c r="C936" s="774"/>
      <c r="D936" s="774"/>
      <c r="E936" s="774"/>
      <c r="F936" s="774"/>
      <c r="G936" s="774"/>
      <c r="H936" s="774"/>
    </row>
    <row r="937" spans="3:8" s="146" customFormat="1" ht="12.75">
      <c r="C937" s="774"/>
      <c r="D937" s="774"/>
      <c r="E937" s="774"/>
      <c r="F937" s="774"/>
      <c r="G937" s="774"/>
      <c r="H937" s="774"/>
    </row>
    <row r="938" spans="3:8" s="146" customFormat="1" ht="12.75">
      <c r="C938" s="774"/>
      <c r="D938" s="774"/>
      <c r="E938" s="774"/>
      <c r="F938" s="774"/>
      <c r="G938" s="774"/>
      <c r="H938" s="774"/>
    </row>
    <row r="939" spans="3:8" s="146" customFormat="1" ht="12.75">
      <c r="C939" s="774"/>
      <c r="D939" s="774"/>
      <c r="E939" s="774"/>
      <c r="F939" s="774"/>
      <c r="G939" s="774"/>
      <c r="H939" s="774"/>
    </row>
    <row r="940" spans="3:8" s="146" customFormat="1" ht="12.75">
      <c r="C940" s="774"/>
      <c r="D940" s="774"/>
      <c r="E940" s="774"/>
      <c r="F940" s="774"/>
      <c r="G940" s="774"/>
      <c r="H940" s="774"/>
    </row>
    <row r="941" spans="3:8" s="146" customFormat="1" ht="12.75">
      <c r="C941" s="774"/>
      <c r="D941" s="774"/>
      <c r="E941" s="774"/>
      <c r="F941" s="774"/>
      <c r="G941" s="774"/>
      <c r="H941" s="774"/>
    </row>
    <row r="942" spans="3:8" s="146" customFormat="1" ht="12.75">
      <c r="C942" s="774"/>
      <c r="D942" s="774"/>
      <c r="E942" s="774"/>
      <c r="F942" s="774"/>
      <c r="G942" s="774"/>
      <c r="H942" s="774"/>
    </row>
    <row r="943" spans="3:8" s="146" customFormat="1" ht="12.75">
      <c r="C943" s="774"/>
      <c r="D943" s="774"/>
      <c r="E943" s="774"/>
      <c r="F943" s="774"/>
      <c r="G943" s="774"/>
      <c r="H943" s="774"/>
    </row>
    <row r="944" spans="3:8" s="146" customFormat="1" ht="12.75">
      <c r="C944" s="774"/>
      <c r="D944" s="774"/>
      <c r="E944" s="774"/>
      <c r="F944" s="774"/>
      <c r="G944" s="774"/>
      <c r="H944" s="774"/>
    </row>
    <row r="945" spans="3:8" s="146" customFormat="1" ht="12.75">
      <c r="C945" s="774"/>
      <c r="D945" s="774"/>
      <c r="E945" s="774"/>
      <c r="F945" s="774"/>
      <c r="G945" s="774"/>
      <c r="H945" s="774"/>
    </row>
    <row r="946" spans="3:8" s="146" customFormat="1" ht="12.75">
      <c r="C946" s="774"/>
      <c r="D946" s="774"/>
      <c r="E946" s="774"/>
      <c r="F946" s="774"/>
      <c r="G946" s="774"/>
      <c r="H946" s="774"/>
    </row>
    <row r="947" spans="3:8" s="146" customFormat="1" ht="12.75">
      <c r="C947" s="774"/>
      <c r="D947" s="774"/>
      <c r="E947" s="774"/>
      <c r="F947" s="774"/>
      <c r="G947" s="774"/>
      <c r="H947" s="774"/>
    </row>
    <row r="948" spans="3:8" s="146" customFormat="1" ht="12.75">
      <c r="C948" s="774"/>
      <c r="D948" s="774"/>
      <c r="E948" s="774"/>
      <c r="F948" s="774"/>
      <c r="G948" s="774"/>
      <c r="H948" s="774"/>
    </row>
    <row r="949" spans="3:8" s="146" customFormat="1" ht="12.75">
      <c r="C949" s="774"/>
      <c r="D949" s="774"/>
      <c r="E949" s="774"/>
      <c r="F949" s="774"/>
      <c r="G949" s="774"/>
      <c r="H949" s="774"/>
    </row>
    <row r="950" spans="3:8" s="146" customFormat="1" ht="12.75">
      <c r="C950" s="774"/>
      <c r="D950" s="774"/>
      <c r="E950" s="774"/>
      <c r="F950" s="774"/>
      <c r="G950" s="774"/>
      <c r="H950" s="774"/>
    </row>
    <row r="951" spans="3:8" s="146" customFormat="1" ht="12.75">
      <c r="C951" s="774"/>
      <c r="D951" s="774"/>
      <c r="E951" s="774"/>
      <c r="F951" s="774"/>
      <c r="G951" s="774"/>
      <c r="H951" s="774"/>
    </row>
    <row r="952" spans="3:8" s="146" customFormat="1" ht="12.75">
      <c r="C952" s="774"/>
      <c r="D952" s="774"/>
      <c r="E952" s="774"/>
      <c r="F952" s="774"/>
      <c r="G952" s="774"/>
      <c r="H952" s="774"/>
    </row>
    <row r="953" spans="3:8" s="146" customFormat="1" ht="12.75">
      <c r="C953" s="774"/>
      <c r="D953" s="774"/>
      <c r="E953" s="774"/>
      <c r="F953" s="774"/>
      <c r="G953" s="774"/>
      <c r="H953" s="774"/>
    </row>
    <row r="954" spans="3:8" s="146" customFormat="1" ht="12.75">
      <c r="C954" s="774"/>
      <c r="D954" s="774"/>
      <c r="E954" s="774"/>
      <c r="F954" s="774"/>
      <c r="G954" s="774"/>
      <c r="H954" s="774"/>
    </row>
    <row r="955" spans="3:8" s="146" customFormat="1" ht="12.75">
      <c r="C955" s="774"/>
      <c r="D955" s="774"/>
      <c r="E955" s="774"/>
      <c r="F955" s="774"/>
      <c r="G955" s="774"/>
      <c r="H955" s="774"/>
    </row>
    <row r="956" spans="3:8" s="146" customFormat="1" ht="12.75">
      <c r="C956" s="774"/>
      <c r="D956" s="774"/>
      <c r="E956" s="774"/>
      <c r="F956" s="774"/>
      <c r="G956" s="774"/>
      <c r="H956" s="774"/>
    </row>
    <row r="957" spans="3:8" s="146" customFormat="1" ht="12.75">
      <c r="C957" s="774"/>
      <c r="D957" s="774"/>
      <c r="E957" s="774"/>
      <c r="F957" s="774"/>
      <c r="G957" s="774"/>
      <c r="H957" s="774"/>
    </row>
    <row r="958" spans="3:8" s="146" customFormat="1" ht="12.75">
      <c r="C958" s="774"/>
      <c r="D958" s="774"/>
      <c r="E958" s="774"/>
      <c r="F958" s="774"/>
      <c r="G958" s="774"/>
      <c r="H958" s="774"/>
    </row>
    <row r="959" spans="3:8" s="146" customFormat="1" ht="12.75">
      <c r="C959" s="774"/>
      <c r="D959" s="774"/>
      <c r="E959" s="774"/>
      <c r="F959" s="774"/>
      <c r="G959" s="774"/>
      <c r="H959" s="774"/>
    </row>
    <row r="960" spans="3:8" s="146" customFormat="1" ht="12.75">
      <c r="C960" s="774"/>
      <c r="D960" s="774"/>
      <c r="E960" s="774"/>
      <c r="F960" s="774"/>
      <c r="G960" s="774"/>
      <c r="H960" s="774"/>
    </row>
    <row r="961" spans="3:8" s="146" customFormat="1" ht="12.75">
      <c r="C961" s="774"/>
      <c r="D961" s="774"/>
      <c r="E961" s="774"/>
      <c r="F961" s="774"/>
      <c r="G961" s="774"/>
      <c r="H961" s="774"/>
    </row>
    <row r="962" spans="3:8" s="146" customFormat="1" ht="12.75">
      <c r="C962" s="774"/>
      <c r="D962" s="774"/>
      <c r="E962" s="774"/>
      <c r="F962" s="774"/>
      <c r="G962" s="774"/>
      <c r="H962" s="774"/>
    </row>
    <row r="963" spans="3:8" s="146" customFormat="1" ht="12.75">
      <c r="C963" s="774"/>
      <c r="D963" s="774"/>
      <c r="E963" s="774"/>
      <c r="F963" s="774"/>
      <c r="G963" s="774"/>
      <c r="H963" s="774"/>
    </row>
    <row r="964" spans="3:8" s="146" customFormat="1" ht="12.75">
      <c r="C964" s="774"/>
      <c r="D964" s="774"/>
      <c r="E964" s="774"/>
      <c r="F964" s="774"/>
      <c r="G964" s="774"/>
      <c r="H964" s="774"/>
    </row>
    <row r="965" spans="3:8" s="146" customFormat="1" ht="12.75">
      <c r="C965" s="774"/>
      <c r="D965" s="774"/>
      <c r="E965" s="774"/>
      <c r="F965" s="774"/>
      <c r="G965" s="774"/>
      <c r="H965" s="774"/>
    </row>
    <row r="966" spans="3:8" s="146" customFormat="1" ht="12.75">
      <c r="C966" s="774"/>
      <c r="D966" s="774"/>
      <c r="E966" s="774"/>
      <c r="F966" s="774"/>
      <c r="G966" s="774"/>
      <c r="H966" s="774"/>
    </row>
    <row r="967" spans="3:8" s="146" customFormat="1" ht="12.75">
      <c r="C967" s="774"/>
      <c r="D967" s="774"/>
      <c r="E967" s="774"/>
      <c r="F967" s="774"/>
      <c r="G967" s="774"/>
      <c r="H967" s="774"/>
    </row>
    <row r="968" spans="3:8" s="146" customFormat="1" ht="12.75">
      <c r="C968" s="774"/>
      <c r="D968" s="774"/>
      <c r="E968" s="774"/>
      <c r="F968" s="774"/>
      <c r="G968" s="774"/>
      <c r="H968" s="774"/>
    </row>
    <row r="969" spans="3:8" s="146" customFormat="1" ht="12.75">
      <c r="C969" s="774"/>
      <c r="D969" s="774"/>
      <c r="E969" s="774"/>
      <c r="F969" s="774"/>
      <c r="G969" s="774"/>
      <c r="H969" s="774"/>
    </row>
    <row r="970" spans="3:8" s="146" customFormat="1" ht="12.75">
      <c r="C970" s="774"/>
      <c r="D970" s="774"/>
      <c r="E970" s="774"/>
      <c r="F970" s="774"/>
      <c r="G970" s="774"/>
      <c r="H970" s="774"/>
    </row>
    <row r="971" spans="3:8" s="146" customFormat="1" ht="12.75">
      <c r="C971" s="774"/>
      <c r="D971" s="774"/>
      <c r="E971" s="774"/>
      <c r="F971" s="774"/>
      <c r="G971" s="774"/>
      <c r="H971" s="774"/>
    </row>
    <row r="972" spans="3:8" s="146" customFormat="1" ht="12.75">
      <c r="C972" s="774"/>
      <c r="D972" s="774"/>
      <c r="E972" s="774"/>
      <c r="F972" s="774"/>
      <c r="G972" s="774"/>
      <c r="H972" s="774"/>
    </row>
    <row r="973" spans="3:8" s="146" customFormat="1" ht="12.75">
      <c r="C973" s="774"/>
      <c r="D973" s="774"/>
      <c r="E973" s="774"/>
      <c r="F973" s="774"/>
      <c r="G973" s="774"/>
      <c r="H973" s="774"/>
    </row>
    <row r="974" spans="3:8" s="146" customFormat="1" ht="12.75">
      <c r="C974" s="774"/>
      <c r="D974" s="774"/>
      <c r="E974" s="774"/>
      <c r="F974" s="774"/>
      <c r="G974" s="774"/>
      <c r="H974" s="774"/>
    </row>
    <row r="975" spans="3:8" s="146" customFormat="1" ht="12.75">
      <c r="C975" s="774"/>
      <c r="D975" s="774"/>
      <c r="E975" s="774"/>
      <c r="F975" s="774"/>
      <c r="G975" s="774"/>
      <c r="H975" s="774"/>
    </row>
    <row r="976" spans="3:8" s="146" customFormat="1" ht="12.75">
      <c r="C976" s="774"/>
      <c r="D976" s="774"/>
      <c r="E976" s="774"/>
      <c r="F976" s="774"/>
      <c r="G976" s="774"/>
      <c r="H976" s="774"/>
    </row>
    <row r="977" spans="3:8" s="146" customFormat="1" ht="12.75">
      <c r="C977" s="774"/>
      <c r="D977" s="774"/>
      <c r="E977" s="774"/>
      <c r="F977" s="774"/>
      <c r="G977" s="774"/>
      <c r="H977" s="774"/>
    </row>
    <row r="978" spans="3:8" s="146" customFormat="1" ht="12.75">
      <c r="C978" s="774"/>
      <c r="D978" s="774"/>
      <c r="E978" s="774"/>
      <c r="F978" s="774"/>
      <c r="G978" s="774"/>
      <c r="H978" s="774"/>
    </row>
    <row r="979" spans="3:8" s="146" customFormat="1" ht="12.75">
      <c r="C979" s="774"/>
      <c r="D979" s="774"/>
      <c r="E979" s="774"/>
      <c r="F979" s="774"/>
      <c r="G979" s="774"/>
      <c r="H979" s="774"/>
    </row>
    <row r="980" spans="3:8" s="146" customFormat="1" ht="12.75">
      <c r="C980" s="774"/>
      <c r="D980" s="774"/>
      <c r="E980" s="774"/>
      <c r="F980" s="774"/>
      <c r="G980" s="774"/>
      <c r="H980" s="774"/>
    </row>
    <row r="981" spans="3:8" s="146" customFormat="1" ht="12.75">
      <c r="C981" s="774"/>
      <c r="D981" s="774"/>
      <c r="E981" s="774"/>
      <c r="F981" s="774"/>
      <c r="G981" s="774"/>
      <c r="H981" s="774"/>
    </row>
    <row r="982" spans="3:8" s="146" customFormat="1" ht="12.75">
      <c r="C982" s="774"/>
      <c r="D982" s="774"/>
      <c r="E982" s="774"/>
      <c r="F982" s="774"/>
      <c r="G982" s="774"/>
      <c r="H982" s="774"/>
    </row>
    <row r="983" spans="3:8" s="146" customFormat="1" ht="12.75">
      <c r="C983" s="774"/>
      <c r="D983" s="774"/>
      <c r="E983" s="774"/>
      <c r="F983" s="774"/>
      <c r="G983" s="774"/>
      <c r="H983" s="774"/>
    </row>
    <row r="984" spans="3:8" s="146" customFormat="1" ht="12.75">
      <c r="C984" s="774"/>
      <c r="D984" s="774"/>
      <c r="E984" s="774"/>
      <c r="F984" s="774"/>
      <c r="G984" s="774"/>
      <c r="H984" s="774"/>
    </row>
    <row r="985" spans="3:8" s="146" customFormat="1" ht="12.75">
      <c r="C985" s="774"/>
      <c r="D985" s="774"/>
      <c r="E985" s="774"/>
      <c r="F985" s="774"/>
      <c r="G985" s="774"/>
      <c r="H985" s="774"/>
    </row>
    <row r="986" spans="3:8" s="146" customFormat="1" ht="12.75">
      <c r="C986" s="774"/>
      <c r="D986" s="774"/>
      <c r="E986" s="774"/>
      <c r="F986" s="774"/>
      <c r="G986" s="774"/>
      <c r="H986" s="774"/>
    </row>
    <row r="987" spans="3:8" s="146" customFormat="1" ht="12.75">
      <c r="C987" s="774"/>
      <c r="D987" s="774"/>
      <c r="E987" s="774"/>
      <c r="F987" s="774"/>
      <c r="G987" s="774"/>
      <c r="H987" s="774"/>
    </row>
    <row r="988" spans="3:8" s="146" customFormat="1" ht="12.75">
      <c r="C988" s="774"/>
      <c r="D988" s="774"/>
      <c r="E988" s="774"/>
      <c r="F988" s="774"/>
      <c r="G988" s="774"/>
      <c r="H988" s="774"/>
    </row>
    <row r="989" spans="3:8" s="146" customFormat="1" ht="12.75">
      <c r="C989" s="774"/>
      <c r="D989" s="774"/>
      <c r="E989" s="774"/>
      <c r="F989" s="774"/>
      <c r="G989" s="774"/>
      <c r="H989" s="774"/>
    </row>
    <row r="990" spans="3:8" s="146" customFormat="1" ht="12.75">
      <c r="C990" s="774"/>
      <c r="D990" s="774"/>
      <c r="E990" s="774"/>
      <c r="F990" s="774"/>
      <c r="G990" s="774"/>
      <c r="H990" s="774"/>
    </row>
    <row r="991" spans="3:8" s="146" customFormat="1" ht="12.75">
      <c r="C991" s="774"/>
      <c r="D991" s="774"/>
      <c r="E991" s="774"/>
      <c r="F991" s="774"/>
      <c r="G991" s="774"/>
      <c r="H991" s="774"/>
    </row>
    <row r="992" spans="3:8" s="146" customFormat="1" ht="12.75">
      <c r="C992" s="774"/>
      <c r="D992" s="774"/>
      <c r="E992" s="774"/>
      <c r="F992" s="774"/>
      <c r="G992" s="774"/>
      <c r="H992" s="774"/>
    </row>
    <row r="993" spans="3:8" s="146" customFormat="1" ht="12.75">
      <c r="C993" s="774"/>
      <c r="D993" s="774"/>
      <c r="E993" s="774"/>
      <c r="F993" s="774"/>
      <c r="G993" s="774"/>
      <c r="H993" s="774"/>
    </row>
    <row r="994" spans="3:8" s="146" customFormat="1" ht="12.75">
      <c r="C994" s="774"/>
      <c r="D994" s="774"/>
      <c r="E994" s="774"/>
      <c r="F994" s="774"/>
      <c r="G994" s="774"/>
      <c r="H994" s="774"/>
    </row>
    <row r="995" spans="3:8" s="146" customFormat="1" ht="12.75">
      <c r="C995" s="774"/>
      <c r="D995" s="774"/>
      <c r="E995" s="774"/>
      <c r="F995" s="774"/>
      <c r="G995" s="774"/>
      <c r="H995" s="774"/>
    </row>
    <row r="996" spans="3:8" s="146" customFormat="1" ht="12.75">
      <c r="C996" s="774"/>
      <c r="D996" s="774"/>
      <c r="E996" s="774"/>
      <c r="F996" s="774"/>
      <c r="G996" s="774"/>
      <c r="H996" s="774"/>
    </row>
    <row r="997" spans="3:8" s="146" customFormat="1" ht="12.75">
      <c r="C997" s="774"/>
      <c r="D997" s="774"/>
      <c r="E997" s="774"/>
      <c r="F997" s="774"/>
      <c r="G997" s="774"/>
      <c r="H997" s="774"/>
    </row>
    <row r="998" spans="3:8" s="146" customFormat="1" ht="12.75">
      <c r="C998" s="774"/>
      <c r="D998" s="774"/>
      <c r="E998" s="774"/>
      <c r="F998" s="774"/>
      <c r="G998" s="774"/>
      <c r="H998" s="774"/>
    </row>
    <row r="999" spans="3:8" s="146" customFormat="1" ht="12.75">
      <c r="C999" s="774"/>
      <c r="D999" s="774"/>
      <c r="E999" s="774"/>
      <c r="F999" s="774"/>
      <c r="G999" s="774"/>
      <c r="H999" s="774"/>
    </row>
    <row r="1000" spans="3:8" s="146" customFormat="1" ht="12.75">
      <c r="C1000" s="774"/>
      <c r="D1000" s="774"/>
      <c r="E1000" s="774"/>
      <c r="F1000" s="774"/>
      <c r="G1000" s="774"/>
      <c r="H1000" s="774"/>
    </row>
    <row r="1001" spans="3:8" s="146" customFormat="1" ht="12.75">
      <c r="C1001" s="774"/>
      <c r="D1001" s="774"/>
      <c r="E1001" s="774"/>
      <c r="F1001" s="774"/>
      <c r="G1001" s="774"/>
      <c r="H1001" s="774"/>
    </row>
    <row r="1002" spans="3:8" s="146" customFormat="1" ht="12.75">
      <c r="C1002" s="774"/>
      <c r="D1002" s="774"/>
      <c r="E1002" s="774"/>
      <c r="F1002" s="774"/>
      <c r="G1002" s="774"/>
      <c r="H1002" s="774"/>
    </row>
    <row r="1003" spans="3:8" s="146" customFormat="1" ht="12.75">
      <c r="C1003" s="774"/>
      <c r="D1003" s="774"/>
      <c r="E1003" s="774"/>
      <c r="F1003" s="774"/>
      <c r="G1003" s="774"/>
      <c r="H1003" s="774"/>
    </row>
    <row r="1004" spans="3:8" s="146" customFormat="1" ht="12.75">
      <c r="C1004" s="774"/>
      <c r="D1004" s="774"/>
      <c r="E1004" s="774"/>
      <c r="F1004" s="774"/>
      <c r="G1004" s="774"/>
      <c r="H1004" s="774"/>
    </row>
    <row r="1005" spans="3:8" s="146" customFormat="1" ht="12.75">
      <c r="C1005" s="774"/>
      <c r="D1005" s="774"/>
      <c r="E1005" s="774"/>
      <c r="F1005" s="774"/>
      <c r="G1005" s="774"/>
      <c r="H1005" s="774"/>
    </row>
    <row r="1006" spans="3:8" s="146" customFormat="1" ht="12.75">
      <c r="C1006" s="774"/>
      <c r="D1006" s="774"/>
      <c r="E1006" s="774"/>
      <c r="F1006" s="774"/>
      <c r="G1006" s="774"/>
      <c r="H1006" s="774"/>
    </row>
    <row r="1007" spans="3:8" s="146" customFormat="1" ht="12.75">
      <c r="C1007" s="774"/>
      <c r="D1007" s="774"/>
      <c r="E1007" s="774"/>
      <c r="F1007" s="774"/>
      <c r="G1007" s="774"/>
      <c r="H1007" s="774"/>
    </row>
    <row r="1008" spans="3:8" s="146" customFormat="1" ht="12.75">
      <c r="C1008" s="774"/>
      <c r="D1008" s="774"/>
      <c r="E1008" s="774"/>
      <c r="F1008" s="774"/>
      <c r="G1008" s="774"/>
      <c r="H1008" s="774"/>
    </row>
    <row r="1009" spans="3:8" s="146" customFormat="1" ht="12.75">
      <c r="C1009" s="774"/>
      <c r="D1009" s="774"/>
      <c r="E1009" s="774"/>
      <c r="F1009" s="774"/>
      <c r="G1009" s="774"/>
      <c r="H1009" s="774"/>
    </row>
    <row r="1010" spans="3:8" s="146" customFormat="1" ht="12.75">
      <c r="C1010" s="774"/>
      <c r="D1010" s="774"/>
      <c r="E1010" s="774"/>
      <c r="F1010" s="774"/>
      <c r="G1010" s="774"/>
      <c r="H1010" s="774"/>
    </row>
    <row r="1011" spans="3:8" s="146" customFormat="1" ht="12.75">
      <c r="C1011" s="774"/>
      <c r="D1011" s="774"/>
      <c r="E1011" s="774"/>
      <c r="F1011" s="774"/>
      <c r="G1011" s="774"/>
      <c r="H1011" s="774"/>
    </row>
    <row r="1012" spans="3:8" s="146" customFormat="1" ht="12.75">
      <c r="C1012" s="774"/>
      <c r="D1012" s="774"/>
      <c r="E1012" s="774"/>
      <c r="F1012" s="774"/>
      <c r="G1012" s="774"/>
      <c r="H1012" s="774"/>
    </row>
    <row r="1013" spans="3:8" s="146" customFormat="1" ht="12.75">
      <c r="C1013" s="774"/>
      <c r="D1013" s="774"/>
      <c r="E1013" s="774"/>
      <c r="F1013" s="774"/>
      <c r="G1013" s="774"/>
      <c r="H1013" s="774"/>
    </row>
    <row r="1014" spans="3:8" s="146" customFormat="1" ht="12.75">
      <c r="C1014" s="774"/>
      <c r="D1014" s="774"/>
      <c r="E1014" s="774"/>
      <c r="F1014" s="774"/>
      <c r="G1014" s="774"/>
      <c r="H1014" s="774"/>
    </row>
    <row r="1015" spans="3:8" s="146" customFormat="1" ht="12.75">
      <c r="C1015" s="774"/>
      <c r="D1015" s="774"/>
      <c r="E1015" s="774"/>
      <c r="F1015" s="774"/>
      <c r="G1015" s="774"/>
      <c r="H1015" s="774"/>
    </row>
    <row r="1016" spans="3:8" s="146" customFormat="1" ht="12.75">
      <c r="C1016" s="774"/>
      <c r="D1016" s="774"/>
      <c r="E1016" s="774"/>
      <c r="F1016" s="774"/>
      <c r="G1016" s="774"/>
      <c r="H1016" s="774"/>
    </row>
    <row r="1017" spans="3:8" s="146" customFormat="1" ht="12.75">
      <c r="C1017" s="774"/>
      <c r="D1017" s="774"/>
      <c r="E1017" s="774"/>
      <c r="F1017" s="774"/>
      <c r="G1017" s="774"/>
      <c r="H1017" s="774"/>
    </row>
    <row r="1018" spans="3:8" s="146" customFormat="1" ht="12.75">
      <c r="C1018" s="774"/>
      <c r="D1018" s="774"/>
      <c r="E1018" s="774"/>
      <c r="F1018" s="774"/>
      <c r="G1018" s="774"/>
      <c r="H1018" s="774"/>
    </row>
    <row r="1019" spans="3:8" s="146" customFormat="1" ht="12.75">
      <c r="C1019" s="774"/>
      <c r="D1019" s="774"/>
      <c r="E1019" s="774"/>
      <c r="F1019" s="774"/>
      <c r="G1019" s="774"/>
      <c r="H1019" s="774"/>
    </row>
    <row r="1020" spans="3:8" s="146" customFormat="1" ht="12.75">
      <c r="C1020" s="774"/>
      <c r="D1020" s="774"/>
      <c r="E1020" s="774"/>
      <c r="F1020" s="774"/>
      <c r="G1020" s="774"/>
      <c r="H1020" s="774"/>
    </row>
    <row r="1021" spans="3:8" s="146" customFormat="1" ht="12.75">
      <c r="C1021" s="774"/>
      <c r="D1021" s="774"/>
      <c r="E1021" s="774"/>
      <c r="F1021" s="774"/>
      <c r="G1021" s="774"/>
      <c r="H1021" s="774"/>
    </row>
    <row r="1022" spans="3:8" s="146" customFormat="1" ht="12.75">
      <c r="C1022" s="774"/>
      <c r="D1022" s="774"/>
      <c r="E1022" s="774"/>
      <c r="F1022" s="774"/>
      <c r="G1022" s="774"/>
      <c r="H1022" s="774"/>
    </row>
    <row r="1023" spans="3:8" s="146" customFormat="1" ht="12.75">
      <c r="C1023" s="774"/>
      <c r="D1023" s="774"/>
      <c r="E1023" s="774"/>
      <c r="F1023" s="774"/>
      <c r="G1023" s="774"/>
      <c r="H1023" s="774"/>
    </row>
    <row r="1024" spans="3:8" s="146" customFormat="1" ht="12.75">
      <c r="C1024" s="774"/>
      <c r="D1024" s="774"/>
      <c r="E1024" s="774"/>
      <c r="F1024" s="774"/>
      <c r="G1024" s="774"/>
      <c r="H1024" s="774"/>
    </row>
    <row r="1025" spans="3:8" s="146" customFormat="1" ht="12.75">
      <c r="C1025" s="774"/>
      <c r="D1025" s="774"/>
      <c r="E1025" s="774"/>
      <c r="F1025" s="774"/>
      <c r="G1025" s="774"/>
      <c r="H1025" s="774"/>
    </row>
    <row r="1026" spans="3:8" s="146" customFormat="1" ht="12.75">
      <c r="C1026" s="774"/>
      <c r="D1026" s="774"/>
      <c r="E1026" s="774"/>
      <c r="F1026" s="774"/>
      <c r="G1026" s="774"/>
      <c r="H1026" s="774"/>
    </row>
    <row r="1027" spans="3:8" s="146" customFormat="1" ht="12.75">
      <c r="C1027" s="774"/>
      <c r="D1027" s="774"/>
      <c r="E1027" s="774"/>
      <c r="F1027" s="774"/>
      <c r="G1027" s="774"/>
      <c r="H1027" s="774"/>
    </row>
    <row r="1028" spans="3:8" s="146" customFormat="1" ht="12.75">
      <c r="C1028" s="774"/>
      <c r="D1028" s="774"/>
      <c r="E1028" s="774"/>
      <c r="F1028" s="774"/>
      <c r="G1028" s="774"/>
      <c r="H1028" s="774"/>
    </row>
    <row r="1029" spans="3:8" s="146" customFormat="1" ht="12.75">
      <c r="C1029" s="774"/>
      <c r="D1029" s="774"/>
      <c r="E1029" s="774"/>
      <c r="F1029" s="774"/>
      <c r="G1029" s="774"/>
      <c r="H1029" s="774"/>
    </row>
    <row r="1030" spans="3:8" s="146" customFormat="1" ht="12.75">
      <c r="C1030" s="774"/>
      <c r="D1030" s="774"/>
      <c r="E1030" s="774"/>
      <c r="F1030" s="774"/>
      <c r="G1030" s="774"/>
      <c r="H1030" s="774"/>
    </row>
    <row r="1031" spans="3:8" s="146" customFormat="1" ht="12.75">
      <c r="C1031" s="774"/>
      <c r="D1031" s="774"/>
      <c r="E1031" s="774"/>
      <c r="F1031" s="774"/>
      <c r="G1031" s="774"/>
      <c r="H1031" s="774"/>
    </row>
    <row r="1032" spans="3:8" s="146" customFormat="1" ht="12.75">
      <c r="C1032" s="774"/>
      <c r="D1032" s="774"/>
      <c r="E1032" s="774"/>
      <c r="F1032" s="774"/>
      <c r="G1032" s="774"/>
      <c r="H1032" s="774"/>
    </row>
    <row r="1033" spans="3:8" s="146" customFormat="1" ht="12.75">
      <c r="C1033" s="774"/>
      <c r="D1033" s="774"/>
      <c r="E1033" s="774"/>
      <c r="F1033" s="774"/>
      <c r="G1033" s="774"/>
      <c r="H1033" s="774"/>
    </row>
    <row r="1034" spans="3:8" s="146" customFormat="1" ht="12.75">
      <c r="C1034" s="774"/>
      <c r="D1034" s="774"/>
      <c r="E1034" s="774"/>
      <c r="F1034" s="774"/>
      <c r="G1034" s="774"/>
      <c r="H1034" s="774"/>
    </row>
    <row r="1035" spans="3:8" s="146" customFormat="1" ht="12.75">
      <c r="C1035" s="774"/>
      <c r="D1035" s="774"/>
      <c r="E1035" s="774"/>
      <c r="F1035" s="774"/>
      <c r="G1035" s="774"/>
      <c r="H1035" s="774"/>
    </row>
    <row r="1036" spans="3:8" s="146" customFormat="1" ht="12.75">
      <c r="C1036" s="774"/>
      <c r="D1036" s="774"/>
      <c r="E1036" s="774"/>
      <c r="F1036" s="774"/>
      <c r="G1036" s="774"/>
      <c r="H1036" s="774"/>
    </row>
    <row r="1037" spans="3:8" s="146" customFormat="1" ht="12.75">
      <c r="C1037" s="774"/>
      <c r="D1037" s="774"/>
      <c r="E1037" s="774"/>
      <c r="F1037" s="774"/>
      <c r="G1037" s="774"/>
      <c r="H1037" s="774"/>
    </row>
    <row r="1038" spans="3:8" s="146" customFormat="1" ht="12.75">
      <c r="C1038" s="774"/>
      <c r="D1038" s="774"/>
      <c r="E1038" s="774"/>
      <c r="F1038" s="774"/>
      <c r="G1038" s="774"/>
      <c r="H1038" s="774"/>
    </row>
    <row r="1039" spans="3:8" s="146" customFormat="1" ht="12.75">
      <c r="C1039" s="774"/>
      <c r="D1039" s="774"/>
      <c r="E1039" s="774"/>
      <c r="F1039" s="774"/>
      <c r="G1039" s="774"/>
      <c r="H1039" s="774"/>
    </row>
    <row r="1040" spans="3:8" s="146" customFormat="1" ht="12.75">
      <c r="C1040" s="774"/>
      <c r="D1040" s="774"/>
      <c r="E1040" s="774"/>
      <c r="F1040" s="774"/>
      <c r="G1040" s="774"/>
      <c r="H1040" s="774"/>
    </row>
    <row r="1041" spans="3:8" s="146" customFormat="1" ht="12.75">
      <c r="C1041" s="774"/>
      <c r="D1041" s="774"/>
      <c r="E1041" s="774"/>
      <c r="F1041" s="774"/>
      <c r="G1041" s="774"/>
      <c r="H1041" s="774"/>
    </row>
    <row r="1042" spans="3:8" s="146" customFormat="1" ht="12.75">
      <c r="C1042" s="774"/>
      <c r="D1042" s="774"/>
      <c r="E1042" s="774"/>
      <c r="F1042" s="774"/>
      <c r="G1042" s="774"/>
      <c r="H1042" s="774"/>
    </row>
    <row r="1043" spans="3:8" s="146" customFormat="1" ht="12.75">
      <c r="C1043" s="774"/>
      <c r="D1043" s="774"/>
      <c r="E1043" s="774"/>
      <c r="F1043" s="774"/>
      <c r="G1043" s="774"/>
      <c r="H1043" s="774"/>
    </row>
    <row r="1044" spans="3:8" s="146" customFormat="1" ht="12.75">
      <c r="C1044" s="774"/>
      <c r="D1044" s="774"/>
      <c r="E1044" s="774"/>
      <c r="F1044" s="774"/>
      <c r="G1044" s="774"/>
      <c r="H1044" s="774"/>
    </row>
    <row r="1045" spans="3:8" s="146" customFormat="1" ht="12.75">
      <c r="C1045" s="774"/>
      <c r="D1045" s="774"/>
      <c r="E1045" s="774"/>
      <c r="F1045" s="774"/>
      <c r="G1045" s="774"/>
      <c r="H1045" s="774"/>
    </row>
    <row r="1046" spans="3:8" s="146" customFormat="1" ht="12.75">
      <c r="C1046" s="774"/>
      <c r="D1046" s="774"/>
      <c r="E1046" s="774"/>
      <c r="F1046" s="774"/>
      <c r="G1046" s="774"/>
      <c r="H1046" s="774"/>
    </row>
    <row r="1047" spans="3:8" s="146" customFormat="1" ht="12.75">
      <c r="C1047" s="774"/>
      <c r="D1047" s="774"/>
      <c r="E1047" s="774"/>
      <c r="F1047" s="774"/>
      <c r="G1047" s="774"/>
      <c r="H1047" s="774"/>
    </row>
    <row r="1048" spans="3:8" s="146" customFormat="1" ht="12.75">
      <c r="C1048" s="774"/>
      <c r="D1048" s="774"/>
      <c r="E1048" s="774"/>
      <c r="F1048" s="774"/>
      <c r="G1048" s="774"/>
      <c r="H1048" s="774"/>
    </row>
    <row r="1049" spans="3:8" s="146" customFormat="1" ht="12.75">
      <c r="C1049" s="774"/>
      <c r="D1049" s="774"/>
      <c r="E1049" s="774"/>
      <c r="F1049" s="774"/>
      <c r="G1049" s="774"/>
      <c r="H1049" s="774"/>
    </row>
    <row r="1050" spans="3:8" s="146" customFormat="1" ht="12.75">
      <c r="C1050" s="774"/>
      <c r="D1050" s="774"/>
      <c r="E1050" s="774"/>
      <c r="F1050" s="774"/>
      <c r="G1050" s="774"/>
      <c r="H1050" s="774"/>
    </row>
    <row r="1051" spans="3:8" s="146" customFormat="1" ht="12.75">
      <c r="C1051" s="774"/>
      <c r="D1051" s="774"/>
      <c r="E1051" s="774"/>
      <c r="F1051" s="774"/>
      <c r="G1051" s="774"/>
      <c r="H1051" s="774"/>
    </row>
    <row r="1052" spans="3:8" s="146" customFormat="1" ht="12.75">
      <c r="C1052" s="774"/>
      <c r="D1052" s="774"/>
      <c r="E1052" s="774"/>
      <c r="F1052" s="774"/>
      <c r="G1052" s="774"/>
      <c r="H1052" s="774"/>
    </row>
    <row r="1053" spans="3:8" s="146" customFormat="1" ht="12.75">
      <c r="C1053" s="774"/>
      <c r="D1053" s="774"/>
      <c r="E1053" s="774"/>
      <c r="F1053" s="774"/>
      <c r="G1053" s="774"/>
      <c r="H1053" s="774"/>
    </row>
    <row r="1054" spans="3:8" s="146" customFormat="1" ht="12.75">
      <c r="C1054" s="774"/>
      <c r="D1054" s="774"/>
      <c r="E1054" s="774"/>
      <c r="F1054" s="774"/>
      <c r="G1054" s="774"/>
      <c r="H1054" s="774"/>
    </row>
    <row r="1055" spans="3:8" s="146" customFormat="1" ht="12.75">
      <c r="C1055" s="774"/>
      <c r="D1055" s="774"/>
      <c r="E1055" s="774"/>
      <c r="F1055" s="774"/>
      <c r="G1055" s="774"/>
      <c r="H1055" s="774"/>
    </row>
    <row r="1056" spans="3:8" s="146" customFormat="1" ht="12.75">
      <c r="C1056" s="774"/>
      <c r="D1056" s="774"/>
      <c r="E1056" s="774"/>
      <c r="F1056" s="774"/>
      <c r="G1056" s="774"/>
      <c r="H1056" s="774"/>
    </row>
    <row r="1057" spans="3:8" s="146" customFormat="1" ht="12.75">
      <c r="C1057" s="774"/>
      <c r="D1057" s="774"/>
      <c r="E1057" s="774"/>
      <c r="F1057" s="774"/>
      <c r="G1057" s="774"/>
      <c r="H1057" s="774"/>
    </row>
    <row r="1058" spans="3:8" s="146" customFormat="1" ht="12.75">
      <c r="C1058" s="774"/>
      <c r="D1058" s="774"/>
      <c r="E1058" s="774"/>
      <c r="F1058" s="774"/>
      <c r="G1058" s="774"/>
      <c r="H1058" s="774"/>
    </row>
    <row r="1059" spans="3:8" s="146" customFormat="1" ht="12.75">
      <c r="C1059" s="774"/>
      <c r="D1059" s="774"/>
      <c r="E1059" s="774"/>
      <c r="F1059" s="774"/>
      <c r="G1059" s="774"/>
      <c r="H1059" s="774"/>
    </row>
    <row r="1060" spans="3:8" s="146" customFormat="1" ht="12.75">
      <c r="C1060" s="774"/>
      <c r="D1060" s="774"/>
      <c r="E1060" s="774"/>
      <c r="F1060" s="774"/>
      <c r="G1060" s="774"/>
      <c r="H1060" s="774"/>
    </row>
    <row r="1061" spans="3:8" s="146" customFormat="1" ht="12.75">
      <c r="C1061" s="774"/>
      <c r="D1061" s="774"/>
      <c r="E1061" s="774"/>
      <c r="F1061" s="774"/>
      <c r="G1061" s="774"/>
      <c r="H1061" s="774"/>
    </row>
    <row r="1062" spans="3:8" s="146" customFormat="1" ht="12.75">
      <c r="C1062" s="774"/>
      <c r="D1062" s="774"/>
      <c r="E1062" s="774"/>
      <c r="F1062" s="774"/>
      <c r="G1062" s="774"/>
      <c r="H1062" s="774"/>
    </row>
    <row r="1063" spans="3:8" s="146" customFormat="1" ht="12.75">
      <c r="C1063" s="774"/>
      <c r="D1063" s="774"/>
      <c r="E1063" s="774"/>
      <c r="F1063" s="774"/>
      <c r="G1063" s="774"/>
      <c r="H1063" s="774"/>
    </row>
    <row r="1064" spans="3:8" s="146" customFormat="1" ht="12.75">
      <c r="C1064" s="774"/>
      <c r="D1064" s="774"/>
      <c r="E1064" s="774"/>
      <c r="F1064" s="774"/>
      <c r="G1064" s="774"/>
      <c r="H1064" s="774"/>
    </row>
    <row r="1065" spans="3:8" s="146" customFormat="1" ht="12.75">
      <c r="C1065" s="774"/>
      <c r="D1065" s="774"/>
      <c r="E1065" s="774"/>
      <c r="F1065" s="774"/>
      <c r="G1065" s="774"/>
      <c r="H1065" s="774"/>
    </row>
    <row r="1066" spans="3:8" s="146" customFormat="1" ht="12.75">
      <c r="C1066" s="774"/>
      <c r="D1066" s="774"/>
      <c r="E1066" s="774"/>
      <c r="F1066" s="774"/>
      <c r="G1066" s="774"/>
      <c r="H1066" s="774"/>
    </row>
    <row r="1067" spans="3:8" s="146" customFormat="1" ht="12.75">
      <c r="C1067" s="774"/>
      <c r="D1067" s="774"/>
      <c r="E1067" s="774"/>
      <c r="F1067" s="774"/>
      <c r="G1067" s="774"/>
      <c r="H1067" s="774"/>
    </row>
    <row r="1068" spans="3:8" s="146" customFormat="1" ht="12.75">
      <c r="C1068" s="774"/>
      <c r="D1068" s="774"/>
      <c r="E1068" s="774"/>
      <c r="F1068" s="774"/>
      <c r="G1068" s="774"/>
      <c r="H1068" s="774"/>
    </row>
    <row r="1069" spans="3:8" s="146" customFormat="1" ht="12.75">
      <c r="C1069" s="774"/>
      <c r="D1069" s="774"/>
      <c r="E1069" s="774"/>
      <c r="F1069" s="774"/>
      <c r="G1069" s="774"/>
      <c r="H1069" s="774"/>
    </row>
    <row r="1070" spans="3:8" s="146" customFormat="1" ht="12.75">
      <c r="C1070" s="774"/>
      <c r="D1070" s="774"/>
      <c r="E1070" s="774"/>
      <c r="F1070" s="774"/>
      <c r="G1070" s="774"/>
      <c r="H1070" s="774"/>
    </row>
    <row r="1071" spans="3:8" s="146" customFormat="1" ht="12.75">
      <c r="C1071" s="774"/>
      <c r="D1071" s="774"/>
      <c r="E1071" s="774"/>
      <c r="F1071" s="774"/>
      <c r="G1071" s="774"/>
      <c r="H1071" s="774"/>
    </row>
    <row r="1072" spans="3:8" s="146" customFormat="1" ht="12.75">
      <c r="C1072" s="774"/>
      <c r="D1072" s="774"/>
      <c r="E1072" s="774"/>
      <c r="F1072" s="774"/>
      <c r="G1072" s="774"/>
      <c r="H1072" s="774"/>
    </row>
    <row r="1073" spans="3:8" s="146" customFormat="1" ht="12.75">
      <c r="C1073" s="774"/>
      <c r="D1073" s="774"/>
      <c r="E1073" s="774"/>
      <c r="F1073" s="774"/>
      <c r="G1073" s="774"/>
      <c r="H1073" s="774"/>
    </row>
    <row r="1074" spans="3:8" s="146" customFormat="1" ht="12.75">
      <c r="C1074" s="774"/>
      <c r="D1074" s="774"/>
      <c r="E1074" s="774"/>
      <c r="F1074" s="774"/>
      <c r="G1074" s="774"/>
      <c r="H1074" s="774"/>
    </row>
    <row r="1075" spans="3:8" s="146" customFormat="1" ht="12.75">
      <c r="C1075" s="774"/>
      <c r="D1075" s="774"/>
      <c r="E1075" s="774"/>
      <c r="F1075" s="774"/>
      <c r="G1075" s="774"/>
      <c r="H1075" s="774"/>
    </row>
    <row r="1076" spans="3:8" s="146" customFormat="1" ht="12.75">
      <c r="C1076" s="774"/>
      <c r="D1076" s="774"/>
      <c r="E1076" s="774"/>
      <c r="F1076" s="774"/>
      <c r="G1076" s="774"/>
      <c r="H1076" s="774"/>
    </row>
    <row r="1077" spans="3:8" s="146" customFormat="1" ht="12.75">
      <c r="C1077" s="774"/>
      <c r="D1077" s="774"/>
      <c r="E1077" s="774"/>
      <c r="F1077" s="774"/>
      <c r="G1077" s="774"/>
      <c r="H1077" s="774"/>
    </row>
    <row r="1078" spans="3:8" s="146" customFormat="1" ht="12.75">
      <c r="C1078" s="774"/>
      <c r="D1078" s="774"/>
      <c r="E1078" s="774"/>
      <c r="F1078" s="774"/>
      <c r="G1078" s="774"/>
      <c r="H1078" s="774"/>
    </row>
    <row r="1079" spans="3:8" s="146" customFormat="1" ht="12.75">
      <c r="C1079" s="774"/>
      <c r="D1079" s="774"/>
      <c r="E1079" s="774"/>
      <c r="F1079" s="774"/>
      <c r="G1079" s="774"/>
      <c r="H1079" s="774"/>
    </row>
    <row r="1080" spans="3:8" s="146" customFormat="1" ht="12.75">
      <c r="C1080" s="774"/>
      <c r="D1080" s="774"/>
      <c r="E1080" s="774"/>
      <c r="F1080" s="774"/>
      <c r="G1080" s="774"/>
      <c r="H1080" s="774"/>
    </row>
    <row r="1081" spans="3:8" s="146" customFormat="1" ht="12.75">
      <c r="C1081" s="774"/>
      <c r="D1081" s="774"/>
      <c r="E1081" s="774"/>
      <c r="F1081" s="774"/>
      <c r="G1081" s="774"/>
      <c r="H1081" s="774"/>
    </row>
    <row r="1082" spans="3:8" s="146" customFormat="1" ht="12.75">
      <c r="C1082" s="774"/>
      <c r="D1082" s="774"/>
      <c r="E1082" s="774"/>
      <c r="F1082" s="774"/>
      <c r="G1082" s="774"/>
      <c r="H1082" s="774"/>
    </row>
    <row r="1083" spans="3:8" s="146" customFormat="1" ht="12.75">
      <c r="C1083" s="774"/>
      <c r="D1083" s="774"/>
      <c r="E1083" s="774"/>
      <c r="F1083" s="774"/>
      <c r="G1083" s="774"/>
      <c r="H1083" s="774"/>
    </row>
    <row r="1084" spans="3:8" s="146" customFormat="1" ht="12.75">
      <c r="C1084" s="774"/>
      <c r="D1084" s="774"/>
      <c r="E1084" s="774"/>
      <c r="F1084" s="774"/>
      <c r="G1084" s="774"/>
      <c r="H1084" s="774"/>
    </row>
    <row r="1085" spans="3:8" s="146" customFormat="1" ht="12.75">
      <c r="C1085" s="774"/>
      <c r="D1085" s="774"/>
      <c r="E1085" s="774"/>
      <c r="F1085" s="774"/>
      <c r="G1085" s="774"/>
      <c r="H1085" s="774"/>
    </row>
    <row r="1086" spans="3:8" s="146" customFormat="1" ht="12.75">
      <c r="C1086" s="774"/>
      <c r="D1086" s="774"/>
      <c r="E1086" s="774"/>
      <c r="F1086" s="774"/>
      <c r="G1086" s="774"/>
      <c r="H1086" s="774"/>
    </row>
    <row r="1087" spans="3:8" s="146" customFormat="1" ht="12.75">
      <c r="C1087" s="774"/>
      <c r="D1087" s="774"/>
      <c r="E1087" s="774"/>
      <c r="F1087" s="774"/>
      <c r="G1087" s="774"/>
      <c r="H1087" s="774"/>
    </row>
    <row r="1088" spans="3:8" s="146" customFormat="1" ht="12.75">
      <c r="C1088" s="774"/>
      <c r="D1088" s="774"/>
      <c r="E1088" s="774"/>
      <c r="F1088" s="774"/>
      <c r="G1088" s="774"/>
      <c r="H1088" s="774"/>
    </row>
    <row r="1089" spans="3:8" s="146" customFormat="1" ht="12.75">
      <c r="C1089" s="774"/>
      <c r="D1089" s="774"/>
      <c r="E1089" s="774"/>
      <c r="F1089" s="774"/>
      <c r="G1089" s="774"/>
      <c r="H1089" s="774"/>
    </row>
    <row r="1090" spans="3:8" s="146" customFormat="1" ht="12.75">
      <c r="C1090" s="774"/>
      <c r="D1090" s="774"/>
      <c r="E1090" s="774"/>
      <c r="F1090" s="774"/>
      <c r="G1090" s="774"/>
      <c r="H1090" s="774"/>
    </row>
    <row r="1091" spans="3:8" s="146" customFormat="1" ht="12.75">
      <c r="C1091" s="774"/>
      <c r="D1091" s="774"/>
      <c r="E1091" s="774"/>
      <c r="F1091" s="774"/>
      <c r="G1091" s="774"/>
      <c r="H1091" s="774"/>
    </row>
    <row r="1092" spans="3:8" s="146" customFormat="1" ht="12.75">
      <c r="C1092" s="774"/>
      <c r="D1092" s="774"/>
      <c r="E1092" s="774"/>
      <c r="F1092" s="774"/>
      <c r="G1092" s="774"/>
      <c r="H1092" s="774"/>
    </row>
    <row r="1093" spans="3:8" s="146" customFormat="1" ht="12.75">
      <c r="C1093" s="774"/>
      <c r="D1093" s="774"/>
      <c r="E1093" s="774"/>
      <c r="F1093" s="774"/>
      <c r="G1093" s="774"/>
      <c r="H1093" s="774"/>
    </row>
    <row r="1094" spans="3:8" s="146" customFormat="1" ht="12.75">
      <c r="C1094" s="774"/>
      <c r="D1094" s="774"/>
      <c r="E1094" s="774"/>
      <c r="F1094" s="774"/>
      <c r="G1094" s="774"/>
      <c r="H1094" s="774"/>
    </row>
    <row r="1095" spans="3:8" s="146" customFormat="1" ht="12.75">
      <c r="C1095" s="774"/>
      <c r="D1095" s="774"/>
      <c r="E1095" s="774"/>
      <c r="F1095" s="774"/>
      <c r="G1095" s="774"/>
      <c r="H1095" s="774"/>
    </row>
    <row r="1096" spans="3:8" s="146" customFormat="1" ht="12.75">
      <c r="C1096" s="774"/>
      <c r="D1096" s="774"/>
      <c r="E1096" s="774"/>
      <c r="F1096" s="774"/>
      <c r="G1096" s="774"/>
      <c r="H1096" s="774"/>
    </row>
    <row r="1097" spans="3:8" s="146" customFormat="1" ht="12.75">
      <c r="C1097" s="774"/>
      <c r="D1097" s="774"/>
      <c r="E1097" s="774"/>
      <c r="F1097" s="774"/>
      <c r="G1097" s="774"/>
      <c r="H1097" s="774"/>
    </row>
    <row r="1098" spans="3:8" s="146" customFormat="1" ht="12.75">
      <c r="C1098" s="774"/>
      <c r="D1098" s="774"/>
      <c r="E1098" s="774"/>
      <c r="F1098" s="774"/>
      <c r="G1098" s="774"/>
      <c r="H1098" s="774"/>
    </row>
    <row r="1099" spans="3:8" s="146" customFormat="1" ht="12.75">
      <c r="C1099" s="774"/>
      <c r="D1099" s="774"/>
      <c r="E1099" s="774"/>
      <c r="F1099" s="774"/>
      <c r="G1099" s="774"/>
      <c r="H1099" s="774"/>
    </row>
    <row r="1100" spans="3:8" s="146" customFormat="1" ht="12.75">
      <c r="C1100" s="774"/>
      <c r="D1100" s="774"/>
      <c r="E1100" s="774"/>
      <c r="F1100" s="774"/>
      <c r="G1100" s="774"/>
      <c r="H1100" s="774"/>
    </row>
    <row r="1101" spans="3:8" s="146" customFormat="1" ht="12.75">
      <c r="C1101" s="774"/>
      <c r="D1101" s="774"/>
      <c r="E1101" s="774"/>
      <c r="F1101" s="774"/>
      <c r="G1101" s="774"/>
      <c r="H1101" s="774"/>
    </row>
    <row r="1102" spans="3:8" s="146" customFormat="1" ht="12.75">
      <c r="C1102" s="774"/>
      <c r="D1102" s="774"/>
      <c r="E1102" s="774"/>
      <c r="F1102" s="774"/>
      <c r="G1102" s="774"/>
      <c r="H1102" s="774"/>
    </row>
    <row r="1103" spans="3:8" s="146" customFormat="1" ht="12.75">
      <c r="C1103" s="774"/>
      <c r="D1103" s="774"/>
      <c r="E1103" s="774"/>
      <c r="F1103" s="774"/>
      <c r="G1103" s="774"/>
      <c r="H1103" s="774"/>
    </row>
    <row r="1104" spans="3:8" s="146" customFormat="1" ht="12.75">
      <c r="C1104" s="774"/>
      <c r="D1104" s="774"/>
      <c r="E1104" s="774"/>
      <c r="F1104" s="774"/>
      <c r="G1104" s="774"/>
      <c r="H1104" s="774"/>
    </row>
    <row r="1105" spans="3:8" s="146" customFormat="1" ht="12.75">
      <c r="C1105" s="774"/>
      <c r="D1105" s="774"/>
      <c r="E1105" s="774"/>
      <c r="F1105" s="774"/>
      <c r="G1105" s="774"/>
      <c r="H1105" s="774"/>
    </row>
    <row r="1106" spans="3:8" s="146" customFormat="1" ht="12.75">
      <c r="C1106" s="774"/>
      <c r="D1106" s="774"/>
      <c r="E1106" s="774"/>
      <c r="F1106" s="774"/>
      <c r="G1106" s="774"/>
      <c r="H1106" s="774"/>
    </row>
    <row r="1107" spans="3:8" s="146" customFormat="1" ht="12.75">
      <c r="C1107" s="774"/>
      <c r="D1107" s="774"/>
      <c r="E1107" s="774"/>
      <c r="F1107" s="774"/>
      <c r="G1107" s="774"/>
      <c r="H1107" s="774"/>
    </row>
    <row r="1108" spans="3:8" s="146" customFormat="1" ht="12.75">
      <c r="C1108" s="774"/>
      <c r="D1108" s="774"/>
      <c r="E1108" s="774"/>
      <c r="F1108" s="774"/>
      <c r="G1108" s="774"/>
      <c r="H1108" s="774"/>
    </row>
    <row r="1109" spans="3:8" s="146" customFormat="1" ht="12.75">
      <c r="C1109" s="774"/>
      <c r="D1109" s="774"/>
      <c r="E1109" s="774"/>
      <c r="F1109" s="774"/>
      <c r="G1109" s="774"/>
      <c r="H1109" s="774"/>
    </row>
    <row r="1110" spans="3:8" s="146" customFormat="1" ht="12.75">
      <c r="C1110" s="774"/>
      <c r="D1110" s="774"/>
      <c r="E1110" s="774"/>
      <c r="F1110" s="774"/>
      <c r="G1110" s="774"/>
      <c r="H1110" s="774"/>
    </row>
    <row r="1111" spans="3:8" s="146" customFormat="1" ht="12.75">
      <c r="C1111" s="774"/>
      <c r="D1111" s="774"/>
      <c r="E1111" s="774"/>
      <c r="F1111" s="774"/>
      <c r="G1111" s="774"/>
      <c r="H1111" s="774"/>
    </row>
    <row r="1112" spans="3:8" s="146" customFormat="1" ht="12.75">
      <c r="C1112" s="774"/>
      <c r="D1112" s="774"/>
      <c r="E1112" s="774"/>
      <c r="F1112" s="774"/>
      <c r="G1112" s="774"/>
      <c r="H1112" s="774"/>
    </row>
    <row r="1113" spans="3:8" s="146" customFormat="1" ht="12.75">
      <c r="C1113" s="774"/>
      <c r="D1113" s="774"/>
      <c r="E1113" s="774"/>
      <c r="F1113" s="774"/>
      <c r="G1113" s="774"/>
      <c r="H1113" s="774"/>
    </row>
    <row r="1114" spans="3:8" s="146" customFormat="1" ht="12.75">
      <c r="C1114" s="774"/>
      <c r="D1114" s="774"/>
      <c r="E1114" s="774"/>
      <c r="F1114" s="774"/>
      <c r="G1114" s="774"/>
      <c r="H1114" s="774"/>
    </row>
    <row r="1115" spans="3:8" s="146" customFormat="1" ht="12.75">
      <c r="C1115" s="774"/>
      <c r="D1115" s="774"/>
      <c r="E1115" s="774"/>
      <c r="F1115" s="774"/>
      <c r="G1115" s="774"/>
      <c r="H1115" s="774"/>
    </row>
    <row r="1116" spans="3:8" s="146" customFormat="1" ht="12.75">
      <c r="C1116" s="774"/>
      <c r="D1116" s="774"/>
      <c r="E1116" s="774"/>
      <c r="F1116" s="774"/>
      <c r="G1116" s="774"/>
      <c r="H1116" s="774"/>
    </row>
    <row r="1117" spans="3:8" s="146" customFormat="1" ht="12.75">
      <c r="C1117" s="774"/>
      <c r="D1117" s="774"/>
      <c r="E1117" s="774"/>
      <c r="F1117" s="774"/>
      <c r="G1117" s="774"/>
      <c r="H1117" s="774"/>
    </row>
    <row r="1118" spans="3:8" s="146" customFormat="1" ht="12.75">
      <c r="C1118" s="774"/>
      <c r="D1118" s="774"/>
      <c r="E1118" s="774"/>
      <c r="F1118" s="774"/>
      <c r="G1118" s="774"/>
      <c r="H1118" s="774"/>
    </row>
    <row r="1119" spans="3:8" s="146" customFormat="1" ht="12.75">
      <c r="C1119" s="774"/>
      <c r="D1119" s="774"/>
      <c r="E1119" s="774"/>
      <c r="F1119" s="774"/>
      <c r="G1119" s="774"/>
      <c r="H1119" s="774"/>
    </row>
    <row r="1120" spans="3:8" s="146" customFormat="1" ht="12.75">
      <c r="C1120" s="774"/>
      <c r="D1120" s="774"/>
      <c r="E1120" s="774"/>
      <c r="F1120" s="774"/>
      <c r="G1120" s="774"/>
      <c r="H1120" s="774"/>
    </row>
    <row r="1121" spans="3:8" s="146" customFormat="1" ht="12.75">
      <c r="C1121" s="774"/>
      <c r="D1121" s="774"/>
      <c r="E1121" s="774"/>
      <c r="F1121" s="774"/>
      <c r="G1121" s="774"/>
      <c r="H1121" s="774"/>
    </row>
    <row r="1122" spans="3:8" s="146" customFormat="1" ht="12.75">
      <c r="C1122" s="774"/>
      <c r="D1122" s="774"/>
      <c r="E1122" s="774"/>
      <c r="F1122" s="774"/>
      <c r="G1122" s="774"/>
      <c r="H1122" s="774"/>
    </row>
    <row r="1123" spans="3:8" s="146" customFormat="1" ht="12.75">
      <c r="C1123" s="774"/>
      <c r="D1123" s="774"/>
      <c r="E1123" s="774"/>
      <c r="F1123" s="774"/>
      <c r="G1123" s="774"/>
      <c r="H1123" s="774"/>
    </row>
    <row r="1124" spans="3:8" s="146" customFormat="1" ht="12.75">
      <c r="C1124" s="774"/>
      <c r="D1124" s="774"/>
      <c r="E1124" s="774"/>
      <c r="F1124" s="774"/>
      <c r="G1124" s="774"/>
      <c r="H1124" s="774"/>
    </row>
    <row r="1125" spans="3:8" s="146" customFormat="1" ht="12.75">
      <c r="C1125" s="774"/>
      <c r="D1125" s="774"/>
      <c r="E1125" s="774"/>
      <c r="F1125" s="774"/>
      <c r="G1125" s="774"/>
      <c r="H1125" s="774"/>
    </row>
    <row r="1126" spans="3:8" s="146" customFormat="1" ht="12.75">
      <c r="C1126" s="774"/>
      <c r="D1126" s="774"/>
      <c r="E1126" s="774"/>
      <c r="F1126" s="774"/>
      <c r="G1126" s="774"/>
      <c r="H1126" s="774"/>
    </row>
    <row r="1127" spans="3:8" s="146" customFormat="1" ht="12.75">
      <c r="C1127" s="774"/>
      <c r="D1127" s="774"/>
      <c r="E1127" s="774"/>
      <c r="F1127" s="774"/>
      <c r="G1127" s="774"/>
      <c r="H1127" s="774"/>
    </row>
    <row r="1128" spans="3:8" s="146" customFormat="1" ht="12.75">
      <c r="C1128" s="774"/>
      <c r="D1128" s="774"/>
      <c r="E1128" s="774"/>
      <c r="F1128" s="774"/>
      <c r="G1128" s="774"/>
      <c r="H1128" s="774"/>
    </row>
    <row r="1129" spans="3:8" s="146" customFormat="1" ht="12.75">
      <c r="C1129" s="774"/>
      <c r="D1129" s="774"/>
      <c r="E1129" s="774"/>
      <c r="F1129" s="774"/>
      <c r="G1129" s="774"/>
      <c r="H1129" s="774"/>
    </row>
    <row r="1130" spans="3:8" s="146" customFormat="1" ht="12.75">
      <c r="C1130" s="774"/>
      <c r="D1130" s="774"/>
      <c r="E1130" s="774"/>
      <c r="F1130" s="774"/>
      <c r="G1130" s="774"/>
      <c r="H1130" s="774"/>
    </row>
    <row r="1131" spans="3:8" s="146" customFormat="1" ht="12.75">
      <c r="C1131" s="774"/>
      <c r="D1131" s="774"/>
      <c r="E1131" s="774"/>
      <c r="F1131" s="774"/>
      <c r="G1131" s="774"/>
      <c r="H1131" s="774"/>
    </row>
    <row r="1132" spans="3:8" s="146" customFormat="1" ht="12.75">
      <c r="C1132" s="774"/>
      <c r="D1132" s="774"/>
      <c r="E1132" s="774"/>
      <c r="F1132" s="774"/>
      <c r="G1132" s="774"/>
      <c r="H1132" s="774"/>
    </row>
    <row r="1133" spans="3:8" s="146" customFormat="1" ht="12.75">
      <c r="C1133" s="774"/>
      <c r="D1133" s="774"/>
      <c r="E1133" s="774"/>
      <c r="F1133" s="774"/>
      <c r="G1133" s="774"/>
      <c r="H1133" s="774"/>
    </row>
    <row r="1134" spans="3:8" s="146" customFormat="1" ht="12.75">
      <c r="C1134" s="774"/>
      <c r="D1134" s="774"/>
      <c r="E1134" s="774"/>
      <c r="F1134" s="774"/>
      <c r="G1134" s="774"/>
      <c r="H1134" s="774"/>
    </row>
    <row r="1135" spans="3:8" s="146" customFormat="1" ht="12.75">
      <c r="C1135" s="774"/>
      <c r="D1135" s="774"/>
      <c r="E1135" s="774"/>
      <c r="F1135" s="774"/>
      <c r="G1135" s="774"/>
      <c r="H1135" s="774"/>
    </row>
    <row r="1136" spans="3:8" s="146" customFormat="1" ht="12.75">
      <c r="C1136" s="774"/>
      <c r="D1136" s="774"/>
      <c r="E1136" s="774"/>
      <c r="F1136" s="774"/>
      <c r="G1136" s="774"/>
      <c r="H1136" s="774"/>
    </row>
    <row r="1137" spans="3:8" s="146" customFormat="1" ht="12.75">
      <c r="C1137" s="774"/>
      <c r="D1137" s="774"/>
      <c r="E1137" s="774"/>
      <c r="F1137" s="774"/>
      <c r="G1137" s="774"/>
      <c r="H1137" s="774"/>
    </row>
    <row r="1138" spans="3:8" s="146" customFormat="1" ht="12.75">
      <c r="C1138" s="774"/>
      <c r="D1138" s="774"/>
      <c r="E1138" s="774"/>
      <c r="F1138" s="774"/>
      <c r="G1138" s="774"/>
      <c r="H1138" s="774"/>
    </row>
    <row r="1139" spans="3:8" s="146" customFormat="1" ht="12.75">
      <c r="C1139" s="774"/>
      <c r="D1139" s="774"/>
      <c r="E1139" s="774"/>
      <c r="F1139" s="774"/>
      <c r="G1139" s="774"/>
      <c r="H1139" s="774"/>
    </row>
    <row r="1140" spans="3:8" s="146" customFormat="1" ht="12.75">
      <c r="C1140" s="774"/>
      <c r="D1140" s="774"/>
      <c r="E1140" s="774"/>
      <c r="F1140" s="774"/>
      <c r="G1140" s="774"/>
      <c r="H1140" s="774"/>
    </row>
    <row r="1141" spans="3:8" s="146" customFormat="1" ht="12.75">
      <c r="C1141" s="774"/>
      <c r="D1141" s="774"/>
      <c r="E1141" s="774"/>
      <c r="F1141" s="774"/>
      <c r="G1141" s="774"/>
      <c r="H1141" s="774"/>
    </row>
    <row r="1142" spans="3:8" s="146" customFormat="1" ht="12.75">
      <c r="C1142" s="774"/>
      <c r="D1142" s="774"/>
      <c r="E1142" s="774"/>
      <c r="F1142" s="774"/>
      <c r="G1142" s="774"/>
      <c r="H1142" s="774"/>
    </row>
    <row r="1143" spans="3:8" s="146" customFormat="1" ht="12.75">
      <c r="C1143" s="774"/>
      <c r="D1143" s="774"/>
      <c r="E1143" s="774"/>
      <c r="F1143" s="774"/>
      <c r="G1143" s="774"/>
      <c r="H1143" s="774"/>
    </row>
    <row r="1144" spans="3:8" s="146" customFormat="1" ht="12.75">
      <c r="C1144" s="774"/>
      <c r="D1144" s="774"/>
      <c r="E1144" s="774"/>
      <c r="F1144" s="774"/>
      <c r="G1144" s="774"/>
      <c r="H1144" s="774"/>
    </row>
    <row r="1145" spans="3:8" s="146" customFormat="1" ht="12.75">
      <c r="C1145" s="774"/>
      <c r="D1145" s="774"/>
      <c r="E1145" s="774"/>
      <c r="F1145" s="774"/>
      <c r="G1145" s="774"/>
      <c r="H1145" s="774"/>
    </row>
    <row r="1146" spans="3:8" s="146" customFormat="1" ht="12.75">
      <c r="C1146" s="774"/>
      <c r="D1146" s="774"/>
      <c r="E1146" s="774"/>
      <c r="F1146" s="774"/>
      <c r="G1146" s="774"/>
      <c r="H1146" s="774"/>
    </row>
    <row r="1147" spans="3:8" s="146" customFormat="1" ht="12.75">
      <c r="C1147" s="774"/>
      <c r="D1147" s="774"/>
      <c r="E1147" s="774"/>
      <c r="F1147" s="774"/>
      <c r="G1147" s="774"/>
      <c r="H1147" s="774"/>
    </row>
    <row r="1148" spans="3:8" s="146" customFormat="1" ht="12.75">
      <c r="C1148" s="774"/>
      <c r="D1148" s="774"/>
      <c r="E1148" s="774"/>
      <c r="F1148" s="774"/>
      <c r="G1148" s="774"/>
      <c r="H1148" s="774"/>
    </row>
    <row r="1149" spans="3:8" s="146" customFormat="1" ht="12.75">
      <c r="C1149" s="774"/>
      <c r="D1149" s="774"/>
      <c r="E1149" s="774"/>
      <c r="F1149" s="774"/>
      <c r="G1149" s="774"/>
      <c r="H1149" s="774"/>
    </row>
    <row r="1150" spans="3:8" s="146" customFormat="1" ht="12.75">
      <c r="C1150" s="774"/>
      <c r="D1150" s="774"/>
      <c r="E1150" s="774"/>
      <c r="F1150" s="774"/>
      <c r="G1150" s="774"/>
      <c r="H1150" s="774"/>
    </row>
    <row r="1151" spans="3:8" s="146" customFormat="1" ht="12.75">
      <c r="C1151" s="774"/>
      <c r="D1151" s="774"/>
      <c r="E1151" s="774"/>
      <c r="F1151" s="774"/>
      <c r="G1151" s="774"/>
      <c r="H1151" s="774"/>
    </row>
    <row r="1152" spans="3:8" s="146" customFormat="1" ht="12.75">
      <c r="C1152" s="774"/>
      <c r="D1152" s="774"/>
      <c r="E1152" s="774"/>
      <c r="F1152" s="774"/>
      <c r="G1152" s="774"/>
      <c r="H1152" s="774"/>
    </row>
    <row r="1153" spans="3:8" s="146" customFormat="1" ht="12.75">
      <c r="C1153" s="774"/>
      <c r="D1153" s="774"/>
      <c r="E1153" s="774"/>
      <c r="F1153" s="774"/>
      <c r="G1153" s="774"/>
      <c r="H1153" s="774"/>
    </row>
    <row r="1154" spans="3:8" s="146" customFormat="1" ht="12.75">
      <c r="C1154" s="774"/>
      <c r="D1154" s="774"/>
      <c r="E1154" s="774"/>
      <c r="F1154" s="774"/>
      <c r="G1154" s="774"/>
      <c r="H1154" s="774"/>
    </row>
    <row r="1155" spans="3:8" s="146" customFormat="1" ht="12.75">
      <c r="C1155" s="774"/>
      <c r="D1155" s="774"/>
      <c r="E1155" s="774"/>
      <c r="F1155" s="774"/>
      <c r="G1155" s="774"/>
      <c r="H1155" s="774"/>
    </row>
    <row r="1156" spans="3:8" s="146" customFormat="1" ht="12.75">
      <c r="C1156" s="774"/>
      <c r="D1156" s="774"/>
      <c r="E1156" s="774"/>
      <c r="F1156" s="774"/>
      <c r="G1156" s="774"/>
      <c r="H1156" s="774"/>
    </row>
    <row r="1157" spans="3:8" s="146" customFormat="1" ht="12.75">
      <c r="C1157" s="774"/>
      <c r="D1157" s="774"/>
      <c r="E1157" s="774"/>
      <c r="F1157" s="774"/>
      <c r="G1157" s="774"/>
      <c r="H1157" s="774"/>
    </row>
    <row r="1158" spans="3:8" s="146" customFormat="1" ht="12.75">
      <c r="C1158" s="774"/>
      <c r="D1158" s="774"/>
      <c r="E1158" s="774"/>
      <c r="F1158" s="774"/>
      <c r="G1158" s="774"/>
      <c r="H1158" s="774"/>
    </row>
    <row r="1159" spans="3:8" s="146" customFormat="1" ht="12.75">
      <c r="C1159" s="774"/>
      <c r="D1159" s="774"/>
      <c r="E1159" s="774"/>
      <c r="F1159" s="774"/>
      <c r="G1159" s="774"/>
      <c r="H1159" s="774"/>
    </row>
    <row r="1160" spans="3:8" s="146" customFormat="1" ht="12.75">
      <c r="C1160" s="774"/>
      <c r="D1160" s="774"/>
      <c r="E1160" s="774"/>
      <c r="F1160" s="774"/>
      <c r="G1160" s="774"/>
      <c r="H1160" s="774"/>
    </row>
    <row r="1161" spans="3:8" s="146" customFormat="1" ht="12.75">
      <c r="C1161" s="774"/>
      <c r="D1161" s="774"/>
      <c r="E1161" s="774"/>
      <c r="F1161" s="774"/>
      <c r="G1161" s="774"/>
      <c r="H1161" s="774"/>
    </row>
    <row r="1162" spans="3:8" s="146" customFormat="1" ht="12.75">
      <c r="C1162" s="774"/>
      <c r="D1162" s="774"/>
      <c r="E1162" s="774"/>
      <c r="F1162" s="774"/>
      <c r="G1162" s="774"/>
      <c r="H1162" s="774"/>
    </row>
    <row r="1163" spans="3:8" s="146" customFormat="1" ht="12.75">
      <c r="C1163" s="774"/>
      <c r="D1163" s="774"/>
      <c r="E1163" s="774"/>
      <c r="F1163" s="774"/>
      <c r="G1163" s="774"/>
      <c r="H1163" s="774"/>
    </row>
    <row r="1164" spans="3:8" s="146" customFormat="1" ht="12.75">
      <c r="C1164" s="774"/>
      <c r="D1164" s="774"/>
      <c r="E1164" s="774"/>
      <c r="F1164" s="774"/>
      <c r="G1164" s="774"/>
      <c r="H1164" s="774"/>
    </row>
    <row r="1165" spans="3:8" s="146" customFormat="1" ht="12.75">
      <c r="C1165" s="774"/>
      <c r="D1165" s="774"/>
      <c r="E1165" s="774"/>
      <c r="F1165" s="774"/>
      <c r="G1165" s="774"/>
      <c r="H1165" s="774"/>
    </row>
    <row r="1166" spans="3:8" s="146" customFormat="1" ht="12.75">
      <c r="C1166" s="774"/>
      <c r="D1166" s="774"/>
      <c r="E1166" s="774"/>
      <c r="F1166" s="774"/>
      <c r="G1166" s="774"/>
      <c r="H1166" s="774"/>
    </row>
    <row r="1167" spans="3:8" s="146" customFormat="1" ht="12.75">
      <c r="C1167" s="774"/>
      <c r="D1167" s="774"/>
      <c r="E1167" s="774"/>
      <c r="F1167" s="774"/>
      <c r="G1167" s="774"/>
      <c r="H1167" s="774"/>
    </row>
    <row r="1168" spans="3:8" s="146" customFormat="1" ht="12.75">
      <c r="C1168" s="774"/>
      <c r="D1168" s="774"/>
      <c r="E1168" s="774"/>
      <c r="F1168" s="774"/>
      <c r="G1168" s="774"/>
      <c r="H1168" s="774"/>
    </row>
    <row r="1169" spans="3:8" s="146" customFormat="1" ht="12.75">
      <c r="C1169" s="774"/>
      <c r="D1169" s="774"/>
      <c r="E1169" s="774"/>
      <c r="F1169" s="774"/>
      <c r="G1169" s="774"/>
      <c r="H1169" s="774"/>
    </row>
    <row r="1170" spans="3:8" s="146" customFormat="1" ht="12.75">
      <c r="C1170" s="774"/>
      <c r="D1170" s="774"/>
      <c r="E1170" s="774"/>
      <c r="F1170" s="774"/>
      <c r="G1170" s="774"/>
      <c r="H1170" s="774"/>
    </row>
    <row r="1171" spans="3:8" s="146" customFormat="1" ht="12.75">
      <c r="C1171" s="774"/>
      <c r="D1171" s="774"/>
      <c r="E1171" s="774"/>
      <c r="F1171" s="774"/>
      <c r="G1171" s="774"/>
      <c r="H1171" s="774"/>
    </row>
    <row r="1172" spans="3:8" s="146" customFormat="1" ht="12.75">
      <c r="C1172" s="774"/>
      <c r="D1172" s="774"/>
      <c r="E1172" s="774"/>
      <c r="F1172" s="774"/>
      <c r="G1172" s="774"/>
      <c r="H1172" s="774"/>
    </row>
    <row r="1173" spans="3:8" s="146" customFormat="1" ht="12.75">
      <c r="C1173" s="774"/>
      <c r="D1173" s="774"/>
      <c r="E1173" s="774"/>
      <c r="F1173" s="774"/>
      <c r="G1173" s="774"/>
      <c r="H1173" s="774"/>
    </row>
    <row r="1174" spans="3:8" s="146" customFormat="1" ht="12.75">
      <c r="C1174" s="774"/>
      <c r="D1174" s="774"/>
      <c r="E1174" s="774"/>
      <c r="F1174" s="774"/>
      <c r="G1174" s="774"/>
      <c r="H1174" s="774"/>
    </row>
    <row r="1175" spans="3:8" s="146" customFormat="1" ht="12.75">
      <c r="C1175" s="774"/>
      <c r="D1175" s="774"/>
      <c r="E1175" s="774"/>
      <c r="F1175" s="774"/>
      <c r="G1175" s="774"/>
      <c r="H1175" s="774"/>
    </row>
    <row r="1176" spans="3:8" s="146" customFormat="1" ht="12.75">
      <c r="C1176" s="774"/>
      <c r="D1176" s="774"/>
      <c r="E1176" s="774"/>
      <c r="F1176" s="774"/>
      <c r="G1176" s="774"/>
      <c r="H1176" s="774"/>
    </row>
    <row r="1177" spans="3:8" s="146" customFormat="1" ht="12.75">
      <c r="C1177" s="774"/>
      <c r="D1177" s="774"/>
      <c r="E1177" s="774"/>
      <c r="F1177" s="774"/>
      <c r="G1177" s="774"/>
      <c r="H1177" s="774"/>
    </row>
    <row r="1178" spans="3:8" s="146" customFormat="1" ht="12.75">
      <c r="C1178" s="774"/>
      <c r="D1178" s="774"/>
      <c r="E1178" s="774"/>
      <c r="F1178" s="774"/>
      <c r="G1178" s="774"/>
      <c r="H1178" s="774"/>
    </row>
    <row r="1179" spans="3:8" s="146" customFormat="1" ht="12.75">
      <c r="C1179" s="774"/>
      <c r="D1179" s="774"/>
      <c r="E1179" s="774"/>
      <c r="F1179" s="774"/>
      <c r="G1179" s="774"/>
      <c r="H1179" s="774"/>
    </row>
    <row r="1180" spans="3:8" s="146" customFormat="1" ht="12.75">
      <c r="C1180" s="774"/>
      <c r="D1180" s="774"/>
      <c r="E1180" s="774"/>
      <c r="F1180" s="774"/>
      <c r="G1180" s="774"/>
      <c r="H1180" s="774"/>
    </row>
    <row r="1181" spans="3:8" s="146" customFormat="1" ht="12.75">
      <c r="C1181" s="774"/>
      <c r="D1181" s="774"/>
      <c r="E1181" s="774"/>
      <c r="F1181" s="774"/>
      <c r="G1181" s="774"/>
      <c r="H1181" s="774"/>
    </row>
    <row r="1182" spans="3:8" s="146" customFormat="1" ht="12.75">
      <c r="C1182" s="774"/>
      <c r="D1182" s="774"/>
      <c r="E1182" s="774"/>
      <c r="F1182" s="774"/>
      <c r="G1182" s="774"/>
      <c r="H1182" s="774"/>
    </row>
    <row r="1183" spans="3:8" s="146" customFormat="1" ht="12.75">
      <c r="C1183" s="774"/>
      <c r="D1183" s="774"/>
      <c r="E1183" s="774"/>
      <c r="F1183" s="774"/>
      <c r="G1183" s="774"/>
      <c r="H1183" s="774"/>
    </row>
    <row r="1184" spans="3:8" s="146" customFormat="1" ht="12.75">
      <c r="C1184" s="774"/>
      <c r="D1184" s="774"/>
      <c r="E1184" s="774"/>
      <c r="F1184" s="774"/>
      <c r="G1184" s="774"/>
      <c r="H1184" s="774"/>
    </row>
    <row r="1185" spans="3:8" s="146" customFormat="1" ht="12.75">
      <c r="C1185" s="774"/>
      <c r="D1185" s="774"/>
      <c r="E1185" s="774"/>
      <c r="F1185" s="774"/>
      <c r="G1185" s="774"/>
      <c r="H1185" s="774"/>
    </row>
    <row r="1186" spans="3:8" s="146" customFormat="1" ht="12.75">
      <c r="C1186" s="774"/>
      <c r="D1186" s="774"/>
      <c r="E1186" s="774"/>
      <c r="F1186" s="774"/>
      <c r="G1186" s="774"/>
      <c r="H1186" s="774"/>
    </row>
    <row r="1187" spans="3:8" s="146" customFormat="1" ht="12.75">
      <c r="C1187" s="774"/>
      <c r="D1187" s="774"/>
      <c r="E1187" s="774"/>
      <c r="F1187" s="774"/>
      <c r="G1187" s="774"/>
      <c r="H1187" s="774"/>
    </row>
    <row r="1188" spans="3:8" s="146" customFormat="1" ht="12.75">
      <c r="C1188" s="774"/>
      <c r="D1188" s="774"/>
      <c r="E1188" s="774"/>
      <c r="F1188" s="774"/>
      <c r="G1188" s="774"/>
      <c r="H1188" s="774"/>
    </row>
    <row r="1189" spans="3:8" s="146" customFormat="1" ht="12.75">
      <c r="C1189" s="774"/>
      <c r="D1189" s="774"/>
      <c r="E1189" s="774"/>
      <c r="F1189" s="774"/>
      <c r="G1189" s="774"/>
      <c r="H1189" s="774"/>
    </row>
    <row r="1190" spans="3:8" s="146" customFormat="1" ht="12.75">
      <c r="C1190" s="774"/>
      <c r="D1190" s="774"/>
      <c r="E1190" s="774"/>
      <c r="F1190" s="774"/>
      <c r="G1190" s="774"/>
      <c r="H1190" s="774"/>
    </row>
    <row r="1191" spans="3:8" s="146" customFormat="1" ht="12.75">
      <c r="C1191" s="774"/>
      <c r="D1191" s="774"/>
      <c r="E1191" s="774"/>
      <c r="F1191" s="774"/>
      <c r="G1191" s="774"/>
      <c r="H1191" s="774"/>
    </row>
    <row r="1192" spans="3:8" s="146" customFormat="1" ht="12.75">
      <c r="C1192" s="774"/>
      <c r="D1192" s="774"/>
      <c r="E1192" s="774"/>
      <c r="F1192" s="774"/>
      <c r="G1192" s="774"/>
      <c r="H1192" s="774"/>
    </row>
    <row r="1193" spans="3:8" s="146" customFormat="1" ht="12.75">
      <c r="C1193" s="774"/>
      <c r="D1193" s="774"/>
      <c r="E1193" s="774"/>
      <c r="F1193" s="774"/>
      <c r="G1193" s="774"/>
      <c r="H1193" s="774"/>
    </row>
    <row r="1194" spans="3:8" s="146" customFormat="1" ht="12.75">
      <c r="C1194" s="774"/>
      <c r="D1194" s="774"/>
      <c r="E1194" s="774"/>
      <c r="F1194" s="774"/>
      <c r="G1194" s="774"/>
      <c r="H1194" s="774"/>
    </row>
    <row r="1195" spans="3:8" s="146" customFormat="1" ht="12.75">
      <c r="C1195" s="774"/>
      <c r="D1195" s="774"/>
      <c r="E1195" s="774"/>
      <c r="F1195" s="774"/>
      <c r="G1195" s="774"/>
      <c r="H1195" s="774"/>
    </row>
    <row r="1196" spans="3:8" s="146" customFormat="1" ht="12.75">
      <c r="C1196" s="774"/>
      <c r="D1196" s="774"/>
      <c r="E1196" s="774"/>
      <c r="F1196" s="774"/>
      <c r="G1196" s="774"/>
      <c r="H1196" s="774"/>
    </row>
    <row r="1197" spans="3:8" s="146" customFormat="1" ht="12.75">
      <c r="C1197" s="774"/>
      <c r="D1197" s="774"/>
      <c r="E1197" s="774"/>
      <c r="F1197" s="774"/>
      <c r="G1197" s="774"/>
      <c r="H1197" s="774"/>
    </row>
    <row r="1198" spans="3:8" s="146" customFormat="1" ht="12.75">
      <c r="C1198" s="774"/>
      <c r="D1198" s="774"/>
      <c r="E1198" s="774"/>
      <c r="F1198" s="774"/>
      <c r="G1198" s="774"/>
      <c r="H1198" s="774"/>
    </row>
    <row r="1199" spans="3:8" s="146" customFormat="1" ht="12.75">
      <c r="C1199" s="774"/>
      <c r="D1199" s="774"/>
      <c r="E1199" s="774"/>
      <c r="F1199" s="774"/>
      <c r="G1199" s="774"/>
      <c r="H1199" s="774"/>
    </row>
    <row r="1200" spans="3:8" s="146" customFormat="1" ht="12.75">
      <c r="C1200" s="774"/>
      <c r="D1200" s="774"/>
      <c r="E1200" s="774"/>
      <c r="F1200" s="774"/>
      <c r="G1200" s="774"/>
      <c r="H1200" s="774"/>
    </row>
    <row r="1201" spans="3:8" s="146" customFormat="1" ht="12.75">
      <c r="C1201" s="774"/>
      <c r="D1201" s="774"/>
      <c r="E1201" s="774"/>
      <c r="F1201" s="774"/>
      <c r="G1201" s="774"/>
      <c r="H1201" s="774"/>
    </row>
    <row r="1202" spans="3:8" s="146" customFormat="1" ht="12.75">
      <c r="C1202" s="774"/>
      <c r="D1202" s="774"/>
      <c r="E1202" s="774"/>
      <c r="F1202" s="774"/>
      <c r="G1202" s="774"/>
      <c r="H1202" s="774"/>
    </row>
    <row r="1203" spans="3:8" s="146" customFormat="1" ht="12.75">
      <c r="C1203" s="774"/>
      <c r="D1203" s="774"/>
      <c r="E1203" s="774"/>
      <c r="F1203" s="774"/>
      <c r="G1203" s="774"/>
      <c r="H1203" s="774"/>
    </row>
    <row r="1204" spans="3:8" s="146" customFormat="1" ht="12.75">
      <c r="C1204" s="774"/>
      <c r="D1204" s="774"/>
      <c r="E1204" s="774"/>
      <c r="F1204" s="774"/>
      <c r="G1204" s="774"/>
      <c r="H1204" s="774"/>
    </row>
    <row r="1205" spans="3:8" s="146" customFormat="1" ht="12.75">
      <c r="C1205" s="774"/>
      <c r="D1205" s="774"/>
      <c r="E1205" s="774"/>
      <c r="F1205" s="774"/>
      <c r="G1205" s="774"/>
      <c r="H1205" s="774"/>
    </row>
    <row r="1206" spans="3:8" s="146" customFormat="1" ht="12.75">
      <c r="C1206" s="774"/>
      <c r="D1206" s="774"/>
      <c r="E1206" s="774"/>
      <c r="F1206" s="774"/>
      <c r="G1206" s="774"/>
      <c r="H1206" s="774"/>
    </row>
    <row r="1207" spans="3:8" s="146" customFormat="1" ht="12.75">
      <c r="C1207" s="774"/>
      <c r="D1207" s="774"/>
      <c r="E1207" s="774"/>
      <c r="F1207" s="774"/>
      <c r="G1207" s="774"/>
      <c r="H1207" s="774"/>
    </row>
    <row r="1208" spans="3:8" s="146" customFormat="1" ht="12.75">
      <c r="C1208" s="774"/>
      <c r="D1208" s="774"/>
      <c r="E1208" s="774"/>
      <c r="F1208" s="774"/>
      <c r="G1208" s="774"/>
      <c r="H1208" s="774"/>
    </row>
    <row r="1209" spans="3:8" s="146" customFormat="1" ht="12.75">
      <c r="C1209" s="774"/>
      <c r="D1209" s="774"/>
      <c r="E1209" s="774"/>
      <c r="F1209" s="774"/>
      <c r="G1209" s="774"/>
      <c r="H1209" s="774"/>
    </row>
    <row r="1210" spans="3:8" s="146" customFormat="1" ht="12.75">
      <c r="C1210" s="774"/>
      <c r="D1210" s="774"/>
      <c r="E1210" s="774"/>
      <c r="F1210" s="774"/>
      <c r="G1210" s="774"/>
      <c r="H1210" s="774"/>
    </row>
    <row r="1211" spans="3:8" s="146" customFormat="1" ht="12.75">
      <c r="C1211" s="774"/>
      <c r="D1211" s="774"/>
      <c r="E1211" s="774"/>
      <c r="F1211" s="774"/>
      <c r="G1211" s="774"/>
      <c r="H1211" s="774"/>
    </row>
    <row r="1212" spans="3:8" s="146" customFormat="1" ht="12.75">
      <c r="C1212" s="774"/>
      <c r="D1212" s="774"/>
      <c r="E1212" s="774"/>
      <c r="F1212" s="774"/>
      <c r="G1212" s="774"/>
      <c r="H1212" s="774"/>
    </row>
    <row r="1213" spans="3:8" s="146" customFormat="1" ht="12.75">
      <c r="C1213" s="774"/>
      <c r="D1213" s="774"/>
      <c r="E1213" s="774"/>
      <c r="F1213" s="774"/>
      <c r="G1213" s="774"/>
      <c r="H1213" s="774"/>
    </row>
    <row r="1214" spans="3:8" s="146" customFormat="1" ht="12.75">
      <c r="C1214" s="774"/>
      <c r="D1214" s="774"/>
      <c r="E1214" s="774"/>
      <c r="F1214" s="774"/>
      <c r="G1214" s="774"/>
      <c r="H1214" s="774"/>
    </row>
    <row r="1215" spans="3:8" s="146" customFormat="1" ht="12.75">
      <c r="C1215" s="774"/>
      <c r="D1215" s="774"/>
      <c r="E1215" s="774"/>
      <c r="F1215" s="774"/>
      <c r="G1215" s="774"/>
      <c r="H1215" s="774"/>
    </row>
    <row r="1216" spans="3:8" s="146" customFormat="1" ht="12.75">
      <c r="C1216" s="774"/>
      <c r="D1216" s="774"/>
      <c r="E1216" s="774"/>
      <c r="F1216" s="774"/>
      <c r="G1216" s="774"/>
      <c r="H1216" s="774"/>
    </row>
    <row r="1217" spans="3:8" s="146" customFormat="1" ht="12.75">
      <c r="C1217" s="774"/>
      <c r="D1217" s="774"/>
      <c r="E1217" s="774"/>
      <c r="F1217" s="774"/>
      <c r="G1217" s="774"/>
      <c r="H1217" s="774"/>
    </row>
    <row r="1218" spans="3:8" s="146" customFormat="1" ht="12.75">
      <c r="C1218" s="774"/>
      <c r="D1218" s="774"/>
      <c r="E1218" s="774"/>
      <c r="F1218" s="774"/>
      <c r="G1218" s="774"/>
      <c r="H1218" s="774"/>
    </row>
    <row r="1219" spans="3:8" s="146" customFormat="1" ht="12.75">
      <c r="C1219" s="774"/>
      <c r="D1219" s="774"/>
      <c r="E1219" s="774"/>
      <c r="F1219" s="774"/>
      <c r="G1219" s="774"/>
      <c r="H1219" s="774"/>
    </row>
    <row r="1220" spans="3:8" s="146" customFormat="1" ht="12.75">
      <c r="C1220" s="774"/>
      <c r="D1220" s="774"/>
      <c r="E1220" s="774"/>
      <c r="F1220" s="774"/>
      <c r="G1220" s="774"/>
      <c r="H1220" s="774"/>
    </row>
    <row r="1221" spans="3:8" s="146" customFormat="1" ht="12.75">
      <c r="C1221" s="774"/>
      <c r="D1221" s="774"/>
      <c r="E1221" s="774"/>
      <c r="F1221" s="774"/>
      <c r="G1221" s="774"/>
      <c r="H1221" s="774"/>
    </row>
    <row r="1222" spans="3:8" s="146" customFormat="1" ht="12.75">
      <c r="C1222" s="774"/>
      <c r="D1222" s="774"/>
      <c r="E1222" s="774"/>
      <c r="F1222" s="774"/>
      <c r="G1222" s="774"/>
      <c r="H1222" s="774"/>
    </row>
    <row r="1223" spans="3:8" s="146" customFormat="1" ht="12.75">
      <c r="C1223" s="774"/>
      <c r="D1223" s="774"/>
      <c r="E1223" s="774"/>
      <c r="F1223" s="774"/>
      <c r="G1223" s="774"/>
      <c r="H1223" s="774"/>
    </row>
    <row r="1224" spans="3:8" s="146" customFormat="1" ht="12.75">
      <c r="C1224" s="774"/>
      <c r="D1224" s="774"/>
      <c r="E1224" s="774"/>
      <c r="F1224" s="774"/>
      <c r="G1224" s="774"/>
      <c r="H1224" s="774"/>
    </row>
    <row r="1225" spans="3:8" s="146" customFormat="1" ht="12.75">
      <c r="C1225" s="774"/>
      <c r="D1225" s="774"/>
      <c r="E1225" s="774"/>
      <c r="F1225" s="774"/>
      <c r="G1225" s="774"/>
      <c r="H1225" s="774"/>
    </row>
    <row r="1226" spans="3:8" s="146" customFormat="1" ht="12.75">
      <c r="C1226" s="774"/>
      <c r="D1226" s="774"/>
      <c r="E1226" s="774"/>
      <c r="F1226" s="774"/>
      <c r="G1226" s="774"/>
      <c r="H1226" s="774"/>
    </row>
    <row r="1227" spans="3:8" s="146" customFormat="1" ht="12.75">
      <c r="C1227" s="774"/>
      <c r="D1227" s="774"/>
      <c r="E1227" s="774"/>
      <c r="F1227" s="774"/>
      <c r="G1227" s="774"/>
      <c r="H1227" s="774"/>
    </row>
    <row r="1228" spans="3:8" s="146" customFormat="1" ht="12.75">
      <c r="C1228" s="774"/>
      <c r="D1228" s="774"/>
      <c r="E1228" s="774"/>
      <c r="F1228" s="774"/>
      <c r="G1228" s="774"/>
      <c r="H1228" s="774"/>
    </row>
    <row r="1229" spans="3:8" s="146" customFormat="1" ht="12.75">
      <c r="C1229" s="774"/>
      <c r="D1229" s="774"/>
      <c r="E1229" s="774"/>
      <c r="F1229" s="774"/>
      <c r="G1229" s="774"/>
      <c r="H1229" s="774"/>
    </row>
    <row r="1230" spans="3:8" s="146" customFormat="1" ht="12.75">
      <c r="C1230" s="774"/>
      <c r="D1230" s="774"/>
      <c r="E1230" s="774"/>
      <c r="F1230" s="774"/>
      <c r="G1230" s="774"/>
      <c r="H1230" s="774"/>
    </row>
    <row r="1231" spans="3:8" s="146" customFormat="1" ht="12.75">
      <c r="C1231" s="774"/>
      <c r="D1231" s="774"/>
      <c r="E1231" s="774"/>
      <c r="F1231" s="774"/>
      <c r="G1231" s="774"/>
      <c r="H1231" s="774"/>
    </row>
    <row r="1232" spans="3:8" s="146" customFormat="1" ht="12.75">
      <c r="C1232" s="774"/>
      <c r="D1232" s="774"/>
      <c r="E1232" s="774"/>
      <c r="F1232" s="774"/>
      <c r="G1232" s="774"/>
      <c r="H1232" s="774"/>
    </row>
    <row r="1233" spans="3:8" s="146" customFormat="1" ht="12.75">
      <c r="C1233" s="774"/>
      <c r="D1233" s="774"/>
      <c r="E1233" s="774"/>
      <c r="F1233" s="774"/>
      <c r="G1233" s="774"/>
      <c r="H1233" s="774"/>
    </row>
    <row r="1234" spans="3:8" s="146" customFormat="1" ht="12.75">
      <c r="C1234" s="774"/>
      <c r="D1234" s="774"/>
      <c r="E1234" s="774"/>
      <c r="F1234" s="774"/>
      <c r="G1234" s="774"/>
      <c r="H1234" s="774"/>
    </row>
    <row r="1235" spans="3:8" s="146" customFormat="1" ht="12.75">
      <c r="C1235" s="774"/>
      <c r="D1235" s="774"/>
      <c r="E1235" s="774"/>
      <c r="F1235" s="774"/>
      <c r="G1235" s="774"/>
      <c r="H1235" s="774"/>
    </row>
    <row r="1236" spans="3:8" s="146" customFormat="1" ht="12.75">
      <c r="C1236" s="774"/>
      <c r="D1236" s="774"/>
      <c r="E1236" s="774"/>
      <c r="F1236" s="774"/>
      <c r="G1236" s="774"/>
      <c r="H1236" s="774"/>
    </row>
    <row r="1237" spans="3:8" s="146" customFormat="1" ht="12.75">
      <c r="C1237" s="774"/>
      <c r="D1237" s="774"/>
      <c r="E1237" s="774"/>
      <c r="F1237" s="774"/>
      <c r="G1237" s="774"/>
      <c r="H1237" s="774"/>
    </row>
    <row r="1238" spans="3:8" s="146" customFormat="1" ht="12.75">
      <c r="C1238" s="774"/>
      <c r="D1238" s="774"/>
      <c r="E1238" s="774"/>
      <c r="F1238" s="774"/>
      <c r="G1238" s="774"/>
      <c r="H1238" s="774"/>
    </row>
    <row r="1239" spans="3:8" s="146" customFormat="1" ht="12.75">
      <c r="C1239" s="774"/>
      <c r="D1239" s="774"/>
      <c r="E1239" s="774"/>
      <c r="F1239" s="774"/>
      <c r="G1239" s="774"/>
      <c r="H1239" s="774"/>
    </row>
    <row r="1240" spans="3:8" s="146" customFormat="1" ht="12.75">
      <c r="C1240" s="774"/>
      <c r="D1240" s="774"/>
      <c r="E1240" s="774"/>
      <c r="F1240" s="774"/>
      <c r="G1240" s="774"/>
      <c r="H1240" s="774"/>
    </row>
    <row r="1241" spans="3:8" s="146" customFormat="1" ht="12.75">
      <c r="C1241" s="774"/>
      <c r="D1241" s="774"/>
      <c r="E1241" s="774"/>
      <c r="F1241" s="774"/>
      <c r="G1241" s="774"/>
      <c r="H1241" s="774"/>
    </row>
    <row r="1242" spans="3:8" s="146" customFormat="1" ht="12.75">
      <c r="C1242" s="774"/>
      <c r="D1242" s="774"/>
      <c r="E1242" s="774"/>
      <c r="F1242" s="774"/>
      <c r="G1242" s="774"/>
      <c r="H1242" s="774"/>
    </row>
    <row r="1243" spans="3:8" s="146" customFormat="1" ht="12.75">
      <c r="C1243" s="774"/>
      <c r="D1243" s="774"/>
      <c r="E1243" s="774"/>
      <c r="F1243" s="774"/>
      <c r="G1243" s="774"/>
      <c r="H1243" s="774"/>
    </row>
    <row r="1244" spans="3:8" s="146" customFormat="1" ht="12.75">
      <c r="C1244" s="774"/>
      <c r="D1244" s="774"/>
      <c r="E1244" s="774"/>
      <c r="F1244" s="774"/>
      <c r="G1244" s="774"/>
      <c r="H1244" s="774"/>
    </row>
    <row r="1245" spans="3:8" s="146" customFormat="1" ht="12.75">
      <c r="C1245" s="774"/>
      <c r="D1245" s="774"/>
      <c r="E1245" s="774"/>
      <c r="F1245" s="774"/>
      <c r="G1245" s="774"/>
      <c r="H1245" s="774"/>
    </row>
    <row r="1246" spans="3:8" s="146" customFormat="1" ht="12.75">
      <c r="C1246" s="774"/>
      <c r="D1246" s="774"/>
      <c r="E1246" s="774"/>
      <c r="F1246" s="774"/>
      <c r="G1246" s="774"/>
      <c r="H1246" s="774"/>
    </row>
    <row r="1247" spans="3:8" s="146" customFormat="1" ht="12.75">
      <c r="C1247" s="774"/>
      <c r="D1247" s="774"/>
      <c r="E1247" s="774"/>
      <c r="F1247" s="774"/>
      <c r="G1247" s="774"/>
      <c r="H1247" s="774"/>
    </row>
    <row r="1248" spans="3:8" s="146" customFormat="1" ht="12.75">
      <c r="C1248" s="774"/>
      <c r="D1248" s="774"/>
      <c r="E1248" s="774"/>
      <c r="F1248" s="774"/>
      <c r="G1248" s="774"/>
      <c r="H1248" s="774"/>
    </row>
    <row r="1249" spans="3:8" s="146" customFormat="1" ht="12.75">
      <c r="C1249" s="774"/>
      <c r="D1249" s="774"/>
      <c r="E1249" s="774"/>
      <c r="F1249" s="774"/>
      <c r="G1249" s="774"/>
      <c r="H1249" s="774"/>
    </row>
    <row r="1250" spans="3:8" s="146" customFormat="1" ht="12.75">
      <c r="C1250" s="774"/>
      <c r="D1250" s="774"/>
      <c r="E1250" s="774"/>
      <c r="F1250" s="774"/>
      <c r="G1250" s="774"/>
      <c r="H1250" s="774"/>
    </row>
    <row r="1251" spans="3:8" s="146" customFormat="1" ht="12.75">
      <c r="C1251" s="774"/>
      <c r="D1251" s="774"/>
      <c r="E1251" s="774"/>
      <c r="F1251" s="774"/>
      <c r="G1251" s="774"/>
      <c r="H1251" s="774"/>
    </row>
    <row r="1252" spans="3:8" s="146" customFormat="1" ht="12.75">
      <c r="C1252" s="774"/>
      <c r="D1252" s="774"/>
      <c r="E1252" s="774"/>
      <c r="F1252" s="774"/>
      <c r="G1252" s="774"/>
      <c r="H1252" s="774"/>
    </row>
    <row r="1253" spans="3:8" s="146" customFormat="1" ht="12.75">
      <c r="C1253" s="774"/>
      <c r="D1253" s="774"/>
      <c r="E1253" s="774"/>
      <c r="F1253" s="774"/>
      <c r="G1253" s="774"/>
      <c r="H1253" s="774"/>
    </row>
    <row r="1254" spans="3:8" s="146" customFormat="1" ht="12.75">
      <c r="C1254" s="774"/>
      <c r="D1254" s="774"/>
      <c r="E1254" s="774"/>
      <c r="F1254" s="774"/>
      <c r="G1254" s="774"/>
      <c r="H1254" s="774"/>
    </row>
    <row r="1255" spans="3:8" s="146" customFormat="1" ht="12.75">
      <c r="C1255" s="774"/>
      <c r="D1255" s="774"/>
      <c r="E1255" s="774"/>
      <c r="F1255" s="774"/>
      <c r="G1255" s="774"/>
      <c r="H1255" s="774"/>
    </row>
    <row r="1256" spans="3:8" s="146" customFormat="1" ht="12.75">
      <c r="C1256" s="774"/>
      <c r="D1256" s="774"/>
      <c r="E1256" s="774"/>
      <c r="F1256" s="774"/>
      <c r="G1256" s="774"/>
      <c r="H1256" s="774"/>
    </row>
    <row r="1257" spans="3:8" s="146" customFormat="1" ht="12.75">
      <c r="C1257" s="774"/>
      <c r="D1257" s="774"/>
      <c r="E1257" s="774"/>
      <c r="F1257" s="774"/>
      <c r="G1257" s="774"/>
      <c r="H1257" s="774"/>
    </row>
    <row r="1258" spans="3:8" s="146" customFormat="1" ht="12.75">
      <c r="C1258" s="774"/>
      <c r="D1258" s="774"/>
      <c r="E1258" s="774"/>
      <c r="F1258" s="774"/>
      <c r="G1258" s="774"/>
      <c r="H1258" s="774"/>
    </row>
    <row r="1259" spans="3:8" s="146" customFormat="1" ht="12.75">
      <c r="C1259" s="774"/>
      <c r="D1259" s="774"/>
      <c r="E1259" s="774"/>
      <c r="F1259" s="774"/>
      <c r="G1259" s="774"/>
      <c r="H1259" s="774"/>
    </row>
    <row r="1260" spans="3:8" s="146" customFormat="1" ht="12.75">
      <c r="C1260" s="774"/>
      <c r="D1260" s="774"/>
      <c r="E1260" s="774"/>
      <c r="F1260" s="774"/>
      <c r="G1260" s="774"/>
      <c r="H1260" s="774"/>
    </row>
    <row r="1261" spans="3:8" s="146" customFormat="1" ht="12.75">
      <c r="C1261" s="774"/>
      <c r="D1261" s="774"/>
      <c r="E1261" s="774"/>
      <c r="F1261" s="774"/>
      <c r="G1261" s="774"/>
      <c r="H1261" s="774"/>
    </row>
    <row r="1262" spans="3:8" s="146" customFormat="1" ht="12.75">
      <c r="C1262" s="774"/>
      <c r="D1262" s="774"/>
      <c r="E1262" s="774"/>
      <c r="F1262" s="774"/>
      <c r="G1262" s="774"/>
      <c r="H1262" s="774"/>
    </row>
    <row r="1263" spans="3:8" s="146" customFormat="1" ht="12.75">
      <c r="C1263" s="774"/>
      <c r="D1263" s="774"/>
      <c r="E1263" s="774"/>
      <c r="F1263" s="774"/>
      <c r="G1263" s="774"/>
      <c r="H1263" s="774"/>
    </row>
    <row r="1264" spans="3:8" s="146" customFormat="1" ht="12.75">
      <c r="C1264" s="774"/>
      <c r="D1264" s="774"/>
      <c r="E1264" s="774"/>
      <c r="F1264" s="774"/>
      <c r="G1264" s="774"/>
      <c r="H1264" s="774"/>
    </row>
    <row r="1265" spans="3:8" s="146" customFormat="1" ht="12.75">
      <c r="C1265" s="774"/>
      <c r="D1265" s="774"/>
      <c r="E1265" s="774"/>
      <c r="F1265" s="774"/>
      <c r="G1265" s="774"/>
      <c r="H1265" s="774"/>
    </row>
    <row r="1266" spans="3:8" s="146" customFormat="1" ht="12.75">
      <c r="C1266" s="774"/>
      <c r="D1266" s="774"/>
      <c r="E1266" s="774"/>
      <c r="F1266" s="774"/>
      <c r="G1266" s="774"/>
      <c r="H1266" s="774"/>
    </row>
    <row r="1267" spans="3:8" s="146" customFormat="1" ht="12.75">
      <c r="C1267" s="774"/>
      <c r="D1267" s="774"/>
      <c r="E1267" s="774"/>
      <c r="F1267" s="774"/>
      <c r="G1267" s="774"/>
      <c r="H1267" s="774"/>
    </row>
    <row r="1268" spans="3:8" s="146" customFormat="1" ht="12.75">
      <c r="C1268" s="774"/>
      <c r="D1268" s="774"/>
      <c r="E1268" s="774"/>
      <c r="F1268" s="774"/>
      <c r="G1268" s="774"/>
      <c r="H1268" s="774"/>
    </row>
    <row r="1269" spans="3:8" s="146" customFormat="1" ht="12.75">
      <c r="C1269" s="774"/>
      <c r="D1269" s="774"/>
      <c r="E1269" s="774"/>
      <c r="F1269" s="774"/>
      <c r="G1269" s="774"/>
      <c r="H1269" s="774"/>
    </row>
    <row r="1270" spans="3:8" s="146" customFormat="1" ht="12.75">
      <c r="C1270" s="774"/>
      <c r="D1270" s="774"/>
      <c r="E1270" s="774"/>
      <c r="F1270" s="774"/>
      <c r="G1270" s="774"/>
      <c r="H1270" s="774"/>
    </row>
    <row r="1271" spans="3:8" s="146" customFormat="1" ht="12.75">
      <c r="C1271" s="774"/>
      <c r="D1271" s="774"/>
      <c r="E1271" s="774"/>
      <c r="F1271" s="774"/>
      <c r="G1271" s="774"/>
      <c r="H1271" s="774"/>
    </row>
    <row r="1272" spans="3:8" s="146" customFormat="1" ht="12.75">
      <c r="C1272" s="774"/>
      <c r="D1272" s="774"/>
      <c r="E1272" s="774"/>
      <c r="F1272" s="774"/>
      <c r="G1272" s="774"/>
      <c r="H1272" s="774"/>
    </row>
    <row r="1273" spans="3:8" s="146" customFormat="1" ht="12.75">
      <c r="C1273" s="774"/>
      <c r="D1273" s="774"/>
      <c r="E1273" s="774"/>
      <c r="F1273" s="774"/>
      <c r="G1273" s="774"/>
      <c r="H1273" s="774"/>
    </row>
    <row r="1274" spans="3:8" s="146" customFormat="1" ht="12.75">
      <c r="C1274" s="774"/>
      <c r="D1274" s="774"/>
      <c r="E1274" s="774"/>
      <c r="F1274" s="774"/>
      <c r="G1274" s="774"/>
      <c r="H1274" s="774"/>
    </row>
    <row r="1275" spans="3:8" s="146" customFormat="1" ht="12.75">
      <c r="C1275" s="774"/>
      <c r="D1275" s="774"/>
      <c r="E1275" s="774"/>
      <c r="F1275" s="774"/>
      <c r="G1275" s="774"/>
      <c r="H1275" s="774"/>
    </row>
    <row r="1276" spans="3:8" s="146" customFormat="1" ht="12.75">
      <c r="C1276" s="774"/>
      <c r="D1276" s="774"/>
      <c r="E1276" s="774"/>
      <c r="F1276" s="774"/>
      <c r="G1276" s="774"/>
      <c r="H1276" s="774"/>
    </row>
    <row r="1277" spans="3:8" s="146" customFormat="1" ht="12.75">
      <c r="C1277" s="774"/>
      <c r="D1277" s="774"/>
      <c r="E1277" s="774"/>
      <c r="F1277" s="774"/>
      <c r="G1277" s="774"/>
      <c r="H1277" s="774"/>
    </row>
    <row r="1278" spans="3:8" s="146" customFormat="1" ht="12.75">
      <c r="C1278" s="774"/>
      <c r="D1278" s="774"/>
      <c r="E1278" s="774"/>
      <c r="F1278" s="774"/>
      <c r="G1278" s="774"/>
      <c r="H1278" s="774"/>
    </row>
    <row r="1279" spans="3:8" s="146" customFormat="1" ht="12.75">
      <c r="C1279" s="774"/>
      <c r="D1279" s="774"/>
      <c r="E1279" s="774"/>
      <c r="F1279" s="774"/>
      <c r="G1279" s="774"/>
      <c r="H1279" s="774"/>
    </row>
    <row r="1280" spans="3:8" s="146" customFormat="1" ht="12.75">
      <c r="C1280" s="774"/>
      <c r="D1280" s="774"/>
      <c r="E1280" s="774"/>
      <c r="F1280" s="774"/>
      <c r="G1280" s="774"/>
      <c r="H1280" s="774"/>
    </row>
    <row r="1281" spans="3:8" s="146" customFormat="1" ht="12.75">
      <c r="C1281" s="774"/>
      <c r="D1281" s="774"/>
      <c r="E1281" s="774"/>
      <c r="F1281" s="774"/>
      <c r="G1281" s="774"/>
      <c r="H1281" s="774"/>
    </row>
    <row r="1282" spans="3:8" s="146" customFormat="1" ht="12.75">
      <c r="C1282" s="774"/>
      <c r="D1282" s="774"/>
      <c r="E1282" s="774"/>
      <c r="F1282" s="774"/>
      <c r="G1282" s="774"/>
      <c r="H1282" s="774"/>
    </row>
    <row r="1283" spans="3:8" s="146" customFormat="1" ht="12.75">
      <c r="C1283" s="774"/>
      <c r="D1283" s="774"/>
      <c r="E1283" s="774"/>
      <c r="F1283" s="774"/>
      <c r="G1283" s="774"/>
      <c r="H1283" s="774"/>
    </row>
    <row r="1284" spans="3:8" s="146" customFormat="1" ht="12.75">
      <c r="C1284" s="774"/>
      <c r="D1284" s="774"/>
      <c r="E1284" s="774"/>
      <c r="F1284" s="774"/>
      <c r="G1284" s="774"/>
      <c r="H1284" s="774"/>
    </row>
    <row r="1285" spans="3:8" s="146" customFormat="1" ht="12.75">
      <c r="C1285" s="774"/>
      <c r="D1285" s="774"/>
      <c r="E1285" s="774"/>
      <c r="F1285" s="774"/>
      <c r="G1285" s="774"/>
      <c r="H1285" s="774"/>
    </row>
    <row r="1286" spans="3:8" s="146" customFormat="1" ht="12.75">
      <c r="C1286" s="774"/>
      <c r="D1286" s="774"/>
      <c r="E1286" s="774"/>
      <c r="F1286" s="774"/>
      <c r="G1286" s="774"/>
      <c r="H1286" s="774"/>
    </row>
    <row r="1287" spans="3:8" s="146" customFormat="1" ht="12.75">
      <c r="C1287" s="774"/>
      <c r="D1287" s="774"/>
      <c r="E1287" s="774"/>
      <c r="F1287" s="774"/>
      <c r="G1287" s="774"/>
      <c r="H1287" s="774"/>
    </row>
    <row r="1288" spans="3:8" s="146" customFormat="1" ht="12.75">
      <c r="C1288" s="774"/>
      <c r="D1288" s="774"/>
      <c r="E1288" s="774"/>
      <c r="F1288" s="774"/>
      <c r="G1288" s="774"/>
      <c r="H1288" s="774"/>
    </row>
    <row r="1289" spans="3:8" s="146" customFormat="1" ht="12.75">
      <c r="C1289" s="774"/>
      <c r="D1289" s="774"/>
      <c r="E1289" s="774"/>
      <c r="F1289" s="774"/>
      <c r="G1289" s="774"/>
      <c r="H1289" s="774"/>
    </row>
    <row r="1290" spans="3:8" s="146" customFormat="1" ht="12.75">
      <c r="C1290" s="774"/>
      <c r="D1290" s="774"/>
      <c r="E1290" s="774"/>
      <c r="F1290" s="774"/>
      <c r="G1290" s="774"/>
      <c r="H1290" s="774"/>
    </row>
    <row r="1291" spans="3:8" s="146" customFormat="1" ht="12.75">
      <c r="C1291" s="774"/>
      <c r="D1291" s="774"/>
      <c r="E1291" s="774"/>
      <c r="F1291" s="774"/>
      <c r="G1291" s="774"/>
      <c r="H1291" s="774"/>
    </row>
    <row r="1292" spans="3:8" s="146" customFormat="1" ht="12.75">
      <c r="C1292" s="774"/>
      <c r="D1292" s="774"/>
      <c r="E1292" s="774"/>
      <c r="F1292" s="774"/>
      <c r="G1292" s="774"/>
      <c r="H1292" s="774"/>
    </row>
    <row r="1293" spans="3:8" s="146" customFormat="1" ht="12.75">
      <c r="C1293" s="774"/>
      <c r="D1293" s="774"/>
      <c r="E1293" s="774"/>
      <c r="F1293" s="774"/>
      <c r="G1293" s="774"/>
      <c r="H1293" s="774"/>
    </row>
    <row r="1294" spans="3:8" s="146" customFormat="1" ht="12.75">
      <c r="C1294" s="774"/>
      <c r="D1294" s="774"/>
      <c r="E1294" s="774"/>
      <c r="F1294" s="774"/>
      <c r="G1294" s="774"/>
      <c r="H1294" s="774"/>
    </row>
    <row r="1295" spans="3:8" s="146" customFormat="1" ht="12.75">
      <c r="C1295" s="774"/>
      <c r="D1295" s="774"/>
      <c r="E1295" s="774"/>
      <c r="F1295" s="774"/>
      <c r="G1295" s="774"/>
      <c r="H1295" s="774"/>
    </row>
    <row r="1296" spans="3:8" s="146" customFormat="1" ht="12.75">
      <c r="C1296" s="774"/>
      <c r="D1296" s="774"/>
      <c r="E1296" s="774"/>
      <c r="F1296" s="774"/>
      <c r="G1296" s="774"/>
      <c r="H1296" s="774"/>
    </row>
    <row r="1297" spans="3:8" s="146" customFormat="1" ht="12.75">
      <c r="C1297" s="774"/>
      <c r="D1297" s="774"/>
      <c r="E1297" s="774"/>
      <c r="F1297" s="774"/>
      <c r="G1297" s="774"/>
      <c r="H1297" s="774"/>
    </row>
    <row r="1298" spans="3:8" s="146" customFormat="1" ht="12.75">
      <c r="C1298" s="774"/>
      <c r="D1298" s="774"/>
      <c r="E1298" s="774"/>
      <c r="F1298" s="774"/>
      <c r="G1298" s="774"/>
      <c r="H1298" s="774"/>
    </row>
    <row r="1299" spans="3:8" s="146" customFormat="1" ht="12.75">
      <c r="C1299" s="774"/>
      <c r="D1299" s="774"/>
      <c r="E1299" s="774"/>
      <c r="F1299" s="774"/>
      <c r="G1299" s="774"/>
      <c r="H1299" s="774"/>
    </row>
    <row r="1300" spans="3:8" s="146" customFormat="1" ht="12.75">
      <c r="C1300" s="774"/>
      <c r="D1300" s="774"/>
      <c r="E1300" s="774"/>
      <c r="F1300" s="774"/>
      <c r="G1300" s="774"/>
      <c r="H1300" s="774"/>
    </row>
    <row r="1301" spans="3:8" s="146" customFormat="1" ht="12.75">
      <c r="C1301" s="774"/>
      <c r="D1301" s="774"/>
      <c r="E1301" s="774"/>
      <c r="F1301" s="774"/>
      <c r="G1301" s="774"/>
      <c r="H1301" s="774"/>
    </row>
    <row r="1302" spans="3:8" s="146" customFormat="1" ht="12.75">
      <c r="C1302" s="774"/>
      <c r="D1302" s="774"/>
      <c r="E1302" s="774"/>
      <c r="F1302" s="774"/>
      <c r="G1302" s="774"/>
      <c r="H1302" s="774"/>
    </row>
    <row r="1303" spans="3:8" s="146" customFormat="1" ht="12.75">
      <c r="C1303" s="774"/>
      <c r="D1303" s="774"/>
      <c r="E1303" s="774"/>
      <c r="F1303" s="774"/>
      <c r="G1303" s="774"/>
      <c r="H1303" s="774"/>
    </row>
    <row r="1304" spans="3:8" s="146" customFormat="1" ht="12.75">
      <c r="C1304" s="774"/>
      <c r="D1304" s="774"/>
      <c r="E1304" s="774"/>
      <c r="F1304" s="774"/>
      <c r="G1304" s="774"/>
      <c r="H1304" s="774"/>
    </row>
    <row r="1305" spans="3:8" s="146" customFormat="1" ht="12.75">
      <c r="C1305" s="774"/>
      <c r="D1305" s="774"/>
      <c r="E1305" s="774"/>
      <c r="F1305" s="774"/>
      <c r="G1305" s="774"/>
      <c r="H1305" s="774"/>
    </row>
    <row r="1306" spans="3:8" s="146" customFormat="1" ht="12.75">
      <c r="C1306" s="774"/>
      <c r="D1306" s="774"/>
      <c r="E1306" s="774"/>
      <c r="F1306" s="774"/>
      <c r="G1306" s="774"/>
      <c r="H1306" s="774"/>
    </row>
    <row r="1307" spans="3:8" s="146" customFormat="1" ht="12.75">
      <c r="C1307" s="774"/>
      <c r="D1307" s="774"/>
      <c r="E1307" s="774"/>
      <c r="F1307" s="774"/>
      <c r="G1307" s="774"/>
      <c r="H1307" s="774"/>
    </row>
    <row r="1308" spans="3:8" s="146" customFormat="1" ht="12.75">
      <c r="C1308" s="774"/>
      <c r="D1308" s="774"/>
      <c r="E1308" s="774"/>
      <c r="F1308" s="774"/>
      <c r="G1308" s="774"/>
      <c r="H1308" s="774"/>
    </row>
    <row r="1309" spans="3:8" s="146" customFormat="1" ht="12.75">
      <c r="C1309" s="774"/>
      <c r="D1309" s="774"/>
      <c r="E1309" s="774"/>
      <c r="F1309" s="774"/>
      <c r="G1309" s="774"/>
      <c r="H1309" s="774"/>
    </row>
    <row r="1310" spans="3:8" s="146" customFormat="1" ht="12.75">
      <c r="C1310" s="774"/>
      <c r="D1310" s="774"/>
      <c r="E1310" s="774"/>
      <c r="F1310" s="774"/>
      <c r="G1310" s="774"/>
      <c r="H1310" s="774"/>
    </row>
    <row r="1311" spans="3:8" s="146" customFormat="1" ht="12.75">
      <c r="C1311" s="774"/>
      <c r="D1311" s="774"/>
      <c r="E1311" s="774"/>
      <c r="F1311" s="774"/>
      <c r="G1311" s="774"/>
      <c r="H1311" s="774"/>
    </row>
    <row r="1312" spans="3:8" s="146" customFormat="1" ht="12.75">
      <c r="C1312" s="774"/>
      <c r="D1312" s="774"/>
      <c r="E1312" s="774"/>
      <c r="F1312" s="774"/>
      <c r="G1312" s="774"/>
      <c r="H1312" s="774"/>
    </row>
    <row r="1313" spans="3:8" s="146" customFormat="1" ht="12.75">
      <c r="C1313" s="774"/>
      <c r="D1313" s="774"/>
      <c r="E1313" s="774"/>
      <c r="F1313" s="774"/>
      <c r="G1313" s="774"/>
      <c r="H1313" s="774"/>
    </row>
    <row r="1314" spans="3:8" s="146" customFormat="1" ht="12.75">
      <c r="C1314" s="774"/>
      <c r="D1314" s="774"/>
      <c r="E1314" s="774"/>
      <c r="F1314" s="774"/>
      <c r="G1314" s="774"/>
      <c r="H1314" s="774"/>
    </row>
    <row r="1315" spans="3:8" s="146" customFormat="1" ht="12.75">
      <c r="C1315" s="774"/>
      <c r="D1315" s="774"/>
      <c r="E1315" s="774"/>
      <c r="F1315" s="774"/>
      <c r="G1315" s="774"/>
      <c r="H1315" s="774"/>
    </row>
    <row r="1316" spans="3:8" s="146" customFormat="1" ht="12.75">
      <c r="C1316" s="774"/>
      <c r="D1316" s="774"/>
      <c r="E1316" s="774"/>
      <c r="F1316" s="774"/>
      <c r="G1316" s="774"/>
      <c r="H1316" s="774"/>
    </row>
    <row r="1317" spans="3:8" s="146" customFormat="1" ht="12.75">
      <c r="C1317" s="774"/>
      <c r="D1317" s="774"/>
      <c r="E1317" s="774"/>
      <c r="F1317" s="774"/>
      <c r="G1317" s="774"/>
      <c r="H1317" s="774"/>
    </row>
    <row r="1318" spans="3:8" s="146" customFormat="1" ht="12.75">
      <c r="C1318" s="774"/>
      <c r="D1318" s="774"/>
      <c r="E1318" s="774"/>
      <c r="F1318" s="774"/>
      <c r="G1318" s="774"/>
      <c r="H1318" s="774"/>
    </row>
    <row r="1319" spans="3:8" s="146" customFormat="1" ht="12.75">
      <c r="C1319" s="774"/>
      <c r="D1319" s="774"/>
      <c r="E1319" s="774"/>
      <c r="F1319" s="774"/>
      <c r="G1319" s="774"/>
      <c r="H1319" s="774"/>
    </row>
    <row r="1320" spans="3:8" s="146" customFormat="1" ht="12.75">
      <c r="C1320" s="774"/>
      <c r="D1320" s="774"/>
      <c r="E1320" s="774"/>
      <c r="F1320" s="774"/>
      <c r="G1320" s="774"/>
      <c r="H1320" s="774"/>
    </row>
    <row r="1321" spans="3:8" s="146" customFormat="1" ht="12.75">
      <c r="C1321" s="774"/>
      <c r="D1321" s="774"/>
      <c r="E1321" s="774"/>
      <c r="F1321" s="774"/>
      <c r="G1321" s="774"/>
      <c r="H1321" s="774"/>
    </row>
    <row r="1322" spans="3:8" s="146" customFormat="1" ht="12.75">
      <c r="C1322" s="774"/>
      <c r="D1322" s="774"/>
      <c r="E1322" s="774"/>
      <c r="F1322" s="774"/>
      <c r="G1322" s="774"/>
      <c r="H1322" s="774"/>
    </row>
    <row r="1323" spans="3:8" s="146" customFormat="1" ht="12.75">
      <c r="C1323" s="774"/>
      <c r="D1323" s="774"/>
      <c r="E1323" s="774"/>
      <c r="F1323" s="774"/>
      <c r="G1323" s="774"/>
      <c r="H1323" s="774"/>
    </row>
    <row r="1324" spans="3:8" s="146" customFormat="1" ht="12.75">
      <c r="C1324" s="774"/>
      <c r="D1324" s="774"/>
      <c r="E1324" s="774"/>
      <c r="F1324" s="774"/>
      <c r="G1324" s="774"/>
      <c r="H1324" s="774"/>
    </row>
    <row r="1325" spans="3:8" s="146" customFormat="1" ht="12.75">
      <c r="C1325" s="774"/>
      <c r="D1325" s="774"/>
      <c r="E1325" s="774"/>
      <c r="F1325" s="774"/>
      <c r="G1325" s="774"/>
      <c r="H1325" s="774"/>
    </row>
    <row r="1326" spans="3:8" s="146" customFormat="1" ht="12.75">
      <c r="C1326" s="774"/>
      <c r="D1326" s="774"/>
      <c r="E1326" s="774"/>
      <c r="F1326" s="774"/>
      <c r="G1326" s="774"/>
      <c r="H1326" s="774"/>
    </row>
    <row r="1327" spans="3:8" s="146" customFormat="1" ht="12.75">
      <c r="C1327" s="774"/>
      <c r="D1327" s="774"/>
      <c r="E1327" s="774"/>
      <c r="F1327" s="774"/>
      <c r="G1327" s="774"/>
      <c r="H1327" s="774"/>
    </row>
    <row r="1328" spans="3:8" s="146" customFormat="1" ht="12.75">
      <c r="C1328" s="774"/>
      <c r="D1328" s="774"/>
      <c r="E1328" s="774"/>
      <c r="F1328" s="774"/>
      <c r="G1328" s="774"/>
      <c r="H1328" s="774"/>
    </row>
    <row r="1329" spans="3:8" s="146" customFormat="1" ht="12.75">
      <c r="C1329" s="774"/>
      <c r="D1329" s="774"/>
      <c r="E1329" s="774"/>
      <c r="F1329" s="774"/>
      <c r="G1329" s="774"/>
      <c r="H1329" s="774"/>
    </row>
    <row r="1330" spans="3:8" s="146" customFormat="1" ht="12.75">
      <c r="C1330" s="774"/>
      <c r="D1330" s="774"/>
      <c r="E1330" s="774"/>
      <c r="F1330" s="774"/>
      <c r="G1330" s="774"/>
      <c r="H1330" s="774"/>
    </row>
    <row r="1331" spans="3:8" s="146" customFormat="1" ht="12.75">
      <c r="C1331" s="774"/>
      <c r="D1331" s="774"/>
      <c r="E1331" s="774"/>
      <c r="F1331" s="774"/>
      <c r="G1331" s="774"/>
      <c r="H1331" s="774"/>
    </row>
    <row r="1332" spans="3:8" s="146" customFormat="1" ht="12.75">
      <c r="C1332" s="774"/>
      <c r="D1332" s="774"/>
      <c r="E1332" s="774"/>
      <c r="F1332" s="774"/>
      <c r="G1332" s="774"/>
      <c r="H1332" s="774"/>
    </row>
    <row r="1333" spans="3:8" s="146" customFormat="1" ht="12.75">
      <c r="C1333" s="774"/>
      <c r="D1333" s="774"/>
      <c r="E1333" s="774"/>
      <c r="F1333" s="774"/>
      <c r="G1333" s="774"/>
      <c r="H1333" s="774"/>
    </row>
    <row r="1334" spans="3:8" s="146" customFormat="1" ht="12.75">
      <c r="C1334" s="774"/>
      <c r="D1334" s="774"/>
      <c r="E1334" s="774"/>
      <c r="F1334" s="774"/>
      <c r="G1334" s="774"/>
      <c r="H1334" s="774"/>
    </row>
    <row r="1335" spans="3:8" s="146" customFormat="1" ht="12.75">
      <c r="C1335" s="774"/>
      <c r="D1335" s="774"/>
      <c r="E1335" s="774"/>
      <c r="F1335" s="774"/>
      <c r="G1335" s="774"/>
      <c r="H1335" s="774"/>
    </row>
    <row r="1336" spans="3:8" s="146" customFormat="1" ht="12.75">
      <c r="C1336" s="774"/>
      <c r="D1336" s="774"/>
      <c r="E1336" s="774"/>
      <c r="F1336" s="774"/>
      <c r="G1336" s="774"/>
      <c r="H1336" s="774"/>
    </row>
    <row r="1337" spans="3:8" s="146" customFormat="1" ht="12.75">
      <c r="C1337" s="774"/>
      <c r="D1337" s="774"/>
      <c r="E1337" s="774"/>
      <c r="F1337" s="774"/>
      <c r="G1337" s="774"/>
      <c r="H1337" s="774"/>
    </row>
    <row r="1338" spans="3:8" s="146" customFormat="1" ht="12.75">
      <c r="C1338" s="774"/>
      <c r="D1338" s="774"/>
      <c r="E1338" s="774"/>
      <c r="F1338" s="774"/>
      <c r="G1338" s="774"/>
      <c r="H1338" s="774"/>
    </row>
    <row r="1339" spans="3:8" s="146" customFormat="1" ht="12.75">
      <c r="C1339" s="774"/>
      <c r="D1339" s="774"/>
      <c r="E1339" s="774"/>
      <c r="F1339" s="774"/>
      <c r="G1339" s="774"/>
      <c r="H1339" s="774"/>
    </row>
    <row r="1340" spans="3:8" s="146" customFormat="1" ht="12.75">
      <c r="C1340" s="774"/>
      <c r="D1340" s="774"/>
      <c r="E1340" s="774"/>
      <c r="F1340" s="774"/>
      <c r="G1340" s="774"/>
      <c r="H1340" s="774"/>
    </row>
    <row r="1341" spans="3:8" s="146" customFormat="1" ht="12.75">
      <c r="C1341" s="774"/>
      <c r="D1341" s="774"/>
      <c r="E1341" s="774"/>
      <c r="F1341" s="774"/>
      <c r="G1341" s="774"/>
      <c r="H1341" s="774"/>
    </row>
    <row r="1342" spans="3:8" s="146" customFormat="1" ht="12.75">
      <c r="C1342" s="774"/>
      <c r="D1342" s="774"/>
      <c r="E1342" s="774"/>
      <c r="F1342" s="774"/>
      <c r="G1342" s="774"/>
      <c r="H1342" s="774"/>
    </row>
    <row r="1343" spans="3:8" s="146" customFormat="1" ht="12.75">
      <c r="C1343" s="774"/>
      <c r="D1343" s="774"/>
      <c r="E1343" s="774"/>
      <c r="F1343" s="774"/>
      <c r="G1343" s="774"/>
      <c r="H1343" s="774"/>
    </row>
    <row r="1344" spans="3:8" s="146" customFormat="1" ht="12.75">
      <c r="C1344" s="774"/>
      <c r="D1344" s="774"/>
      <c r="E1344" s="774"/>
      <c r="F1344" s="774"/>
      <c r="G1344" s="774"/>
      <c r="H1344" s="774"/>
    </row>
    <row r="1345" spans="3:8" s="146" customFormat="1" ht="12.75">
      <c r="C1345" s="774"/>
      <c r="D1345" s="774"/>
      <c r="E1345" s="774"/>
      <c r="F1345" s="774"/>
      <c r="G1345" s="774"/>
      <c r="H1345" s="774"/>
    </row>
    <row r="1346" spans="3:8" s="146" customFormat="1" ht="12.75">
      <c r="C1346" s="774"/>
      <c r="D1346" s="774"/>
      <c r="E1346" s="774"/>
      <c r="F1346" s="774"/>
      <c r="G1346" s="774"/>
      <c r="H1346" s="774"/>
    </row>
    <row r="1347" spans="3:8" s="146" customFormat="1" ht="12.75">
      <c r="C1347" s="774"/>
      <c r="D1347" s="774"/>
      <c r="E1347" s="774"/>
      <c r="F1347" s="774"/>
      <c r="G1347" s="774"/>
      <c r="H1347" s="774"/>
    </row>
    <row r="1348" spans="3:8" s="146" customFormat="1" ht="12.75">
      <c r="C1348" s="774"/>
      <c r="D1348" s="774"/>
      <c r="E1348" s="774"/>
      <c r="F1348" s="774"/>
      <c r="G1348" s="774"/>
      <c r="H1348" s="774"/>
    </row>
    <row r="1349" spans="3:8" s="146" customFormat="1" ht="12.75">
      <c r="C1349" s="774"/>
      <c r="D1349" s="774"/>
      <c r="E1349" s="774"/>
      <c r="F1349" s="774"/>
      <c r="G1349" s="774"/>
      <c r="H1349" s="774"/>
    </row>
    <row r="1350" spans="3:8" s="146" customFormat="1" ht="12.75">
      <c r="C1350" s="774"/>
      <c r="D1350" s="774"/>
      <c r="E1350" s="774"/>
      <c r="F1350" s="774"/>
      <c r="G1350" s="774"/>
      <c r="H1350" s="774"/>
    </row>
    <row r="1351" spans="3:8" s="146" customFormat="1" ht="12.75">
      <c r="C1351" s="774"/>
      <c r="D1351" s="774"/>
      <c r="E1351" s="774"/>
      <c r="F1351" s="774"/>
      <c r="G1351" s="774"/>
      <c r="H1351" s="774"/>
    </row>
    <row r="1352" spans="3:8" s="146" customFormat="1" ht="12.75">
      <c r="C1352" s="774"/>
      <c r="D1352" s="774"/>
      <c r="E1352" s="774"/>
      <c r="F1352" s="774"/>
      <c r="G1352" s="774"/>
      <c r="H1352" s="774"/>
    </row>
    <row r="1353" spans="3:8" s="146" customFormat="1" ht="12.75">
      <c r="C1353" s="774"/>
      <c r="D1353" s="774"/>
      <c r="E1353" s="774"/>
      <c r="F1353" s="774"/>
      <c r="G1353" s="774"/>
      <c r="H1353" s="774"/>
    </row>
    <row r="1354" spans="3:8" s="146" customFormat="1" ht="12.75">
      <c r="C1354" s="774"/>
      <c r="D1354" s="774"/>
      <c r="E1354" s="774"/>
      <c r="F1354" s="774"/>
      <c r="G1354" s="774"/>
      <c r="H1354" s="774"/>
    </row>
    <row r="1355" spans="3:8" s="146" customFormat="1" ht="12.75">
      <c r="C1355" s="774"/>
      <c r="D1355" s="774"/>
      <c r="E1355" s="774"/>
      <c r="F1355" s="774"/>
      <c r="G1355" s="774"/>
      <c r="H1355" s="774"/>
    </row>
    <row r="1356" spans="3:8" s="146" customFormat="1" ht="12.75">
      <c r="C1356" s="774"/>
      <c r="D1356" s="774"/>
      <c r="E1356" s="774"/>
      <c r="F1356" s="774"/>
      <c r="G1356" s="774"/>
      <c r="H1356" s="774"/>
    </row>
    <row r="1357" spans="3:8" s="146" customFormat="1" ht="12.75">
      <c r="C1357" s="774"/>
      <c r="D1357" s="774"/>
      <c r="E1357" s="774"/>
      <c r="F1357" s="774"/>
      <c r="G1357" s="774"/>
      <c r="H1357" s="774"/>
    </row>
    <row r="1358" spans="3:8" s="146" customFormat="1" ht="12.75">
      <c r="C1358" s="774"/>
      <c r="D1358" s="774"/>
      <c r="E1358" s="774"/>
      <c r="F1358" s="774"/>
      <c r="G1358" s="774"/>
      <c r="H1358" s="774"/>
    </row>
    <row r="1359" spans="3:8" s="146" customFormat="1" ht="12.75">
      <c r="C1359" s="774"/>
      <c r="D1359" s="774"/>
      <c r="E1359" s="774"/>
      <c r="F1359" s="774"/>
      <c r="G1359" s="774"/>
      <c r="H1359" s="774"/>
    </row>
    <row r="1360" spans="3:8" s="146" customFormat="1" ht="12.75">
      <c r="C1360" s="774"/>
      <c r="D1360" s="774"/>
      <c r="E1360" s="774"/>
      <c r="F1360" s="774"/>
      <c r="G1360" s="774"/>
      <c r="H1360" s="774"/>
    </row>
    <row r="1361" spans="3:8" s="146" customFormat="1" ht="12.75">
      <c r="C1361" s="774"/>
      <c r="D1361" s="774"/>
      <c r="E1361" s="774"/>
      <c r="F1361" s="774"/>
      <c r="G1361" s="774"/>
      <c r="H1361" s="774"/>
    </row>
    <row r="1362" spans="3:8" s="146" customFormat="1" ht="12.75">
      <c r="C1362" s="774"/>
      <c r="D1362" s="774"/>
      <c r="E1362" s="774"/>
      <c r="F1362" s="774"/>
      <c r="G1362" s="774"/>
      <c r="H1362" s="774"/>
    </row>
    <row r="1363" spans="3:8" s="146" customFormat="1" ht="12.75">
      <c r="C1363" s="774"/>
      <c r="D1363" s="774"/>
      <c r="E1363" s="774"/>
      <c r="F1363" s="774"/>
      <c r="G1363" s="774"/>
      <c r="H1363" s="774"/>
    </row>
    <row r="1364" spans="3:8" s="146" customFormat="1" ht="12.75">
      <c r="C1364" s="774"/>
      <c r="D1364" s="774"/>
      <c r="E1364" s="774"/>
      <c r="F1364" s="774"/>
      <c r="G1364" s="774"/>
      <c r="H1364" s="774"/>
    </row>
    <row r="1365" spans="3:8" s="146" customFormat="1" ht="12.75">
      <c r="C1365" s="774"/>
      <c r="D1365" s="774"/>
      <c r="E1365" s="774"/>
      <c r="F1365" s="774"/>
      <c r="G1365" s="774"/>
      <c r="H1365" s="774"/>
    </row>
    <row r="1366" spans="3:8" s="146" customFormat="1" ht="12.75">
      <c r="C1366" s="774"/>
      <c r="D1366" s="774"/>
      <c r="E1366" s="774"/>
      <c r="F1366" s="774"/>
      <c r="G1366" s="774"/>
      <c r="H1366" s="774"/>
    </row>
    <row r="1367" spans="3:8" s="146" customFormat="1" ht="12.75">
      <c r="C1367" s="774"/>
      <c r="D1367" s="774"/>
      <c r="E1367" s="774"/>
      <c r="F1367" s="774"/>
      <c r="G1367" s="774"/>
      <c r="H1367" s="774"/>
    </row>
    <row r="1368" spans="3:8" s="146" customFormat="1" ht="12.75">
      <c r="C1368" s="774"/>
      <c r="D1368" s="774"/>
      <c r="E1368" s="774"/>
      <c r="F1368" s="774"/>
      <c r="G1368" s="774"/>
      <c r="H1368" s="774"/>
    </row>
    <row r="1369" spans="3:8" s="146" customFormat="1" ht="12.75">
      <c r="C1369" s="774"/>
      <c r="D1369" s="774"/>
      <c r="E1369" s="774"/>
      <c r="F1369" s="774"/>
      <c r="G1369" s="774"/>
      <c r="H1369" s="774"/>
    </row>
    <row r="1370" spans="3:8" s="146" customFormat="1" ht="12.75">
      <c r="C1370" s="774"/>
      <c r="D1370" s="774"/>
      <c r="E1370" s="774"/>
      <c r="F1370" s="774"/>
      <c r="G1370" s="774"/>
      <c r="H1370" s="774"/>
    </row>
    <row r="1371" spans="3:8" s="146" customFormat="1" ht="12.75">
      <c r="C1371" s="774"/>
      <c r="D1371" s="774"/>
      <c r="E1371" s="774"/>
      <c r="F1371" s="774"/>
      <c r="G1371" s="774"/>
      <c r="H1371" s="774"/>
    </row>
    <row r="1372" spans="3:8" s="146" customFormat="1" ht="12.75">
      <c r="C1372" s="774"/>
      <c r="D1372" s="774"/>
      <c r="E1372" s="774"/>
      <c r="F1372" s="774"/>
      <c r="G1372" s="774"/>
      <c r="H1372" s="774"/>
    </row>
    <row r="1373" spans="3:8" s="146" customFormat="1" ht="12.75">
      <c r="C1373" s="774"/>
      <c r="D1373" s="774"/>
      <c r="E1373" s="774"/>
      <c r="F1373" s="774"/>
      <c r="G1373" s="774"/>
      <c r="H1373" s="774"/>
    </row>
    <row r="1374" spans="3:8" s="146" customFormat="1" ht="12.75">
      <c r="C1374" s="774"/>
      <c r="D1374" s="774"/>
      <c r="E1374" s="774"/>
      <c r="F1374" s="774"/>
      <c r="G1374" s="774"/>
      <c r="H1374" s="774"/>
    </row>
    <row r="1375" spans="3:8" s="146" customFormat="1" ht="12.75">
      <c r="C1375" s="774"/>
      <c r="D1375" s="774"/>
      <c r="E1375" s="774"/>
      <c r="F1375" s="774"/>
      <c r="G1375" s="774"/>
      <c r="H1375" s="774"/>
    </row>
    <row r="1376" spans="3:8" s="146" customFormat="1" ht="12.75">
      <c r="C1376" s="774"/>
      <c r="D1376" s="774"/>
      <c r="E1376" s="774"/>
      <c r="F1376" s="774"/>
      <c r="G1376" s="774"/>
      <c r="H1376" s="774"/>
    </row>
    <row r="1377" spans="3:8" s="146" customFormat="1" ht="12.75">
      <c r="C1377" s="774"/>
      <c r="D1377" s="774"/>
      <c r="E1377" s="774"/>
      <c r="F1377" s="774"/>
      <c r="G1377" s="774"/>
      <c r="H1377" s="774"/>
    </row>
    <row r="1378" spans="3:8" s="146" customFormat="1" ht="12.75">
      <c r="C1378" s="774"/>
      <c r="D1378" s="774"/>
      <c r="E1378" s="774"/>
      <c r="F1378" s="774"/>
      <c r="G1378" s="774"/>
      <c r="H1378" s="774"/>
    </row>
    <row r="1379" spans="3:8" s="146" customFormat="1" ht="12.75">
      <c r="C1379" s="774"/>
      <c r="D1379" s="774"/>
      <c r="E1379" s="774"/>
      <c r="F1379" s="774"/>
      <c r="G1379" s="774"/>
      <c r="H1379" s="774"/>
    </row>
    <row r="1380" spans="3:8" s="146" customFormat="1" ht="12.75">
      <c r="C1380" s="774"/>
      <c r="D1380" s="774"/>
      <c r="E1380" s="774"/>
      <c r="F1380" s="774"/>
      <c r="G1380" s="774"/>
      <c r="H1380" s="774"/>
    </row>
    <row r="1381" spans="3:8" s="146" customFormat="1" ht="12.75">
      <c r="C1381" s="774"/>
      <c r="D1381" s="774"/>
      <c r="E1381" s="774"/>
      <c r="F1381" s="774"/>
      <c r="G1381" s="774"/>
      <c r="H1381" s="774"/>
    </row>
    <row r="1382" spans="3:8" s="146" customFormat="1" ht="12.75">
      <c r="C1382" s="774"/>
      <c r="D1382" s="774"/>
      <c r="E1382" s="774"/>
      <c r="F1382" s="774"/>
      <c r="G1382" s="774"/>
      <c r="H1382" s="774"/>
    </row>
    <row r="1383" spans="3:8" s="146" customFormat="1" ht="12.75">
      <c r="C1383" s="774"/>
      <c r="D1383" s="774"/>
      <c r="E1383" s="774"/>
      <c r="F1383" s="774"/>
      <c r="G1383" s="774"/>
      <c r="H1383" s="774"/>
    </row>
    <row r="1384" spans="3:8" s="146" customFormat="1" ht="12.75">
      <c r="C1384" s="774"/>
      <c r="D1384" s="774"/>
      <c r="E1384" s="774"/>
      <c r="F1384" s="774"/>
      <c r="G1384" s="774"/>
      <c r="H1384" s="774"/>
    </row>
    <row r="1385" spans="3:8" s="146" customFormat="1" ht="12.75">
      <c r="C1385" s="774"/>
      <c r="D1385" s="774"/>
      <c r="E1385" s="774"/>
      <c r="F1385" s="774"/>
      <c r="G1385" s="774"/>
      <c r="H1385" s="774"/>
    </row>
    <row r="1386" spans="3:8" s="146" customFormat="1" ht="12.75">
      <c r="C1386" s="774"/>
      <c r="D1386" s="774"/>
      <c r="E1386" s="774"/>
      <c r="F1386" s="774"/>
      <c r="G1386" s="774"/>
      <c r="H1386" s="774"/>
    </row>
    <row r="1387" spans="3:8" s="146" customFormat="1" ht="12.75">
      <c r="C1387" s="774"/>
      <c r="D1387" s="774"/>
      <c r="E1387" s="774"/>
      <c r="F1387" s="774"/>
      <c r="G1387" s="774"/>
      <c r="H1387" s="774"/>
    </row>
    <row r="1388" spans="3:8" s="146" customFormat="1" ht="12.75">
      <c r="C1388" s="774"/>
      <c r="D1388" s="774"/>
      <c r="E1388" s="774"/>
      <c r="F1388" s="774"/>
      <c r="G1388" s="774"/>
      <c r="H1388" s="774"/>
    </row>
    <row r="1389" spans="3:8" s="146" customFormat="1" ht="12.75">
      <c r="C1389" s="774"/>
      <c r="D1389" s="774"/>
      <c r="E1389" s="774"/>
      <c r="F1389" s="774"/>
      <c r="G1389" s="774"/>
      <c r="H1389" s="774"/>
    </row>
    <row r="1390" spans="3:8" s="146" customFormat="1" ht="12.75">
      <c r="C1390" s="774"/>
      <c r="D1390" s="774"/>
      <c r="E1390" s="774"/>
      <c r="F1390" s="774"/>
      <c r="G1390" s="774"/>
      <c r="H1390" s="774"/>
    </row>
    <row r="1391" spans="3:8" s="146" customFormat="1" ht="12.75">
      <c r="C1391" s="774"/>
      <c r="D1391" s="774"/>
      <c r="E1391" s="774"/>
      <c r="F1391" s="774"/>
      <c r="G1391" s="774"/>
      <c r="H1391" s="774"/>
    </row>
    <row r="1392" spans="3:8" s="146" customFormat="1" ht="12.75">
      <c r="C1392" s="774"/>
      <c r="D1392" s="774"/>
      <c r="E1392" s="774"/>
      <c r="F1392" s="774"/>
      <c r="G1392" s="774"/>
      <c r="H1392" s="774"/>
    </row>
    <row r="1393" spans="3:8" s="146" customFormat="1" ht="12.75">
      <c r="C1393" s="774"/>
      <c r="D1393" s="774"/>
      <c r="E1393" s="774"/>
      <c r="F1393" s="774"/>
      <c r="G1393" s="774"/>
      <c r="H1393" s="774"/>
    </row>
    <row r="1394" spans="3:8" s="146" customFormat="1" ht="12.75">
      <c r="C1394" s="774"/>
      <c r="D1394" s="774"/>
      <c r="E1394" s="774"/>
      <c r="F1394" s="774"/>
      <c r="G1394" s="774"/>
      <c r="H1394" s="774"/>
    </row>
    <row r="1395" spans="3:8" s="146" customFormat="1" ht="12.75">
      <c r="C1395" s="774"/>
      <c r="D1395" s="774"/>
      <c r="E1395" s="774"/>
      <c r="F1395" s="774"/>
      <c r="G1395" s="774"/>
      <c r="H1395" s="774"/>
    </row>
    <row r="1396" spans="3:8" s="146" customFormat="1" ht="12.75">
      <c r="C1396" s="774"/>
      <c r="D1396" s="774"/>
      <c r="E1396" s="774"/>
      <c r="F1396" s="774"/>
      <c r="G1396" s="774"/>
      <c r="H1396" s="774"/>
    </row>
    <row r="1397" spans="3:8" s="146" customFormat="1" ht="12.75">
      <c r="C1397" s="774"/>
      <c r="D1397" s="774"/>
      <c r="E1397" s="774"/>
      <c r="F1397" s="774"/>
      <c r="G1397" s="774"/>
      <c r="H1397" s="774"/>
    </row>
    <row r="1398" spans="3:8" s="146" customFormat="1" ht="12.75">
      <c r="C1398" s="774"/>
      <c r="D1398" s="774"/>
      <c r="E1398" s="774"/>
      <c r="F1398" s="774"/>
      <c r="G1398" s="774"/>
      <c r="H1398" s="774"/>
    </row>
    <row r="1399" spans="3:8" s="146" customFormat="1" ht="12.75">
      <c r="C1399" s="774"/>
      <c r="D1399" s="774"/>
      <c r="E1399" s="774"/>
      <c r="F1399" s="774"/>
      <c r="G1399" s="774"/>
      <c r="H1399" s="774"/>
    </row>
    <row r="1400" spans="3:8" s="146" customFormat="1" ht="12.75">
      <c r="C1400" s="774"/>
      <c r="D1400" s="774"/>
      <c r="E1400" s="774"/>
      <c r="F1400" s="774"/>
      <c r="G1400" s="774"/>
      <c r="H1400" s="774"/>
    </row>
    <row r="1401" spans="3:8" s="146" customFormat="1" ht="12.75">
      <c r="C1401" s="774"/>
      <c r="D1401" s="774"/>
      <c r="E1401" s="774"/>
      <c r="F1401" s="774"/>
      <c r="G1401" s="774"/>
      <c r="H1401" s="774"/>
    </row>
    <row r="1402" spans="3:8" s="146" customFormat="1" ht="12.75">
      <c r="C1402" s="774"/>
      <c r="D1402" s="774"/>
      <c r="E1402" s="774"/>
      <c r="F1402" s="774"/>
      <c r="G1402" s="774"/>
      <c r="H1402" s="774"/>
    </row>
    <row r="1403" spans="3:8" s="146" customFormat="1" ht="12.75">
      <c r="C1403" s="774"/>
      <c r="D1403" s="774"/>
      <c r="E1403" s="774"/>
      <c r="F1403" s="774"/>
      <c r="G1403" s="774"/>
      <c r="H1403" s="774"/>
    </row>
    <row r="1404" spans="3:8" s="146" customFormat="1" ht="12.75">
      <c r="C1404" s="774"/>
      <c r="D1404" s="774"/>
      <c r="E1404" s="774"/>
      <c r="F1404" s="774"/>
      <c r="G1404" s="774"/>
      <c r="H1404" s="774"/>
    </row>
    <row r="1405" spans="3:8" s="146" customFormat="1" ht="12.75">
      <c r="C1405" s="774"/>
      <c r="D1405" s="774"/>
      <c r="E1405" s="774"/>
      <c r="F1405" s="774"/>
      <c r="G1405" s="774"/>
      <c r="H1405" s="774"/>
    </row>
    <row r="1406" spans="3:8" s="146" customFormat="1" ht="12.75">
      <c r="C1406" s="774"/>
      <c r="D1406" s="774"/>
      <c r="E1406" s="774"/>
      <c r="F1406" s="774"/>
      <c r="G1406" s="774"/>
      <c r="H1406" s="774"/>
    </row>
    <row r="1407" spans="3:8" s="146" customFormat="1" ht="12.75">
      <c r="C1407" s="774"/>
      <c r="D1407" s="774"/>
      <c r="E1407" s="774"/>
      <c r="F1407" s="774"/>
      <c r="G1407" s="774"/>
      <c r="H1407" s="774"/>
    </row>
    <row r="1408" spans="3:8" s="146" customFormat="1" ht="12.75">
      <c r="C1408" s="774"/>
      <c r="D1408" s="774"/>
      <c r="E1408" s="774"/>
      <c r="F1408" s="774"/>
      <c r="G1408" s="774"/>
      <c r="H1408" s="774"/>
    </row>
    <row r="1409" spans="3:8" s="146" customFormat="1" ht="12.75">
      <c r="C1409" s="774"/>
      <c r="D1409" s="774"/>
      <c r="E1409" s="774"/>
      <c r="F1409" s="774"/>
      <c r="G1409" s="774"/>
      <c r="H1409" s="774"/>
    </row>
    <row r="1410" spans="3:8" s="146" customFormat="1" ht="12.75">
      <c r="C1410" s="774"/>
      <c r="D1410" s="774"/>
      <c r="E1410" s="774"/>
      <c r="F1410" s="774"/>
      <c r="G1410" s="774"/>
      <c r="H1410" s="774"/>
    </row>
    <row r="1411" spans="3:8" s="146" customFormat="1" ht="12.75">
      <c r="C1411" s="774"/>
      <c r="D1411" s="774"/>
      <c r="E1411" s="774"/>
      <c r="F1411" s="774"/>
      <c r="G1411" s="774"/>
      <c r="H1411" s="774"/>
    </row>
    <row r="1412" spans="3:8" s="146" customFormat="1" ht="12.75">
      <c r="C1412" s="774"/>
      <c r="D1412" s="774"/>
      <c r="E1412" s="774"/>
      <c r="F1412" s="774"/>
      <c r="G1412" s="774"/>
      <c r="H1412" s="774"/>
    </row>
    <row r="1413" spans="3:8" s="146" customFormat="1" ht="12.75">
      <c r="C1413" s="774"/>
      <c r="D1413" s="774"/>
      <c r="E1413" s="774"/>
      <c r="F1413" s="774"/>
      <c r="G1413" s="774"/>
      <c r="H1413" s="774"/>
    </row>
    <row r="1414" spans="3:8" s="146" customFormat="1" ht="12.75">
      <c r="C1414" s="774"/>
      <c r="D1414" s="774"/>
      <c r="E1414" s="774"/>
      <c r="F1414" s="774"/>
      <c r="G1414" s="774"/>
      <c r="H1414" s="774"/>
    </row>
    <row r="1415" spans="3:8" s="146" customFormat="1" ht="12.75">
      <c r="C1415" s="774"/>
      <c r="D1415" s="774"/>
      <c r="E1415" s="774"/>
      <c r="F1415" s="774"/>
      <c r="G1415" s="774"/>
      <c r="H1415" s="774"/>
    </row>
    <row r="1416" spans="3:8" s="146" customFormat="1" ht="12.75">
      <c r="C1416" s="774"/>
      <c r="D1416" s="774"/>
      <c r="E1416" s="774"/>
      <c r="F1416" s="774"/>
      <c r="G1416" s="774"/>
      <c r="H1416" s="774"/>
    </row>
    <row r="1417" spans="3:8" s="146" customFormat="1" ht="12.75">
      <c r="C1417" s="774"/>
      <c r="D1417" s="774"/>
      <c r="E1417" s="774"/>
      <c r="F1417" s="774"/>
      <c r="G1417" s="774"/>
      <c r="H1417" s="774"/>
    </row>
    <row r="1418" spans="3:8" s="146" customFormat="1" ht="12.75">
      <c r="C1418" s="774"/>
      <c r="D1418" s="774"/>
      <c r="E1418" s="774"/>
      <c r="F1418" s="774"/>
      <c r="G1418" s="774"/>
      <c r="H1418" s="774"/>
    </row>
    <row r="1419" spans="3:8" s="146" customFormat="1" ht="12.75">
      <c r="C1419" s="774"/>
      <c r="D1419" s="774"/>
      <c r="E1419" s="774"/>
      <c r="F1419" s="774"/>
      <c r="G1419" s="774"/>
      <c r="H1419" s="774"/>
    </row>
    <row r="1420" spans="3:8" s="146" customFormat="1" ht="12.75">
      <c r="C1420" s="774"/>
      <c r="D1420" s="774"/>
      <c r="E1420" s="774"/>
      <c r="F1420" s="774"/>
      <c r="G1420" s="774"/>
      <c r="H1420" s="774"/>
    </row>
    <row r="1421" spans="3:8" s="146" customFormat="1" ht="12.75">
      <c r="C1421" s="774"/>
      <c r="D1421" s="774"/>
      <c r="E1421" s="774"/>
      <c r="F1421" s="774"/>
      <c r="G1421" s="774"/>
      <c r="H1421" s="774"/>
    </row>
    <row r="1422" spans="3:8" s="146" customFormat="1" ht="12.75">
      <c r="C1422" s="774"/>
      <c r="D1422" s="774"/>
      <c r="E1422" s="774"/>
      <c r="F1422" s="774"/>
      <c r="G1422" s="774"/>
      <c r="H1422" s="774"/>
    </row>
    <row r="1423" spans="3:8" s="146" customFormat="1" ht="12.75">
      <c r="C1423" s="774"/>
      <c r="D1423" s="774"/>
      <c r="E1423" s="774"/>
      <c r="F1423" s="774"/>
      <c r="G1423" s="774"/>
      <c r="H1423" s="774"/>
    </row>
    <row r="1424" spans="3:8" s="146" customFormat="1" ht="12.75">
      <c r="C1424" s="774"/>
      <c r="D1424" s="774"/>
      <c r="E1424" s="774"/>
      <c r="F1424" s="774"/>
      <c r="G1424" s="774"/>
      <c r="H1424" s="774"/>
    </row>
    <row r="1425" spans="3:8" s="146" customFormat="1" ht="12.75">
      <c r="C1425" s="774"/>
      <c r="D1425" s="774"/>
      <c r="E1425" s="774"/>
      <c r="F1425" s="774"/>
      <c r="G1425" s="774"/>
      <c r="H1425" s="774"/>
    </row>
    <row r="1426" spans="3:8" s="146" customFormat="1" ht="12.75">
      <c r="C1426" s="774"/>
      <c r="D1426" s="774"/>
      <c r="E1426" s="774"/>
      <c r="F1426" s="774"/>
      <c r="G1426" s="774"/>
      <c r="H1426" s="774"/>
    </row>
    <row r="1427" spans="3:8" s="146" customFormat="1" ht="12.75">
      <c r="C1427" s="774"/>
      <c r="D1427" s="774"/>
      <c r="E1427" s="774"/>
      <c r="F1427" s="774"/>
      <c r="G1427" s="774"/>
      <c r="H1427" s="774"/>
    </row>
    <row r="1428" spans="3:8" s="146" customFormat="1" ht="12.75">
      <c r="C1428" s="774"/>
      <c r="D1428" s="774"/>
      <c r="E1428" s="774"/>
      <c r="F1428" s="774"/>
      <c r="G1428" s="774"/>
      <c r="H1428" s="774"/>
    </row>
    <row r="1429" spans="3:8" s="146" customFormat="1" ht="12.75">
      <c r="C1429" s="774"/>
      <c r="D1429" s="774"/>
      <c r="E1429" s="774"/>
      <c r="F1429" s="774"/>
      <c r="G1429" s="774"/>
      <c r="H1429" s="774"/>
    </row>
    <row r="1430" spans="3:8" s="146" customFormat="1" ht="12.75">
      <c r="C1430" s="774"/>
      <c r="D1430" s="774"/>
      <c r="E1430" s="774"/>
      <c r="F1430" s="774"/>
      <c r="G1430" s="774"/>
      <c r="H1430" s="774"/>
    </row>
    <row r="1431" spans="3:8" s="146" customFormat="1" ht="12.75">
      <c r="C1431" s="774"/>
      <c r="D1431" s="774"/>
      <c r="E1431" s="774"/>
      <c r="F1431" s="774"/>
      <c r="G1431" s="774"/>
      <c r="H1431" s="774"/>
    </row>
    <row r="1432" spans="3:8" s="146" customFormat="1" ht="12.75">
      <c r="C1432" s="774"/>
      <c r="D1432" s="774"/>
      <c r="E1432" s="774"/>
      <c r="F1432" s="774"/>
      <c r="G1432" s="774"/>
      <c r="H1432" s="774"/>
    </row>
    <row r="1433" spans="3:8" s="146" customFormat="1" ht="12.75">
      <c r="C1433" s="774"/>
      <c r="D1433" s="774"/>
      <c r="E1433" s="774"/>
      <c r="F1433" s="774"/>
      <c r="G1433" s="774"/>
      <c r="H1433" s="774"/>
    </row>
    <row r="1434" spans="3:8" s="146" customFormat="1" ht="12.75">
      <c r="C1434" s="774"/>
      <c r="D1434" s="774"/>
      <c r="E1434" s="774"/>
      <c r="F1434" s="774"/>
      <c r="G1434" s="774"/>
      <c r="H1434" s="774"/>
    </row>
    <row r="1435" spans="3:8" s="146" customFormat="1" ht="12.75">
      <c r="C1435" s="774"/>
      <c r="D1435" s="774"/>
      <c r="E1435" s="774"/>
      <c r="F1435" s="774"/>
      <c r="G1435" s="774"/>
      <c r="H1435" s="774"/>
    </row>
    <row r="1436" spans="3:8" s="146" customFormat="1" ht="12.75">
      <c r="C1436" s="774"/>
      <c r="D1436" s="774"/>
      <c r="E1436" s="774"/>
      <c r="F1436" s="774"/>
      <c r="G1436" s="774"/>
      <c r="H1436" s="774"/>
    </row>
    <row r="1437" spans="3:8" s="146" customFormat="1" ht="12.75">
      <c r="C1437" s="774"/>
      <c r="D1437" s="774"/>
      <c r="E1437" s="774"/>
      <c r="F1437" s="774"/>
      <c r="G1437" s="774"/>
      <c r="H1437" s="774"/>
    </row>
    <row r="1438" spans="3:8" s="146" customFormat="1" ht="12.75">
      <c r="C1438" s="774"/>
      <c r="D1438" s="774"/>
      <c r="E1438" s="774"/>
      <c r="F1438" s="774"/>
      <c r="G1438" s="774"/>
      <c r="H1438" s="774"/>
    </row>
    <row r="1439" spans="3:8" s="146" customFormat="1" ht="12.75">
      <c r="C1439" s="774"/>
      <c r="D1439" s="774"/>
      <c r="E1439" s="774"/>
      <c r="F1439" s="774"/>
      <c r="G1439" s="774"/>
      <c r="H1439" s="774"/>
    </row>
    <row r="1440" spans="3:8" s="146" customFormat="1" ht="12.75">
      <c r="C1440" s="774"/>
      <c r="D1440" s="774"/>
      <c r="E1440" s="774"/>
      <c r="F1440" s="774"/>
      <c r="G1440" s="774"/>
      <c r="H1440" s="774"/>
    </row>
    <row r="1441" spans="3:8" s="146" customFormat="1" ht="12.75">
      <c r="C1441" s="774"/>
      <c r="D1441" s="774"/>
      <c r="E1441" s="774"/>
      <c r="F1441" s="774"/>
      <c r="G1441" s="774"/>
      <c r="H1441" s="774"/>
    </row>
    <row r="1442" spans="3:8" s="146" customFormat="1" ht="12.75">
      <c r="C1442" s="774"/>
      <c r="D1442" s="774"/>
      <c r="E1442" s="774"/>
      <c r="F1442" s="774"/>
      <c r="G1442" s="774"/>
      <c r="H1442" s="774"/>
    </row>
    <row r="1443" spans="3:8" s="146" customFormat="1" ht="12.75">
      <c r="C1443" s="774"/>
      <c r="D1443" s="774"/>
      <c r="E1443" s="774"/>
      <c r="F1443" s="774"/>
      <c r="G1443" s="774"/>
      <c r="H1443" s="774"/>
    </row>
    <row r="1444" spans="3:8" s="146" customFormat="1" ht="12.75">
      <c r="C1444" s="774"/>
      <c r="D1444" s="774"/>
      <c r="E1444" s="774"/>
      <c r="F1444" s="774"/>
      <c r="G1444" s="774"/>
      <c r="H1444" s="774"/>
    </row>
    <row r="1445" spans="3:8" s="146" customFormat="1" ht="12.75">
      <c r="C1445" s="774"/>
      <c r="D1445" s="774"/>
      <c r="E1445" s="774"/>
      <c r="F1445" s="774"/>
      <c r="G1445" s="774"/>
      <c r="H1445" s="774"/>
    </row>
    <row r="1446" spans="3:8" s="146" customFormat="1" ht="12.75">
      <c r="C1446" s="774"/>
      <c r="D1446" s="774"/>
      <c r="E1446" s="774"/>
      <c r="F1446" s="774"/>
      <c r="G1446" s="774"/>
      <c r="H1446" s="774"/>
    </row>
    <row r="1447" spans="3:8" s="146" customFormat="1" ht="12.75">
      <c r="C1447" s="774"/>
      <c r="D1447" s="774"/>
      <c r="E1447" s="774"/>
      <c r="F1447" s="774"/>
      <c r="G1447" s="774"/>
      <c r="H1447" s="774"/>
    </row>
    <row r="1448" spans="3:8" s="146" customFormat="1" ht="12.75">
      <c r="C1448" s="774"/>
      <c r="D1448" s="774"/>
      <c r="E1448" s="774"/>
      <c r="F1448" s="774"/>
      <c r="G1448" s="774"/>
      <c r="H1448" s="774"/>
    </row>
    <row r="1449" spans="3:8" s="146" customFormat="1" ht="12.75">
      <c r="C1449" s="774"/>
      <c r="D1449" s="774"/>
      <c r="E1449" s="774"/>
      <c r="F1449" s="774"/>
      <c r="G1449" s="774"/>
      <c r="H1449" s="774"/>
    </row>
    <row r="1450" spans="3:8" s="146" customFormat="1" ht="12.75">
      <c r="C1450" s="774"/>
      <c r="D1450" s="774"/>
      <c r="E1450" s="774"/>
      <c r="F1450" s="774"/>
      <c r="G1450" s="774"/>
      <c r="H1450" s="774"/>
    </row>
    <row r="1451" spans="3:8" s="146" customFormat="1" ht="12.75">
      <c r="C1451" s="774"/>
      <c r="D1451" s="774"/>
      <c r="E1451" s="774"/>
      <c r="F1451" s="774"/>
      <c r="G1451" s="774"/>
      <c r="H1451" s="774"/>
    </row>
    <row r="1452" spans="3:8" s="146" customFormat="1" ht="12.75">
      <c r="C1452" s="774"/>
      <c r="D1452" s="774"/>
      <c r="E1452" s="774"/>
      <c r="F1452" s="774"/>
      <c r="G1452" s="774"/>
      <c r="H1452" s="774"/>
    </row>
    <row r="1453" spans="3:8" s="146" customFormat="1" ht="12.75">
      <c r="C1453" s="774"/>
      <c r="D1453" s="774"/>
      <c r="E1453" s="774"/>
      <c r="F1453" s="774"/>
      <c r="G1453" s="774"/>
      <c r="H1453" s="774"/>
    </row>
    <row r="1454" spans="3:8" s="146" customFormat="1" ht="12.75">
      <c r="C1454" s="774"/>
      <c r="D1454" s="774"/>
      <c r="E1454" s="774"/>
      <c r="F1454" s="774"/>
      <c r="G1454" s="774"/>
      <c r="H1454" s="774"/>
    </row>
    <row r="1455" spans="3:8" s="146" customFormat="1" ht="12.75">
      <c r="C1455" s="774"/>
      <c r="D1455" s="774"/>
      <c r="E1455" s="774"/>
      <c r="F1455" s="774"/>
      <c r="G1455" s="774"/>
      <c r="H1455" s="774"/>
    </row>
    <row r="1456" spans="3:8" s="146" customFormat="1" ht="12.75">
      <c r="C1456" s="774"/>
      <c r="D1456" s="774"/>
      <c r="E1456" s="774"/>
      <c r="F1456" s="774"/>
      <c r="G1456" s="774"/>
      <c r="H1456" s="774"/>
    </row>
    <row r="1457" spans="3:8" s="146" customFormat="1" ht="12.75">
      <c r="C1457" s="774"/>
      <c r="D1457" s="774"/>
      <c r="E1457" s="774"/>
      <c r="F1457" s="774"/>
      <c r="G1457" s="774"/>
      <c r="H1457" s="774"/>
    </row>
    <row r="1458" spans="3:8" s="146" customFormat="1" ht="12.75">
      <c r="C1458" s="774"/>
      <c r="D1458" s="774"/>
      <c r="E1458" s="774"/>
      <c r="F1458" s="774"/>
      <c r="G1458" s="774"/>
      <c r="H1458" s="774"/>
    </row>
    <row r="1459" spans="3:8" s="146" customFormat="1" ht="12.75">
      <c r="C1459" s="774"/>
      <c r="D1459" s="774"/>
      <c r="E1459" s="774"/>
      <c r="F1459" s="774"/>
      <c r="G1459" s="774"/>
      <c r="H1459" s="774"/>
    </row>
    <row r="1460" spans="3:8" s="146" customFormat="1" ht="12.75">
      <c r="C1460" s="774"/>
      <c r="D1460" s="774"/>
      <c r="E1460" s="774"/>
      <c r="F1460" s="774"/>
      <c r="G1460" s="774"/>
      <c r="H1460" s="774"/>
    </row>
    <row r="1461" spans="3:8" s="146" customFormat="1" ht="12.75">
      <c r="C1461" s="774"/>
      <c r="D1461" s="774"/>
      <c r="E1461" s="774"/>
      <c r="F1461" s="774"/>
      <c r="G1461" s="774"/>
      <c r="H1461" s="774"/>
    </row>
    <row r="1462" spans="3:8" s="146" customFormat="1" ht="12.75">
      <c r="C1462" s="774"/>
      <c r="D1462" s="774"/>
      <c r="E1462" s="774"/>
      <c r="F1462" s="774"/>
      <c r="G1462" s="774"/>
      <c r="H1462" s="774"/>
    </row>
    <row r="1463" spans="3:8" s="146" customFormat="1" ht="12.75">
      <c r="C1463" s="774"/>
      <c r="D1463" s="774"/>
      <c r="E1463" s="774"/>
      <c r="F1463" s="774"/>
      <c r="G1463" s="774"/>
      <c r="H1463" s="774"/>
    </row>
    <row r="1464" spans="3:8" s="146" customFormat="1" ht="12.75">
      <c r="C1464" s="774"/>
      <c r="D1464" s="774"/>
      <c r="E1464" s="774"/>
      <c r="F1464" s="774"/>
      <c r="G1464" s="774"/>
      <c r="H1464" s="774"/>
    </row>
    <row r="1465" spans="3:8" s="146" customFormat="1" ht="12.75">
      <c r="C1465" s="774"/>
      <c r="D1465" s="774"/>
      <c r="E1465" s="774"/>
      <c r="F1465" s="774"/>
      <c r="G1465" s="774"/>
      <c r="H1465" s="774"/>
    </row>
    <row r="1466" spans="3:8" s="146" customFormat="1" ht="12.75">
      <c r="C1466" s="774"/>
      <c r="D1466" s="774"/>
      <c r="E1466" s="774"/>
      <c r="F1466" s="774"/>
      <c r="G1466" s="774"/>
      <c r="H1466" s="774"/>
    </row>
    <row r="1467" spans="3:8" s="146" customFormat="1" ht="12.75">
      <c r="C1467" s="774"/>
      <c r="D1467" s="774"/>
      <c r="E1467" s="774"/>
      <c r="F1467" s="774"/>
      <c r="G1467" s="774"/>
      <c r="H1467" s="774"/>
    </row>
    <row r="1468" spans="3:8" s="146" customFormat="1" ht="12.75">
      <c r="C1468" s="774"/>
      <c r="D1468" s="774"/>
      <c r="E1468" s="774"/>
      <c r="F1468" s="774"/>
      <c r="G1468" s="774"/>
      <c r="H1468" s="774"/>
    </row>
    <row r="1469" spans="3:8" s="146" customFormat="1" ht="12.75">
      <c r="C1469" s="774"/>
      <c r="D1469" s="774"/>
      <c r="E1469" s="774"/>
      <c r="F1469" s="774"/>
      <c r="G1469" s="774"/>
      <c r="H1469" s="774"/>
    </row>
    <row r="1470" spans="3:8" s="146" customFormat="1" ht="12.75">
      <c r="C1470" s="774"/>
      <c r="D1470" s="774"/>
      <c r="E1470" s="774"/>
      <c r="F1470" s="774"/>
      <c r="G1470" s="774"/>
      <c r="H1470" s="774"/>
    </row>
    <row r="1471" spans="3:8" s="146" customFormat="1" ht="12.75">
      <c r="C1471" s="774"/>
      <c r="D1471" s="774"/>
      <c r="E1471" s="774"/>
      <c r="F1471" s="774"/>
      <c r="G1471" s="774"/>
      <c r="H1471" s="774"/>
    </row>
    <row r="1472" spans="3:8" s="146" customFormat="1" ht="12.75">
      <c r="C1472" s="774"/>
      <c r="D1472" s="774"/>
      <c r="E1472" s="774"/>
      <c r="F1472" s="774"/>
      <c r="G1472" s="774"/>
      <c r="H1472" s="774"/>
    </row>
    <row r="1473" spans="3:8" s="146" customFormat="1" ht="12.75">
      <c r="C1473" s="774"/>
      <c r="D1473" s="774"/>
      <c r="E1473" s="774"/>
      <c r="F1473" s="774"/>
      <c r="G1473" s="774"/>
      <c r="H1473" s="774"/>
    </row>
    <row r="1474" spans="3:8" s="146" customFormat="1" ht="12.75">
      <c r="C1474" s="774"/>
      <c r="D1474" s="774"/>
      <c r="E1474" s="774"/>
      <c r="F1474" s="774"/>
      <c r="G1474" s="774"/>
      <c r="H1474" s="774"/>
    </row>
    <row r="1475" spans="3:8" s="146" customFormat="1" ht="12.75">
      <c r="C1475" s="774"/>
      <c r="D1475" s="774"/>
      <c r="E1475" s="774"/>
      <c r="F1475" s="774"/>
      <c r="G1475" s="774"/>
      <c r="H1475" s="774"/>
    </row>
    <row r="1476" spans="3:8" s="146" customFormat="1" ht="12.75">
      <c r="C1476" s="774"/>
      <c r="D1476" s="774"/>
      <c r="E1476" s="774"/>
      <c r="F1476" s="774"/>
      <c r="G1476" s="774"/>
      <c r="H1476" s="774"/>
    </row>
    <row r="1477" spans="3:8" s="146" customFormat="1" ht="12.75">
      <c r="C1477" s="774"/>
      <c r="D1477" s="774"/>
      <c r="E1477" s="774"/>
      <c r="F1477" s="774"/>
      <c r="G1477" s="774"/>
      <c r="H1477" s="774"/>
    </row>
    <row r="1478" spans="3:8" s="146" customFormat="1" ht="12.75">
      <c r="C1478" s="774"/>
      <c r="D1478" s="774"/>
      <c r="E1478" s="774"/>
      <c r="F1478" s="774"/>
      <c r="G1478" s="774"/>
      <c r="H1478" s="774"/>
    </row>
    <row r="1479" spans="3:8" s="146" customFormat="1" ht="12.75">
      <c r="C1479" s="774"/>
      <c r="D1479" s="774"/>
      <c r="E1479" s="774"/>
      <c r="F1479" s="774"/>
      <c r="G1479" s="774"/>
      <c r="H1479" s="774"/>
    </row>
    <row r="1480" spans="3:8" s="146" customFormat="1" ht="12.75">
      <c r="C1480" s="774"/>
      <c r="D1480" s="774"/>
      <c r="E1480" s="774"/>
      <c r="F1480" s="774"/>
      <c r="G1480" s="774"/>
      <c r="H1480" s="774"/>
    </row>
    <row r="1481" spans="3:8" s="146" customFormat="1" ht="12.75">
      <c r="C1481" s="774"/>
      <c r="D1481" s="774"/>
      <c r="E1481" s="774"/>
      <c r="F1481" s="774"/>
      <c r="G1481" s="774"/>
      <c r="H1481" s="774"/>
    </row>
    <row r="1482" spans="3:8" s="146" customFormat="1" ht="12.75">
      <c r="C1482" s="774"/>
      <c r="D1482" s="774"/>
      <c r="E1482" s="774"/>
      <c r="F1482" s="774"/>
      <c r="G1482" s="774"/>
      <c r="H1482" s="774"/>
    </row>
    <row r="1483" spans="3:8" s="146" customFormat="1" ht="12.75">
      <c r="C1483" s="774"/>
      <c r="D1483" s="774"/>
      <c r="E1483" s="774"/>
      <c r="F1483" s="774"/>
      <c r="G1483" s="774"/>
      <c r="H1483" s="774"/>
    </row>
    <row r="1484" spans="3:8" s="146" customFormat="1" ht="12.75">
      <c r="C1484" s="774"/>
      <c r="D1484" s="774"/>
      <c r="E1484" s="774"/>
      <c r="F1484" s="774"/>
      <c r="G1484" s="774"/>
      <c r="H1484" s="774"/>
    </row>
    <row r="1485" spans="3:8" s="146" customFormat="1" ht="12.75">
      <c r="C1485" s="774"/>
      <c r="D1485" s="774"/>
      <c r="E1485" s="774"/>
      <c r="F1485" s="774"/>
      <c r="G1485" s="774"/>
      <c r="H1485" s="774"/>
    </row>
    <row r="1486" spans="3:8" s="146" customFormat="1" ht="12.75">
      <c r="C1486" s="774"/>
      <c r="D1486" s="774"/>
      <c r="E1486" s="774"/>
      <c r="F1486" s="774"/>
      <c r="G1486" s="774"/>
      <c r="H1486" s="774"/>
    </row>
    <row r="1487" spans="3:8" s="146" customFormat="1" ht="12.75">
      <c r="C1487" s="774"/>
      <c r="D1487" s="774"/>
      <c r="E1487" s="774"/>
      <c r="F1487" s="774"/>
      <c r="G1487" s="774"/>
      <c r="H1487" s="774"/>
    </row>
    <row r="1488" spans="3:8" s="146" customFormat="1" ht="12.75">
      <c r="C1488" s="774"/>
      <c r="D1488" s="774"/>
      <c r="E1488" s="774"/>
      <c r="F1488" s="774"/>
      <c r="G1488" s="774"/>
      <c r="H1488" s="774"/>
    </row>
    <row r="1489" spans="3:8" s="146" customFormat="1" ht="12.75">
      <c r="C1489" s="774"/>
      <c r="D1489" s="774"/>
      <c r="E1489" s="774"/>
      <c r="F1489" s="774"/>
      <c r="G1489" s="774"/>
      <c r="H1489" s="774"/>
    </row>
    <row r="1490" spans="3:8" s="146" customFormat="1" ht="12.75">
      <c r="C1490" s="774"/>
      <c r="D1490" s="774"/>
      <c r="E1490" s="774"/>
      <c r="F1490" s="774"/>
      <c r="G1490" s="774"/>
      <c r="H1490" s="774"/>
    </row>
    <row r="1491" spans="3:8" s="146" customFormat="1" ht="12.75">
      <c r="C1491" s="774"/>
      <c r="D1491" s="774"/>
      <c r="E1491" s="774"/>
      <c r="F1491" s="774"/>
      <c r="G1491" s="774"/>
      <c r="H1491" s="774"/>
    </row>
    <row r="1492" spans="3:8" s="146" customFormat="1" ht="12.75">
      <c r="C1492" s="774"/>
      <c r="D1492" s="774"/>
      <c r="E1492" s="774"/>
      <c r="F1492" s="774"/>
      <c r="G1492" s="774"/>
      <c r="H1492" s="774"/>
    </row>
    <row r="1493" spans="3:8" s="146" customFormat="1" ht="12.75">
      <c r="C1493" s="774"/>
      <c r="D1493" s="774"/>
      <c r="E1493" s="774"/>
      <c r="F1493" s="774"/>
      <c r="G1493" s="774"/>
      <c r="H1493" s="774"/>
    </row>
    <row r="1494" spans="3:8" s="146" customFormat="1" ht="12.75">
      <c r="C1494" s="774"/>
      <c r="D1494" s="774"/>
      <c r="E1494" s="774"/>
      <c r="F1494" s="774"/>
      <c r="G1494" s="774"/>
      <c r="H1494" s="774"/>
    </row>
    <row r="1495" spans="3:8" s="146" customFormat="1" ht="12.75">
      <c r="C1495" s="774"/>
      <c r="D1495" s="774"/>
      <c r="E1495" s="774"/>
      <c r="F1495" s="774"/>
      <c r="G1495" s="774"/>
      <c r="H1495" s="774"/>
    </row>
    <row r="1496" spans="3:8" s="146" customFormat="1" ht="12.75">
      <c r="C1496" s="774"/>
      <c r="D1496" s="774"/>
      <c r="E1496" s="774"/>
      <c r="F1496" s="774"/>
      <c r="G1496" s="774"/>
      <c r="H1496" s="774"/>
    </row>
    <row r="1497" spans="3:8" s="146" customFormat="1" ht="12.75">
      <c r="C1497" s="774"/>
      <c r="D1497" s="774"/>
      <c r="E1497" s="774"/>
      <c r="F1497" s="774"/>
      <c r="G1497" s="774"/>
      <c r="H1497" s="774"/>
    </row>
    <row r="1498" spans="3:8" s="146" customFormat="1" ht="12.75">
      <c r="C1498" s="774"/>
      <c r="D1498" s="774"/>
      <c r="E1498" s="774"/>
      <c r="F1498" s="774"/>
      <c r="G1498" s="774"/>
      <c r="H1498" s="774"/>
    </row>
    <row r="1499" spans="3:8" s="146" customFormat="1" ht="12.75">
      <c r="C1499" s="774"/>
      <c r="D1499" s="774"/>
      <c r="E1499" s="774"/>
      <c r="F1499" s="774"/>
      <c r="G1499" s="774"/>
      <c r="H1499" s="774"/>
    </row>
    <row r="1500" spans="3:8" s="146" customFormat="1" ht="12.75">
      <c r="C1500" s="774"/>
      <c r="D1500" s="774"/>
      <c r="E1500" s="774"/>
      <c r="F1500" s="774"/>
      <c r="G1500" s="774"/>
      <c r="H1500" s="774"/>
    </row>
    <row r="1501" spans="3:8" s="146" customFormat="1" ht="12.75">
      <c r="C1501" s="774"/>
      <c r="D1501" s="774"/>
      <c r="E1501" s="774"/>
      <c r="F1501" s="774"/>
      <c r="G1501" s="774"/>
      <c r="H1501" s="774"/>
    </row>
    <row r="1502" spans="3:8" s="146" customFormat="1" ht="12.75">
      <c r="C1502" s="774"/>
      <c r="D1502" s="774"/>
      <c r="E1502" s="774"/>
      <c r="F1502" s="774"/>
      <c r="G1502" s="774"/>
      <c r="H1502" s="774"/>
    </row>
    <row r="1503" spans="3:8" s="146" customFormat="1" ht="12.75">
      <c r="C1503" s="774"/>
      <c r="D1503" s="774"/>
      <c r="E1503" s="774"/>
      <c r="F1503" s="774"/>
      <c r="G1503" s="774"/>
      <c r="H1503" s="774"/>
    </row>
    <row r="1504" spans="3:8" s="146" customFormat="1" ht="12.75">
      <c r="C1504" s="774"/>
      <c r="D1504" s="774"/>
      <c r="E1504" s="774"/>
      <c r="F1504" s="774"/>
      <c r="G1504" s="774"/>
      <c r="H1504" s="774"/>
    </row>
    <row r="1505" spans="3:8" s="146" customFormat="1" ht="12.75">
      <c r="C1505" s="774"/>
      <c r="D1505" s="774"/>
      <c r="E1505" s="774"/>
      <c r="F1505" s="774"/>
      <c r="G1505" s="774"/>
      <c r="H1505" s="774"/>
    </row>
    <row r="1506" spans="3:8" s="146" customFormat="1" ht="12.75">
      <c r="C1506" s="774"/>
      <c r="D1506" s="774"/>
      <c r="E1506" s="774"/>
      <c r="F1506" s="774"/>
      <c r="G1506" s="774"/>
      <c r="H1506" s="774"/>
    </row>
    <row r="1507" spans="3:8" s="146" customFormat="1" ht="12.75">
      <c r="C1507" s="774"/>
      <c r="D1507" s="774"/>
      <c r="E1507" s="774"/>
      <c r="F1507" s="774"/>
      <c r="G1507" s="774"/>
      <c r="H1507" s="774"/>
    </row>
    <row r="1508" spans="3:8" s="146" customFormat="1" ht="12.75">
      <c r="C1508" s="774"/>
      <c r="D1508" s="774"/>
      <c r="E1508" s="774"/>
      <c r="F1508" s="774"/>
      <c r="G1508" s="774"/>
      <c r="H1508" s="774"/>
    </row>
    <row r="1509" spans="3:8" s="146" customFormat="1" ht="12.75">
      <c r="C1509" s="774"/>
      <c r="D1509" s="774"/>
      <c r="E1509" s="774"/>
      <c r="F1509" s="774"/>
      <c r="G1509" s="774"/>
      <c r="H1509" s="774"/>
    </row>
    <row r="1510" spans="3:8" s="146" customFormat="1" ht="12.75">
      <c r="C1510" s="774"/>
      <c r="D1510" s="774"/>
      <c r="E1510" s="774"/>
      <c r="F1510" s="774"/>
      <c r="G1510" s="774"/>
      <c r="H1510" s="774"/>
    </row>
    <row r="1511" spans="3:8" s="146" customFormat="1" ht="12.75">
      <c r="C1511" s="774"/>
      <c r="D1511" s="774"/>
      <c r="E1511" s="774"/>
      <c r="F1511" s="774"/>
      <c r="G1511" s="774"/>
      <c r="H1511" s="774"/>
    </row>
    <row r="1512" spans="3:8" s="146" customFormat="1" ht="12.75">
      <c r="C1512" s="774"/>
      <c r="D1512" s="774"/>
      <c r="E1512" s="774"/>
      <c r="F1512" s="774"/>
      <c r="G1512" s="774"/>
      <c r="H1512" s="774"/>
    </row>
    <row r="1513" spans="3:8" s="146" customFormat="1" ht="12.75">
      <c r="C1513" s="774"/>
      <c r="D1513" s="774"/>
      <c r="E1513" s="774"/>
      <c r="F1513" s="774"/>
      <c r="G1513" s="774"/>
      <c r="H1513" s="774"/>
    </row>
    <row r="1514" spans="3:8" s="146" customFormat="1" ht="12.75">
      <c r="C1514" s="774"/>
      <c r="D1514" s="774"/>
      <c r="E1514" s="774"/>
      <c r="F1514" s="774"/>
      <c r="G1514" s="774"/>
      <c r="H1514" s="774"/>
    </row>
    <row r="1515" spans="3:8" s="146" customFormat="1" ht="12.75">
      <c r="C1515" s="774"/>
      <c r="D1515" s="774"/>
      <c r="E1515" s="774"/>
      <c r="F1515" s="774"/>
      <c r="G1515" s="774"/>
      <c r="H1515" s="774"/>
    </row>
    <row r="1516" spans="3:8" s="146" customFormat="1" ht="12.75">
      <c r="C1516" s="774"/>
      <c r="D1516" s="774"/>
      <c r="E1516" s="774"/>
      <c r="F1516" s="774"/>
      <c r="G1516" s="774"/>
      <c r="H1516" s="774"/>
    </row>
    <row r="1517" spans="3:8" s="146" customFormat="1" ht="12.75">
      <c r="C1517" s="774"/>
      <c r="D1517" s="774"/>
      <c r="E1517" s="774"/>
      <c r="F1517" s="774"/>
      <c r="G1517" s="774"/>
      <c r="H1517" s="774"/>
    </row>
    <row r="1518" spans="3:8" s="146" customFormat="1" ht="12.75">
      <c r="C1518" s="774"/>
      <c r="D1518" s="774"/>
      <c r="E1518" s="774"/>
      <c r="F1518" s="774"/>
      <c r="G1518" s="774"/>
      <c r="H1518" s="774"/>
    </row>
    <row r="1519" spans="3:8" s="146" customFormat="1" ht="12.75">
      <c r="C1519" s="774"/>
      <c r="D1519" s="774"/>
      <c r="E1519" s="774"/>
      <c r="F1519" s="774"/>
      <c r="G1519" s="774"/>
      <c r="H1519" s="774"/>
    </row>
    <row r="1520" spans="3:8" s="146" customFormat="1" ht="12.75">
      <c r="C1520" s="774"/>
      <c r="D1520" s="774"/>
      <c r="E1520" s="774"/>
      <c r="F1520" s="774"/>
      <c r="G1520" s="774"/>
      <c r="H1520" s="774"/>
    </row>
    <row r="1521" spans="3:8" s="146" customFormat="1" ht="12.75">
      <c r="C1521" s="774"/>
      <c r="D1521" s="774"/>
      <c r="E1521" s="774"/>
      <c r="F1521" s="774"/>
      <c r="G1521" s="774"/>
      <c r="H1521" s="774"/>
    </row>
    <row r="1522" spans="3:8" s="146" customFormat="1" ht="12.75">
      <c r="C1522" s="774"/>
      <c r="D1522" s="774"/>
      <c r="E1522" s="774"/>
      <c r="F1522" s="774"/>
      <c r="G1522" s="774"/>
      <c r="H1522" s="774"/>
    </row>
    <row r="1523" spans="3:8" s="146" customFormat="1" ht="12.75">
      <c r="C1523" s="774"/>
      <c r="D1523" s="774"/>
      <c r="E1523" s="774"/>
      <c r="F1523" s="774"/>
      <c r="G1523" s="774"/>
      <c r="H1523" s="774"/>
    </row>
    <row r="1524" spans="3:8" s="146" customFormat="1" ht="12.75">
      <c r="C1524" s="774"/>
      <c r="D1524" s="774"/>
      <c r="E1524" s="774"/>
      <c r="F1524" s="774"/>
      <c r="G1524" s="774"/>
      <c r="H1524" s="774"/>
    </row>
    <row r="1525" spans="3:8" s="146" customFormat="1" ht="12.75">
      <c r="C1525" s="774"/>
      <c r="D1525" s="774"/>
      <c r="E1525" s="774"/>
      <c r="F1525" s="774"/>
      <c r="G1525" s="774"/>
      <c r="H1525" s="774"/>
    </row>
    <row r="1526" spans="3:8" s="146" customFormat="1" ht="12.75">
      <c r="C1526" s="774"/>
      <c r="D1526" s="774"/>
      <c r="E1526" s="774"/>
      <c r="F1526" s="774"/>
      <c r="G1526" s="774"/>
      <c r="H1526" s="774"/>
    </row>
    <row r="1527" spans="3:8" s="146" customFormat="1" ht="12.75">
      <c r="C1527" s="774"/>
      <c r="D1527" s="774"/>
      <c r="E1527" s="774"/>
      <c r="F1527" s="774"/>
      <c r="G1527" s="774"/>
      <c r="H1527" s="774"/>
    </row>
    <row r="1528" spans="3:8" s="146" customFormat="1" ht="12.75">
      <c r="C1528" s="774"/>
      <c r="D1528" s="774"/>
      <c r="E1528" s="774"/>
      <c r="F1528" s="774"/>
      <c r="G1528" s="774"/>
      <c r="H1528" s="774"/>
    </row>
    <row r="1529" spans="3:8" s="146" customFormat="1" ht="12.75">
      <c r="C1529" s="774"/>
      <c r="D1529" s="774"/>
      <c r="E1529" s="774"/>
      <c r="F1529" s="774"/>
      <c r="G1529" s="774"/>
      <c r="H1529" s="774"/>
    </row>
    <row r="1530" spans="3:8" s="146" customFormat="1" ht="12.75">
      <c r="C1530" s="774"/>
      <c r="D1530" s="774"/>
      <c r="E1530" s="774"/>
      <c r="F1530" s="774"/>
      <c r="G1530" s="774"/>
      <c r="H1530" s="774"/>
    </row>
    <row r="1531" spans="3:8" s="146" customFormat="1" ht="12.75">
      <c r="C1531" s="774"/>
      <c r="D1531" s="774"/>
      <c r="E1531" s="774"/>
      <c r="F1531" s="774"/>
      <c r="G1531" s="774"/>
      <c r="H1531" s="774"/>
    </row>
    <row r="1532" spans="3:8" s="146" customFormat="1" ht="12.75">
      <c r="C1532" s="774"/>
      <c r="D1532" s="774"/>
      <c r="E1532" s="774"/>
      <c r="F1532" s="774"/>
      <c r="G1532" s="774"/>
      <c r="H1532" s="774"/>
    </row>
    <row r="1533" spans="3:8" s="146" customFormat="1" ht="12.75">
      <c r="C1533" s="774"/>
      <c r="D1533" s="774"/>
      <c r="E1533" s="774"/>
      <c r="F1533" s="774"/>
      <c r="G1533" s="774"/>
      <c r="H1533" s="774"/>
    </row>
    <row r="1534" spans="3:8" s="146" customFormat="1" ht="12.75">
      <c r="C1534" s="774"/>
      <c r="D1534" s="774"/>
      <c r="E1534" s="774"/>
      <c r="F1534" s="774"/>
      <c r="G1534" s="774"/>
      <c r="H1534" s="774"/>
    </row>
    <row r="1535" spans="3:8" s="146" customFormat="1" ht="12.75">
      <c r="C1535" s="774"/>
      <c r="D1535" s="774"/>
      <c r="E1535" s="774"/>
      <c r="F1535" s="774"/>
      <c r="G1535" s="774"/>
      <c r="H1535" s="774"/>
    </row>
    <row r="1536" spans="3:8" s="146" customFormat="1" ht="12.75">
      <c r="C1536" s="774"/>
      <c r="D1536" s="774"/>
      <c r="E1536" s="774"/>
      <c r="F1536" s="774"/>
      <c r="G1536" s="774"/>
      <c r="H1536" s="774"/>
    </row>
    <row r="1537" spans="3:8" s="146" customFormat="1" ht="12.75">
      <c r="C1537" s="774"/>
      <c r="D1537" s="774"/>
      <c r="E1537" s="774"/>
      <c r="F1537" s="774"/>
      <c r="G1537" s="774"/>
      <c r="H1537" s="774"/>
    </row>
    <row r="1538" spans="3:8" s="146" customFormat="1" ht="12.75">
      <c r="C1538" s="774"/>
      <c r="D1538" s="774"/>
      <c r="E1538" s="774"/>
      <c r="F1538" s="774"/>
      <c r="G1538" s="774"/>
      <c r="H1538" s="774"/>
    </row>
    <row r="1539" spans="3:8" s="146" customFormat="1" ht="12.75">
      <c r="C1539" s="774"/>
      <c r="D1539" s="774"/>
      <c r="E1539" s="774"/>
      <c r="F1539" s="774"/>
      <c r="G1539" s="774"/>
      <c r="H1539" s="774"/>
    </row>
    <row r="1540" spans="3:8" s="146" customFormat="1" ht="12.75">
      <c r="C1540" s="774"/>
      <c r="D1540" s="774"/>
      <c r="E1540" s="774"/>
      <c r="F1540" s="774"/>
      <c r="G1540" s="774"/>
      <c r="H1540" s="774"/>
    </row>
    <row r="1541" spans="3:8" s="146" customFormat="1" ht="12.75">
      <c r="C1541" s="774"/>
      <c r="D1541" s="774"/>
      <c r="E1541" s="774"/>
      <c r="F1541" s="774"/>
      <c r="G1541" s="774"/>
      <c r="H1541" s="774"/>
    </row>
    <row r="1542" spans="3:8" s="146" customFormat="1" ht="12.75">
      <c r="C1542" s="774"/>
      <c r="D1542" s="774"/>
      <c r="E1542" s="774"/>
      <c r="F1542" s="774"/>
      <c r="G1542" s="774"/>
      <c r="H1542" s="774"/>
    </row>
    <row r="1543" spans="3:8" s="146" customFormat="1" ht="12.75">
      <c r="C1543" s="774"/>
      <c r="D1543" s="774"/>
      <c r="E1543" s="774"/>
      <c r="F1543" s="774"/>
      <c r="G1543" s="774"/>
      <c r="H1543" s="774"/>
    </row>
    <row r="1544" spans="3:8" s="146" customFormat="1" ht="12.75">
      <c r="C1544" s="774"/>
      <c r="D1544" s="774"/>
      <c r="E1544" s="774"/>
      <c r="F1544" s="774"/>
      <c r="G1544" s="774"/>
      <c r="H1544" s="774"/>
    </row>
    <row r="1545" spans="3:8" s="146" customFormat="1" ht="12.75">
      <c r="C1545" s="774"/>
      <c r="D1545" s="774"/>
      <c r="E1545" s="774"/>
      <c r="F1545" s="774"/>
      <c r="G1545" s="774"/>
      <c r="H1545" s="774"/>
    </row>
    <row r="1546" spans="3:8" s="146" customFormat="1" ht="12.75">
      <c r="C1546" s="774"/>
      <c r="D1546" s="774"/>
      <c r="E1546" s="774"/>
      <c r="F1546" s="774"/>
      <c r="G1546" s="774"/>
      <c r="H1546" s="774"/>
    </row>
    <row r="1547" spans="3:8" s="146" customFormat="1" ht="12.75">
      <c r="C1547" s="774"/>
      <c r="D1547" s="774"/>
      <c r="E1547" s="774"/>
      <c r="F1547" s="774"/>
      <c r="G1547" s="774"/>
      <c r="H1547" s="774"/>
    </row>
    <row r="1548" spans="3:8" s="146" customFormat="1" ht="12.75">
      <c r="C1548" s="774"/>
      <c r="D1548" s="774"/>
      <c r="E1548" s="774"/>
      <c r="F1548" s="774"/>
      <c r="G1548" s="774"/>
      <c r="H1548" s="774"/>
    </row>
    <row r="1549" spans="3:8" s="146" customFormat="1" ht="12.75">
      <c r="C1549" s="774"/>
      <c r="D1549" s="774"/>
      <c r="E1549" s="774"/>
      <c r="F1549" s="774"/>
      <c r="G1549" s="774"/>
      <c r="H1549" s="774"/>
    </row>
    <row r="1550" spans="3:8" s="146" customFormat="1" ht="12.75">
      <c r="C1550" s="774"/>
      <c r="D1550" s="774"/>
      <c r="E1550" s="774"/>
      <c r="F1550" s="774"/>
      <c r="G1550" s="774"/>
      <c r="H1550" s="774"/>
    </row>
    <row r="1551" spans="3:8" s="146" customFormat="1" ht="12.75">
      <c r="C1551" s="774"/>
      <c r="D1551" s="774"/>
      <c r="E1551" s="774"/>
      <c r="F1551" s="774"/>
      <c r="G1551" s="774"/>
      <c r="H1551" s="774"/>
    </row>
    <row r="1552" spans="3:8" s="146" customFormat="1" ht="12.75">
      <c r="C1552" s="774"/>
      <c r="D1552" s="774"/>
      <c r="E1552" s="774"/>
      <c r="F1552" s="774"/>
      <c r="G1552" s="774"/>
      <c r="H1552" s="774"/>
    </row>
    <row r="1553" spans="3:8" s="146" customFormat="1" ht="12.75">
      <c r="C1553" s="774"/>
      <c r="D1553" s="774"/>
      <c r="E1553" s="774"/>
      <c r="F1553" s="774"/>
      <c r="G1553" s="774"/>
      <c r="H1553" s="774"/>
    </row>
    <row r="1554" spans="3:8" s="146" customFormat="1" ht="12.75">
      <c r="C1554" s="774"/>
      <c r="D1554" s="774"/>
      <c r="E1554" s="774"/>
      <c r="F1554" s="774"/>
      <c r="G1554" s="774"/>
      <c r="H1554" s="774"/>
    </row>
    <row r="1555" spans="3:8" s="146" customFormat="1" ht="12.75">
      <c r="C1555" s="774"/>
      <c r="D1555" s="774"/>
      <c r="E1555" s="774"/>
      <c r="F1555" s="774"/>
      <c r="G1555" s="774"/>
      <c r="H1555" s="774"/>
    </row>
    <row r="1556" spans="3:8" s="146" customFormat="1" ht="12.75">
      <c r="C1556" s="774"/>
      <c r="D1556" s="774"/>
      <c r="E1556" s="774"/>
      <c r="F1556" s="774"/>
      <c r="G1556" s="774"/>
      <c r="H1556" s="774"/>
    </row>
    <row r="1557" spans="3:8" s="146" customFormat="1" ht="12.75">
      <c r="C1557" s="774"/>
      <c r="D1557" s="774"/>
      <c r="E1557" s="774"/>
      <c r="F1557" s="774"/>
      <c r="G1557" s="774"/>
      <c r="H1557" s="774"/>
    </row>
    <row r="1558" spans="3:8" s="146" customFormat="1" ht="12.75">
      <c r="C1558" s="774"/>
      <c r="D1558" s="774"/>
      <c r="E1558" s="774"/>
      <c r="F1558" s="774"/>
      <c r="G1558" s="774"/>
      <c r="H1558" s="774"/>
    </row>
    <row r="1559" spans="3:8" s="146" customFormat="1" ht="12.75">
      <c r="C1559" s="774"/>
      <c r="D1559" s="774"/>
      <c r="E1559" s="774"/>
      <c r="F1559" s="774"/>
      <c r="G1559" s="774"/>
      <c r="H1559" s="774"/>
    </row>
    <row r="1560" spans="3:8" s="146" customFormat="1" ht="12.75">
      <c r="C1560" s="774"/>
      <c r="D1560" s="774"/>
      <c r="E1560" s="774"/>
      <c r="F1560" s="774"/>
      <c r="G1560" s="774"/>
      <c r="H1560" s="774"/>
    </row>
    <row r="1561" spans="3:8" s="146" customFormat="1" ht="12.75">
      <c r="C1561" s="774"/>
      <c r="D1561" s="774"/>
      <c r="E1561" s="774"/>
      <c r="F1561" s="774"/>
      <c r="G1561" s="774"/>
      <c r="H1561" s="774"/>
    </row>
    <row r="1562" spans="3:8" s="146" customFormat="1" ht="12.75">
      <c r="C1562" s="774"/>
      <c r="D1562" s="774"/>
      <c r="E1562" s="774"/>
      <c r="F1562" s="774"/>
      <c r="G1562" s="774"/>
      <c r="H1562" s="774"/>
    </row>
    <row r="1563" spans="3:8" s="146" customFormat="1" ht="12.75">
      <c r="C1563" s="774"/>
      <c r="D1563" s="774"/>
      <c r="E1563" s="774"/>
      <c r="F1563" s="774"/>
      <c r="G1563" s="774"/>
      <c r="H1563" s="774"/>
    </row>
    <row r="1564" spans="3:8" s="146" customFormat="1" ht="12.75">
      <c r="C1564" s="774"/>
      <c r="D1564" s="774"/>
      <c r="E1564" s="774"/>
      <c r="F1564" s="774"/>
      <c r="G1564" s="774"/>
      <c r="H1564" s="774"/>
    </row>
    <row r="1565" spans="3:8" s="146" customFormat="1" ht="12.75">
      <c r="C1565" s="774"/>
      <c r="D1565" s="774"/>
      <c r="E1565" s="774"/>
      <c r="F1565" s="774"/>
      <c r="G1565" s="774"/>
      <c r="H1565" s="774"/>
    </row>
    <row r="1566" spans="3:8" s="146" customFormat="1" ht="12.75">
      <c r="C1566" s="774"/>
      <c r="D1566" s="774"/>
      <c r="E1566" s="774"/>
      <c r="F1566" s="774"/>
      <c r="G1566" s="774"/>
      <c r="H1566" s="774"/>
    </row>
    <row r="1567" spans="3:8" s="146" customFormat="1" ht="12.75">
      <c r="C1567" s="774"/>
      <c r="D1567" s="774"/>
      <c r="E1567" s="774"/>
      <c r="F1567" s="774"/>
      <c r="G1567" s="774"/>
      <c r="H1567" s="774"/>
    </row>
    <row r="1568" spans="3:8" s="146" customFormat="1" ht="12.75">
      <c r="C1568" s="774"/>
      <c r="D1568" s="774"/>
      <c r="E1568" s="774"/>
      <c r="F1568" s="774"/>
      <c r="G1568" s="774"/>
      <c r="H1568" s="774"/>
    </row>
    <row r="1569" spans="3:8" s="146" customFormat="1" ht="12.75">
      <c r="C1569" s="774"/>
      <c r="D1569" s="774"/>
      <c r="E1569" s="774"/>
      <c r="F1569" s="774"/>
      <c r="G1569" s="774"/>
      <c r="H1569" s="774"/>
    </row>
    <row r="1570" spans="3:8" s="146" customFormat="1" ht="12.75">
      <c r="C1570" s="774"/>
      <c r="D1570" s="774"/>
      <c r="E1570" s="774"/>
      <c r="F1570" s="774"/>
      <c r="G1570" s="774"/>
      <c r="H1570" s="774"/>
    </row>
    <row r="1571" spans="3:8" s="146" customFormat="1" ht="12.75">
      <c r="C1571" s="774"/>
      <c r="D1571" s="774"/>
      <c r="E1571" s="774"/>
      <c r="F1571" s="774"/>
      <c r="G1571" s="774"/>
      <c r="H1571" s="774"/>
    </row>
    <row r="1572" spans="3:8" s="146" customFormat="1" ht="12.75">
      <c r="C1572" s="774"/>
      <c r="D1572" s="774"/>
      <c r="E1572" s="774"/>
      <c r="F1572" s="774"/>
      <c r="G1572" s="774"/>
      <c r="H1572" s="774"/>
    </row>
    <row r="1573" spans="3:8" s="146" customFormat="1" ht="12.75">
      <c r="C1573" s="774"/>
      <c r="D1573" s="774"/>
      <c r="E1573" s="774"/>
      <c r="F1573" s="774"/>
      <c r="G1573" s="774"/>
      <c r="H1573" s="774"/>
    </row>
    <row r="1574" spans="3:8" s="146" customFormat="1" ht="12.75">
      <c r="C1574" s="774"/>
      <c r="D1574" s="774"/>
      <c r="E1574" s="774"/>
      <c r="F1574" s="774"/>
      <c r="G1574" s="774"/>
      <c r="H1574" s="774"/>
    </row>
    <row r="1575" spans="3:8" s="146" customFormat="1" ht="12.75">
      <c r="C1575" s="774"/>
      <c r="D1575" s="774"/>
      <c r="E1575" s="774"/>
      <c r="F1575" s="774"/>
      <c r="G1575" s="774"/>
      <c r="H1575" s="774"/>
    </row>
    <row r="1576" spans="3:8" s="146" customFormat="1" ht="12.75">
      <c r="C1576" s="774"/>
      <c r="D1576" s="774"/>
      <c r="E1576" s="774"/>
      <c r="F1576" s="774"/>
      <c r="G1576" s="774"/>
      <c r="H1576" s="774"/>
    </row>
    <row r="1577" spans="3:8" s="146" customFormat="1" ht="12.75">
      <c r="C1577" s="774"/>
      <c r="D1577" s="774"/>
      <c r="E1577" s="774"/>
      <c r="F1577" s="774"/>
      <c r="G1577" s="774"/>
      <c r="H1577" s="774"/>
    </row>
    <row r="1578" spans="3:8" s="146" customFormat="1" ht="12.75">
      <c r="C1578" s="774"/>
      <c r="D1578" s="774"/>
      <c r="E1578" s="774"/>
      <c r="F1578" s="774"/>
      <c r="G1578" s="774"/>
      <c r="H1578" s="774"/>
    </row>
    <row r="1579" spans="3:8" s="146" customFormat="1" ht="12.75">
      <c r="C1579" s="774"/>
      <c r="D1579" s="774"/>
      <c r="E1579" s="774"/>
      <c r="F1579" s="774"/>
      <c r="G1579" s="774"/>
      <c r="H1579" s="774"/>
    </row>
    <row r="1580" spans="3:8" s="146" customFormat="1" ht="12.75">
      <c r="C1580" s="774"/>
      <c r="D1580" s="774"/>
      <c r="E1580" s="774"/>
      <c r="F1580" s="774"/>
      <c r="G1580" s="774"/>
      <c r="H1580" s="774"/>
    </row>
    <row r="1581" spans="3:8" s="146" customFormat="1" ht="12.75">
      <c r="C1581" s="774"/>
      <c r="D1581" s="774"/>
      <c r="E1581" s="774"/>
      <c r="F1581" s="774"/>
      <c r="G1581" s="774"/>
      <c r="H1581" s="774"/>
    </row>
    <row r="1582" spans="3:8" s="146" customFormat="1" ht="12.75">
      <c r="C1582" s="774"/>
      <c r="D1582" s="774"/>
      <c r="E1582" s="774"/>
      <c r="F1582" s="774"/>
      <c r="G1582" s="774"/>
      <c r="H1582" s="774"/>
    </row>
    <row r="1583" spans="3:8" s="146" customFormat="1" ht="12.75">
      <c r="C1583" s="774"/>
      <c r="D1583" s="774"/>
      <c r="E1583" s="774"/>
      <c r="F1583" s="774"/>
      <c r="G1583" s="774"/>
      <c r="H1583" s="774"/>
    </row>
    <row r="1584" spans="3:8" s="146" customFormat="1" ht="12.75">
      <c r="C1584" s="774"/>
      <c r="D1584" s="774"/>
      <c r="E1584" s="774"/>
      <c r="F1584" s="774"/>
      <c r="G1584" s="774"/>
      <c r="H1584" s="774"/>
    </row>
    <row r="1585" spans="3:8" s="146" customFormat="1" ht="12.75">
      <c r="C1585" s="774"/>
      <c r="D1585" s="774"/>
      <c r="E1585" s="774"/>
      <c r="F1585" s="774"/>
      <c r="G1585" s="774"/>
      <c r="H1585" s="774"/>
    </row>
    <row r="1586" spans="3:8" s="146" customFormat="1" ht="12.75">
      <c r="C1586" s="774"/>
      <c r="D1586" s="774"/>
      <c r="E1586" s="774"/>
      <c r="F1586" s="774"/>
      <c r="G1586" s="774"/>
      <c r="H1586" s="774"/>
    </row>
    <row r="1587" spans="3:8" s="146" customFormat="1" ht="12.75">
      <c r="C1587" s="774"/>
      <c r="D1587" s="774"/>
      <c r="E1587" s="774"/>
      <c r="F1587" s="774"/>
      <c r="G1587" s="774"/>
      <c r="H1587" s="774"/>
    </row>
    <row r="1588" spans="3:8" s="146" customFormat="1" ht="12.75">
      <c r="C1588" s="774"/>
      <c r="D1588" s="774"/>
      <c r="E1588" s="774"/>
      <c r="F1588" s="774"/>
      <c r="G1588" s="774"/>
      <c r="H1588" s="774"/>
    </row>
    <row r="1589" spans="3:8" s="146" customFormat="1" ht="12.75">
      <c r="C1589" s="774"/>
      <c r="D1589" s="774"/>
      <c r="E1589" s="774"/>
      <c r="F1589" s="774"/>
      <c r="G1589" s="774"/>
      <c r="H1589" s="774"/>
    </row>
    <row r="1590" spans="3:8" s="146" customFormat="1" ht="12.75">
      <c r="C1590" s="774"/>
      <c r="D1590" s="774"/>
      <c r="E1590" s="774"/>
      <c r="F1590" s="774"/>
      <c r="G1590" s="774"/>
      <c r="H1590" s="774"/>
    </row>
    <row r="1591" spans="3:8" s="146" customFormat="1" ht="12.75">
      <c r="C1591" s="774"/>
      <c r="D1591" s="774"/>
      <c r="E1591" s="774"/>
      <c r="F1591" s="774"/>
      <c r="G1591" s="774"/>
      <c r="H1591" s="774"/>
    </row>
    <row r="1592" spans="3:8" s="146" customFormat="1" ht="12.75">
      <c r="C1592" s="774"/>
      <c r="D1592" s="774"/>
      <c r="E1592" s="774"/>
      <c r="F1592" s="774"/>
      <c r="G1592" s="774"/>
      <c r="H1592" s="774"/>
    </row>
    <row r="1593" spans="3:8" s="146" customFormat="1" ht="12.75">
      <c r="C1593" s="774"/>
      <c r="D1593" s="774"/>
      <c r="E1593" s="774"/>
      <c r="F1593" s="774"/>
      <c r="G1593" s="774"/>
      <c r="H1593" s="774"/>
    </row>
    <row r="1594" spans="3:8" s="146" customFormat="1" ht="12.75">
      <c r="C1594" s="774"/>
      <c r="D1594" s="774"/>
      <c r="E1594" s="774"/>
      <c r="F1594" s="774"/>
      <c r="G1594" s="774"/>
      <c r="H1594" s="774"/>
    </row>
    <row r="1595" spans="3:8" s="146" customFormat="1" ht="12.75">
      <c r="C1595" s="774"/>
      <c r="D1595" s="774"/>
      <c r="E1595" s="774"/>
      <c r="F1595" s="774"/>
      <c r="G1595" s="774"/>
      <c r="H1595" s="774"/>
    </row>
    <row r="1596" spans="3:8" s="146" customFormat="1" ht="12.75">
      <c r="C1596" s="774"/>
      <c r="D1596" s="774"/>
      <c r="E1596" s="774"/>
      <c r="F1596" s="774"/>
      <c r="G1596" s="774"/>
      <c r="H1596" s="774"/>
    </row>
    <row r="1597" spans="3:8" s="146" customFormat="1" ht="12.75">
      <c r="C1597" s="774"/>
      <c r="D1597" s="774"/>
      <c r="E1597" s="774"/>
      <c r="F1597" s="774"/>
      <c r="G1597" s="774"/>
      <c r="H1597" s="774"/>
    </row>
    <row r="1598" spans="3:8" s="146" customFormat="1" ht="12.75">
      <c r="C1598" s="774"/>
      <c r="D1598" s="774"/>
      <c r="E1598" s="774"/>
      <c r="F1598" s="774"/>
      <c r="G1598" s="774"/>
      <c r="H1598" s="774"/>
    </row>
    <row r="1599" spans="3:8" s="146" customFormat="1" ht="12.75">
      <c r="C1599" s="774"/>
      <c r="D1599" s="774"/>
      <c r="E1599" s="774"/>
      <c r="F1599" s="774"/>
      <c r="G1599" s="774"/>
      <c r="H1599" s="774"/>
    </row>
    <row r="1600" spans="3:8" s="146" customFormat="1" ht="12.75">
      <c r="C1600" s="774"/>
      <c r="D1600" s="774"/>
      <c r="E1600" s="774"/>
      <c r="F1600" s="774"/>
      <c r="G1600" s="774"/>
      <c r="H1600" s="774"/>
    </row>
    <row r="1601" spans="3:8" s="146" customFormat="1" ht="12.75">
      <c r="C1601" s="774"/>
      <c r="D1601" s="774"/>
      <c r="E1601" s="774"/>
      <c r="F1601" s="774"/>
      <c r="G1601" s="774"/>
      <c r="H1601" s="774"/>
    </row>
    <row r="1602" spans="3:8" s="146" customFormat="1" ht="12.75">
      <c r="C1602" s="774"/>
      <c r="D1602" s="774"/>
      <c r="E1602" s="774"/>
      <c r="F1602" s="774"/>
      <c r="G1602" s="774"/>
      <c r="H1602" s="774"/>
    </row>
    <row r="1603" spans="3:8" s="146" customFormat="1" ht="12.75">
      <c r="C1603" s="774"/>
      <c r="D1603" s="774"/>
      <c r="E1603" s="774"/>
      <c r="F1603" s="774"/>
      <c r="G1603" s="774"/>
      <c r="H1603" s="774"/>
    </row>
    <row r="1604" spans="3:8" s="146" customFormat="1" ht="12.75">
      <c r="C1604" s="774"/>
      <c r="D1604" s="774"/>
      <c r="E1604" s="774"/>
      <c r="F1604" s="774"/>
      <c r="G1604" s="774"/>
      <c r="H1604" s="774"/>
    </row>
    <row r="1605" spans="3:8" s="146" customFormat="1" ht="12.75">
      <c r="C1605" s="774"/>
      <c r="D1605" s="774"/>
      <c r="E1605" s="774"/>
      <c r="F1605" s="774"/>
      <c r="G1605" s="774"/>
      <c r="H1605" s="774"/>
    </row>
    <row r="1606" spans="3:8" s="146" customFormat="1" ht="12.75">
      <c r="C1606" s="774"/>
      <c r="D1606" s="774"/>
      <c r="E1606" s="774"/>
      <c r="F1606" s="774"/>
      <c r="G1606" s="774"/>
      <c r="H1606" s="774"/>
    </row>
    <row r="1607" spans="3:8" s="146" customFormat="1" ht="12.75">
      <c r="C1607" s="774"/>
      <c r="D1607" s="774"/>
      <c r="E1607" s="774"/>
      <c r="F1607" s="774"/>
      <c r="G1607" s="774"/>
      <c r="H1607" s="774"/>
    </row>
    <row r="1608" spans="3:8" s="146" customFormat="1" ht="12.75">
      <c r="C1608" s="774"/>
      <c r="D1608" s="774"/>
      <c r="E1608" s="774"/>
      <c r="F1608" s="774"/>
      <c r="G1608" s="774"/>
      <c r="H1608" s="774"/>
    </row>
    <row r="1609" spans="3:8" s="146" customFormat="1" ht="12.75">
      <c r="C1609" s="774"/>
      <c r="D1609" s="774"/>
      <c r="E1609" s="774"/>
      <c r="F1609" s="774"/>
      <c r="G1609" s="774"/>
      <c r="H1609" s="774"/>
    </row>
    <row r="1610" spans="3:8" s="146" customFormat="1" ht="12.75">
      <c r="C1610" s="774"/>
      <c r="D1610" s="774"/>
      <c r="E1610" s="774"/>
      <c r="F1610" s="774"/>
      <c r="G1610" s="774"/>
      <c r="H1610" s="774"/>
    </row>
    <row r="1611" spans="3:8" s="146" customFormat="1" ht="12.75">
      <c r="C1611" s="774"/>
      <c r="D1611" s="774"/>
      <c r="E1611" s="774"/>
      <c r="F1611" s="774"/>
      <c r="G1611" s="774"/>
      <c r="H1611" s="774"/>
    </row>
    <row r="1612" spans="3:8" s="146" customFormat="1" ht="12.75">
      <c r="C1612" s="774"/>
      <c r="D1612" s="774"/>
      <c r="E1612" s="774"/>
      <c r="F1612" s="774"/>
      <c r="G1612" s="774"/>
      <c r="H1612" s="774"/>
    </row>
    <row r="1613" spans="3:8" s="146" customFormat="1" ht="12.75">
      <c r="C1613" s="774"/>
      <c r="D1613" s="774"/>
      <c r="E1613" s="774"/>
      <c r="F1613" s="774"/>
      <c r="G1613" s="774"/>
      <c r="H1613" s="774"/>
    </row>
    <row r="1614" spans="3:8" s="146" customFormat="1" ht="12.75">
      <c r="C1614" s="774"/>
      <c r="D1614" s="774"/>
      <c r="E1614" s="774"/>
      <c r="F1614" s="774"/>
      <c r="G1614" s="774"/>
      <c r="H1614" s="774"/>
    </row>
    <row r="1615" spans="3:8" s="146" customFormat="1" ht="12.75">
      <c r="C1615" s="774"/>
      <c r="D1615" s="774"/>
      <c r="E1615" s="774"/>
      <c r="F1615" s="774"/>
      <c r="G1615" s="774"/>
      <c r="H1615" s="774"/>
    </row>
    <row r="1616" spans="3:8" s="146" customFormat="1" ht="12.75">
      <c r="C1616" s="774"/>
      <c r="D1616" s="774"/>
      <c r="E1616" s="774"/>
      <c r="F1616" s="774"/>
      <c r="G1616" s="774"/>
      <c r="H1616" s="774"/>
    </row>
    <row r="1617" spans="3:8" s="146" customFormat="1" ht="12.75">
      <c r="C1617" s="774"/>
      <c r="D1617" s="774"/>
      <c r="E1617" s="774"/>
      <c r="F1617" s="774"/>
      <c r="G1617" s="774"/>
      <c r="H1617" s="774"/>
    </row>
    <row r="1618" spans="3:8" s="146" customFormat="1" ht="12.75">
      <c r="C1618" s="774"/>
      <c r="D1618" s="774"/>
      <c r="E1618" s="774"/>
      <c r="F1618" s="774"/>
      <c r="G1618" s="774"/>
      <c r="H1618" s="774"/>
    </row>
    <row r="1619" spans="3:8" s="146" customFormat="1" ht="12.75">
      <c r="C1619" s="774"/>
      <c r="D1619" s="774"/>
      <c r="E1619" s="774"/>
      <c r="F1619" s="774"/>
      <c r="G1619" s="774"/>
      <c r="H1619" s="774"/>
    </row>
    <row r="1620" spans="3:8" s="146" customFormat="1" ht="12.75">
      <c r="C1620" s="774"/>
      <c r="D1620" s="774"/>
      <c r="E1620" s="774"/>
      <c r="F1620" s="774"/>
      <c r="G1620" s="774"/>
      <c r="H1620" s="774"/>
    </row>
    <row r="1621" spans="3:8" s="146" customFormat="1" ht="12.75">
      <c r="C1621" s="774"/>
      <c r="D1621" s="774"/>
      <c r="E1621" s="774"/>
      <c r="F1621" s="774"/>
      <c r="G1621" s="774"/>
      <c r="H1621" s="774"/>
    </row>
    <row r="1622" spans="3:8" s="146" customFormat="1" ht="12.75">
      <c r="C1622" s="774"/>
      <c r="D1622" s="774"/>
      <c r="E1622" s="774"/>
      <c r="F1622" s="774"/>
      <c r="G1622" s="774"/>
      <c r="H1622" s="774"/>
    </row>
    <row r="1623" spans="3:8" s="146" customFormat="1" ht="12.75">
      <c r="C1623" s="774"/>
      <c r="D1623" s="774"/>
      <c r="E1623" s="774"/>
      <c r="F1623" s="774"/>
      <c r="G1623" s="774"/>
      <c r="H1623" s="774"/>
    </row>
    <row r="1624" spans="3:8" s="146" customFormat="1" ht="12.75">
      <c r="C1624" s="774"/>
      <c r="D1624" s="774"/>
      <c r="E1624" s="774"/>
      <c r="F1624" s="774"/>
      <c r="G1624" s="774"/>
      <c r="H1624" s="774"/>
    </row>
    <row r="1625" spans="3:8" s="146" customFormat="1" ht="12.75">
      <c r="C1625" s="774"/>
      <c r="D1625" s="774"/>
      <c r="E1625" s="774"/>
      <c r="F1625" s="774"/>
      <c r="G1625" s="774"/>
      <c r="H1625" s="774"/>
    </row>
    <row r="1626" spans="3:8" s="146" customFormat="1" ht="12.75">
      <c r="C1626" s="774"/>
      <c r="D1626" s="774"/>
      <c r="E1626" s="774"/>
      <c r="F1626" s="774"/>
      <c r="G1626" s="774"/>
      <c r="H1626" s="774"/>
    </row>
    <row r="1627" spans="3:8" s="146" customFormat="1" ht="12.75">
      <c r="C1627" s="774"/>
      <c r="D1627" s="774"/>
      <c r="E1627" s="774"/>
      <c r="F1627" s="774"/>
      <c r="G1627" s="774"/>
      <c r="H1627" s="774"/>
    </row>
    <row r="1628" spans="3:8" s="146" customFormat="1" ht="12.75">
      <c r="C1628" s="774"/>
      <c r="D1628" s="774"/>
      <c r="E1628" s="774"/>
      <c r="F1628" s="774"/>
      <c r="G1628" s="774"/>
      <c r="H1628" s="774"/>
    </row>
    <row r="1629" spans="3:8" s="146" customFormat="1" ht="12.75">
      <c r="C1629" s="774"/>
      <c r="D1629" s="774"/>
      <c r="E1629" s="774"/>
      <c r="F1629" s="774"/>
      <c r="G1629" s="774"/>
      <c r="H1629" s="774"/>
    </row>
    <row r="1630" spans="3:8" s="146" customFormat="1" ht="12.75">
      <c r="C1630" s="774"/>
      <c r="D1630" s="774"/>
      <c r="E1630" s="774"/>
      <c r="F1630" s="774"/>
      <c r="G1630" s="774"/>
      <c r="H1630" s="774"/>
    </row>
    <row r="1631" spans="3:8" s="146" customFormat="1" ht="12.75">
      <c r="C1631" s="774"/>
      <c r="D1631" s="774"/>
      <c r="E1631" s="774"/>
      <c r="F1631" s="774"/>
      <c r="G1631" s="774"/>
      <c r="H1631" s="774"/>
    </row>
    <row r="1632" spans="3:8" s="146" customFormat="1" ht="12.75">
      <c r="C1632" s="774"/>
      <c r="D1632" s="774"/>
      <c r="E1632" s="774"/>
      <c r="F1632" s="774"/>
      <c r="G1632" s="774"/>
      <c r="H1632" s="774"/>
    </row>
    <row r="1633" spans="3:8" s="146" customFormat="1" ht="12.75">
      <c r="C1633" s="774"/>
      <c r="D1633" s="774"/>
      <c r="E1633" s="774"/>
      <c r="F1633" s="774"/>
      <c r="G1633" s="774"/>
      <c r="H1633" s="774"/>
    </row>
    <row r="1634" spans="3:8" s="146" customFormat="1" ht="12.75">
      <c r="C1634" s="774"/>
      <c r="D1634" s="774"/>
      <c r="E1634" s="774"/>
      <c r="F1634" s="774"/>
      <c r="G1634" s="774"/>
      <c r="H1634" s="774"/>
    </row>
    <row r="1635" spans="3:8" s="146" customFormat="1" ht="12.75">
      <c r="C1635" s="774"/>
      <c r="D1635" s="774"/>
      <c r="E1635" s="774"/>
      <c r="F1635" s="774"/>
      <c r="G1635" s="774"/>
      <c r="H1635" s="774"/>
    </row>
    <row r="1636" spans="3:8" s="146" customFormat="1" ht="12.75">
      <c r="C1636" s="774"/>
      <c r="D1636" s="774"/>
      <c r="E1636" s="774"/>
      <c r="F1636" s="774"/>
      <c r="G1636" s="774"/>
      <c r="H1636" s="774"/>
    </row>
    <row r="1637" spans="3:8" s="146" customFormat="1" ht="12.75">
      <c r="C1637" s="774"/>
      <c r="D1637" s="774"/>
      <c r="E1637" s="774"/>
      <c r="F1637" s="774"/>
      <c r="G1637" s="774"/>
      <c r="H1637" s="774"/>
    </row>
    <row r="1638" spans="3:8" s="146" customFormat="1" ht="12.75">
      <c r="C1638" s="774"/>
      <c r="D1638" s="774"/>
      <c r="E1638" s="774"/>
      <c r="F1638" s="774"/>
      <c r="G1638" s="774"/>
      <c r="H1638" s="774"/>
    </row>
    <row r="1639" spans="3:8" s="146" customFormat="1" ht="12.75">
      <c r="C1639" s="774"/>
      <c r="D1639" s="774"/>
      <c r="E1639" s="774"/>
      <c r="F1639" s="774"/>
      <c r="G1639" s="774"/>
      <c r="H1639" s="774"/>
    </row>
    <row r="1640" spans="3:8" s="146" customFormat="1" ht="12.75">
      <c r="C1640" s="774"/>
      <c r="D1640" s="774"/>
      <c r="E1640" s="774"/>
      <c r="F1640" s="774"/>
      <c r="G1640" s="774"/>
      <c r="H1640" s="774"/>
    </row>
    <row r="1641" spans="3:8" s="146" customFormat="1" ht="12.75">
      <c r="C1641" s="774"/>
      <c r="D1641" s="774"/>
      <c r="E1641" s="774"/>
      <c r="F1641" s="774"/>
      <c r="G1641" s="774"/>
      <c r="H1641" s="774"/>
    </row>
    <row r="1642" spans="3:8" s="146" customFormat="1" ht="12.75">
      <c r="C1642" s="774"/>
      <c r="D1642" s="774"/>
      <c r="E1642" s="774"/>
      <c r="F1642" s="774"/>
      <c r="G1642" s="774"/>
      <c r="H1642" s="774"/>
    </row>
    <row r="1643" spans="3:8" s="146" customFormat="1" ht="12.75">
      <c r="C1643" s="774"/>
      <c r="D1643" s="774"/>
      <c r="E1643" s="774"/>
      <c r="F1643" s="774"/>
      <c r="G1643" s="774"/>
      <c r="H1643" s="774"/>
    </row>
    <row r="1644" spans="3:8" s="146" customFormat="1" ht="12.75">
      <c r="C1644" s="774"/>
      <c r="D1644" s="774"/>
      <c r="E1644" s="774"/>
      <c r="F1644" s="774"/>
      <c r="G1644" s="774"/>
      <c r="H1644" s="774"/>
    </row>
    <row r="1645" spans="3:8" s="146" customFormat="1" ht="12.75">
      <c r="C1645" s="774"/>
      <c r="D1645" s="774"/>
      <c r="E1645" s="774"/>
      <c r="F1645" s="774"/>
      <c r="G1645" s="774"/>
      <c r="H1645" s="774"/>
    </row>
    <row r="1646" spans="3:8" s="146" customFormat="1" ht="12.75">
      <c r="C1646" s="774"/>
      <c r="D1646" s="774"/>
      <c r="E1646" s="774"/>
      <c r="F1646" s="774"/>
      <c r="G1646" s="774"/>
      <c r="H1646" s="774"/>
    </row>
    <row r="1647" spans="3:8" s="146" customFormat="1" ht="12.75">
      <c r="C1647" s="774"/>
      <c r="D1647" s="774"/>
      <c r="E1647" s="774"/>
      <c r="F1647" s="774"/>
      <c r="G1647" s="774"/>
      <c r="H1647" s="774"/>
    </row>
    <row r="1648" spans="3:8" s="146" customFormat="1" ht="12.75">
      <c r="C1648" s="774"/>
      <c r="D1648" s="774"/>
      <c r="E1648" s="774"/>
      <c r="F1648" s="774"/>
      <c r="G1648" s="774"/>
      <c r="H1648" s="774"/>
    </row>
    <row r="1649" spans="3:8" s="146" customFormat="1" ht="12.75">
      <c r="C1649" s="774"/>
      <c r="D1649" s="774"/>
      <c r="E1649" s="774"/>
      <c r="F1649" s="774"/>
      <c r="G1649" s="774"/>
      <c r="H1649" s="774"/>
    </row>
    <row r="1650" spans="3:8" s="146" customFormat="1" ht="12.75">
      <c r="C1650" s="774"/>
      <c r="D1650" s="774"/>
      <c r="E1650" s="774"/>
      <c r="F1650" s="774"/>
      <c r="G1650" s="774"/>
      <c r="H1650" s="774"/>
    </row>
    <row r="1651" spans="3:8" s="146" customFormat="1" ht="12.75">
      <c r="C1651" s="774"/>
      <c r="D1651" s="774"/>
      <c r="E1651" s="774"/>
      <c r="F1651" s="774"/>
      <c r="G1651" s="774"/>
      <c r="H1651" s="774"/>
    </row>
    <row r="1652" spans="3:8" s="146" customFormat="1" ht="12.75">
      <c r="C1652" s="774"/>
      <c r="D1652" s="774"/>
      <c r="E1652" s="774"/>
      <c r="F1652" s="774"/>
      <c r="G1652" s="774"/>
      <c r="H1652" s="774"/>
    </row>
    <row r="1653" spans="3:8" s="146" customFormat="1" ht="12.75">
      <c r="C1653" s="774"/>
      <c r="D1653" s="774"/>
      <c r="E1653" s="774"/>
      <c r="F1653" s="774"/>
      <c r="G1653" s="774"/>
      <c r="H1653" s="774"/>
    </row>
    <row r="1654" spans="3:8" s="146" customFormat="1" ht="12.75">
      <c r="C1654" s="774"/>
      <c r="D1654" s="774"/>
      <c r="E1654" s="774"/>
      <c r="F1654" s="774"/>
      <c r="G1654" s="774"/>
      <c r="H1654" s="774"/>
    </row>
    <row r="1655" spans="3:8" s="146" customFormat="1" ht="12.75">
      <c r="C1655" s="774"/>
      <c r="D1655" s="774"/>
      <c r="E1655" s="774"/>
      <c r="F1655" s="774"/>
      <c r="G1655" s="774"/>
      <c r="H1655" s="774"/>
    </row>
    <row r="1656" spans="3:8" s="146" customFormat="1" ht="12.75">
      <c r="C1656" s="774"/>
      <c r="D1656" s="774"/>
      <c r="E1656" s="774"/>
      <c r="F1656" s="774"/>
      <c r="G1656" s="774"/>
      <c r="H1656" s="774"/>
    </row>
    <row r="1657" spans="3:8" s="146" customFormat="1" ht="12.75">
      <c r="C1657" s="774"/>
      <c r="D1657" s="774"/>
      <c r="E1657" s="774"/>
      <c r="F1657" s="774"/>
      <c r="G1657" s="774"/>
      <c r="H1657" s="774"/>
    </row>
    <row r="1658" spans="3:8" s="146" customFormat="1" ht="12.75">
      <c r="C1658" s="774"/>
      <c r="D1658" s="774"/>
      <c r="E1658" s="774"/>
      <c r="F1658" s="774"/>
      <c r="G1658" s="774"/>
      <c r="H1658" s="774"/>
    </row>
    <row r="1659" spans="3:8" s="146" customFormat="1" ht="12.75">
      <c r="C1659" s="774"/>
      <c r="D1659" s="774"/>
      <c r="E1659" s="774"/>
      <c r="F1659" s="774"/>
      <c r="G1659" s="774"/>
      <c r="H1659" s="774"/>
    </row>
    <row r="1660" spans="3:8" s="146" customFormat="1" ht="12.75">
      <c r="C1660" s="774"/>
      <c r="D1660" s="774"/>
      <c r="E1660" s="774"/>
      <c r="F1660" s="774"/>
      <c r="G1660" s="774"/>
      <c r="H1660" s="774"/>
    </row>
    <row r="1661" spans="3:8" s="146" customFormat="1" ht="12.75">
      <c r="C1661" s="774"/>
      <c r="D1661" s="774"/>
      <c r="E1661" s="774"/>
      <c r="F1661" s="774"/>
      <c r="G1661" s="774"/>
      <c r="H1661" s="774"/>
    </row>
    <row r="1662" spans="3:8" s="146" customFormat="1" ht="12.75">
      <c r="C1662" s="774"/>
      <c r="D1662" s="774"/>
      <c r="E1662" s="774"/>
      <c r="F1662" s="774"/>
      <c r="G1662" s="774"/>
      <c r="H1662" s="774"/>
    </row>
    <row r="1663" spans="3:8" s="146" customFormat="1" ht="12.75">
      <c r="C1663" s="774"/>
      <c r="D1663" s="774"/>
      <c r="E1663" s="774"/>
      <c r="F1663" s="774"/>
      <c r="G1663" s="774"/>
      <c r="H1663" s="774"/>
    </row>
    <row r="1664" spans="3:8" s="146" customFormat="1" ht="12.75">
      <c r="C1664" s="774"/>
      <c r="D1664" s="774"/>
      <c r="E1664" s="774"/>
      <c r="F1664" s="774"/>
      <c r="G1664" s="774"/>
      <c r="H1664" s="774"/>
    </row>
    <row r="1665" spans="3:8" s="146" customFormat="1" ht="12.75">
      <c r="C1665" s="774"/>
      <c r="D1665" s="774"/>
      <c r="E1665" s="774"/>
      <c r="F1665" s="774"/>
      <c r="G1665" s="774"/>
      <c r="H1665" s="774"/>
    </row>
    <row r="1666" spans="3:8" s="146" customFormat="1" ht="12.75">
      <c r="C1666" s="774"/>
      <c r="D1666" s="774"/>
      <c r="E1666" s="774"/>
      <c r="F1666" s="774"/>
      <c r="G1666" s="774"/>
      <c r="H1666" s="774"/>
    </row>
    <row r="1667" spans="3:8" s="146" customFormat="1" ht="12.75">
      <c r="C1667" s="774"/>
      <c r="D1667" s="774"/>
      <c r="E1667" s="774"/>
      <c r="F1667" s="774"/>
      <c r="G1667" s="774"/>
      <c r="H1667" s="774"/>
    </row>
    <row r="1668" spans="3:8" s="146" customFormat="1" ht="12.75">
      <c r="C1668" s="774"/>
      <c r="D1668" s="774"/>
      <c r="E1668" s="774"/>
      <c r="F1668" s="774"/>
      <c r="G1668" s="774"/>
      <c r="H1668" s="774"/>
    </row>
    <row r="1669" spans="3:8" s="146" customFormat="1" ht="12.75">
      <c r="C1669" s="774"/>
      <c r="D1669" s="774"/>
      <c r="E1669" s="774"/>
      <c r="F1669" s="774"/>
      <c r="G1669" s="774"/>
      <c r="H1669" s="774"/>
    </row>
    <row r="1670" spans="3:8" s="146" customFormat="1" ht="12.75">
      <c r="C1670" s="774"/>
      <c r="D1670" s="774"/>
      <c r="E1670" s="774"/>
      <c r="F1670" s="774"/>
      <c r="G1670" s="774"/>
      <c r="H1670" s="774"/>
    </row>
    <row r="1671" spans="3:8" s="146" customFormat="1" ht="12.75">
      <c r="C1671" s="774"/>
      <c r="D1671" s="774"/>
      <c r="E1671" s="774"/>
      <c r="F1671" s="774"/>
      <c r="G1671" s="774"/>
      <c r="H1671" s="774"/>
    </row>
    <row r="1672" spans="3:8" s="146" customFormat="1" ht="12.75">
      <c r="C1672" s="774"/>
      <c r="D1672" s="774"/>
      <c r="E1672" s="774"/>
      <c r="F1672" s="774"/>
      <c r="G1672" s="774"/>
      <c r="H1672" s="774"/>
    </row>
    <row r="1673" spans="3:8" s="146" customFormat="1" ht="12.75">
      <c r="C1673" s="774"/>
      <c r="D1673" s="774"/>
      <c r="E1673" s="774"/>
      <c r="F1673" s="774"/>
      <c r="G1673" s="774"/>
      <c r="H1673" s="774"/>
    </row>
    <row r="1674" spans="3:8" s="146" customFormat="1" ht="12.75">
      <c r="C1674" s="774"/>
      <c r="D1674" s="774"/>
      <c r="E1674" s="774"/>
      <c r="F1674" s="774"/>
      <c r="G1674" s="774"/>
      <c r="H1674" s="774"/>
    </row>
    <row r="1675" spans="3:8" s="146" customFormat="1" ht="12.75">
      <c r="C1675" s="774"/>
      <c r="D1675" s="774"/>
      <c r="E1675" s="774"/>
      <c r="F1675" s="774"/>
      <c r="G1675" s="774"/>
      <c r="H1675" s="774"/>
    </row>
    <row r="1676" spans="3:8" s="146" customFormat="1" ht="12.75">
      <c r="C1676" s="774"/>
      <c r="D1676" s="774"/>
      <c r="E1676" s="774"/>
      <c r="F1676" s="774"/>
      <c r="G1676" s="774"/>
      <c r="H1676" s="774"/>
    </row>
    <row r="1677" spans="3:8" s="146" customFormat="1" ht="12.75">
      <c r="C1677" s="774"/>
      <c r="D1677" s="774"/>
      <c r="E1677" s="774"/>
      <c r="F1677" s="774"/>
      <c r="G1677" s="774"/>
      <c r="H1677" s="774"/>
    </row>
    <row r="1678" spans="3:8" s="146" customFormat="1" ht="12.75">
      <c r="C1678" s="774"/>
      <c r="D1678" s="774"/>
      <c r="E1678" s="774"/>
      <c r="F1678" s="774"/>
      <c r="G1678" s="774"/>
      <c r="H1678" s="774"/>
    </row>
    <row r="1679" spans="3:8" s="146" customFormat="1" ht="12.75">
      <c r="C1679" s="774"/>
      <c r="D1679" s="774"/>
      <c r="E1679" s="774"/>
      <c r="F1679" s="774"/>
      <c r="G1679" s="774"/>
      <c r="H1679" s="774"/>
    </row>
    <row r="1680" spans="3:8" s="146" customFormat="1" ht="12.75">
      <c r="C1680" s="774"/>
      <c r="D1680" s="774"/>
      <c r="E1680" s="774"/>
      <c r="F1680" s="774"/>
      <c r="G1680" s="774"/>
      <c r="H1680" s="774"/>
    </row>
    <row r="1681" spans="3:8" s="146" customFormat="1" ht="12.75">
      <c r="C1681" s="774"/>
      <c r="D1681" s="774"/>
      <c r="E1681" s="774"/>
      <c r="F1681" s="774"/>
      <c r="G1681" s="774"/>
      <c r="H1681" s="774"/>
    </row>
    <row r="1682" spans="3:8" s="146" customFormat="1" ht="12.75">
      <c r="C1682" s="774"/>
      <c r="D1682" s="774"/>
      <c r="E1682" s="774"/>
      <c r="F1682" s="774"/>
      <c r="G1682" s="774"/>
      <c r="H1682" s="774"/>
    </row>
    <row r="1683" spans="3:8" s="146" customFormat="1" ht="12.75">
      <c r="C1683" s="774"/>
      <c r="D1683" s="774"/>
      <c r="E1683" s="774"/>
      <c r="F1683" s="774"/>
      <c r="G1683" s="774"/>
      <c r="H1683" s="774"/>
    </row>
    <row r="1684" spans="3:8" s="146" customFormat="1" ht="12.75">
      <c r="C1684" s="774"/>
      <c r="D1684" s="774"/>
      <c r="E1684" s="774"/>
      <c r="F1684" s="774"/>
      <c r="G1684" s="774"/>
      <c r="H1684" s="774"/>
    </row>
    <row r="1685" spans="3:8" s="146" customFormat="1" ht="12.75">
      <c r="C1685" s="774"/>
      <c r="D1685" s="774"/>
      <c r="E1685" s="774"/>
      <c r="F1685" s="774"/>
      <c r="G1685" s="774"/>
      <c r="H1685" s="774"/>
    </row>
    <row r="1686" spans="3:8" s="146" customFormat="1" ht="12.75">
      <c r="C1686" s="774"/>
      <c r="D1686" s="774"/>
      <c r="E1686" s="774"/>
      <c r="F1686" s="774"/>
      <c r="G1686" s="774"/>
      <c r="H1686" s="774"/>
    </row>
    <row r="1687" spans="3:8" s="146" customFormat="1" ht="12.75">
      <c r="C1687" s="774"/>
      <c r="D1687" s="774"/>
      <c r="E1687" s="774"/>
      <c r="F1687" s="774"/>
      <c r="G1687" s="774"/>
      <c r="H1687" s="774"/>
    </row>
    <row r="1688" spans="3:8" s="146" customFormat="1" ht="12.75">
      <c r="C1688" s="774"/>
      <c r="D1688" s="774"/>
      <c r="E1688" s="774"/>
      <c r="F1688" s="774"/>
      <c r="G1688" s="774"/>
      <c r="H1688" s="774"/>
    </row>
    <row r="1689" spans="3:8" s="146" customFormat="1" ht="12.75">
      <c r="C1689" s="774"/>
      <c r="D1689" s="774"/>
      <c r="E1689" s="774"/>
      <c r="F1689" s="774"/>
      <c r="G1689" s="774"/>
      <c r="H1689" s="774"/>
    </row>
    <row r="1690" spans="3:8" s="146" customFormat="1" ht="12.75">
      <c r="C1690" s="774"/>
      <c r="D1690" s="774"/>
      <c r="E1690" s="774"/>
      <c r="F1690" s="774"/>
      <c r="G1690" s="774"/>
      <c r="H1690" s="774"/>
    </row>
    <row r="1691" spans="3:8" s="146" customFormat="1" ht="12.75">
      <c r="C1691" s="774"/>
      <c r="D1691" s="774"/>
      <c r="E1691" s="774"/>
      <c r="F1691" s="774"/>
      <c r="G1691" s="774"/>
      <c r="H1691" s="774"/>
    </row>
    <row r="1692" spans="3:8" s="146" customFormat="1" ht="12.75">
      <c r="C1692" s="774"/>
      <c r="D1692" s="774"/>
      <c r="E1692" s="774"/>
      <c r="F1692" s="774"/>
      <c r="G1692" s="774"/>
      <c r="H1692" s="774"/>
    </row>
    <row r="1693" spans="3:8" s="146" customFormat="1" ht="12.75">
      <c r="C1693" s="774"/>
      <c r="D1693" s="774"/>
      <c r="E1693" s="774"/>
      <c r="F1693" s="774"/>
      <c r="G1693" s="774"/>
      <c r="H1693" s="774"/>
    </row>
    <row r="1694" spans="3:8" s="146" customFormat="1" ht="12.75">
      <c r="C1694" s="774"/>
      <c r="D1694" s="774"/>
      <c r="E1694" s="774"/>
      <c r="F1694" s="774"/>
      <c r="G1694" s="774"/>
      <c r="H1694" s="774"/>
    </row>
    <row r="1695" spans="3:8" s="146" customFormat="1" ht="12.75">
      <c r="C1695" s="774"/>
      <c r="D1695" s="774"/>
      <c r="E1695" s="774"/>
      <c r="F1695" s="774"/>
      <c r="G1695" s="774"/>
      <c r="H1695" s="774"/>
    </row>
    <row r="1696" spans="3:8" s="146" customFormat="1" ht="12.75">
      <c r="C1696" s="774"/>
      <c r="D1696" s="774"/>
      <c r="E1696" s="774"/>
      <c r="F1696" s="774"/>
      <c r="G1696" s="774"/>
      <c r="H1696" s="774"/>
    </row>
    <row r="1697" spans="3:8" s="146" customFormat="1" ht="12.75">
      <c r="C1697" s="774"/>
      <c r="D1697" s="774"/>
      <c r="E1697" s="774"/>
      <c r="F1697" s="774"/>
      <c r="G1697" s="774"/>
      <c r="H1697" s="774"/>
    </row>
    <row r="1698" spans="3:8" s="146" customFormat="1" ht="12.75">
      <c r="C1698" s="774"/>
      <c r="D1698" s="774"/>
      <c r="E1698" s="774"/>
      <c r="F1698" s="774"/>
      <c r="G1698" s="774"/>
      <c r="H1698" s="774"/>
    </row>
    <row r="1699" spans="3:8" s="146" customFormat="1" ht="12.75">
      <c r="C1699" s="774"/>
      <c r="D1699" s="774"/>
      <c r="E1699" s="774"/>
      <c r="F1699" s="774"/>
      <c r="G1699" s="774"/>
      <c r="H1699" s="774"/>
    </row>
    <row r="1700" spans="3:8" s="146" customFormat="1" ht="12.75">
      <c r="C1700" s="774"/>
      <c r="D1700" s="774"/>
      <c r="E1700" s="774"/>
      <c r="F1700" s="774"/>
      <c r="G1700" s="774"/>
      <c r="H1700" s="774"/>
    </row>
    <row r="1701" spans="3:8" s="146" customFormat="1" ht="12.75">
      <c r="C1701" s="774"/>
      <c r="D1701" s="774"/>
      <c r="E1701" s="774"/>
      <c r="F1701" s="774"/>
      <c r="G1701" s="774"/>
      <c r="H1701" s="774"/>
    </row>
    <row r="1702" spans="3:8" s="146" customFormat="1" ht="12.75">
      <c r="C1702" s="774"/>
      <c r="D1702" s="774"/>
      <c r="E1702" s="774"/>
      <c r="F1702" s="774"/>
      <c r="G1702" s="774"/>
      <c r="H1702" s="774"/>
    </row>
    <row r="1703" spans="3:8" s="146" customFormat="1" ht="12.75">
      <c r="C1703" s="774"/>
      <c r="D1703" s="774"/>
      <c r="E1703" s="774"/>
      <c r="F1703" s="774"/>
      <c r="G1703" s="774"/>
      <c r="H1703" s="774"/>
    </row>
    <row r="1704" spans="3:8" s="146" customFormat="1" ht="12.75">
      <c r="C1704" s="774"/>
      <c r="D1704" s="774"/>
      <c r="E1704" s="774"/>
      <c r="F1704" s="774"/>
      <c r="G1704" s="774"/>
      <c r="H1704" s="774"/>
    </row>
    <row r="1705" spans="3:8" s="146" customFormat="1" ht="12.75">
      <c r="C1705" s="774"/>
      <c r="D1705" s="774"/>
      <c r="E1705" s="774"/>
      <c r="F1705" s="774"/>
      <c r="G1705" s="774"/>
      <c r="H1705" s="774"/>
    </row>
    <row r="1706" spans="3:8" s="146" customFormat="1" ht="12.75">
      <c r="C1706" s="774"/>
      <c r="D1706" s="774"/>
      <c r="E1706" s="774"/>
      <c r="F1706" s="774"/>
      <c r="G1706" s="774"/>
      <c r="H1706" s="774"/>
    </row>
    <row r="1707" spans="3:8" s="146" customFormat="1" ht="12.75">
      <c r="C1707" s="774"/>
      <c r="D1707" s="774"/>
      <c r="E1707" s="774"/>
      <c r="F1707" s="774"/>
      <c r="G1707" s="774"/>
      <c r="H1707" s="774"/>
    </row>
    <row r="1708" spans="3:8" s="146" customFormat="1" ht="12.75">
      <c r="C1708" s="774"/>
      <c r="D1708" s="774"/>
      <c r="E1708" s="774"/>
      <c r="F1708" s="774"/>
      <c r="G1708" s="774"/>
      <c r="H1708" s="774"/>
    </row>
    <row r="1709" spans="3:8" s="146" customFormat="1" ht="12.75">
      <c r="C1709" s="774"/>
      <c r="D1709" s="774"/>
      <c r="E1709" s="774"/>
      <c r="F1709" s="774"/>
      <c r="G1709" s="774"/>
      <c r="H1709" s="774"/>
    </row>
    <row r="1710" spans="3:8" s="146" customFormat="1" ht="12.75">
      <c r="C1710" s="774"/>
      <c r="D1710" s="774"/>
      <c r="E1710" s="774"/>
      <c r="F1710" s="774"/>
      <c r="G1710" s="774"/>
      <c r="H1710" s="774"/>
    </row>
    <row r="1711" spans="3:8" s="146" customFormat="1" ht="12.75">
      <c r="C1711" s="774"/>
      <c r="D1711" s="774"/>
      <c r="E1711" s="774"/>
      <c r="F1711" s="774"/>
      <c r="G1711" s="774"/>
      <c r="H1711" s="774"/>
    </row>
    <row r="1712" spans="3:8" s="146" customFormat="1" ht="12.75">
      <c r="C1712" s="774"/>
      <c r="D1712" s="774"/>
      <c r="E1712" s="774"/>
      <c r="F1712" s="774"/>
      <c r="G1712" s="774"/>
      <c r="H1712" s="774"/>
    </row>
    <row r="1713" spans="3:8" s="146" customFormat="1" ht="12.75">
      <c r="C1713" s="774"/>
      <c r="D1713" s="774"/>
      <c r="E1713" s="774"/>
      <c r="F1713" s="774"/>
      <c r="G1713" s="774"/>
      <c r="H1713" s="774"/>
    </row>
    <row r="1714" spans="3:8" s="146" customFormat="1" ht="12.75">
      <c r="C1714" s="774"/>
      <c r="D1714" s="774"/>
      <c r="E1714" s="774"/>
      <c r="F1714" s="774"/>
      <c r="G1714" s="774"/>
      <c r="H1714" s="774"/>
    </row>
    <row r="1715" spans="3:8" s="146" customFormat="1" ht="12.75">
      <c r="C1715" s="774"/>
      <c r="D1715" s="774"/>
      <c r="E1715" s="774"/>
      <c r="F1715" s="774"/>
      <c r="G1715" s="774"/>
      <c r="H1715" s="774"/>
    </row>
    <row r="1716" spans="3:8" s="146" customFormat="1" ht="12.75">
      <c r="C1716" s="774"/>
      <c r="D1716" s="774"/>
      <c r="E1716" s="774"/>
      <c r="F1716" s="774"/>
      <c r="G1716" s="774"/>
      <c r="H1716" s="774"/>
    </row>
    <row r="1717" spans="3:8" s="146" customFormat="1" ht="12.75">
      <c r="C1717" s="774"/>
      <c r="D1717" s="774"/>
      <c r="E1717" s="774"/>
      <c r="F1717" s="774"/>
      <c r="G1717" s="774"/>
      <c r="H1717" s="774"/>
    </row>
    <row r="1718" spans="3:8" s="146" customFormat="1" ht="12.75">
      <c r="C1718" s="774"/>
      <c r="D1718" s="774"/>
      <c r="E1718" s="774"/>
      <c r="F1718" s="774"/>
      <c r="G1718" s="774"/>
      <c r="H1718" s="774"/>
    </row>
    <row r="1719" spans="3:8" s="146" customFormat="1" ht="12.75">
      <c r="C1719" s="774"/>
      <c r="D1719" s="774"/>
      <c r="E1719" s="774"/>
      <c r="F1719" s="774"/>
      <c r="G1719" s="774"/>
      <c r="H1719" s="774"/>
    </row>
    <row r="1720" spans="3:8" s="146" customFormat="1" ht="12.75">
      <c r="C1720" s="774"/>
      <c r="D1720" s="774"/>
      <c r="E1720" s="774"/>
      <c r="F1720" s="774"/>
      <c r="G1720" s="774"/>
      <c r="H1720" s="774"/>
    </row>
    <row r="1721" spans="3:8" s="146" customFormat="1" ht="12.75">
      <c r="C1721" s="774"/>
      <c r="D1721" s="774"/>
      <c r="E1721" s="774"/>
      <c r="F1721" s="774"/>
      <c r="G1721" s="774"/>
      <c r="H1721" s="774"/>
    </row>
    <row r="1722" spans="3:8" s="146" customFormat="1" ht="12.75">
      <c r="C1722" s="774"/>
      <c r="D1722" s="774"/>
      <c r="E1722" s="774"/>
      <c r="F1722" s="774"/>
      <c r="G1722" s="774"/>
      <c r="H1722" s="774"/>
    </row>
    <row r="1723" spans="3:8" s="146" customFormat="1" ht="12.75">
      <c r="C1723" s="774"/>
      <c r="D1723" s="774"/>
      <c r="E1723" s="774"/>
      <c r="F1723" s="774"/>
      <c r="G1723" s="774"/>
      <c r="H1723" s="774"/>
    </row>
    <row r="1724" spans="3:8" s="146" customFormat="1" ht="12.75">
      <c r="C1724" s="774"/>
      <c r="D1724" s="774"/>
      <c r="E1724" s="774"/>
      <c r="F1724" s="774"/>
      <c r="G1724" s="774"/>
      <c r="H1724" s="774"/>
    </row>
    <row r="1725" spans="3:8" s="146" customFormat="1" ht="12.75">
      <c r="C1725" s="774"/>
      <c r="D1725" s="774"/>
      <c r="E1725" s="774"/>
      <c r="F1725" s="774"/>
      <c r="G1725" s="774"/>
      <c r="H1725" s="774"/>
    </row>
    <row r="1726" spans="3:8" s="146" customFormat="1" ht="12.75">
      <c r="C1726" s="774"/>
      <c r="D1726" s="774"/>
      <c r="E1726" s="774"/>
      <c r="F1726" s="774"/>
      <c r="G1726" s="774"/>
      <c r="H1726" s="774"/>
    </row>
    <row r="1727" spans="3:8" s="146" customFormat="1" ht="12.75">
      <c r="C1727" s="774"/>
      <c r="D1727" s="774"/>
      <c r="E1727" s="774"/>
      <c r="F1727" s="774"/>
      <c r="G1727" s="774"/>
      <c r="H1727" s="774"/>
    </row>
    <row r="1728" spans="3:8" s="146" customFormat="1" ht="12.75">
      <c r="C1728" s="774"/>
      <c r="D1728" s="774"/>
      <c r="E1728" s="774"/>
      <c r="F1728" s="774"/>
      <c r="G1728" s="774"/>
      <c r="H1728" s="774"/>
    </row>
    <row r="1729" spans="3:8" s="146" customFormat="1" ht="12.75">
      <c r="C1729" s="774"/>
      <c r="D1729" s="774"/>
      <c r="E1729" s="774"/>
      <c r="F1729" s="774"/>
      <c r="G1729" s="774"/>
      <c r="H1729" s="774"/>
    </row>
    <row r="1730" spans="3:8" s="146" customFormat="1" ht="12.75">
      <c r="C1730" s="774"/>
      <c r="D1730" s="774"/>
      <c r="E1730" s="774"/>
      <c r="F1730" s="774"/>
      <c r="G1730" s="774"/>
      <c r="H1730" s="774"/>
    </row>
    <row r="1731" spans="3:8" s="146" customFormat="1" ht="12.75">
      <c r="C1731" s="774"/>
      <c r="D1731" s="774"/>
      <c r="E1731" s="774"/>
      <c r="F1731" s="774"/>
      <c r="G1731" s="774"/>
      <c r="H1731" s="774"/>
    </row>
    <row r="1732" spans="3:8" s="146" customFormat="1" ht="12.75">
      <c r="C1732" s="774"/>
      <c r="D1732" s="774"/>
      <c r="E1732" s="774"/>
      <c r="F1732" s="774"/>
      <c r="G1732" s="774"/>
      <c r="H1732" s="774"/>
    </row>
    <row r="1733" spans="3:8" s="146" customFormat="1" ht="12.75">
      <c r="C1733" s="774"/>
      <c r="D1733" s="774"/>
      <c r="E1733" s="774"/>
      <c r="F1733" s="774"/>
      <c r="G1733" s="774"/>
      <c r="H1733" s="774"/>
    </row>
    <row r="1734" spans="3:8" s="146" customFormat="1" ht="12.75">
      <c r="C1734" s="774"/>
      <c r="D1734" s="774"/>
      <c r="E1734" s="774"/>
      <c r="F1734" s="774"/>
      <c r="G1734" s="774"/>
      <c r="H1734" s="774"/>
    </row>
    <row r="1735" spans="3:8" s="146" customFormat="1" ht="12.75">
      <c r="C1735" s="774"/>
      <c r="D1735" s="774"/>
      <c r="E1735" s="774"/>
      <c r="F1735" s="774"/>
      <c r="G1735" s="774"/>
      <c r="H1735" s="774"/>
    </row>
    <row r="1736" spans="3:8" s="146" customFormat="1" ht="12.75">
      <c r="C1736" s="774"/>
      <c r="D1736" s="774"/>
      <c r="E1736" s="774"/>
      <c r="F1736" s="774"/>
      <c r="G1736" s="774"/>
      <c r="H1736" s="774"/>
    </row>
    <row r="1737" spans="3:8" s="146" customFormat="1" ht="12.75">
      <c r="C1737" s="774"/>
      <c r="D1737" s="774"/>
      <c r="E1737" s="774"/>
      <c r="F1737" s="774"/>
      <c r="G1737" s="774"/>
      <c r="H1737" s="774"/>
    </row>
    <row r="1738" spans="3:8" s="146" customFormat="1" ht="12.75">
      <c r="C1738" s="774"/>
      <c r="D1738" s="774"/>
      <c r="E1738" s="774"/>
      <c r="F1738" s="774"/>
      <c r="G1738" s="774"/>
      <c r="H1738" s="774"/>
    </row>
    <row r="1739" spans="3:8" s="146" customFormat="1" ht="12.75">
      <c r="C1739" s="774"/>
      <c r="D1739" s="774"/>
      <c r="E1739" s="774"/>
      <c r="F1739" s="774"/>
      <c r="G1739" s="774"/>
      <c r="H1739" s="774"/>
    </row>
    <row r="1740" spans="3:8" s="146" customFormat="1" ht="12.75">
      <c r="C1740" s="774"/>
      <c r="D1740" s="774"/>
      <c r="E1740" s="774"/>
      <c r="F1740" s="774"/>
      <c r="G1740" s="774"/>
      <c r="H1740" s="774"/>
    </row>
    <row r="1741" spans="3:8" s="146" customFormat="1" ht="12.75">
      <c r="C1741" s="774"/>
      <c r="D1741" s="774"/>
      <c r="E1741" s="774"/>
      <c r="F1741" s="774"/>
      <c r="G1741" s="774"/>
      <c r="H1741" s="774"/>
    </row>
    <row r="1742" spans="3:8" s="146" customFormat="1" ht="12.75">
      <c r="C1742" s="774"/>
      <c r="D1742" s="774"/>
      <c r="E1742" s="774"/>
      <c r="F1742" s="774"/>
      <c r="G1742" s="774"/>
      <c r="H1742" s="774"/>
    </row>
    <row r="1743" spans="3:8" s="146" customFormat="1" ht="12.75">
      <c r="C1743" s="774"/>
      <c r="D1743" s="774"/>
      <c r="E1743" s="774"/>
      <c r="F1743" s="774"/>
      <c r="G1743" s="774"/>
      <c r="H1743" s="774"/>
    </row>
    <row r="1744" spans="3:8" s="146" customFormat="1" ht="12.75">
      <c r="C1744" s="774"/>
      <c r="D1744" s="774"/>
      <c r="E1744" s="774"/>
      <c r="F1744" s="774"/>
      <c r="G1744" s="774"/>
      <c r="H1744" s="774"/>
    </row>
    <row r="1745" spans="3:8" s="146" customFormat="1" ht="12.75">
      <c r="C1745" s="774"/>
      <c r="D1745" s="774"/>
      <c r="E1745" s="774"/>
      <c r="F1745" s="774"/>
      <c r="G1745" s="774"/>
      <c r="H1745" s="774"/>
    </row>
    <row r="1746" spans="3:8" s="146" customFormat="1" ht="12.75">
      <c r="C1746" s="774"/>
      <c r="D1746" s="774"/>
      <c r="E1746" s="774"/>
      <c r="F1746" s="774"/>
      <c r="G1746" s="774"/>
      <c r="H1746" s="774"/>
    </row>
    <row r="1747" spans="3:8" s="146" customFormat="1" ht="12.75">
      <c r="C1747" s="774"/>
      <c r="D1747" s="774"/>
      <c r="E1747" s="774"/>
      <c r="F1747" s="774"/>
      <c r="G1747" s="774"/>
      <c r="H1747" s="774"/>
    </row>
    <row r="1748" spans="3:8" s="146" customFormat="1" ht="12.75">
      <c r="C1748" s="774"/>
      <c r="D1748" s="774"/>
      <c r="E1748" s="774"/>
      <c r="F1748" s="774"/>
      <c r="G1748" s="774"/>
      <c r="H1748" s="774"/>
    </row>
    <row r="1749" spans="3:8" s="146" customFormat="1" ht="12.75">
      <c r="C1749" s="774"/>
      <c r="D1749" s="774"/>
      <c r="E1749" s="774"/>
      <c r="F1749" s="774"/>
      <c r="G1749" s="774"/>
      <c r="H1749" s="774"/>
    </row>
    <row r="1750" spans="3:8" s="146" customFormat="1" ht="12.75">
      <c r="C1750" s="774"/>
      <c r="D1750" s="774"/>
      <c r="E1750" s="774"/>
      <c r="F1750" s="774"/>
      <c r="G1750" s="774"/>
      <c r="H1750" s="774"/>
    </row>
    <row r="1751" spans="3:8" s="146" customFormat="1" ht="12.75">
      <c r="C1751" s="774"/>
      <c r="D1751" s="774"/>
      <c r="E1751" s="774"/>
      <c r="F1751" s="774"/>
      <c r="G1751" s="774"/>
      <c r="H1751" s="774"/>
    </row>
    <row r="1752" spans="3:8" s="146" customFormat="1" ht="12.75">
      <c r="C1752" s="774"/>
      <c r="D1752" s="774"/>
      <c r="E1752" s="774"/>
      <c r="F1752" s="774"/>
      <c r="G1752" s="774"/>
      <c r="H1752" s="774"/>
    </row>
    <row r="1753" spans="3:8" s="146" customFormat="1" ht="12.75">
      <c r="C1753" s="774"/>
      <c r="D1753" s="774"/>
      <c r="E1753" s="774"/>
      <c r="F1753" s="774"/>
      <c r="G1753" s="774"/>
      <c r="H1753" s="774"/>
    </row>
    <row r="1754" spans="3:8" s="146" customFormat="1" ht="12.75">
      <c r="C1754" s="774"/>
      <c r="D1754" s="774"/>
      <c r="E1754" s="774"/>
      <c r="F1754" s="774"/>
      <c r="G1754" s="774"/>
      <c r="H1754" s="774"/>
    </row>
    <row r="1755" spans="3:8" s="146" customFormat="1" ht="12.75">
      <c r="C1755" s="774"/>
      <c r="D1755" s="774"/>
      <c r="E1755" s="774"/>
      <c r="F1755" s="774"/>
      <c r="G1755" s="774"/>
      <c r="H1755" s="774"/>
    </row>
    <row r="1756" spans="3:8" s="146" customFormat="1" ht="12.75">
      <c r="C1756" s="774"/>
      <c r="D1756" s="774"/>
      <c r="E1756" s="774"/>
      <c r="F1756" s="774"/>
      <c r="G1756" s="774"/>
      <c r="H1756" s="774"/>
    </row>
    <row r="1757" spans="3:8" s="146" customFormat="1" ht="12.75">
      <c r="C1757" s="774"/>
      <c r="D1757" s="774"/>
      <c r="E1757" s="774"/>
      <c r="F1757" s="774"/>
      <c r="G1757" s="774"/>
      <c r="H1757" s="774"/>
    </row>
    <row r="1758" spans="3:8" s="146" customFormat="1" ht="12.75">
      <c r="C1758" s="774"/>
      <c r="D1758" s="774"/>
      <c r="E1758" s="774"/>
      <c r="F1758" s="774"/>
      <c r="G1758" s="774"/>
      <c r="H1758" s="774"/>
    </row>
    <row r="1759" spans="3:8" s="146" customFormat="1" ht="12.75">
      <c r="C1759" s="774"/>
      <c r="D1759" s="774"/>
      <c r="E1759" s="774"/>
      <c r="F1759" s="774"/>
      <c r="G1759" s="774"/>
      <c r="H1759" s="774"/>
    </row>
    <row r="1760" spans="3:8" s="146" customFormat="1" ht="12.75">
      <c r="C1760" s="774"/>
      <c r="D1760" s="774"/>
      <c r="E1760" s="774"/>
      <c r="F1760" s="774"/>
      <c r="G1760" s="774"/>
      <c r="H1760" s="774"/>
    </row>
    <row r="1761" spans="3:8" s="146" customFormat="1" ht="12.75">
      <c r="C1761" s="774"/>
      <c r="D1761" s="774"/>
      <c r="E1761" s="774"/>
      <c r="F1761" s="774"/>
      <c r="G1761" s="774"/>
      <c r="H1761" s="774"/>
    </row>
    <row r="1762" spans="3:8" s="146" customFormat="1" ht="12.75">
      <c r="C1762" s="774"/>
      <c r="D1762" s="774"/>
      <c r="E1762" s="774"/>
      <c r="F1762" s="774"/>
      <c r="G1762" s="774"/>
      <c r="H1762" s="774"/>
    </row>
    <row r="1763" spans="3:8" s="146" customFormat="1" ht="12.75">
      <c r="C1763" s="774"/>
      <c r="D1763" s="774"/>
      <c r="E1763" s="774"/>
      <c r="F1763" s="774"/>
      <c r="G1763" s="774"/>
      <c r="H1763" s="774"/>
    </row>
    <row r="1764" spans="3:8" s="146" customFormat="1" ht="12.75">
      <c r="C1764" s="774"/>
      <c r="D1764" s="774"/>
      <c r="E1764" s="774"/>
      <c r="F1764" s="774"/>
      <c r="G1764" s="774"/>
      <c r="H1764" s="774"/>
    </row>
    <row r="1765" spans="3:8" s="146" customFormat="1" ht="12.75">
      <c r="C1765" s="774"/>
      <c r="D1765" s="774"/>
      <c r="E1765" s="774"/>
      <c r="F1765" s="774"/>
      <c r="G1765" s="774"/>
      <c r="H1765" s="774"/>
    </row>
    <row r="1766" spans="3:8" s="146" customFormat="1" ht="12.75">
      <c r="C1766" s="774"/>
      <c r="D1766" s="774"/>
      <c r="E1766" s="774"/>
      <c r="F1766" s="774"/>
      <c r="G1766" s="774"/>
      <c r="H1766" s="774"/>
    </row>
    <row r="1767" spans="3:8" s="146" customFormat="1" ht="12.75">
      <c r="C1767" s="774"/>
      <c r="D1767" s="774"/>
      <c r="E1767" s="774"/>
      <c r="F1767" s="774"/>
      <c r="G1767" s="774"/>
      <c r="H1767" s="774"/>
    </row>
    <row r="1768" spans="3:8" s="146" customFormat="1" ht="12.75">
      <c r="C1768" s="774"/>
      <c r="D1768" s="774"/>
      <c r="E1768" s="774"/>
      <c r="F1768" s="774"/>
      <c r="G1768" s="774"/>
      <c r="H1768" s="774"/>
    </row>
    <row r="1769" spans="3:8" s="146" customFormat="1" ht="12.75">
      <c r="C1769" s="774"/>
      <c r="D1769" s="774"/>
      <c r="E1769" s="774"/>
      <c r="F1769" s="774"/>
      <c r="G1769" s="774"/>
      <c r="H1769" s="774"/>
    </row>
    <row r="1770" spans="3:8" s="146" customFormat="1" ht="12.75">
      <c r="C1770" s="774"/>
      <c r="D1770" s="774"/>
      <c r="E1770" s="774"/>
      <c r="F1770" s="774"/>
      <c r="G1770" s="774"/>
      <c r="H1770" s="774"/>
    </row>
    <row r="1771" spans="3:8" s="146" customFormat="1" ht="12.75">
      <c r="C1771" s="774"/>
      <c r="D1771" s="774"/>
      <c r="E1771" s="774"/>
      <c r="F1771" s="774"/>
      <c r="G1771" s="774"/>
      <c r="H1771" s="774"/>
    </row>
    <row r="1772" spans="3:8" s="146" customFormat="1" ht="12.75">
      <c r="C1772" s="774"/>
      <c r="D1772" s="774"/>
      <c r="E1772" s="774"/>
      <c r="F1772" s="774"/>
      <c r="G1772" s="774"/>
      <c r="H1772" s="774"/>
    </row>
    <row r="1773" spans="3:8" s="146" customFormat="1" ht="12.75">
      <c r="C1773" s="774"/>
      <c r="D1773" s="774"/>
      <c r="E1773" s="774"/>
      <c r="F1773" s="774"/>
      <c r="G1773" s="774"/>
      <c r="H1773" s="774"/>
    </row>
    <row r="1774" spans="3:8" s="146" customFormat="1" ht="12.75">
      <c r="C1774" s="774"/>
      <c r="D1774" s="774"/>
      <c r="E1774" s="774"/>
      <c r="F1774" s="774"/>
      <c r="G1774" s="774"/>
      <c r="H1774" s="774"/>
    </row>
    <row r="1775" spans="3:8" s="146" customFormat="1" ht="12.75">
      <c r="C1775" s="774"/>
      <c r="D1775" s="774"/>
      <c r="E1775" s="774"/>
      <c r="F1775" s="774"/>
      <c r="G1775" s="774"/>
      <c r="H1775" s="774"/>
    </row>
    <row r="1776" spans="3:8" s="146" customFormat="1" ht="12.75">
      <c r="C1776" s="774"/>
      <c r="D1776" s="774"/>
      <c r="E1776" s="774"/>
      <c r="F1776" s="774"/>
      <c r="G1776" s="774"/>
      <c r="H1776" s="774"/>
    </row>
    <row r="1777" spans="3:8" s="146" customFormat="1" ht="12.75">
      <c r="C1777" s="774"/>
      <c r="D1777" s="774"/>
      <c r="E1777" s="774"/>
      <c r="F1777" s="774"/>
      <c r="G1777" s="774"/>
      <c r="H1777" s="774"/>
    </row>
    <row r="1778" spans="3:8" s="146" customFormat="1" ht="12.75">
      <c r="C1778" s="774"/>
      <c r="D1778" s="774"/>
      <c r="E1778" s="774"/>
      <c r="F1778" s="774"/>
      <c r="G1778" s="774"/>
      <c r="H1778" s="774"/>
    </row>
    <row r="1779" spans="3:8" s="146" customFormat="1" ht="12.75">
      <c r="C1779" s="774"/>
      <c r="D1779" s="774"/>
      <c r="E1779" s="774"/>
      <c r="F1779" s="774"/>
      <c r="G1779" s="774"/>
      <c r="H1779" s="774"/>
    </row>
    <row r="1780" spans="3:8" s="146" customFormat="1" ht="12.75">
      <c r="C1780" s="774"/>
      <c r="D1780" s="774"/>
      <c r="E1780" s="774"/>
      <c r="F1780" s="774"/>
      <c r="G1780" s="774"/>
      <c r="H1780" s="774"/>
    </row>
    <row r="1781" spans="3:8" s="146" customFormat="1" ht="12.75">
      <c r="C1781" s="774"/>
      <c r="D1781" s="774"/>
      <c r="E1781" s="774"/>
      <c r="F1781" s="774"/>
      <c r="G1781" s="774"/>
      <c r="H1781" s="774"/>
    </row>
    <row r="1782" spans="3:8" s="146" customFormat="1" ht="12.75">
      <c r="C1782" s="774"/>
      <c r="D1782" s="774"/>
      <c r="E1782" s="774"/>
      <c r="F1782" s="774"/>
      <c r="G1782" s="774"/>
      <c r="H1782" s="774"/>
    </row>
    <row r="1783" spans="3:8" s="146" customFormat="1" ht="12.75">
      <c r="C1783" s="774"/>
      <c r="D1783" s="774"/>
      <c r="E1783" s="774"/>
      <c r="F1783" s="774"/>
      <c r="G1783" s="774"/>
      <c r="H1783" s="774"/>
    </row>
    <row r="1784" spans="3:8" s="146" customFormat="1" ht="12.75">
      <c r="C1784" s="774"/>
      <c r="D1784" s="774"/>
      <c r="E1784" s="774"/>
      <c r="F1784" s="774"/>
      <c r="G1784" s="774"/>
      <c r="H1784" s="774"/>
    </row>
    <row r="1785" spans="3:8" s="146" customFormat="1" ht="12.75">
      <c r="C1785" s="774"/>
      <c r="D1785" s="774"/>
      <c r="E1785" s="774"/>
      <c r="F1785" s="774"/>
      <c r="G1785" s="774"/>
      <c r="H1785" s="774"/>
    </row>
    <row r="1786" spans="3:8" s="146" customFormat="1" ht="12.75">
      <c r="C1786" s="774"/>
      <c r="D1786" s="774"/>
      <c r="E1786" s="774"/>
      <c r="F1786" s="774"/>
      <c r="G1786" s="774"/>
      <c r="H1786" s="774"/>
    </row>
    <row r="1787" spans="3:8" s="146" customFormat="1" ht="12.75">
      <c r="C1787" s="774"/>
      <c r="D1787" s="774"/>
      <c r="E1787" s="774"/>
      <c r="F1787" s="774"/>
      <c r="G1787" s="774"/>
      <c r="H1787" s="774"/>
    </row>
    <row r="1788" spans="3:8" s="146" customFormat="1" ht="12.75">
      <c r="C1788" s="774"/>
      <c r="D1788" s="774"/>
      <c r="E1788" s="774"/>
      <c r="F1788" s="774"/>
      <c r="G1788" s="774"/>
      <c r="H1788" s="774"/>
    </row>
    <row r="1789" spans="3:8" s="146" customFormat="1" ht="12.75">
      <c r="C1789" s="774"/>
      <c r="D1789" s="774"/>
      <c r="E1789" s="774"/>
      <c r="F1789" s="774"/>
      <c r="G1789" s="774"/>
      <c r="H1789" s="774"/>
    </row>
    <row r="1790" spans="3:8" s="146" customFormat="1" ht="12.75">
      <c r="C1790" s="774"/>
      <c r="D1790" s="774"/>
      <c r="E1790" s="774"/>
      <c r="F1790" s="774"/>
      <c r="G1790" s="774"/>
      <c r="H1790" s="774"/>
    </row>
    <row r="1791" spans="3:8" s="146" customFormat="1" ht="12.75">
      <c r="C1791" s="774"/>
      <c r="D1791" s="774"/>
      <c r="E1791" s="774"/>
      <c r="F1791" s="774"/>
      <c r="G1791" s="774"/>
      <c r="H1791" s="774"/>
    </row>
    <row r="1792" spans="3:8" s="146" customFormat="1" ht="12.75">
      <c r="C1792" s="774"/>
      <c r="D1792" s="774"/>
      <c r="E1792" s="774"/>
      <c r="F1792" s="774"/>
      <c r="G1792" s="774"/>
      <c r="H1792" s="774"/>
    </row>
    <row r="1793" spans="3:8" s="146" customFormat="1" ht="12.75">
      <c r="C1793" s="774"/>
      <c r="D1793" s="774"/>
      <c r="E1793" s="774"/>
      <c r="F1793" s="774"/>
      <c r="G1793" s="774"/>
      <c r="H1793" s="774"/>
    </row>
    <row r="1794" spans="3:8" s="146" customFormat="1" ht="12.75">
      <c r="C1794" s="774"/>
      <c r="D1794" s="774"/>
      <c r="E1794" s="774"/>
      <c r="F1794" s="774"/>
      <c r="G1794" s="774"/>
      <c r="H1794" s="774"/>
    </row>
    <row r="1795" spans="3:8" s="146" customFormat="1" ht="12.75">
      <c r="C1795" s="774"/>
      <c r="D1795" s="774"/>
      <c r="E1795" s="774"/>
      <c r="F1795" s="774"/>
      <c r="G1795" s="774"/>
      <c r="H1795" s="774"/>
    </row>
    <row r="1796" spans="3:8" s="146" customFormat="1" ht="12.75">
      <c r="C1796" s="774"/>
      <c r="D1796" s="774"/>
      <c r="E1796" s="774"/>
      <c r="F1796" s="774"/>
      <c r="G1796" s="774"/>
      <c r="H1796" s="774"/>
    </row>
    <row r="1797" spans="3:8" s="146" customFormat="1" ht="12.75">
      <c r="C1797" s="774"/>
      <c r="D1797" s="774"/>
      <c r="E1797" s="774"/>
      <c r="F1797" s="774"/>
      <c r="G1797" s="774"/>
      <c r="H1797" s="774"/>
    </row>
    <row r="1798" spans="3:8" s="146" customFormat="1" ht="12.75">
      <c r="C1798" s="774"/>
      <c r="D1798" s="774"/>
      <c r="E1798" s="774"/>
      <c r="F1798" s="774"/>
      <c r="G1798" s="774"/>
      <c r="H1798" s="774"/>
    </row>
    <row r="1799" spans="3:8" s="146" customFormat="1" ht="12.75">
      <c r="C1799" s="774"/>
      <c r="D1799" s="774"/>
      <c r="E1799" s="774"/>
      <c r="F1799" s="774"/>
      <c r="G1799" s="774"/>
      <c r="H1799" s="774"/>
    </row>
    <row r="1800" spans="3:8" s="146" customFormat="1" ht="12.75">
      <c r="C1800" s="774"/>
      <c r="D1800" s="774"/>
      <c r="E1800" s="774"/>
      <c r="F1800" s="774"/>
      <c r="G1800" s="774"/>
      <c r="H1800" s="774"/>
    </row>
    <row r="1801" spans="3:8" s="146" customFormat="1" ht="12.75">
      <c r="C1801" s="774"/>
      <c r="D1801" s="774"/>
      <c r="E1801" s="774"/>
      <c r="F1801" s="774"/>
      <c r="G1801" s="774"/>
      <c r="H1801" s="774"/>
    </row>
    <row r="1802" spans="3:8" s="146" customFormat="1" ht="12.75">
      <c r="C1802" s="774"/>
      <c r="D1802" s="774"/>
      <c r="E1802" s="774"/>
      <c r="F1802" s="774"/>
      <c r="G1802" s="774"/>
      <c r="H1802" s="774"/>
    </row>
    <row r="1803" spans="3:8" s="146" customFormat="1" ht="12.75">
      <c r="C1803" s="774"/>
      <c r="D1803" s="774"/>
      <c r="E1803" s="774"/>
      <c r="F1803" s="774"/>
      <c r="G1803" s="774"/>
      <c r="H1803" s="774"/>
    </row>
    <row r="1804" spans="3:8" s="146" customFormat="1" ht="12.75">
      <c r="C1804" s="774"/>
      <c r="D1804" s="774"/>
      <c r="E1804" s="774"/>
      <c r="F1804" s="774"/>
      <c r="G1804" s="774"/>
      <c r="H1804" s="774"/>
    </row>
    <row r="1805" spans="3:8" s="146" customFormat="1" ht="12.75">
      <c r="C1805" s="774"/>
      <c r="D1805" s="774"/>
      <c r="E1805" s="774"/>
      <c r="F1805" s="774"/>
      <c r="G1805" s="774"/>
      <c r="H1805" s="774"/>
    </row>
    <row r="1806" spans="3:8" s="146" customFormat="1" ht="12.75">
      <c r="C1806" s="774"/>
      <c r="D1806" s="774"/>
      <c r="E1806" s="774"/>
      <c r="F1806" s="774"/>
      <c r="G1806" s="774"/>
      <c r="H1806" s="774"/>
    </row>
    <row r="1807" spans="3:8" s="146" customFormat="1" ht="12.75">
      <c r="C1807" s="774"/>
      <c r="D1807" s="774"/>
      <c r="E1807" s="774"/>
      <c r="F1807" s="774"/>
      <c r="G1807" s="774"/>
      <c r="H1807" s="774"/>
    </row>
    <row r="1808" spans="3:8" s="146" customFormat="1" ht="12.75">
      <c r="C1808" s="774"/>
      <c r="D1808" s="774"/>
      <c r="E1808" s="774"/>
      <c r="F1808" s="774"/>
      <c r="G1808" s="774"/>
      <c r="H1808" s="774"/>
    </row>
    <row r="1809" spans="3:8" s="146" customFormat="1" ht="12.75">
      <c r="C1809" s="774"/>
      <c r="D1809" s="774"/>
      <c r="E1809" s="774"/>
      <c r="F1809" s="774"/>
      <c r="G1809" s="774"/>
      <c r="H1809" s="774"/>
    </row>
    <row r="1810" spans="3:8" s="146" customFormat="1" ht="12.75">
      <c r="C1810" s="774"/>
      <c r="D1810" s="774"/>
      <c r="E1810" s="774"/>
      <c r="F1810" s="774"/>
      <c r="G1810" s="774"/>
      <c r="H1810" s="774"/>
    </row>
    <row r="1811" spans="3:8" s="146" customFormat="1" ht="12.75">
      <c r="C1811" s="774"/>
      <c r="D1811" s="774"/>
      <c r="E1811" s="774"/>
      <c r="F1811" s="774"/>
      <c r="G1811" s="774"/>
      <c r="H1811" s="774"/>
    </row>
    <row r="1812" spans="3:8" s="146" customFormat="1" ht="12.75">
      <c r="C1812" s="774"/>
      <c r="D1812" s="774"/>
      <c r="E1812" s="774"/>
      <c r="F1812" s="774"/>
      <c r="G1812" s="774"/>
      <c r="H1812" s="774"/>
    </row>
    <row r="1813" spans="3:8" s="146" customFormat="1" ht="12.75">
      <c r="C1813" s="774"/>
      <c r="D1813" s="774"/>
      <c r="E1813" s="774"/>
      <c r="F1813" s="774"/>
      <c r="G1813" s="774"/>
      <c r="H1813" s="774"/>
    </row>
    <row r="1814" spans="3:8" s="146" customFormat="1" ht="12.75">
      <c r="C1814" s="774"/>
      <c r="D1814" s="774"/>
      <c r="E1814" s="774"/>
      <c r="F1814" s="774"/>
      <c r="G1814" s="774"/>
      <c r="H1814" s="774"/>
    </row>
    <row r="1815" spans="3:8" s="146" customFormat="1" ht="12.75">
      <c r="C1815" s="774"/>
      <c r="D1815" s="774"/>
      <c r="E1815" s="774"/>
      <c r="F1815" s="774"/>
      <c r="G1815" s="774"/>
      <c r="H1815" s="774"/>
    </row>
    <row r="1816" spans="3:8" s="146" customFormat="1" ht="12.75">
      <c r="C1816" s="774"/>
      <c r="D1816" s="774"/>
      <c r="E1816" s="774"/>
      <c r="F1816" s="774"/>
      <c r="G1816" s="774"/>
      <c r="H1816" s="774"/>
    </row>
    <row r="1817" spans="3:8" s="146" customFormat="1" ht="12.75">
      <c r="C1817" s="774"/>
      <c r="D1817" s="774"/>
      <c r="E1817" s="774"/>
      <c r="F1817" s="774"/>
      <c r="G1817" s="774"/>
      <c r="H1817" s="774"/>
    </row>
    <row r="1818" spans="3:8" s="146" customFormat="1" ht="12.75">
      <c r="C1818" s="774"/>
      <c r="D1818" s="774"/>
      <c r="E1818" s="774"/>
      <c r="F1818" s="774"/>
      <c r="G1818" s="774"/>
      <c r="H1818" s="774"/>
    </row>
    <row r="1819" spans="3:8" s="146" customFormat="1" ht="12.75">
      <c r="C1819" s="774"/>
      <c r="D1819" s="774"/>
      <c r="E1819" s="774"/>
      <c r="F1819" s="774"/>
      <c r="G1819" s="774"/>
      <c r="H1819" s="774"/>
    </row>
    <row r="1820" spans="3:8" s="146" customFormat="1" ht="12.75">
      <c r="C1820" s="774"/>
      <c r="D1820" s="774"/>
      <c r="E1820" s="774"/>
      <c r="F1820" s="774"/>
      <c r="G1820" s="774"/>
      <c r="H1820" s="774"/>
    </row>
    <row r="1821" spans="3:8" s="146" customFormat="1" ht="12.75">
      <c r="C1821" s="774"/>
      <c r="D1821" s="774"/>
      <c r="E1821" s="774"/>
      <c r="F1821" s="774"/>
      <c r="G1821" s="774"/>
      <c r="H1821" s="774"/>
    </row>
    <row r="1822" spans="3:8" s="146" customFormat="1" ht="12.75">
      <c r="C1822" s="774"/>
      <c r="D1822" s="774"/>
      <c r="E1822" s="774"/>
      <c r="F1822" s="774"/>
      <c r="G1822" s="774"/>
      <c r="H1822" s="774"/>
    </row>
    <row r="1823" spans="3:8" s="146" customFormat="1" ht="12.75">
      <c r="C1823" s="774"/>
      <c r="D1823" s="774"/>
      <c r="E1823" s="774"/>
      <c r="F1823" s="774"/>
      <c r="G1823" s="774"/>
      <c r="H1823" s="774"/>
    </row>
    <row r="1824" spans="3:8" s="146" customFormat="1" ht="12.75">
      <c r="C1824" s="774"/>
      <c r="D1824" s="774"/>
      <c r="E1824" s="774"/>
      <c r="F1824" s="774"/>
      <c r="G1824" s="774"/>
      <c r="H1824" s="774"/>
    </row>
    <row r="1825" spans="3:8" s="146" customFormat="1" ht="12.75">
      <c r="C1825" s="774"/>
      <c r="D1825" s="774"/>
      <c r="E1825" s="774"/>
      <c r="F1825" s="774"/>
      <c r="G1825" s="774"/>
      <c r="H1825" s="774"/>
    </row>
    <row r="1826" spans="3:8" s="146" customFormat="1" ht="12.75">
      <c r="C1826" s="774"/>
      <c r="D1826" s="774"/>
      <c r="E1826" s="774"/>
      <c r="F1826" s="774"/>
      <c r="G1826" s="774"/>
      <c r="H1826" s="774"/>
    </row>
    <row r="1827" spans="3:8" s="146" customFormat="1" ht="12.75">
      <c r="C1827" s="774"/>
      <c r="D1827" s="774"/>
      <c r="E1827" s="774"/>
      <c r="F1827" s="774"/>
      <c r="G1827" s="774"/>
      <c r="H1827" s="774"/>
    </row>
    <row r="1828" spans="3:8" s="146" customFormat="1" ht="12.75">
      <c r="C1828" s="774"/>
      <c r="D1828" s="774"/>
      <c r="E1828" s="774"/>
      <c r="F1828" s="774"/>
      <c r="G1828" s="774"/>
      <c r="H1828" s="774"/>
    </row>
    <row r="1829" spans="3:8" s="146" customFormat="1" ht="12.75">
      <c r="C1829" s="774"/>
      <c r="D1829" s="774"/>
      <c r="E1829" s="774"/>
      <c r="F1829" s="774"/>
      <c r="G1829" s="774"/>
      <c r="H1829" s="774"/>
    </row>
    <row r="1830" spans="3:8" s="146" customFormat="1" ht="12.75">
      <c r="C1830" s="774"/>
      <c r="D1830" s="774"/>
      <c r="E1830" s="774"/>
      <c r="F1830" s="774"/>
      <c r="G1830" s="774"/>
      <c r="H1830" s="774"/>
    </row>
    <row r="1831" spans="3:8" s="146" customFormat="1" ht="12.75">
      <c r="C1831" s="774"/>
      <c r="D1831" s="774"/>
      <c r="E1831" s="774"/>
      <c r="F1831" s="774"/>
      <c r="G1831" s="774"/>
      <c r="H1831" s="774"/>
    </row>
    <row r="1832" spans="3:8" s="146" customFormat="1" ht="12.75">
      <c r="C1832" s="774"/>
      <c r="D1832" s="774"/>
      <c r="E1832" s="774"/>
      <c r="F1832" s="774"/>
      <c r="G1832" s="774"/>
      <c r="H1832" s="774"/>
    </row>
    <row r="1833" spans="3:8" s="146" customFormat="1" ht="12.75">
      <c r="C1833" s="774"/>
      <c r="D1833" s="774"/>
      <c r="E1833" s="774"/>
      <c r="F1833" s="774"/>
      <c r="G1833" s="774"/>
      <c r="H1833" s="774"/>
    </row>
    <row r="1834" spans="3:8" s="146" customFormat="1" ht="12.75">
      <c r="C1834" s="774"/>
      <c r="D1834" s="774"/>
      <c r="E1834" s="774"/>
      <c r="F1834" s="774"/>
      <c r="G1834" s="774"/>
      <c r="H1834" s="774"/>
    </row>
    <row r="1835" spans="3:8" s="146" customFormat="1" ht="12.75">
      <c r="C1835" s="774"/>
      <c r="D1835" s="774"/>
      <c r="E1835" s="774"/>
      <c r="F1835" s="774"/>
      <c r="G1835" s="774"/>
      <c r="H1835" s="774"/>
    </row>
    <row r="1836" spans="3:8" s="146" customFormat="1" ht="12.75">
      <c r="C1836" s="774"/>
      <c r="D1836" s="774"/>
      <c r="E1836" s="774"/>
      <c r="F1836" s="774"/>
      <c r="G1836" s="774"/>
      <c r="H1836" s="774"/>
    </row>
    <row r="1837" spans="3:8" s="146" customFormat="1" ht="12.75">
      <c r="C1837" s="774"/>
      <c r="D1837" s="774"/>
      <c r="E1837" s="774"/>
      <c r="F1837" s="774"/>
      <c r="G1837" s="774"/>
      <c r="H1837" s="774"/>
    </row>
    <row r="1838" spans="3:8" s="146" customFormat="1" ht="12.75">
      <c r="C1838" s="774"/>
      <c r="D1838" s="774"/>
      <c r="E1838" s="774"/>
      <c r="F1838" s="774"/>
      <c r="G1838" s="774"/>
      <c r="H1838" s="774"/>
    </row>
    <row r="1839" spans="3:8" s="146" customFormat="1" ht="12.75">
      <c r="C1839" s="774"/>
      <c r="D1839" s="774"/>
      <c r="E1839" s="774"/>
      <c r="F1839" s="774"/>
      <c r="G1839" s="774"/>
      <c r="H1839" s="774"/>
    </row>
    <row r="1840" spans="3:8" s="146" customFormat="1" ht="12.75">
      <c r="C1840" s="774"/>
      <c r="D1840" s="774"/>
      <c r="E1840" s="774"/>
      <c r="F1840" s="774"/>
      <c r="G1840" s="774"/>
      <c r="H1840" s="774"/>
    </row>
    <row r="1841" spans="3:8" s="146" customFormat="1" ht="12.75">
      <c r="C1841" s="774"/>
      <c r="D1841" s="774"/>
      <c r="E1841" s="774"/>
      <c r="F1841" s="774"/>
      <c r="G1841" s="774"/>
      <c r="H1841" s="774"/>
    </row>
    <row r="1842" spans="3:8" s="146" customFormat="1" ht="12.75">
      <c r="C1842" s="774"/>
      <c r="D1842" s="774"/>
      <c r="E1842" s="774"/>
      <c r="F1842" s="774"/>
      <c r="G1842" s="774"/>
      <c r="H1842" s="774"/>
    </row>
    <row r="1843" spans="3:8" s="146" customFormat="1" ht="12.75">
      <c r="C1843" s="774"/>
      <c r="D1843" s="774"/>
      <c r="E1843" s="774"/>
      <c r="F1843" s="774"/>
      <c r="G1843" s="774"/>
      <c r="H1843" s="774"/>
    </row>
    <row r="1844" spans="3:8" s="146" customFormat="1" ht="12.75">
      <c r="C1844" s="774"/>
      <c r="D1844" s="774"/>
      <c r="E1844" s="774"/>
      <c r="F1844" s="774"/>
      <c r="G1844" s="774"/>
      <c r="H1844" s="774"/>
    </row>
    <row r="1845" spans="3:8" s="146" customFormat="1" ht="12.75">
      <c r="C1845" s="774"/>
      <c r="D1845" s="774"/>
      <c r="E1845" s="774"/>
      <c r="F1845" s="774"/>
      <c r="G1845" s="774"/>
      <c r="H1845" s="774"/>
    </row>
    <row r="1846" spans="3:8" s="146" customFormat="1" ht="12.75">
      <c r="C1846" s="774"/>
      <c r="D1846" s="774"/>
      <c r="E1846" s="774"/>
      <c r="F1846" s="774"/>
      <c r="G1846" s="774"/>
      <c r="H1846" s="774"/>
    </row>
    <row r="1847" spans="3:8" s="146" customFormat="1" ht="12.75">
      <c r="C1847" s="774"/>
      <c r="D1847" s="774"/>
      <c r="E1847" s="774"/>
      <c r="F1847" s="774"/>
      <c r="G1847" s="774"/>
      <c r="H1847" s="774"/>
    </row>
    <row r="1848" spans="3:8" s="146" customFormat="1" ht="12.75">
      <c r="C1848" s="774"/>
      <c r="D1848" s="774"/>
      <c r="E1848" s="774"/>
      <c r="F1848" s="774"/>
      <c r="G1848" s="774"/>
      <c r="H1848" s="774"/>
    </row>
    <row r="1849" spans="3:8" s="146" customFormat="1" ht="12.75">
      <c r="C1849" s="774"/>
      <c r="D1849" s="774"/>
      <c r="E1849" s="774"/>
      <c r="F1849" s="774"/>
      <c r="G1849" s="774"/>
      <c r="H1849" s="774"/>
    </row>
    <row r="1850" spans="3:8" s="146" customFormat="1" ht="12.75">
      <c r="C1850" s="774"/>
      <c r="D1850" s="774"/>
      <c r="E1850" s="774"/>
      <c r="F1850" s="774"/>
      <c r="G1850" s="774"/>
      <c r="H1850" s="774"/>
    </row>
    <row r="1851" spans="3:8" s="146" customFormat="1" ht="12.75">
      <c r="C1851" s="774"/>
      <c r="D1851" s="774"/>
      <c r="E1851" s="774"/>
      <c r="F1851" s="774"/>
      <c r="G1851" s="774"/>
      <c r="H1851" s="774"/>
    </row>
    <row r="1852" spans="3:8" s="146" customFormat="1" ht="12.75">
      <c r="C1852" s="774"/>
      <c r="D1852" s="774"/>
      <c r="E1852" s="774"/>
      <c r="F1852" s="774"/>
      <c r="G1852" s="774"/>
      <c r="H1852" s="774"/>
    </row>
    <row r="1853" spans="3:8" s="146" customFormat="1" ht="12.75">
      <c r="C1853" s="774"/>
      <c r="D1853" s="774"/>
      <c r="E1853" s="774"/>
      <c r="F1853" s="774"/>
      <c r="G1853" s="774"/>
      <c r="H1853" s="774"/>
    </row>
    <row r="1854" spans="3:8" s="146" customFormat="1" ht="12.75">
      <c r="C1854" s="774"/>
      <c r="D1854" s="774"/>
      <c r="E1854" s="774"/>
      <c r="F1854" s="774"/>
      <c r="G1854" s="774"/>
      <c r="H1854" s="774"/>
    </row>
    <row r="1855" spans="3:8" s="146" customFormat="1" ht="12.75">
      <c r="C1855" s="774"/>
      <c r="D1855" s="774"/>
      <c r="E1855" s="774"/>
      <c r="F1855" s="774"/>
      <c r="G1855" s="774"/>
      <c r="H1855" s="774"/>
    </row>
    <row r="1856" spans="3:8" s="146" customFormat="1" ht="12.75">
      <c r="C1856" s="774"/>
      <c r="D1856" s="774"/>
      <c r="E1856" s="774"/>
      <c r="F1856" s="774"/>
      <c r="G1856" s="774"/>
      <c r="H1856" s="774"/>
    </row>
    <row r="1857" spans="3:8" s="146" customFormat="1" ht="12.75">
      <c r="C1857" s="774"/>
      <c r="D1857" s="774"/>
      <c r="E1857" s="774"/>
      <c r="F1857" s="774"/>
      <c r="G1857" s="774"/>
      <c r="H1857" s="774"/>
    </row>
    <row r="1858" spans="3:8" s="146" customFormat="1" ht="12.75">
      <c r="C1858" s="774"/>
      <c r="D1858" s="774"/>
      <c r="E1858" s="774"/>
      <c r="F1858" s="774"/>
      <c r="G1858" s="774"/>
      <c r="H1858" s="774"/>
    </row>
    <row r="1859" spans="3:8" s="146" customFormat="1" ht="12.75">
      <c r="C1859" s="774"/>
      <c r="D1859" s="774"/>
      <c r="E1859" s="774"/>
      <c r="F1859" s="774"/>
      <c r="G1859" s="774"/>
      <c r="H1859" s="774"/>
    </row>
    <row r="1860" spans="3:8" s="146" customFormat="1" ht="12.75">
      <c r="C1860" s="774"/>
      <c r="D1860" s="774"/>
      <c r="E1860" s="774"/>
      <c r="F1860" s="774"/>
      <c r="G1860" s="774"/>
      <c r="H1860" s="774"/>
    </row>
    <row r="1861" spans="3:8" s="146" customFormat="1" ht="12.75">
      <c r="C1861" s="774"/>
      <c r="D1861" s="774"/>
      <c r="E1861" s="774"/>
      <c r="F1861" s="774"/>
      <c r="G1861" s="774"/>
      <c r="H1861" s="774"/>
    </row>
    <row r="1862" spans="3:8" s="146" customFormat="1" ht="12.75">
      <c r="C1862" s="774"/>
      <c r="D1862" s="774"/>
      <c r="E1862" s="774"/>
      <c r="F1862" s="774"/>
      <c r="G1862" s="774"/>
      <c r="H1862" s="774"/>
    </row>
    <row r="1863" spans="3:8" s="146" customFormat="1" ht="12.75">
      <c r="C1863" s="774"/>
      <c r="D1863" s="774"/>
      <c r="E1863" s="774"/>
      <c r="F1863" s="774"/>
      <c r="G1863" s="774"/>
      <c r="H1863" s="774"/>
    </row>
    <row r="1864" spans="3:8" s="146" customFormat="1" ht="12.75">
      <c r="C1864" s="774"/>
      <c r="D1864" s="774"/>
      <c r="E1864" s="774"/>
      <c r="F1864" s="774"/>
      <c r="G1864" s="774"/>
      <c r="H1864" s="774"/>
    </row>
    <row r="1865" spans="3:8" s="146" customFormat="1" ht="12.75">
      <c r="C1865" s="774"/>
      <c r="D1865" s="774"/>
      <c r="E1865" s="774"/>
      <c r="F1865" s="774"/>
      <c r="G1865" s="774"/>
      <c r="H1865" s="774"/>
    </row>
    <row r="1866" spans="3:8" s="146" customFormat="1" ht="12.75">
      <c r="C1866" s="774"/>
      <c r="D1866" s="774"/>
      <c r="E1866" s="774"/>
      <c r="F1866" s="774"/>
      <c r="G1866" s="774"/>
      <c r="H1866" s="774"/>
    </row>
    <row r="1867" spans="3:8" s="146" customFormat="1" ht="12.75">
      <c r="C1867" s="774"/>
      <c r="D1867" s="774"/>
      <c r="E1867" s="774"/>
      <c r="F1867" s="774"/>
      <c r="G1867" s="774"/>
      <c r="H1867" s="774"/>
    </row>
    <row r="1868" spans="3:8" s="146" customFormat="1" ht="12.75">
      <c r="C1868" s="774"/>
      <c r="D1868" s="774"/>
      <c r="E1868" s="774"/>
      <c r="F1868" s="774"/>
      <c r="G1868" s="774"/>
      <c r="H1868" s="774"/>
    </row>
    <row r="1869" spans="3:8" s="146" customFormat="1" ht="12.75">
      <c r="C1869" s="774"/>
      <c r="D1869" s="774"/>
      <c r="E1869" s="774"/>
      <c r="F1869" s="774"/>
      <c r="G1869" s="774"/>
      <c r="H1869" s="774"/>
    </row>
    <row r="1870" spans="3:8" s="146" customFormat="1" ht="12.75">
      <c r="C1870" s="774"/>
      <c r="D1870" s="774"/>
      <c r="E1870" s="774"/>
      <c r="F1870" s="774"/>
      <c r="G1870" s="774"/>
      <c r="H1870" s="774"/>
    </row>
    <row r="1871" spans="3:8" s="146" customFormat="1" ht="12.75">
      <c r="C1871" s="774"/>
      <c r="D1871" s="774"/>
      <c r="E1871" s="774"/>
      <c r="F1871" s="774"/>
      <c r="G1871" s="774"/>
      <c r="H1871" s="774"/>
    </row>
    <row r="1872" spans="3:8" s="146" customFormat="1" ht="12.75">
      <c r="C1872" s="774"/>
      <c r="D1872" s="774"/>
      <c r="E1872" s="774"/>
      <c r="F1872" s="774"/>
      <c r="G1872" s="774"/>
      <c r="H1872" s="774"/>
    </row>
    <row r="1873" spans="3:8" s="146" customFormat="1" ht="12.75">
      <c r="C1873" s="774"/>
      <c r="D1873" s="774"/>
      <c r="E1873" s="774"/>
      <c r="F1873" s="774"/>
      <c r="G1873" s="774"/>
      <c r="H1873" s="774"/>
    </row>
    <row r="1874" spans="3:8" s="146" customFormat="1" ht="12.75">
      <c r="C1874" s="774"/>
      <c r="D1874" s="774"/>
      <c r="E1874" s="774"/>
      <c r="F1874" s="774"/>
      <c r="G1874" s="774"/>
      <c r="H1874" s="774"/>
    </row>
    <row r="1875" spans="3:8" s="146" customFormat="1" ht="12.75">
      <c r="C1875" s="774"/>
      <c r="D1875" s="774"/>
      <c r="E1875" s="774"/>
      <c r="F1875" s="774"/>
      <c r="G1875" s="774"/>
      <c r="H1875" s="774"/>
    </row>
    <row r="1876" spans="3:8" s="146" customFormat="1" ht="12.75">
      <c r="C1876" s="774"/>
      <c r="D1876" s="774"/>
      <c r="E1876" s="774"/>
      <c r="F1876" s="774"/>
      <c r="G1876" s="774"/>
      <c r="H1876" s="774"/>
    </row>
    <row r="1877" spans="3:8" s="146" customFormat="1" ht="12.75">
      <c r="C1877" s="774"/>
      <c r="D1877" s="774"/>
      <c r="E1877" s="774"/>
      <c r="F1877" s="774"/>
      <c r="G1877" s="774"/>
      <c r="H1877" s="774"/>
    </row>
    <row r="1878" spans="3:8" s="146" customFormat="1" ht="12.75">
      <c r="C1878" s="774"/>
      <c r="D1878" s="774"/>
      <c r="E1878" s="774"/>
      <c r="F1878" s="774"/>
      <c r="G1878" s="774"/>
      <c r="H1878" s="774"/>
    </row>
    <row r="1879" spans="3:8" s="146" customFormat="1" ht="12.75">
      <c r="C1879" s="774"/>
      <c r="D1879" s="774"/>
      <c r="E1879" s="774"/>
      <c r="F1879" s="774"/>
      <c r="G1879" s="774"/>
      <c r="H1879" s="774"/>
    </row>
    <row r="1880" spans="3:8" s="146" customFormat="1" ht="12.75">
      <c r="C1880" s="774"/>
      <c r="D1880" s="774"/>
      <c r="E1880" s="774"/>
      <c r="F1880" s="774"/>
      <c r="G1880" s="774"/>
      <c r="H1880" s="774"/>
    </row>
    <row r="1881" spans="3:8" s="146" customFormat="1" ht="12.75">
      <c r="C1881" s="774"/>
      <c r="D1881" s="774"/>
      <c r="E1881" s="774"/>
      <c r="F1881" s="774"/>
      <c r="G1881" s="774"/>
      <c r="H1881" s="774"/>
    </row>
    <row r="1882" spans="3:8" s="146" customFormat="1" ht="12.75">
      <c r="C1882" s="774"/>
      <c r="D1882" s="774"/>
      <c r="E1882" s="774"/>
      <c r="F1882" s="774"/>
      <c r="G1882" s="774"/>
      <c r="H1882" s="774"/>
    </row>
    <row r="1883" spans="3:8" s="146" customFormat="1" ht="12.75">
      <c r="C1883" s="774"/>
      <c r="D1883" s="774"/>
      <c r="E1883" s="774"/>
      <c r="F1883" s="774"/>
      <c r="G1883" s="774"/>
      <c r="H1883" s="774"/>
    </row>
    <row r="1884" spans="3:8" s="146" customFormat="1" ht="12.75">
      <c r="C1884" s="774"/>
      <c r="D1884" s="774"/>
      <c r="E1884" s="774"/>
      <c r="F1884" s="774"/>
      <c r="G1884" s="774"/>
      <c r="H1884" s="774"/>
    </row>
    <row r="1885" spans="3:8" s="146" customFormat="1" ht="12.75">
      <c r="C1885" s="774"/>
      <c r="D1885" s="774"/>
      <c r="E1885" s="774"/>
      <c r="F1885" s="774"/>
      <c r="G1885" s="774"/>
      <c r="H1885" s="774"/>
    </row>
    <row r="1886" spans="3:8" s="146" customFormat="1" ht="12.75">
      <c r="C1886" s="774"/>
      <c r="D1886" s="774"/>
      <c r="E1886" s="774"/>
      <c r="F1886" s="774"/>
      <c r="G1886" s="774"/>
      <c r="H1886" s="774"/>
    </row>
    <row r="1887" spans="3:8" s="146" customFormat="1" ht="12.75">
      <c r="C1887" s="774"/>
      <c r="D1887" s="774"/>
      <c r="E1887" s="774"/>
      <c r="F1887" s="774"/>
      <c r="G1887" s="774"/>
      <c r="H1887" s="774"/>
    </row>
    <row r="1888" spans="3:8" s="146" customFormat="1" ht="12.75">
      <c r="C1888" s="774"/>
      <c r="D1888" s="774"/>
      <c r="E1888" s="774"/>
      <c r="F1888" s="774"/>
      <c r="G1888" s="774"/>
      <c r="H1888" s="774"/>
    </row>
    <row r="1889" spans="3:8" s="146" customFormat="1" ht="12.75">
      <c r="C1889" s="774"/>
      <c r="D1889" s="774"/>
      <c r="E1889" s="774"/>
      <c r="F1889" s="774"/>
      <c r="G1889" s="774"/>
      <c r="H1889" s="774"/>
    </row>
    <row r="1890" spans="3:8" s="146" customFormat="1" ht="12.75">
      <c r="C1890" s="774"/>
      <c r="D1890" s="774"/>
      <c r="E1890" s="774"/>
      <c r="F1890" s="774"/>
      <c r="G1890" s="774"/>
      <c r="H1890" s="774"/>
    </row>
    <row r="1891" spans="3:8" s="146" customFormat="1" ht="12.75">
      <c r="C1891" s="774"/>
      <c r="D1891" s="774"/>
      <c r="E1891" s="774"/>
      <c r="F1891" s="774"/>
      <c r="G1891" s="774"/>
      <c r="H1891" s="774"/>
    </row>
    <row r="1892" spans="3:8" s="146" customFormat="1" ht="12.75">
      <c r="C1892" s="774"/>
      <c r="D1892" s="774"/>
      <c r="E1892" s="774"/>
      <c r="F1892" s="774"/>
      <c r="G1892" s="774"/>
      <c r="H1892" s="774"/>
    </row>
    <row r="1893" spans="3:8" s="146" customFormat="1" ht="12.75">
      <c r="C1893" s="774"/>
      <c r="D1893" s="774"/>
      <c r="E1893" s="774"/>
      <c r="F1893" s="774"/>
      <c r="G1893" s="774"/>
      <c r="H1893" s="774"/>
    </row>
    <row r="1894" spans="3:8" s="146" customFormat="1" ht="12.75">
      <c r="C1894" s="774"/>
      <c r="D1894" s="774"/>
      <c r="E1894" s="774"/>
      <c r="F1894" s="774"/>
      <c r="G1894" s="774"/>
      <c r="H1894" s="774"/>
    </row>
    <row r="1895" spans="3:8" s="146" customFormat="1" ht="12.75">
      <c r="C1895" s="774"/>
      <c r="D1895" s="774"/>
      <c r="E1895" s="774"/>
      <c r="F1895" s="774"/>
      <c r="G1895" s="774"/>
      <c r="H1895" s="774"/>
    </row>
    <row r="1896" spans="3:8" s="146" customFormat="1" ht="12.75">
      <c r="C1896" s="774"/>
      <c r="D1896" s="774"/>
      <c r="E1896" s="774"/>
      <c r="F1896" s="774"/>
      <c r="G1896" s="774"/>
      <c r="H1896" s="774"/>
    </row>
    <row r="1897" spans="3:8" s="146" customFormat="1" ht="12.75">
      <c r="C1897" s="774"/>
      <c r="D1897" s="774"/>
      <c r="E1897" s="774"/>
      <c r="F1897" s="774"/>
      <c r="G1897" s="774"/>
      <c r="H1897" s="774"/>
    </row>
    <row r="1898" spans="3:8" s="146" customFormat="1" ht="12.75">
      <c r="C1898" s="774"/>
      <c r="D1898" s="774"/>
      <c r="E1898" s="774"/>
      <c r="F1898" s="774"/>
      <c r="G1898" s="774"/>
      <c r="H1898" s="774"/>
    </row>
    <row r="1899" spans="3:8" s="146" customFormat="1" ht="12.75">
      <c r="C1899" s="774"/>
      <c r="D1899" s="774"/>
      <c r="E1899" s="774"/>
      <c r="F1899" s="774"/>
      <c r="G1899" s="774"/>
      <c r="H1899" s="774"/>
    </row>
    <row r="1900" spans="3:8" s="146" customFormat="1" ht="12.75">
      <c r="C1900" s="774"/>
      <c r="D1900" s="774"/>
      <c r="E1900" s="774"/>
      <c r="F1900" s="774"/>
      <c r="G1900" s="774"/>
      <c r="H1900" s="774"/>
    </row>
    <row r="1901" spans="3:8" s="146" customFormat="1" ht="12.75">
      <c r="C1901" s="774"/>
      <c r="D1901" s="774"/>
      <c r="E1901" s="774"/>
      <c r="F1901" s="774"/>
      <c r="G1901" s="774"/>
      <c r="H1901" s="774"/>
    </row>
    <row r="1902" spans="3:8" s="146" customFormat="1" ht="12.75">
      <c r="C1902" s="774"/>
      <c r="D1902" s="774"/>
      <c r="E1902" s="774"/>
      <c r="F1902" s="774"/>
      <c r="G1902" s="774"/>
      <c r="H1902" s="774"/>
    </row>
    <row r="1903" spans="3:8" s="146" customFormat="1" ht="12.75">
      <c r="C1903" s="774"/>
      <c r="D1903" s="774"/>
      <c r="E1903" s="774"/>
      <c r="F1903" s="774"/>
      <c r="G1903" s="774"/>
      <c r="H1903" s="774"/>
    </row>
    <row r="1904" spans="3:8" s="146" customFormat="1" ht="12.75">
      <c r="C1904" s="774"/>
      <c r="D1904" s="774"/>
      <c r="E1904" s="774"/>
      <c r="F1904" s="774"/>
      <c r="G1904" s="774"/>
      <c r="H1904" s="774"/>
    </row>
    <row r="1905" spans="3:8" s="146" customFormat="1" ht="12.75">
      <c r="C1905" s="774"/>
      <c r="D1905" s="774"/>
      <c r="E1905" s="774"/>
      <c r="F1905" s="774"/>
      <c r="G1905" s="774"/>
      <c r="H1905" s="774"/>
    </row>
    <row r="1906" spans="3:8" s="146" customFormat="1" ht="12.75">
      <c r="C1906" s="774"/>
      <c r="D1906" s="774"/>
      <c r="E1906" s="774"/>
      <c r="F1906" s="774"/>
      <c r="G1906" s="774"/>
      <c r="H1906" s="774"/>
    </row>
    <row r="1907" spans="3:8" s="146" customFormat="1" ht="12.75">
      <c r="C1907" s="774"/>
      <c r="D1907" s="774"/>
      <c r="E1907" s="774"/>
      <c r="F1907" s="774"/>
      <c r="G1907" s="774"/>
      <c r="H1907" s="774"/>
    </row>
    <row r="1908" spans="3:8" s="146" customFormat="1" ht="12.75">
      <c r="C1908" s="774"/>
      <c r="D1908" s="774"/>
      <c r="E1908" s="774"/>
      <c r="F1908" s="774"/>
      <c r="G1908" s="774"/>
      <c r="H1908" s="774"/>
    </row>
    <row r="1909" spans="3:8" s="146" customFormat="1" ht="12.75">
      <c r="C1909" s="774"/>
      <c r="D1909" s="774"/>
      <c r="E1909" s="774"/>
      <c r="F1909" s="774"/>
      <c r="G1909" s="774"/>
      <c r="H1909" s="774"/>
    </row>
    <row r="1910" spans="3:8" s="146" customFormat="1" ht="12.75">
      <c r="C1910" s="774"/>
      <c r="D1910" s="774"/>
      <c r="E1910" s="774"/>
      <c r="F1910" s="774"/>
      <c r="G1910" s="774"/>
      <c r="H1910" s="774"/>
    </row>
    <row r="1911" spans="3:8" s="146" customFormat="1" ht="12.75">
      <c r="C1911" s="774"/>
      <c r="D1911" s="774"/>
      <c r="E1911" s="774"/>
      <c r="F1911" s="774"/>
      <c r="G1911" s="774"/>
      <c r="H1911" s="774"/>
    </row>
    <row r="1912" spans="3:8" s="146" customFormat="1" ht="12.75">
      <c r="C1912" s="774"/>
      <c r="D1912" s="774"/>
      <c r="E1912" s="774"/>
      <c r="F1912" s="774"/>
      <c r="G1912" s="774"/>
      <c r="H1912" s="774"/>
    </row>
    <row r="1913" spans="3:8" s="146" customFormat="1" ht="12.75">
      <c r="C1913" s="774"/>
      <c r="D1913" s="774"/>
      <c r="E1913" s="774"/>
      <c r="F1913" s="774"/>
      <c r="G1913" s="774"/>
      <c r="H1913" s="774"/>
    </row>
    <row r="1914" spans="3:8" s="146" customFormat="1" ht="12.75">
      <c r="C1914" s="774"/>
      <c r="D1914" s="774"/>
      <c r="E1914" s="774"/>
      <c r="F1914" s="774"/>
      <c r="G1914" s="774"/>
      <c r="H1914" s="774"/>
    </row>
    <row r="1915" spans="3:8" s="146" customFormat="1" ht="12.75">
      <c r="C1915" s="774"/>
      <c r="D1915" s="774"/>
      <c r="E1915" s="774"/>
      <c r="F1915" s="774"/>
      <c r="G1915" s="774"/>
      <c r="H1915" s="774"/>
    </row>
    <row r="1916" spans="3:8" s="146" customFormat="1" ht="12.75">
      <c r="C1916" s="774"/>
      <c r="D1916" s="774"/>
      <c r="E1916" s="774"/>
      <c r="F1916" s="774"/>
      <c r="G1916" s="774"/>
      <c r="H1916" s="774"/>
    </row>
    <row r="1917" spans="3:8" s="146" customFormat="1" ht="12.75">
      <c r="C1917" s="774"/>
      <c r="D1917" s="774"/>
      <c r="E1917" s="774"/>
      <c r="F1917" s="774"/>
      <c r="G1917" s="774"/>
      <c r="H1917" s="774"/>
    </row>
    <row r="1918" spans="3:8" s="146" customFormat="1" ht="12.75">
      <c r="C1918" s="774"/>
      <c r="D1918" s="774"/>
      <c r="E1918" s="774"/>
      <c r="F1918" s="774"/>
      <c r="G1918" s="774"/>
      <c r="H1918" s="774"/>
    </row>
    <row r="1919" spans="3:8" s="146" customFormat="1" ht="12.75">
      <c r="C1919" s="774"/>
      <c r="D1919" s="774"/>
      <c r="E1919" s="774"/>
      <c r="F1919" s="774"/>
      <c r="G1919" s="774"/>
      <c r="H1919" s="774"/>
    </row>
    <row r="1920" spans="3:8" s="146" customFormat="1" ht="12.75">
      <c r="C1920" s="774"/>
      <c r="D1920" s="774"/>
      <c r="E1920" s="774"/>
      <c r="F1920" s="774"/>
      <c r="G1920" s="774"/>
      <c r="H1920" s="774"/>
    </row>
    <row r="1921" spans="3:8" s="146" customFormat="1" ht="12.75">
      <c r="C1921" s="774"/>
      <c r="D1921" s="774"/>
      <c r="E1921" s="774"/>
      <c r="F1921" s="774"/>
      <c r="G1921" s="774"/>
      <c r="H1921" s="774"/>
    </row>
    <row r="1922" spans="3:8" s="146" customFormat="1" ht="12.75">
      <c r="C1922" s="774"/>
      <c r="D1922" s="774"/>
      <c r="E1922" s="774"/>
      <c r="F1922" s="774"/>
      <c r="G1922" s="774"/>
      <c r="H1922" s="774"/>
    </row>
    <row r="1923" spans="3:8" s="146" customFormat="1" ht="12.75">
      <c r="C1923" s="774"/>
      <c r="D1923" s="774"/>
      <c r="E1923" s="774"/>
      <c r="F1923" s="774"/>
      <c r="G1923" s="774"/>
      <c r="H1923" s="774"/>
    </row>
    <row r="1924" spans="3:8" s="146" customFormat="1" ht="12.75">
      <c r="C1924" s="774"/>
      <c r="D1924" s="774"/>
      <c r="E1924" s="774"/>
      <c r="F1924" s="774"/>
      <c r="G1924" s="774"/>
      <c r="H1924" s="774"/>
    </row>
    <row r="1925" spans="3:8" s="146" customFormat="1" ht="12.75">
      <c r="C1925" s="774"/>
      <c r="D1925" s="774"/>
      <c r="E1925" s="774"/>
      <c r="F1925" s="774"/>
      <c r="G1925" s="774"/>
      <c r="H1925" s="774"/>
    </row>
    <row r="1926" spans="3:8" s="146" customFormat="1" ht="12.75">
      <c r="C1926" s="774"/>
      <c r="D1926" s="774"/>
      <c r="E1926" s="774"/>
      <c r="F1926" s="774"/>
      <c r="G1926" s="774"/>
      <c r="H1926" s="774"/>
    </row>
    <row r="1927" spans="3:8" s="146" customFormat="1" ht="12.75">
      <c r="C1927" s="774"/>
      <c r="D1927" s="774"/>
      <c r="E1927" s="774"/>
      <c r="F1927" s="774"/>
      <c r="G1927" s="774"/>
      <c r="H1927" s="774"/>
    </row>
    <row r="1928" spans="3:8" s="146" customFormat="1" ht="12.75">
      <c r="C1928" s="774"/>
      <c r="D1928" s="774"/>
      <c r="E1928" s="774"/>
      <c r="F1928" s="774"/>
      <c r="G1928" s="774"/>
      <c r="H1928" s="774"/>
    </row>
    <row r="1929" spans="3:8" s="146" customFormat="1" ht="12.75">
      <c r="C1929" s="774"/>
      <c r="D1929" s="774"/>
      <c r="E1929" s="774"/>
      <c r="F1929" s="774"/>
      <c r="G1929" s="774"/>
      <c r="H1929" s="774"/>
    </row>
    <row r="1930" spans="3:8" s="146" customFormat="1" ht="12.75">
      <c r="C1930" s="774"/>
      <c r="D1930" s="774"/>
      <c r="E1930" s="774"/>
      <c r="F1930" s="774"/>
      <c r="G1930" s="774"/>
      <c r="H1930" s="774"/>
    </row>
    <row r="1931" spans="3:8" s="146" customFormat="1" ht="12.75">
      <c r="C1931" s="774"/>
      <c r="D1931" s="774"/>
      <c r="E1931" s="774"/>
      <c r="F1931" s="774"/>
      <c r="G1931" s="774"/>
      <c r="H1931" s="774"/>
    </row>
    <row r="1932" spans="3:8" s="146" customFormat="1" ht="12.75">
      <c r="C1932" s="774"/>
      <c r="D1932" s="774"/>
      <c r="E1932" s="774"/>
      <c r="F1932" s="774"/>
      <c r="G1932" s="774"/>
      <c r="H1932" s="774"/>
    </row>
    <row r="1933" spans="3:8" s="146" customFormat="1" ht="12.75">
      <c r="C1933" s="774"/>
      <c r="D1933" s="774"/>
      <c r="E1933" s="774"/>
      <c r="F1933" s="774"/>
      <c r="G1933" s="774"/>
      <c r="H1933" s="774"/>
    </row>
    <row r="1934" spans="3:8" s="146" customFormat="1" ht="12.75">
      <c r="C1934" s="774"/>
      <c r="D1934" s="774"/>
      <c r="E1934" s="774"/>
      <c r="F1934" s="774"/>
      <c r="G1934" s="774"/>
      <c r="H1934" s="774"/>
    </row>
    <row r="1935" spans="3:8" s="146" customFormat="1" ht="12.75">
      <c r="C1935" s="774"/>
      <c r="D1935" s="774"/>
      <c r="E1935" s="774"/>
      <c r="F1935" s="774"/>
      <c r="G1935" s="774"/>
      <c r="H1935" s="774"/>
    </row>
    <row r="1936" spans="3:8" s="146" customFormat="1" ht="12.75">
      <c r="C1936" s="774"/>
      <c r="D1936" s="774"/>
      <c r="E1936" s="774"/>
      <c r="F1936" s="774"/>
      <c r="G1936" s="774"/>
      <c r="H1936" s="774"/>
    </row>
    <row r="1937" spans="3:8" s="146" customFormat="1" ht="12.75">
      <c r="C1937" s="774"/>
      <c r="D1937" s="774"/>
      <c r="E1937" s="774"/>
      <c r="F1937" s="774"/>
      <c r="G1937" s="774"/>
      <c r="H1937" s="774"/>
    </row>
    <row r="1938" spans="3:8" s="146" customFormat="1" ht="12.75">
      <c r="C1938" s="774"/>
      <c r="D1938" s="774"/>
      <c r="E1938" s="774"/>
      <c r="F1938" s="774"/>
      <c r="G1938" s="774"/>
      <c r="H1938" s="774"/>
    </row>
    <row r="1939" spans="3:8" s="146" customFormat="1" ht="12.75">
      <c r="C1939" s="774"/>
      <c r="D1939" s="774"/>
      <c r="E1939" s="774"/>
      <c r="F1939" s="774"/>
      <c r="G1939" s="774"/>
      <c r="H1939" s="774"/>
    </row>
    <row r="1940" spans="3:8" s="146" customFormat="1" ht="12.75">
      <c r="C1940" s="774"/>
      <c r="D1940" s="774"/>
      <c r="E1940" s="774"/>
      <c r="F1940" s="774"/>
      <c r="G1940" s="774"/>
      <c r="H1940" s="774"/>
    </row>
    <row r="1941" spans="3:8" s="146" customFormat="1" ht="12.75">
      <c r="C1941" s="774"/>
      <c r="D1941" s="774"/>
      <c r="E1941" s="774"/>
      <c r="F1941" s="774"/>
      <c r="G1941" s="774"/>
      <c r="H1941" s="774"/>
    </row>
    <row r="1942" spans="3:8" s="146" customFormat="1" ht="12.75">
      <c r="C1942" s="774"/>
      <c r="D1942" s="774"/>
      <c r="E1942" s="774"/>
      <c r="F1942" s="774"/>
      <c r="G1942" s="774"/>
      <c r="H1942" s="774"/>
    </row>
    <row r="1943" spans="3:8" s="146" customFormat="1" ht="12.75">
      <c r="C1943" s="774"/>
      <c r="D1943" s="774"/>
      <c r="E1943" s="774"/>
      <c r="F1943" s="774"/>
      <c r="G1943" s="774"/>
      <c r="H1943" s="774"/>
    </row>
    <row r="1944" spans="3:8" s="146" customFormat="1" ht="12.75">
      <c r="C1944" s="774"/>
      <c r="D1944" s="774"/>
      <c r="E1944" s="774"/>
      <c r="F1944" s="774"/>
      <c r="G1944" s="774"/>
      <c r="H1944" s="774"/>
    </row>
    <row r="1945" spans="3:8" s="146" customFormat="1" ht="12.75">
      <c r="C1945" s="774"/>
      <c r="D1945" s="774"/>
      <c r="E1945" s="774"/>
      <c r="F1945" s="774"/>
      <c r="G1945" s="774"/>
      <c r="H1945" s="774"/>
    </row>
    <row r="1946" spans="3:8" s="146" customFormat="1" ht="12.75">
      <c r="C1946" s="774"/>
      <c r="D1946" s="774"/>
      <c r="E1946" s="774"/>
      <c r="F1946" s="774"/>
      <c r="G1946" s="774"/>
      <c r="H1946" s="774"/>
    </row>
    <row r="1947" spans="3:8" s="146" customFormat="1" ht="12.75">
      <c r="C1947" s="774"/>
      <c r="D1947" s="774"/>
      <c r="E1947" s="774"/>
      <c r="F1947" s="774"/>
      <c r="G1947" s="774"/>
      <c r="H1947" s="774"/>
    </row>
    <row r="1948" spans="3:8" s="146" customFormat="1" ht="12.75">
      <c r="C1948" s="774"/>
      <c r="D1948" s="774"/>
      <c r="E1948" s="774"/>
      <c r="F1948" s="774"/>
      <c r="G1948" s="774"/>
      <c r="H1948" s="774"/>
    </row>
    <row r="1949" spans="3:8" s="146" customFormat="1" ht="12.75">
      <c r="C1949" s="774"/>
      <c r="D1949" s="774"/>
      <c r="E1949" s="774"/>
      <c r="F1949" s="774"/>
      <c r="G1949" s="774"/>
      <c r="H1949" s="774"/>
    </row>
    <row r="1950" spans="3:8" s="146" customFormat="1" ht="12.75">
      <c r="C1950" s="774"/>
      <c r="D1950" s="774"/>
      <c r="E1950" s="774"/>
      <c r="F1950" s="774"/>
      <c r="G1950" s="774"/>
      <c r="H1950" s="774"/>
    </row>
    <row r="1951" spans="3:8" s="146" customFormat="1" ht="12.75">
      <c r="C1951" s="774"/>
      <c r="D1951" s="774"/>
      <c r="E1951" s="774"/>
      <c r="F1951" s="774"/>
      <c r="G1951" s="774"/>
      <c r="H1951" s="774"/>
    </row>
    <row r="1952" spans="3:8" s="146" customFormat="1" ht="12.75">
      <c r="C1952" s="774"/>
      <c r="D1952" s="774"/>
      <c r="E1952" s="774"/>
      <c r="F1952" s="774"/>
      <c r="G1952" s="774"/>
      <c r="H1952" s="774"/>
    </row>
    <row r="1953" spans="3:8" s="146" customFormat="1" ht="12.75">
      <c r="C1953" s="774"/>
      <c r="D1953" s="774"/>
      <c r="E1953" s="774"/>
      <c r="F1953" s="774"/>
      <c r="G1953" s="774"/>
      <c r="H1953" s="774"/>
    </row>
    <row r="1954" spans="3:8" s="146" customFormat="1" ht="12.75">
      <c r="C1954" s="774"/>
      <c r="D1954" s="774"/>
      <c r="E1954" s="774"/>
      <c r="F1954" s="774"/>
      <c r="G1954" s="774"/>
      <c r="H1954" s="774"/>
    </row>
    <row r="1955" spans="3:8" s="146" customFormat="1" ht="12.75">
      <c r="C1955" s="774"/>
      <c r="D1955" s="774"/>
      <c r="E1955" s="774"/>
      <c r="F1955" s="774"/>
      <c r="G1955" s="774"/>
      <c r="H1955" s="774"/>
    </row>
    <row r="1956" spans="3:8" s="146" customFormat="1" ht="12.75">
      <c r="C1956" s="774"/>
      <c r="D1956" s="774"/>
      <c r="E1956" s="774"/>
      <c r="F1956" s="774"/>
      <c r="G1956" s="774"/>
      <c r="H1956" s="774"/>
    </row>
    <row r="1957" spans="3:8" s="146" customFormat="1" ht="12.75">
      <c r="C1957" s="774"/>
      <c r="D1957" s="774"/>
      <c r="E1957" s="774"/>
      <c r="F1957" s="774"/>
      <c r="G1957" s="774"/>
      <c r="H1957" s="774"/>
    </row>
    <row r="1958" spans="3:8" s="146" customFormat="1" ht="12.75">
      <c r="C1958" s="774"/>
      <c r="D1958" s="774"/>
      <c r="E1958" s="774"/>
      <c r="F1958" s="774"/>
      <c r="G1958" s="774"/>
      <c r="H1958" s="774"/>
    </row>
    <row r="1959" spans="3:8" s="146" customFormat="1" ht="12.75">
      <c r="C1959" s="774"/>
      <c r="D1959" s="774"/>
      <c r="E1959" s="774"/>
      <c r="F1959" s="774"/>
      <c r="G1959" s="774"/>
      <c r="H1959" s="774"/>
    </row>
    <row r="1960" spans="3:8" s="146" customFormat="1" ht="12.75">
      <c r="C1960" s="774"/>
      <c r="D1960" s="774"/>
      <c r="E1960" s="774"/>
      <c r="F1960" s="774"/>
      <c r="G1960" s="774"/>
      <c r="H1960" s="774"/>
    </row>
    <row r="1961" spans="3:8" s="146" customFormat="1" ht="12.75">
      <c r="C1961" s="774"/>
      <c r="D1961" s="774"/>
      <c r="E1961" s="774"/>
      <c r="F1961" s="774"/>
      <c r="G1961" s="774"/>
      <c r="H1961" s="774"/>
    </row>
    <row r="1962" spans="3:8" s="146" customFormat="1" ht="12.75">
      <c r="C1962" s="774"/>
      <c r="D1962" s="774"/>
      <c r="E1962" s="774"/>
      <c r="F1962" s="774"/>
      <c r="G1962" s="774"/>
      <c r="H1962" s="774"/>
    </row>
    <row r="1963" spans="3:8" s="146" customFormat="1" ht="12.75">
      <c r="C1963" s="774"/>
      <c r="D1963" s="774"/>
      <c r="E1963" s="774"/>
      <c r="F1963" s="774"/>
      <c r="G1963" s="774"/>
      <c r="H1963" s="774"/>
    </row>
    <row r="1964" spans="3:8" s="146" customFormat="1" ht="12.75">
      <c r="C1964" s="774"/>
      <c r="D1964" s="774"/>
      <c r="E1964" s="774"/>
      <c r="F1964" s="774"/>
      <c r="G1964" s="774"/>
      <c r="H1964" s="774"/>
    </row>
    <row r="1965" spans="3:8" s="146" customFormat="1" ht="12.75">
      <c r="C1965" s="774"/>
      <c r="D1965" s="774"/>
      <c r="E1965" s="774"/>
      <c r="F1965" s="774"/>
      <c r="G1965" s="774"/>
      <c r="H1965" s="774"/>
    </row>
    <row r="1966" spans="3:8" s="146" customFormat="1" ht="12.75">
      <c r="C1966" s="774"/>
      <c r="D1966" s="774"/>
      <c r="E1966" s="774"/>
      <c r="F1966" s="774"/>
      <c r="G1966" s="774"/>
      <c r="H1966" s="774"/>
    </row>
    <row r="1967" spans="3:8" s="146" customFormat="1" ht="12.75">
      <c r="C1967" s="774"/>
      <c r="D1967" s="774"/>
      <c r="E1967" s="774"/>
      <c r="F1967" s="774"/>
      <c r="G1967" s="774"/>
      <c r="H1967" s="774"/>
    </row>
    <row r="1968" spans="3:8" s="146" customFormat="1" ht="12.75">
      <c r="C1968" s="774"/>
      <c r="D1968" s="774"/>
      <c r="E1968" s="774"/>
      <c r="F1968" s="774"/>
      <c r="G1968" s="774"/>
      <c r="H1968" s="774"/>
    </row>
    <row r="1969" spans="3:8" s="146" customFormat="1" ht="12.75">
      <c r="C1969" s="774"/>
      <c r="D1969" s="774"/>
      <c r="E1969" s="774"/>
      <c r="F1969" s="774"/>
      <c r="G1969" s="774"/>
      <c r="H1969" s="774"/>
    </row>
    <row r="1970" spans="3:8" s="146" customFormat="1" ht="12.75">
      <c r="C1970" s="774"/>
      <c r="D1970" s="774"/>
      <c r="E1970" s="774"/>
      <c r="F1970" s="774"/>
      <c r="G1970" s="774"/>
      <c r="H1970" s="774"/>
    </row>
    <row r="1971" spans="3:8" s="146" customFormat="1" ht="12.75">
      <c r="C1971" s="774"/>
      <c r="D1971" s="774"/>
      <c r="E1971" s="774"/>
      <c r="F1971" s="774"/>
      <c r="G1971" s="774"/>
      <c r="H1971" s="774"/>
    </row>
    <row r="1972" spans="3:8" s="146" customFormat="1" ht="12.75">
      <c r="C1972" s="774"/>
      <c r="D1972" s="774"/>
      <c r="E1972" s="774"/>
      <c r="F1972" s="774"/>
      <c r="G1972" s="774"/>
      <c r="H1972" s="774"/>
    </row>
    <row r="1973" spans="3:8" s="146" customFormat="1" ht="12.75">
      <c r="C1973" s="774"/>
      <c r="D1973" s="774"/>
      <c r="E1973" s="774"/>
      <c r="F1973" s="774"/>
      <c r="G1973" s="774"/>
      <c r="H1973" s="774"/>
    </row>
    <row r="1974" spans="3:8" s="146" customFormat="1" ht="12.75">
      <c r="C1974" s="774"/>
      <c r="D1974" s="774"/>
      <c r="E1974" s="774"/>
      <c r="F1974" s="774"/>
      <c r="G1974" s="774"/>
      <c r="H1974" s="774"/>
    </row>
    <row r="1975" spans="3:8" s="146" customFormat="1" ht="12.75">
      <c r="C1975" s="774"/>
      <c r="D1975" s="774"/>
      <c r="E1975" s="774"/>
      <c r="F1975" s="774"/>
      <c r="G1975" s="774"/>
      <c r="H1975" s="774"/>
    </row>
    <row r="1976" spans="3:8" s="146" customFormat="1" ht="12.75">
      <c r="C1976" s="774"/>
      <c r="D1976" s="774"/>
      <c r="E1976" s="774"/>
      <c r="F1976" s="774"/>
      <c r="G1976" s="774"/>
      <c r="H1976" s="774"/>
    </row>
    <row r="1977" spans="3:8" s="146" customFormat="1" ht="12.75">
      <c r="C1977" s="774"/>
      <c r="D1977" s="774"/>
      <c r="E1977" s="774"/>
      <c r="F1977" s="774"/>
      <c r="G1977" s="774"/>
      <c r="H1977" s="774"/>
    </row>
    <row r="1978" spans="3:8" s="146" customFormat="1" ht="12.75">
      <c r="C1978" s="774"/>
      <c r="D1978" s="774"/>
      <c r="E1978" s="774"/>
      <c r="F1978" s="774"/>
      <c r="G1978" s="774"/>
      <c r="H1978" s="774"/>
    </row>
    <row r="1979" spans="3:8" s="146" customFormat="1" ht="12.75">
      <c r="C1979" s="774"/>
      <c r="D1979" s="774"/>
      <c r="E1979" s="774"/>
      <c r="F1979" s="774"/>
      <c r="G1979" s="774"/>
      <c r="H1979" s="774"/>
    </row>
    <row r="1980" spans="3:8" s="146" customFormat="1" ht="12.75">
      <c r="C1980" s="774"/>
      <c r="D1980" s="774"/>
      <c r="E1980" s="774"/>
      <c r="F1980" s="774"/>
      <c r="G1980" s="774"/>
      <c r="H1980" s="774"/>
    </row>
    <row r="1981" spans="3:8" s="146" customFormat="1" ht="12.75">
      <c r="C1981" s="774"/>
      <c r="D1981" s="774"/>
      <c r="E1981" s="774"/>
      <c r="F1981" s="774"/>
      <c r="G1981" s="774"/>
      <c r="H1981" s="774"/>
    </row>
    <row r="1982" spans="3:8" s="146" customFormat="1" ht="12.75">
      <c r="C1982" s="774"/>
      <c r="D1982" s="774"/>
      <c r="E1982" s="774"/>
      <c r="F1982" s="774"/>
      <c r="G1982" s="774"/>
      <c r="H1982" s="774"/>
    </row>
    <row r="1983" spans="3:8" s="146" customFormat="1" ht="12.75">
      <c r="C1983" s="774"/>
      <c r="D1983" s="774"/>
      <c r="E1983" s="774"/>
      <c r="F1983" s="774"/>
      <c r="G1983" s="774"/>
      <c r="H1983" s="774"/>
    </row>
    <row r="1984" spans="3:8" s="146" customFormat="1" ht="12.75">
      <c r="C1984" s="774"/>
      <c r="D1984" s="774"/>
      <c r="E1984" s="774"/>
      <c r="F1984" s="774"/>
      <c r="G1984" s="774"/>
      <c r="H1984" s="774"/>
    </row>
    <row r="1985" spans="3:8" s="146" customFormat="1" ht="12.75">
      <c r="C1985" s="774"/>
      <c r="D1985" s="774"/>
      <c r="E1985" s="774"/>
      <c r="F1985" s="774"/>
      <c r="G1985" s="774"/>
      <c r="H1985" s="774"/>
    </row>
    <row r="1986" spans="3:8" s="146" customFormat="1" ht="12.75">
      <c r="C1986" s="774"/>
      <c r="D1986" s="774"/>
      <c r="E1986" s="774"/>
      <c r="F1986" s="774"/>
      <c r="G1986" s="774"/>
      <c r="H1986" s="774"/>
    </row>
    <row r="1987" spans="3:8" s="146" customFormat="1" ht="12.75">
      <c r="C1987" s="774"/>
      <c r="D1987" s="774"/>
      <c r="E1987" s="774"/>
      <c r="F1987" s="774"/>
      <c r="G1987" s="774"/>
      <c r="H1987" s="774"/>
    </row>
    <row r="1988" spans="3:8" s="146" customFormat="1" ht="12.75">
      <c r="C1988" s="774"/>
      <c r="D1988" s="774"/>
      <c r="E1988" s="774"/>
      <c r="F1988" s="774"/>
      <c r="G1988" s="774"/>
      <c r="H1988" s="774"/>
    </row>
    <row r="1989" spans="3:8" s="146" customFormat="1" ht="12.75">
      <c r="C1989" s="774"/>
      <c r="D1989" s="774"/>
      <c r="E1989" s="774"/>
      <c r="F1989" s="774"/>
      <c r="G1989" s="774"/>
      <c r="H1989" s="774"/>
    </row>
    <row r="1990" spans="3:8" s="146" customFormat="1" ht="12.75">
      <c r="C1990" s="774"/>
      <c r="D1990" s="774"/>
      <c r="E1990" s="774"/>
      <c r="F1990" s="774"/>
      <c r="G1990" s="774"/>
      <c r="H1990" s="774"/>
    </row>
    <row r="1991" spans="3:8" s="146" customFormat="1" ht="12.75">
      <c r="C1991" s="774"/>
      <c r="D1991" s="774"/>
      <c r="E1991" s="774"/>
      <c r="F1991" s="774"/>
      <c r="G1991" s="774"/>
      <c r="H1991" s="774"/>
    </row>
    <row r="1992" spans="3:8" s="146" customFormat="1" ht="12.75">
      <c r="C1992" s="774"/>
      <c r="D1992" s="774"/>
      <c r="E1992" s="774"/>
      <c r="F1992" s="774"/>
      <c r="G1992" s="774"/>
      <c r="H1992" s="774"/>
    </row>
    <row r="1993" spans="3:8" s="146" customFormat="1" ht="12.75">
      <c r="C1993" s="774"/>
      <c r="D1993" s="774"/>
      <c r="E1993" s="774"/>
      <c r="F1993" s="774"/>
      <c r="G1993" s="774"/>
      <c r="H1993" s="774"/>
    </row>
    <row r="1994" spans="3:8" s="146" customFormat="1" ht="12.75">
      <c r="C1994" s="774"/>
      <c r="D1994" s="774"/>
      <c r="E1994" s="774"/>
      <c r="F1994" s="774"/>
      <c r="G1994" s="774"/>
      <c r="H1994" s="774"/>
    </row>
    <row r="1995" spans="3:8" s="146" customFormat="1" ht="12.75">
      <c r="C1995" s="774"/>
      <c r="D1995" s="774"/>
      <c r="E1995" s="774"/>
      <c r="F1995" s="774"/>
      <c r="G1995" s="774"/>
      <c r="H1995" s="774"/>
    </row>
    <row r="1996" spans="3:8" s="146" customFormat="1" ht="12.75">
      <c r="C1996" s="774"/>
      <c r="D1996" s="774"/>
      <c r="E1996" s="774"/>
      <c r="F1996" s="774"/>
      <c r="G1996" s="774"/>
      <c r="H1996" s="774"/>
    </row>
    <row r="1997" spans="3:8" s="146" customFormat="1" ht="12.75">
      <c r="C1997" s="774"/>
      <c r="D1997" s="774"/>
      <c r="E1997" s="774"/>
      <c r="F1997" s="774"/>
      <c r="G1997" s="774"/>
      <c r="H1997" s="774"/>
    </row>
    <row r="1998" spans="3:8" s="146" customFormat="1" ht="12.75">
      <c r="C1998" s="774"/>
      <c r="D1998" s="774"/>
      <c r="E1998" s="774"/>
      <c r="F1998" s="774"/>
      <c r="G1998" s="774"/>
      <c r="H1998" s="774"/>
    </row>
    <row r="1999" spans="3:8" s="146" customFormat="1" ht="12.75">
      <c r="C1999" s="774"/>
      <c r="D1999" s="774"/>
      <c r="E1999" s="774"/>
      <c r="F1999" s="774"/>
      <c r="G1999" s="774"/>
      <c r="H1999" s="774"/>
    </row>
    <row r="2000" spans="3:8" s="146" customFormat="1" ht="12.75">
      <c r="C2000" s="774"/>
      <c r="D2000" s="774"/>
      <c r="E2000" s="774"/>
      <c r="F2000" s="774"/>
      <c r="G2000" s="774"/>
      <c r="H2000" s="774"/>
    </row>
    <row r="2001" spans="3:8" s="146" customFormat="1" ht="12.75">
      <c r="C2001" s="774"/>
      <c r="D2001" s="774"/>
      <c r="E2001" s="774"/>
      <c r="F2001" s="774"/>
      <c r="G2001" s="774"/>
      <c r="H2001" s="774"/>
    </row>
    <row r="2002" spans="3:8" s="146" customFormat="1" ht="12.75">
      <c r="C2002" s="774"/>
      <c r="D2002" s="774"/>
      <c r="E2002" s="774"/>
      <c r="F2002" s="774"/>
      <c r="G2002" s="774"/>
      <c r="H2002" s="774"/>
    </row>
    <row r="2003" spans="3:8" s="146" customFormat="1" ht="12.75">
      <c r="C2003" s="774"/>
      <c r="D2003" s="774"/>
      <c r="E2003" s="774"/>
      <c r="F2003" s="774"/>
      <c r="G2003" s="774"/>
      <c r="H2003" s="774"/>
    </row>
    <row r="2004" spans="3:8" s="146" customFormat="1" ht="12.75">
      <c r="C2004" s="774"/>
      <c r="D2004" s="774"/>
      <c r="E2004" s="774"/>
      <c r="F2004" s="774"/>
      <c r="G2004" s="774"/>
      <c r="H2004" s="774"/>
    </row>
    <row r="2005" spans="3:8" s="146" customFormat="1" ht="12.75">
      <c r="C2005" s="774"/>
      <c r="D2005" s="774"/>
      <c r="E2005" s="774"/>
      <c r="F2005" s="774"/>
      <c r="G2005" s="774"/>
      <c r="H2005" s="774"/>
    </row>
    <row r="2006" spans="3:8" s="146" customFormat="1" ht="12.75">
      <c r="C2006" s="774"/>
      <c r="D2006" s="774"/>
      <c r="E2006" s="774"/>
      <c r="F2006" s="774"/>
      <c r="G2006" s="774"/>
      <c r="H2006" s="774"/>
    </row>
    <row r="2007" spans="3:8" s="146" customFormat="1" ht="12.75">
      <c r="C2007" s="774"/>
      <c r="D2007" s="774"/>
      <c r="E2007" s="774"/>
      <c r="F2007" s="774"/>
      <c r="G2007" s="774"/>
      <c r="H2007" s="774"/>
    </row>
    <row r="2008" spans="3:8" s="146" customFormat="1" ht="12.75">
      <c r="C2008" s="774"/>
      <c r="D2008" s="774"/>
      <c r="E2008" s="774"/>
      <c r="F2008" s="774"/>
      <c r="G2008" s="774"/>
      <c r="H2008" s="774"/>
    </row>
    <row r="2009" spans="3:8" s="146" customFormat="1" ht="12.75">
      <c r="C2009" s="774"/>
      <c r="D2009" s="774"/>
      <c r="E2009" s="774"/>
      <c r="F2009" s="774"/>
      <c r="G2009" s="774"/>
      <c r="H2009" s="774"/>
    </row>
    <row r="2010" spans="3:8" s="146" customFormat="1" ht="12.75">
      <c r="C2010" s="774"/>
      <c r="D2010" s="774"/>
      <c r="E2010" s="774"/>
      <c r="F2010" s="774"/>
      <c r="G2010" s="774"/>
      <c r="H2010" s="774"/>
    </row>
    <row r="2011" spans="3:8" s="146" customFormat="1" ht="12.75">
      <c r="C2011" s="774"/>
      <c r="D2011" s="774"/>
      <c r="E2011" s="774"/>
      <c r="F2011" s="774"/>
      <c r="G2011" s="774"/>
      <c r="H2011" s="774"/>
    </row>
    <row r="2012" spans="3:8" s="146" customFormat="1" ht="12.75">
      <c r="C2012" s="774"/>
      <c r="D2012" s="774"/>
      <c r="E2012" s="774"/>
      <c r="F2012" s="774"/>
      <c r="G2012" s="774"/>
      <c r="H2012" s="774"/>
    </row>
    <row r="2013" spans="3:8" s="146" customFormat="1" ht="12.75">
      <c r="C2013" s="774"/>
      <c r="D2013" s="774"/>
      <c r="E2013" s="774"/>
      <c r="F2013" s="774"/>
      <c r="G2013" s="774"/>
      <c r="H2013" s="774"/>
    </row>
    <row r="2014" spans="3:8" s="146" customFormat="1" ht="12.75">
      <c r="C2014" s="774"/>
      <c r="D2014" s="774"/>
      <c r="E2014" s="774"/>
      <c r="F2014" s="774"/>
      <c r="G2014" s="774"/>
      <c r="H2014" s="774"/>
    </row>
    <row r="2015" spans="3:8" s="146" customFormat="1" ht="12.75">
      <c r="C2015" s="774"/>
      <c r="D2015" s="774"/>
      <c r="E2015" s="774"/>
      <c r="F2015" s="774"/>
      <c r="G2015" s="774"/>
      <c r="H2015" s="774"/>
    </row>
    <row r="2016" spans="3:8" s="146" customFormat="1" ht="12.75">
      <c r="C2016" s="774"/>
      <c r="D2016" s="774"/>
      <c r="E2016" s="774"/>
      <c r="F2016" s="774"/>
      <c r="G2016" s="774"/>
      <c r="H2016" s="774"/>
    </row>
    <row r="2017" spans="3:8" s="146" customFormat="1" ht="12.75">
      <c r="C2017" s="774"/>
      <c r="D2017" s="774"/>
      <c r="E2017" s="774"/>
      <c r="F2017" s="774"/>
      <c r="G2017" s="774"/>
      <c r="H2017" s="774"/>
    </row>
    <row r="2018" spans="3:8" s="146" customFormat="1" ht="12.75">
      <c r="C2018" s="774"/>
      <c r="D2018" s="774"/>
      <c r="E2018" s="774"/>
      <c r="F2018" s="774"/>
      <c r="G2018" s="774"/>
      <c r="H2018" s="774"/>
    </row>
    <row r="2019" spans="3:8" s="146" customFormat="1" ht="12.75">
      <c r="C2019" s="774"/>
      <c r="D2019" s="774"/>
      <c r="E2019" s="774"/>
      <c r="F2019" s="774"/>
      <c r="G2019" s="774"/>
      <c r="H2019" s="774"/>
    </row>
    <row r="2020" spans="3:8" s="146" customFormat="1" ht="12.75">
      <c r="C2020" s="774"/>
      <c r="D2020" s="774"/>
      <c r="E2020" s="774"/>
      <c r="F2020" s="774"/>
      <c r="G2020" s="774"/>
      <c r="H2020" s="774"/>
    </row>
    <row r="2021" spans="3:8" s="146" customFormat="1" ht="12.75">
      <c r="C2021" s="774"/>
      <c r="D2021" s="774"/>
      <c r="E2021" s="774"/>
      <c r="F2021" s="774"/>
      <c r="G2021" s="774"/>
      <c r="H2021" s="774"/>
    </row>
    <row r="2022" spans="3:8" s="146" customFormat="1" ht="12.75">
      <c r="C2022" s="774"/>
      <c r="D2022" s="774"/>
      <c r="E2022" s="774"/>
      <c r="F2022" s="774"/>
      <c r="G2022" s="774"/>
      <c r="H2022" s="774"/>
    </row>
    <row r="2023" spans="3:8" s="146" customFormat="1" ht="12.75">
      <c r="C2023" s="774"/>
      <c r="D2023" s="774"/>
      <c r="E2023" s="774"/>
      <c r="F2023" s="774"/>
      <c r="G2023" s="774"/>
      <c r="H2023" s="774"/>
    </row>
    <row r="2024" spans="3:8" s="146" customFormat="1" ht="12.75">
      <c r="C2024" s="774"/>
      <c r="D2024" s="774"/>
      <c r="E2024" s="774"/>
      <c r="F2024" s="774"/>
      <c r="G2024" s="774"/>
      <c r="H2024" s="774"/>
    </row>
    <row r="2025" spans="3:8" s="146" customFormat="1" ht="12.75">
      <c r="C2025" s="774"/>
      <c r="D2025" s="774"/>
      <c r="E2025" s="774"/>
      <c r="F2025" s="774"/>
      <c r="G2025" s="774"/>
      <c r="H2025" s="774"/>
    </row>
    <row r="2026" spans="3:8" s="146" customFormat="1" ht="12.75">
      <c r="C2026" s="774"/>
      <c r="D2026" s="774"/>
      <c r="E2026" s="774"/>
      <c r="F2026" s="774"/>
      <c r="G2026" s="774"/>
      <c r="H2026" s="774"/>
    </row>
    <row r="2027" spans="3:8" s="146" customFormat="1" ht="12.75">
      <c r="C2027" s="774"/>
      <c r="D2027" s="774"/>
      <c r="E2027" s="774"/>
      <c r="F2027" s="774"/>
      <c r="G2027" s="774"/>
      <c r="H2027" s="774"/>
    </row>
    <row r="2028" spans="3:8" s="146" customFormat="1" ht="12.75">
      <c r="C2028" s="774"/>
      <c r="D2028" s="774"/>
      <c r="E2028" s="774"/>
      <c r="F2028" s="774"/>
      <c r="G2028" s="774"/>
      <c r="H2028" s="774"/>
    </row>
    <row r="2029" spans="3:8" s="146" customFormat="1" ht="12.75">
      <c r="C2029" s="774"/>
      <c r="D2029" s="774"/>
      <c r="E2029" s="774"/>
      <c r="F2029" s="774"/>
      <c r="G2029" s="774"/>
      <c r="H2029" s="774"/>
    </row>
    <row r="2030" spans="3:8" s="146" customFormat="1" ht="12.75">
      <c r="C2030" s="774"/>
      <c r="D2030" s="774"/>
      <c r="E2030" s="774"/>
      <c r="F2030" s="774"/>
      <c r="G2030" s="774"/>
      <c r="H2030" s="774"/>
    </row>
    <row r="2031" spans="3:8" s="146" customFormat="1" ht="12.75">
      <c r="C2031" s="774"/>
      <c r="D2031" s="774"/>
      <c r="E2031" s="774"/>
      <c r="F2031" s="774"/>
      <c r="G2031" s="774"/>
      <c r="H2031" s="774"/>
    </row>
    <row r="2032" spans="3:8" s="146" customFormat="1" ht="12.75">
      <c r="C2032" s="774"/>
      <c r="D2032" s="774"/>
      <c r="E2032" s="774"/>
      <c r="F2032" s="774"/>
      <c r="G2032" s="774"/>
      <c r="H2032" s="774"/>
    </row>
    <row r="2033" spans="3:8" s="146" customFormat="1" ht="12.75">
      <c r="C2033" s="774"/>
      <c r="D2033" s="774"/>
      <c r="E2033" s="774"/>
      <c r="F2033" s="774"/>
      <c r="G2033" s="774"/>
      <c r="H2033" s="774"/>
    </row>
    <row r="2034" spans="3:8" s="146" customFormat="1" ht="12.75">
      <c r="C2034" s="774"/>
      <c r="D2034" s="774"/>
      <c r="E2034" s="774"/>
      <c r="F2034" s="774"/>
      <c r="G2034" s="774"/>
      <c r="H2034" s="774"/>
    </row>
    <row r="2035" spans="3:8" s="146" customFormat="1" ht="12.75">
      <c r="C2035" s="774"/>
      <c r="D2035" s="774"/>
      <c r="E2035" s="774"/>
      <c r="F2035" s="774"/>
      <c r="G2035" s="774"/>
      <c r="H2035" s="774"/>
    </row>
    <row r="2036" spans="3:8" s="146" customFormat="1" ht="12.75">
      <c r="C2036" s="774"/>
      <c r="D2036" s="774"/>
      <c r="E2036" s="774"/>
      <c r="F2036" s="774"/>
      <c r="G2036" s="774"/>
      <c r="H2036" s="774"/>
    </row>
    <row r="2037" spans="3:8" s="146" customFormat="1" ht="12.75">
      <c r="C2037" s="774"/>
      <c r="D2037" s="774"/>
      <c r="E2037" s="774"/>
      <c r="F2037" s="774"/>
      <c r="G2037" s="774"/>
      <c r="H2037" s="774"/>
    </row>
    <row r="2038" spans="3:8" s="146" customFormat="1" ht="12.75">
      <c r="C2038" s="774"/>
      <c r="D2038" s="774"/>
      <c r="E2038" s="774"/>
      <c r="F2038" s="774"/>
      <c r="G2038" s="774"/>
      <c r="H2038" s="774"/>
    </row>
    <row r="2039" spans="3:8" s="146" customFormat="1" ht="12.75">
      <c r="C2039" s="774"/>
      <c r="D2039" s="774"/>
      <c r="E2039" s="774"/>
      <c r="F2039" s="774"/>
      <c r="G2039" s="774"/>
      <c r="H2039" s="774"/>
    </row>
    <row r="2040" spans="3:8" s="146" customFormat="1" ht="12.75">
      <c r="C2040" s="774"/>
      <c r="D2040" s="774"/>
      <c r="E2040" s="774"/>
      <c r="F2040" s="774"/>
      <c r="G2040" s="774"/>
      <c r="H2040" s="774"/>
    </row>
    <row r="2041" spans="3:8" s="146" customFormat="1" ht="12.75">
      <c r="C2041" s="774"/>
      <c r="D2041" s="774"/>
      <c r="E2041" s="774"/>
      <c r="F2041" s="774"/>
      <c r="G2041" s="774"/>
      <c r="H2041" s="774"/>
    </row>
    <row r="2042" spans="3:8" s="146" customFormat="1" ht="12.75">
      <c r="C2042" s="774"/>
      <c r="D2042" s="774"/>
      <c r="E2042" s="774"/>
      <c r="F2042" s="774"/>
      <c r="G2042" s="774"/>
      <c r="H2042" s="774"/>
    </row>
    <row r="2043" spans="3:8" s="146" customFormat="1" ht="12.75">
      <c r="C2043" s="774"/>
      <c r="D2043" s="774"/>
      <c r="E2043" s="774"/>
      <c r="F2043" s="774"/>
      <c r="G2043" s="774"/>
      <c r="H2043" s="774"/>
    </row>
    <row r="2044" spans="3:8" s="146" customFormat="1" ht="12.75">
      <c r="C2044" s="774"/>
      <c r="D2044" s="774"/>
      <c r="E2044" s="774"/>
      <c r="F2044" s="774"/>
      <c r="G2044" s="774"/>
      <c r="H2044" s="774"/>
    </row>
    <row r="2045" spans="3:8" s="146" customFormat="1" ht="12.75">
      <c r="C2045" s="774"/>
      <c r="D2045" s="774"/>
      <c r="E2045" s="774"/>
      <c r="F2045" s="774"/>
      <c r="G2045" s="774"/>
      <c r="H2045" s="774"/>
    </row>
    <row r="2046" spans="3:8" s="146" customFormat="1" ht="12.75">
      <c r="C2046" s="774"/>
      <c r="D2046" s="774"/>
      <c r="E2046" s="774"/>
      <c r="F2046" s="774"/>
      <c r="G2046" s="774"/>
      <c r="H2046" s="774"/>
    </row>
    <row r="2047" spans="3:8" s="146" customFormat="1" ht="12.75">
      <c r="C2047" s="774"/>
      <c r="D2047" s="774"/>
      <c r="E2047" s="774"/>
      <c r="F2047" s="774"/>
      <c r="G2047" s="774"/>
      <c r="H2047" s="774"/>
    </row>
    <row r="2048" spans="3:8" s="146" customFormat="1" ht="12.75">
      <c r="C2048" s="774"/>
      <c r="D2048" s="774"/>
      <c r="E2048" s="774"/>
      <c r="F2048" s="774"/>
      <c r="G2048" s="774"/>
      <c r="H2048" s="774"/>
    </row>
    <row r="2049" spans="3:8" s="146" customFormat="1" ht="12.75">
      <c r="C2049" s="774"/>
      <c r="D2049" s="774"/>
      <c r="E2049" s="774"/>
      <c r="F2049" s="774"/>
      <c r="G2049" s="774"/>
      <c r="H2049" s="774"/>
    </row>
    <row r="2050" spans="3:8" s="146" customFormat="1" ht="12.75">
      <c r="C2050" s="774"/>
      <c r="D2050" s="774"/>
      <c r="E2050" s="774"/>
      <c r="F2050" s="774"/>
      <c r="G2050" s="774"/>
      <c r="H2050" s="774"/>
    </row>
    <row r="2051" spans="3:8" s="146" customFormat="1" ht="12.75">
      <c r="C2051" s="774"/>
      <c r="D2051" s="774"/>
      <c r="E2051" s="774"/>
      <c r="F2051" s="774"/>
      <c r="G2051" s="774"/>
      <c r="H2051" s="774"/>
    </row>
    <row r="2052" spans="3:8" s="146" customFormat="1" ht="12.75">
      <c r="C2052" s="774"/>
      <c r="D2052" s="774"/>
      <c r="E2052" s="774"/>
      <c r="F2052" s="774"/>
      <c r="G2052" s="774"/>
      <c r="H2052" s="774"/>
    </row>
    <row r="2053" spans="3:8" s="146" customFormat="1" ht="12.75">
      <c r="C2053" s="774"/>
      <c r="D2053" s="774"/>
      <c r="E2053" s="774"/>
      <c r="F2053" s="774"/>
      <c r="G2053" s="774"/>
      <c r="H2053" s="774"/>
    </row>
    <row r="2054" spans="3:8" s="146" customFormat="1" ht="12.75">
      <c r="C2054" s="774"/>
      <c r="D2054" s="774"/>
      <c r="E2054" s="774"/>
      <c r="F2054" s="774"/>
      <c r="G2054" s="774"/>
      <c r="H2054" s="774"/>
    </row>
    <row r="2055" spans="3:8" s="146" customFormat="1" ht="12.75">
      <c r="C2055" s="774"/>
      <c r="D2055" s="774"/>
      <c r="E2055" s="774"/>
      <c r="F2055" s="774"/>
      <c r="G2055" s="774"/>
      <c r="H2055" s="774"/>
    </row>
    <row r="2056" spans="3:8" s="146" customFormat="1" ht="12.75">
      <c r="C2056" s="774"/>
      <c r="D2056" s="774"/>
      <c r="E2056" s="774"/>
      <c r="F2056" s="774"/>
      <c r="G2056" s="774"/>
      <c r="H2056" s="774"/>
    </row>
    <row r="2057" spans="3:8" s="146" customFormat="1" ht="12.75">
      <c r="C2057" s="774"/>
      <c r="D2057" s="774"/>
      <c r="E2057" s="774"/>
      <c r="F2057" s="774"/>
      <c r="G2057" s="774"/>
      <c r="H2057" s="774"/>
    </row>
    <row r="2058" spans="3:8" s="146" customFormat="1" ht="12.75">
      <c r="C2058" s="774"/>
      <c r="D2058" s="774"/>
      <c r="E2058" s="774"/>
      <c r="F2058" s="774"/>
      <c r="G2058" s="774"/>
      <c r="H2058" s="774"/>
    </row>
    <row r="2059" spans="3:8" s="146" customFormat="1" ht="12.75">
      <c r="C2059" s="774"/>
      <c r="D2059" s="774"/>
      <c r="E2059" s="774"/>
      <c r="F2059" s="774"/>
      <c r="G2059" s="774"/>
      <c r="H2059" s="774"/>
    </row>
    <row r="2060" spans="3:8" s="146" customFormat="1" ht="12.75">
      <c r="C2060" s="774"/>
      <c r="D2060" s="774"/>
      <c r="E2060" s="774"/>
      <c r="F2060" s="774"/>
      <c r="G2060" s="774"/>
      <c r="H2060" s="774"/>
    </row>
    <row r="2061" spans="3:8" s="146" customFormat="1" ht="12.75">
      <c r="C2061" s="774"/>
      <c r="D2061" s="774"/>
      <c r="E2061" s="774"/>
      <c r="F2061" s="774"/>
      <c r="G2061" s="774"/>
      <c r="H2061" s="774"/>
    </row>
    <row r="2062" spans="3:8" s="146" customFormat="1" ht="12.75">
      <c r="C2062" s="774"/>
      <c r="D2062" s="774"/>
      <c r="E2062" s="774"/>
      <c r="F2062" s="774"/>
      <c r="G2062" s="774"/>
      <c r="H2062" s="774"/>
    </row>
    <row r="2063" spans="3:8" s="146" customFormat="1" ht="12.75">
      <c r="C2063" s="774"/>
      <c r="D2063" s="774"/>
      <c r="E2063" s="774"/>
      <c r="F2063" s="774"/>
      <c r="G2063" s="774"/>
      <c r="H2063" s="774"/>
    </row>
    <row r="2064" spans="3:8" s="146" customFormat="1" ht="12.75">
      <c r="C2064" s="774"/>
      <c r="D2064" s="774"/>
      <c r="E2064" s="774"/>
      <c r="F2064" s="774"/>
      <c r="G2064" s="774"/>
      <c r="H2064" s="774"/>
    </row>
    <row r="2065" spans="3:8" s="146" customFormat="1" ht="12.75">
      <c r="C2065" s="774"/>
      <c r="D2065" s="774"/>
      <c r="E2065" s="774"/>
      <c r="F2065" s="774"/>
      <c r="G2065" s="774"/>
      <c r="H2065" s="774"/>
    </row>
    <row r="2066" spans="3:8" s="146" customFormat="1" ht="12.75">
      <c r="C2066" s="774"/>
      <c r="D2066" s="774"/>
      <c r="E2066" s="774"/>
      <c r="F2066" s="774"/>
      <c r="G2066" s="774"/>
      <c r="H2066" s="774"/>
    </row>
    <row r="2067" spans="3:8" s="146" customFormat="1" ht="12.75">
      <c r="C2067" s="774"/>
      <c r="D2067" s="774"/>
      <c r="E2067" s="774"/>
      <c r="F2067" s="774"/>
      <c r="G2067" s="774"/>
      <c r="H2067" s="774"/>
    </row>
    <row r="2068" spans="3:8" s="146" customFormat="1" ht="12.75">
      <c r="C2068" s="774"/>
      <c r="D2068" s="774"/>
      <c r="E2068" s="774"/>
      <c r="F2068" s="774"/>
      <c r="G2068" s="774"/>
      <c r="H2068" s="774"/>
    </row>
    <row r="2069" spans="3:8" s="146" customFormat="1" ht="12.75">
      <c r="C2069" s="774"/>
      <c r="D2069" s="774"/>
      <c r="E2069" s="774"/>
      <c r="F2069" s="774"/>
      <c r="G2069" s="774"/>
      <c r="H2069" s="774"/>
    </row>
    <row r="2070" spans="3:8" s="146" customFormat="1" ht="12.75">
      <c r="C2070" s="774"/>
      <c r="D2070" s="774"/>
      <c r="E2070" s="774"/>
      <c r="F2070" s="774"/>
      <c r="G2070" s="774"/>
      <c r="H2070" s="774"/>
    </row>
    <row r="2071" spans="3:8" s="146" customFormat="1" ht="12.75">
      <c r="C2071" s="774"/>
      <c r="D2071" s="774"/>
      <c r="E2071" s="774"/>
      <c r="F2071" s="774"/>
      <c r="G2071" s="774"/>
      <c r="H2071" s="774"/>
    </row>
    <row r="2072" spans="3:8" s="146" customFormat="1" ht="12.75">
      <c r="C2072" s="774"/>
      <c r="D2072" s="774"/>
      <c r="E2072" s="774"/>
      <c r="F2072" s="774"/>
      <c r="G2072" s="774"/>
      <c r="H2072" s="774"/>
    </row>
    <row r="2073" spans="3:8" s="146" customFormat="1" ht="12.75">
      <c r="C2073" s="774"/>
      <c r="D2073" s="774"/>
      <c r="E2073" s="774"/>
      <c r="F2073" s="774"/>
      <c r="G2073" s="774"/>
      <c r="H2073" s="774"/>
    </row>
    <row r="2074" spans="3:8" s="146" customFormat="1" ht="12.75">
      <c r="C2074" s="774"/>
      <c r="D2074" s="774"/>
      <c r="E2074" s="774"/>
      <c r="F2074" s="774"/>
      <c r="G2074" s="774"/>
      <c r="H2074" s="774"/>
    </row>
    <row r="2075" spans="3:8" s="146" customFormat="1" ht="12.75">
      <c r="C2075" s="774"/>
      <c r="D2075" s="774"/>
      <c r="E2075" s="774"/>
      <c r="F2075" s="774"/>
      <c r="G2075" s="774"/>
      <c r="H2075" s="774"/>
    </row>
    <row r="2076" spans="3:8" s="146" customFormat="1" ht="12.75">
      <c r="C2076" s="774"/>
      <c r="D2076" s="774"/>
      <c r="E2076" s="774"/>
      <c r="F2076" s="774"/>
      <c r="G2076" s="774"/>
      <c r="H2076" s="774"/>
    </row>
    <row r="2077" spans="3:8" s="146" customFormat="1" ht="12.75">
      <c r="C2077" s="774"/>
      <c r="D2077" s="774"/>
      <c r="E2077" s="774"/>
      <c r="F2077" s="774"/>
      <c r="G2077" s="774"/>
      <c r="H2077" s="774"/>
    </row>
    <row r="2078" spans="3:8" s="146" customFormat="1" ht="12.75">
      <c r="C2078" s="774"/>
      <c r="D2078" s="774"/>
      <c r="E2078" s="774"/>
      <c r="F2078" s="774"/>
      <c r="G2078" s="774"/>
      <c r="H2078" s="774"/>
    </row>
    <row r="2079" spans="3:8" s="146" customFormat="1" ht="12.75">
      <c r="C2079" s="774"/>
      <c r="D2079" s="774"/>
      <c r="E2079" s="774"/>
      <c r="F2079" s="774"/>
      <c r="G2079" s="774"/>
      <c r="H2079" s="774"/>
    </row>
    <row r="2080" spans="3:8" s="146" customFormat="1" ht="12.75">
      <c r="C2080" s="774"/>
      <c r="D2080" s="774"/>
      <c r="E2080" s="774"/>
      <c r="F2080" s="774"/>
      <c r="G2080" s="774"/>
      <c r="H2080" s="774"/>
    </row>
    <row r="2081" spans="3:8" s="146" customFormat="1" ht="12.75">
      <c r="C2081" s="774"/>
      <c r="D2081" s="774"/>
      <c r="E2081" s="774"/>
      <c r="F2081" s="774"/>
      <c r="G2081" s="774"/>
      <c r="H2081" s="774"/>
    </row>
    <row r="2082" spans="3:8" s="146" customFormat="1" ht="12.75">
      <c r="C2082" s="774"/>
      <c r="D2082" s="774"/>
      <c r="E2082" s="774"/>
      <c r="F2082" s="774"/>
      <c r="G2082" s="774"/>
      <c r="H2082" s="774"/>
    </row>
    <row r="2083" spans="3:8" s="146" customFormat="1" ht="12.75">
      <c r="C2083" s="774"/>
      <c r="D2083" s="774"/>
      <c r="E2083" s="774"/>
      <c r="F2083" s="774"/>
      <c r="G2083" s="774"/>
      <c r="H2083" s="774"/>
    </row>
    <row r="2084" spans="3:8" s="146" customFormat="1" ht="12.75">
      <c r="C2084" s="774"/>
      <c r="D2084" s="774"/>
      <c r="E2084" s="774"/>
      <c r="F2084" s="774"/>
      <c r="G2084" s="774"/>
      <c r="H2084" s="774"/>
    </row>
    <row r="2085" spans="3:8" s="146" customFormat="1" ht="12.75">
      <c r="C2085" s="774"/>
      <c r="D2085" s="774"/>
      <c r="E2085" s="774"/>
      <c r="F2085" s="774"/>
      <c r="G2085" s="774"/>
      <c r="H2085" s="774"/>
    </row>
    <row r="2086" spans="3:8" s="146" customFormat="1" ht="12.75">
      <c r="C2086" s="774"/>
      <c r="D2086" s="774"/>
      <c r="E2086" s="774"/>
      <c r="F2086" s="774"/>
      <c r="G2086" s="774"/>
      <c r="H2086" s="774"/>
    </row>
    <row r="2087" spans="3:8" s="146" customFormat="1" ht="12.75">
      <c r="C2087" s="774"/>
      <c r="D2087" s="774"/>
      <c r="E2087" s="774"/>
      <c r="F2087" s="774"/>
      <c r="G2087" s="774"/>
      <c r="H2087" s="774"/>
    </row>
    <row r="2088" spans="3:8" s="146" customFormat="1" ht="12.75">
      <c r="C2088" s="774"/>
      <c r="D2088" s="774"/>
      <c r="E2088" s="774"/>
      <c r="F2088" s="774"/>
      <c r="G2088" s="774"/>
      <c r="H2088" s="774"/>
    </row>
    <row r="2089" spans="3:8" s="146" customFormat="1" ht="12.75">
      <c r="C2089" s="774"/>
      <c r="D2089" s="774"/>
      <c r="E2089" s="774"/>
      <c r="F2089" s="774"/>
      <c r="G2089" s="774"/>
      <c r="H2089" s="774"/>
    </row>
    <row r="2090" spans="3:8" s="146" customFormat="1" ht="12.75">
      <c r="C2090" s="774"/>
      <c r="D2090" s="774"/>
      <c r="E2090" s="774"/>
      <c r="F2090" s="774"/>
      <c r="G2090" s="774"/>
      <c r="H2090" s="774"/>
    </row>
    <row r="2091" spans="3:8" s="146" customFormat="1" ht="12.75">
      <c r="C2091" s="774"/>
      <c r="D2091" s="774"/>
      <c r="E2091" s="774"/>
      <c r="F2091" s="774"/>
      <c r="G2091" s="774"/>
      <c r="H2091" s="774"/>
    </row>
    <row r="2092" spans="3:8" s="146" customFormat="1" ht="12.75">
      <c r="C2092" s="774"/>
      <c r="D2092" s="774"/>
      <c r="E2092" s="774"/>
      <c r="F2092" s="774"/>
      <c r="G2092" s="774"/>
      <c r="H2092" s="774"/>
    </row>
    <row r="2093" spans="3:8" s="146" customFormat="1" ht="12.75">
      <c r="C2093" s="774"/>
      <c r="D2093" s="774"/>
      <c r="E2093" s="774"/>
      <c r="F2093" s="774"/>
      <c r="G2093" s="774"/>
      <c r="H2093" s="774"/>
    </row>
    <row r="2094" spans="3:8" s="146" customFormat="1" ht="12.75">
      <c r="C2094" s="774"/>
      <c r="D2094" s="774"/>
      <c r="E2094" s="774"/>
      <c r="F2094" s="774"/>
      <c r="G2094" s="774"/>
      <c r="H2094" s="774"/>
    </row>
    <row r="2095" spans="3:8" s="146" customFormat="1" ht="12.75">
      <c r="C2095" s="774"/>
      <c r="D2095" s="774"/>
      <c r="E2095" s="774"/>
      <c r="F2095" s="774"/>
      <c r="G2095" s="774"/>
      <c r="H2095" s="774"/>
    </row>
    <row r="2096" spans="3:8" s="146" customFormat="1" ht="12.75">
      <c r="C2096" s="774"/>
      <c r="D2096" s="774"/>
      <c r="E2096" s="774"/>
      <c r="F2096" s="774"/>
      <c r="G2096" s="774"/>
      <c r="H2096" s="774"/>
    </row>
    <row r="2097" spans="3:8" s="146" customFormat="1" ht="12.75">
      <c r="C2097" s="774"/>
      <c r="D2097" s="774"/>
      <c r="E2097" s="774"/>
      <c r="F2097" s="774"/>
      <c r="G2097" s="774"/>
      <c r="H2097" s="774"/>
    </row>
    <row r="2098" spans="3:8" s="146" customFormat="1" ht="12.75">
      <c r="C2098" s="774"/>
      <c r="D2098" s="774"/>
      <c r="E2098" s="774"/>
      <c r="F2098" s="774"/>
      <c r="G2098" s="774"/>
      <c r="H2098" s="774"/>
    </row>
    <row r="2099" spans="3:8" s="146" customFormat="1" ht="12.75">
      <c r="C2099" s="774"/>
      <c r="D2099" s="774"/>
      <c r="E2099" s="774"/>
      <c r="F2099" s="774"/>
      <c r="G2099" s="774"/>
      <c r="H2099" s="774"/>
    </row>
    <row r="2100" spans="3:8" s="146" customFormat="1" ht="12.75">
      <c r="C2100" s="774"/>
      <c r="D2100" s="774"/>
      <c r="E2100" s="774"/>
      <c r="F2100" s="774"/>
      <c r="G2100" s="774"/>
      <c r="H2100" s="774"/>
    </row>
    <row r="2101" spans="3:8" s="146" customFormat="1" ht="12.75">
      <c r="C2101" s="774"/>
      <c r="D2101" s="774"/>
      <c r="E2101" s="774"/>
      <c r="F2101" s="774"/>
      <c r="G2101" s="774"/>
      <c r="H2101" s="774"/>
    </row>
    <row r="2102" spans="3:8" s="146" customFormat="1" ht="12.75">
      <c r="C2102" s="774"/>
      <c r="D2102" s="774"/>
      <c r="E2102" s="774"/>
      <c r="F2102" s="774"/>
      <c r="G2102" s="774"/>
      <c r="H2102" s="774"/>
    </row>
    <row r="2103" spans="3:8" s="146" customFormat="1" ht="12.75">
      <c r="C2103" s="774"/>
      <c r="D2103" s="774"/>
      <c r="E2103" s="774"/>
      <c r="F2103" s="774"/>
      <c r="G2103" s="774"/>
      <c r="H2103" s="774"/>
    </row>
    <row r="2104" spans="3:8" s="146" customFormat="1" ht="12.75">
      <c r="C2104" s="774"/>
      <c r="D2104" s="774"/>
      <c r="E2104" s="774"/>
      <c r="F2104" s="774"/>
      <c r="G2104" s="774"/>
      <c r="H2104" s="774"/>
    </row>
    <row r="2105" spans="3:8" s="146" customFormat="1" ht="12.75">
      <c r="C2105" s="774"/>
      <c r="D2105" s="774"/>
      <c r="E2105" s="774"/>
      <c r="F2105" s="774"/>
      <c r="G2105" s="774"/>
      <c r="H2105" s="774"/>
    </row>
    <row r="2106" spans="3:8" s="146" customFormat="1" ht="12.75">
      <c r="C2106" s="774"/>
      <c r="D2106" s="774"/>
      <c r="E2106" s="774"/>
      <c r="F2106" s="774"/>
      <c r="G2106" s="774"/>
      <c r="H2106" s="774"/>
    </row>
    <row r="2107" spans="3:8" s="146" customFormat="1" ht="12.75">
      <c r="C2107" s="774"/>
      <c r="D2107" s="774"/>
      <c r="E2107" s="774"/>
      <c r="F2107" s="774"/>
      <c r="G2107" s="774"/>
      <c r="H2107" s="774"/>
    </row>
    <row r="2108" spans="3:8" s="146" customFormat="1" ht="12.75">
      <c r="C2108" s="774"/>
      <c r="D2108" s="774"/>
      <c r="E2108" s="774"/>
      <c r="F2108" s="774"/>
      <c r="G2108" s="774"/>
      <c r="H2108" s="774"/>
    </row>
    <row r="2109" spans="3:8" s="146" customFormat="1" ht="12.75">
      <c r="C2109" s="774"/>
      <c r="D2109" s="774"/>
      <c r="E2109" s="774"/>
      <c r="F2109" s="774"/>
      <c r="G2109" s="774"/>
      <c r="H2109" s="774"/>
    </row>
    <row r="2110" spans="3:8" s="146" customFormat="1" ht="12.75">
      <c r="C2110" s="774"/>
      <c r="D2110" s="774"/>
      <c r="E2110" s="774"/>
      <c r="F2110" s="774"/>
      <c r="G2110" s="774"/>
      <c r="H2110" s="774"/>
    </row>
    <row r="2111" spans="3:8" s="146" customFormat="1" ht="12.75">
      <c r="C2111" s="774"/>
      <c r="D2111" s="774"/>
      <c r="E2111" s="774"/>
      <c r="F2111" s="774"/>
      <c r="G2111" s="774"/>
      <c r="H2111" s="774"/>
    </row>
    <row r="2112" spans="3:8" s="146" customFormat="1" ht="12.75">
      <c r="C2112" s="774"/>
      <c r="D2112" s="774"/>
      <c r="E2112" s="774"/>
      <c r="F2112" s="774"/>
      <c r="G2112" s="774"/>
      <c r="H2112" s="774"/>
    </row>
    <row r="2113" spans="3:8" s="146" customFormat="1" ht="12.75">
      <c r="C2113" s="774"/>
      <c r="D2113" s="774"/>
      <c r="E2113" s="774"/>
      <c r="F2113" s="774"/>
      <c r="G2113" s="774"/>
      <c r="H2113" s="774"/>
    </row>
    <row r="2114" spans="3:8" s="146" customFormat="1" ht="12.75">
      <c r="C2114" s="774"/>
      <c r="D2114" s="774"/>
      <c r="E2114" s="774"/>
      <c r="F2114" s="774"/>
      <c r="G2114" s="774"/>
      <c r="H2114" s="774"/>
    </row>
    <row r="2115" spans="3:8" s="146" customFormat="1" ht="12.75">
      <c r="C2115" s="774"/>
      <c r="D2115" s="774"/>
      <c r="E2115" s="774"/>
      <c r="F2115" s="774"/>
      <c r="G2115" s="774"/>
      <c r="H2115" s="774"/>
    </row>
    <row r="2116" spans="3:8" s="146" customFormat="1" ht="12.75">
      <c r="C2116" s="774"/>
      <c r="D2116" s="774"/>
      <c r="E2116" s="774"/>
      <c r="F2116" s="774"/>
      <c r="G2116" s="774"/>
      <c r="H2116" s="774"/>
    </row>
    <row r="2117" spans="3:8" s="146" customFormat="1" ht="12.75">
      <c r="C2117" s="774"/>
      <c r="D2117" s="774"/>
      <c r="E2117" s="774"/>
      <c r="F2117" s="774"/>
      <c r="G2117" s="774"/>
      <c r="H2117" s="774"/>
    </row>
    <row r="2118" spans="3:8" s="146" customFormat="1" ht="12.75">
      <c r="C2118" s="774"/>
      <c r="D2118" s="774"/>
      <c r="E2118" s="774"/>
      <c r="F2118" s="774"/>
      <c r="G2118" s="774"/>
      <c r="H2118" s="774"/>
    </row>
    <row r="2119" spans="3:8" s="146" customFormat="1" ht="12.75">
      <c r="C2119" s="774"/>
      <c r="D2119" s="774"/>
      <c r="E2119" s="774"/>
      <c r="F2119" s="774"/>
      <c r="G2119" s="774"/>
      <c r="H2119" s="774"/>
    </row>
    <row r="2120" spans="3:8" s="146" customFormat="1" ht="12.75">
      <c r="C2120" s="774"/>
      <c r="D2120" s="774"/>
      <c r="E2120" s="774"/>
      <c r="F2120" s="774"/>
      <c r="G2120" s="774"/>
      <c r="H2120" s="774"/>
    </row>
    <row r="2121" spans="3:8" s="146" customFormat="1" ht="12.75">
      <c r="C2121" s="774"/>
      <c r="D2121" s="774"/>
      <c r="E2121" s="774"/>
      <c r="F2121" s="774"/>
      <c r="G2121" s="774"/>
      <c r="H2121" s="774"/>
    </row>
    <row r="2122" spans="3:8" s="146" customFormat="1" ht="12.75">
      <c r="C2122" s="774"/>
      <c r="D2122" s="774"/>
      <c r="E2122" s="774"/>
      <c r="F2122" s="774"/>
      <c r="G2122" s="774"/>
      <c r="H2122" s="774"/>
    </row>
    <row r="2123" spans="3:8" s="146" customFormat="1" ht="12.75">
      <c r="C2123" s="774"/>
      <c r="D2123" s="774"/>
      <c r="E2123" s="774"/>
      <c r="F2123" s="774"/>
      <c r="G2123" s="774"/>
      <c r="H2123" s="774"/>
    </row>
    <row r="2124" spans="3:8" s="146" customFormat="1" ht="12.75">
      <c r="C2124" s="774"/>
      <c r="D2124" s="774"/>
      <c r="E2124" s="774"/>
      <c r="F2124" s="774"/>
      <c r="G2124" s="774"/>
      <c r="H2124" s="774"/>
    </row>
    <row r="2125" spans="3:8" s="146" customFormat="1" ht="12.75">
      <c r="C2125" s="774"/>
      <c r="D2125" s="774"/>
      <c r="E2125" s="774"/>
      <c r="F2125" s="774"/>
      <c r="G2125" s="774"/>
      <c r="H2125" s="774"/>
    </row>
    <row r="2126" spans="3:8" s="146" customFormat="1" ht="12.75">
      <c r="C2126" s="774"/>
      <c r="D2126" s="774"/>
      <c r="E2126" s="774"/>
      <c r="F2126" s="774"/>
      <c r="G2126" s="774"/>
      <c r="H2126" s="774"/>
    </row>
    <row r="2127" spans="3:8" s="146" customFormat="1" ht="12.75">
      <c r="C2127" s="774"/>
      <c r="D2127" s="774"/>
      <c r="E2127" s="774"/>
      <c r="F2127" s="774"/>
      <c r="G2127" s="774"/>
      <c r="H2127" s="774"/>
    </row>
    <row r="2128" spans="3:8" s="146" customFormat="1" ht="12.75">
      <c r="C2128" s="774"/>
      <c r="D2128" s="774"/>
      <c r="E2128" s="774"/>
      <c r="F2128" s="774"/>
      <c r="G2128" s="774"/>
      <c r="H2128" s="774"/>
    </row>
    <row r="2129" spans="3:8" s="146" customFormat="1" ht="12.75">
      <c r="C2129" s="774"/>
      <c r="D2129" s="774"/>
      <c r="E2129" s="774"/>
      <c r="F2129" s="774"/>
      <c r="G2129" s="774"/>
      <c r="H2129" s="774"/>
    </row>
    <row r="2130" spans="3:8" s="146" customFormat="1" ht="12.75">
      <c r="C2130" s="774"/>
      <c r="D2130" s="774"/>
      <c r="E2130" s="774"/>
      <c r="F2130" s="774"/>
      <c r="G2130" s="774"/>
      <c r="H2130" s="774"/>
    </row>
    <row r="2131" spans="3:8" s="146" customFormat="1" ht="12.75">
      <c r="C2131" s="774"/>
      <c r="D2131" s="774"/>
      <c r="E2131" s="774"/>
      <c r="F2131" s="774"/>
      <c r="G2131" s="774"/>
      <c r="H2131" s="774"/>
    </row>
    <row r="2132" spans="3:8" s="146" customFormat="1" ht="12.75">
      <c r="C2132" s="774"/>
      <c r="D2132" s="774"/>
      <c r="E2132" s="774"/>
      <c r="F2132" s="774"/>
      <c r="G2132" s="774"/>
      <c r="H2132" s="774"/>
    </row>
    <row r="2133" spans="3:8" s="146" customFormat="1" ht="12.75">
      <c r="C2133" s="774"/>
      <c r="D2133" s="774"/>
      <c r="E2133" s="774"/>
      <c r="F2133" s="774"/>
      <c r="G2133" s="774"/>
      <c r="H2133" s="774"/>
    </row>
    <row r="2134" spans="3:8" s="146" customFormat="1" ht="12.75">
      <c r="C2134" s="774"/>
      <c r="D2134" s="774"/>
      <c r="E2134" s="774"/>
      <c r="F2134" s="774"/>
      <c r="G2134" s="774"/>
      <c r="H2134" s="774"/>
    </row>
    <row r="2135" spans="3:8" s="146" customFormat="1" ht="12.75">
      <c r="C2135" s="774"/>
      <c r="D2135" s="774"/>
      <c r="E2135" s="774"/>
      <c r="F2135" s="774"/>
      <c r="G2135" s="774"/>
      <c r="H2135" s="774"/>
    </row>
    <row r="2136" spans="3:8" s="146" customFormat="1" ht="12.75">
      <c r="C2136" s="774"/>
      <c r="D2136" s="774"/>
      <c r="E2136" s="774"/>
      <c r="F2136" s="774"/>
      <c r="G2136" s="774"/>
      <c r="H2136" s="774"/>
    </row>
    <row r="2137" spans="3:8" s="146" customFormat="1" ht="12.75">
      <c r="C2137" s="774"/>
      <c r="D2137" s="774"/>
      <c r="E2137" s="774"/>
      <c r="F2137" s="774"/>
      <c r="G2137" s="774"/>
      <c r="H2137" s="774"/>
    </row>
    <row r="2138" spans="3:8" s="146" customFormat="1" ht="12.75">
      <c r="C2138" s="774"/>
      <c r="D2138" s="774"/>
      <c r="E2138" s="774"/>
      <c r="F2138" s="774"/>
      <c r="G2138" s="774"/>
      <c r="H2138" s="774"/>
    </row>
    <row r="2139" spans="3:8" s="146" customFormat="1" ht="12.75">
      <c r="C2139" s="774"/>
      <c r="D2139" s="774"/>
      <c r="E2139" s="774"/>
      <c r="F2139" s="774"/>
      <c r="G2139" s="774"/>
      <c r="H2139" s="774"/>
    </row>
    <row r="2140" spans="3:8" s="146" customFormat="1" ht="12.75">
      <c r="C2140" s="774"/>
      <c r="D2140" s="774"/>
      <c r="E2140" s="774"/>
      <c r="F2140" s="774"/>
      <c r="G2140" s="774"/>
      <c r="H2140" s="774"/>
    </row>
    <row r="2141" spans="3:8" s="146" customFormat="1" ht="12.75">
      <c r="C2141" s="774"/>
      <c r="D2141" s="774"/>
      <c r="E2141" s="774"/>
      <c r="F2141" s="774"/>
      <c r="G2141" s="774"/>
      <c r="H2141" s="774"/>
    </row>
    <row r="2142" spans="3:8" s="146" customFormat="1" ht="12.75">
      <c r="C2142" s="774"/>
      <c r="D2142" s="774"/>
      <c r="E2142" s="774"/>
      <c r="F2142" s="774"/>
      <c r="G2142" s="774"/>
      <c r="H2142" s="774"/>
    </row>
    <row r="2143" spans="3:8" s="146" customFormat="1" ht="12.75">
      <c r="C2143" s="774"/>
      <c r="D2143" s="774"/>
      <c r="E2143" s="774"/>
      <c r="F2143" s="774"/>
      <c r="G2143" s="774"/>
      <c r="H2143" s="774"/>
    </row>
    <row r="2144" spans="3:8" s="146" customFormat="1" ht="12.75">
      <c r="C2144" s="774"/>
      <c r="D2144" s="774"/>
      <c r="E2144" s="774"/>
      <c r="F2144" s="774"/>
      <c r="G2144" s="774"/>
      <c r="H2144" s="774"/>
    </row>
    <row r="2145" spans="3:8" s="146" customFormat="1" ht="12.75">
      <c r="C2145" s="774"/>
      <c r="D2145" s="774"/>
      <c r="E2145" s="774"/>
      <c r="F2145" s="774"/>
      <c r="G2145" s="774"/>
      <c r="H2145" s="774"/>
    </row>
    <row r="2146" spans="3:8" s="146" customFormat="1" ht="12.75">
      <c r="C2146" s="774"/>
      <c r="D2146" s="774"/>
      <c r="E2146" s="774"/>
      <c r="F2146" s="774"/>
      <c r="G2146" s="774"/>
      <c r="H2146" s="774"/>
    </row>
    <row r="2147" spans="3:8" s="146" customFormat="1" ht="12.75">
      <c r="C2147" s="774"/>
      <c r="D2147" s="774"/>
      <c r="E2147" s="774"/>
      <c r="F2147" s="774"/>
      <c r="G2147" s="774"/>
      <c r="H2147" s="774"/>
    </row>
    <row r="2148" spans="3:8" s="146" customFormat="1" ht="12.75">
      <c r="C2148" s="774"/>
      <c r="D2148" s="774"/>
      <c r="E2148" s="774"/>
      <c r="F2148" s="774"/>
      <c r="G2148" s="774"/>
      <c r="H2148" s="774"/>
    </row>
    <row r="2149" spans="3:8" s="146" customFormat="1" ht="12.75">
      <c r="C2149" s="774"/>
      <c r="D2149" s="774"/>
      <c r="E2149" s="774"/>
      <c r="F2149" s="774"/>
      <c r="G2149" s="774"/>
      <c r="H2149" s="774"/>
    </row>
    <row r="2150" spans="3:8" s="146" customFormat="1" ht="12.75">
      <c r="C2150" s="774"/>
      <c r="D2150" s="774"/>
      <c r="E2150" s="774"/>
      <c r="F2150" s="774"/>
      <c r="G2150" s="774"/>
      <c r="H2150" s="774"/>
    </row>
    <row r="2151" spans="3:8" s="146" customFormat="1" ht="12.75">
      <c r="C2151" s="774"/>
      <c r="D2151" s="774"/>
      <c r="E2151" s="774"/>
      <c r="F2151" s="774"/>
      <c r="G2151" s="774"/>
      <c r="H2151" s="774"/>
    </row>
    <row r="2152" spans="3:8" s="146" customFormat="1" ht="12.75">
      <c r="C2152" s="774"/>
      <c r="D2152" s="774"/>
      <c r="E2152" s="774"/>
      <c r="F2152" s="774"/>
      <c r="G2152" s="774"/>
      <c r="H2152" s="774"/>
    </row>
    <row r="2153" spans="3:8" s="146" customFormat="1" ht="12.75">
      <c r="C2153" s="774"/>
      <c r="D2153" s="774"/>
      <c r="E2153" s="774"/>
      <c r="F2153" s="774"/>
      <c r="G2153" s="774"/>
      <c r="H2153" s="774"/>
    </row>
    <row r="2154" spans="3:8" s="146" customFormat="1" ht="12.75">
      <c r="C2154" s="774"/>
      <c r="D2154" s="774"/>
      <c r="E2154" s="774"/>
      <c r="F2154" s="774"/>
      <c r="G2154" s="774"/>
      <c r="H2154" s="774"/>
    </row>
    <row r="2155" spans="3:8" s="146" customFormat="1" ht="12.75">
      <c r="C2155" s="774"/>
      <c r="D2155" s="774"/>
      <c r="E2155" s="774"/>
      <c r="F2155" s="774"/>
      <c r="G2155" s="774"/>
      <c r="H2155" s="774"/>
    </row>
    <row r="2156" spans="3:8" s="146" customFormat="1" ht="12.75">
      <c r="C2156" s="774"/>
      <c r="D2156" s="774"/>
      <c r="E2156" s="774"/>
      <c r="F2156" s="774"/>
      <c r="G2156" s="774"/>
      <c r="H2156" s="774"/>
    </row>
    <row r="2157" spans="3:8" s="146" customFormat="1" ht="12.75">
      <c r="C2157" s="774"/>
      <c r="D2157" s="774"/>
      <c r="E2157" s="774"/>
      <c r="F2157" s="774"/>
      <c r="G2157" s="774"/>
      <c r="H2157" s="774"/>
    </row>
    <row r="2158" spans="3:8" s="146" customFormat="1" ht="12.75">
      <c r="C2158" s="774"/>
      <c r="D2158" s="774"/>
      <c r="E2158" s="774"/>
      <c r="F2158" s="774"/>
      <c r="G2158" s="774"/>
      <c r="H2158" s="774"/>
    </row>
    <row r="2159" spans="3:8" s="146" customFormat="1" ht="12.75">
      <c r="C2159" s="774"/>
      <c r="D2159" s="774"/>
      <c r="E2159" s="774"/>
      <c r="F2159" s="774"/>
      <c r="G2159" s="774"/>
      <c r="H2159" s="774"/>
    </row>
    <row r="2160" spans="3:8" s="146" customFormat="1" ht="12.75">
      <c r="C2160" s="774"/>
      <c r="D2160" s="774"/>
      <c r="E2160" s="774"/>
      <c r="F2160" s="774"/>
      <c r="G2160" s="774"/>
      <c r="H2160" s="774"/>
    </row>
    <row r="2161" spans="3:8" s="146" customFormat="1" ht="12.75">
      <c r="C2161" s="774"/>
      <c r="D2161" s="774"/>
      <c r="E2161" s="774"/>
      <c r="F2161" s="774"/>
      <c r="G2161" s="774"/>
      <c r="H2161" s="774"/>
    </row>
    <row r="2162" spans="3:8" s="146" customFormat="1" ht="12.75">
      <c r="C2162" s="774"/>
      <c r="D2162" s="774"/>
      <c r="E2162" s="774"/>
      <c r="F2162" s="774"/>
      <c r="G2162" s="774"/>
      <c r="H2162" s="774"/>
    </row>
    <row r="2163" spans="3:8" s="146" customFormat="1" ht="12.75">
      <c r="C2163" s="774"/>
      <c r="D2163" s="774"/>
      <c r="E2163" s="774"/>
      <c r="F2163" s="774"/>
      <c r="G2163" s="774"/>
      <c r="H2163" s="774"/>
    </row>
    <row r="2164" spans="3:8" s="146" customFormat="1" ht="12.75">
      <c r="C2164" s="774"/>
      <c r="D2164" s="774"/>
      <c r="E2164" s="774"/>
      <c r="F2164" s="774"/>
      <c r="G2164" s="774"/>
      <c r="H2164" s="774"/>
    </row>
    <row r="2165" spans="3:8" s="146" customFormat="1" ht="12.75">
      <c r="C2165" s="774"/>
      <c r="D2165" s="774"/>
      <c r="E2165" s="774"/>
      <c r="F2165" s="774"/>
      <c r="G2165" s="774"/>
      <c r="H2165" s="774"/>
    </row>
    <row r="2166" spans="3:8" s="146" customFormat="1" ht="12.75">
      <c r="C2166" s="774"/>
      <c r="D2166" s="774"/>
      <c r="E2166" s="774"/>
      <c r="F2166" s="774"/>
      <c r="G2166" s="774"/>
      <c r="H2166" s="774"/>
    </row>
    <row r="2167" spans="3:8" s="146" customFormat="1" ht="12.75">
      <c r="C2167" s="774"/>
      <c r="D2167" s="774"/>
      <c r="E2167" s="774"/>
      <c r="F2167" s="774"/>
      <c r="G2167" s="774"/>
      <c r="H2167" s="774"/>
    </row>
    <row r="2168" spans="3:8" s="146" customFormat="1" ht="12.75">
      <c r="C2168" s="774"/>
      <c r="D2168" s="774"/>
      <c r="E2168" s="774"/>
      <c r="F2168" s="774"/>
      <c r="G2168" s="774"/>
      <c r="H2168" s="774"/>
    </row>
    <row r="2169" spans="3:8" s="146" customFormat="1" ht="12.75">
      <c r="C2169" s="774"/>
      <c r="D2169" s="774"/>
      <c r="E2169" s="774"/>
      <c r="F2169" s="774"/>
      <c r="G2169" s="774"/>
      <c r="H2169" s="774"/>
    </row>
    <row r="2170" spans="3:8" s="146" customFormat="1" ht="12.75">
      <c r="C2170" s="774"/>
      <c r="D2170" s="774"/>
      <c r="E2170" s="774"/>
      <c r="F2170" s="774"/>
      <c r="G2170" s="774"/>
      <c r="H2170" s="774"/>
    </row>
    <row r="2171" spans="3:8" s="146" customFormat="1" ht="12.75">
      <c r="C2171" s="774"/>
      <c r="D2171" s="774"/>
      <c r="E2171" s="774"/>
      <c r="F2171" s="774"/>
      <c r="G2171" s="774"/>
      <c r="H2171" s="774"/>
    </row>
    <row r="2172" spans="3:8" s="146" customFormat="1" ht="12.75">
      <c r="C2172" s="774"/>
      <c r="D2172" s="774"/>
      <c r="E2172" s="774"/>
      <c r="F2172" s="774"/>
      <c r="G2172" s="774"/>
      <c r="H2172" s="774"/>
    </row>
    <row r="2173" spans="3:8" s="146" customFormat="1" ht="12.75">
      <c r="C2173" s="774"/>
      <c r="D2173" s="774"/>
      <c r="E2173" s="774"/>
      <c r="F2173" s="774"/>
      <c r="G2173" s="774"/>
      <c r="H2173" s="774"/>
    </row>
    <row r="2174" spans="3:8" s="146" customFormat="1" ht="12.75">
      <c r="C2174" s="774"/>
      <c r="D2174" s="774"/>
      <c r="E2174" s="774"/>
      <c r="F2174" s="774"/>
      <c r="G2174" s="774"/>
      <c r="H2174" s="774"/>
    </row>
    <row r="2175" spans="3:8" s="146" customFormat="1" ht="12.75">
      <c r="C2175" s="774"/>
      <c r="D2175" s="774"/>
      <c r="E2175" s="774"/>
      <c r="F2175" s="774"/>
      <c r="G2175" s="774"/>
      <c r="H2175" s="774"/>
    </row>
    <row r="2176" spans="3:8" s="146" customFormat="1" ht="12.75">
      <c r="C2176" s="774"/>
      <c r="D2176" s="774"/>
      <c r="E2176" s="774"/>
      <c r="F2176" s="774"/>
      <c r="G2176" s="774"/>
      <c r="H2176" s="774"/>
    </row>
    <row r="2177" spans="3:8" s="146" customFormat="1" ht="12.75">
      <c r="C2177" s="774"/>
      <c r="D2177" s="774"/>
      <c r="E2177" s="774"/>
      <c r="F2177" s="774"/>
      <c r="G2177" s="774"/>
      <c r="H2177" s="774"/>
    </row>
    <row r="2178" spans="3:8" s="146" customFormat="1" ht="12.75">
      <c r="C2178" s="774"/>
      <c r="D2178" s="774"/>
      <c r="E2178" s="774"/>
      <c r="F2178" s="774"/>
      <c r="G2178" s="774"/>
      <c r="H2178" s="774"/>
    </row>
    <row r="2179" spans="3:8" s="146" customFormat="1" ht="12.75">
      <c r="C2179" s="774"/>
      <c r="D2179" s="774"/>
      <c r="E2179" s="774"/>
      <c r="F2179" s="774"/>
      <c r="G2179" s="774"/>
      <c r="H2179" s="774"/>
    </row>
    <row r="2180" spans="3:8" s="146" customFormat="1" ht="12.75">
      <c r="C2180" s="774"/>
      <c r="D2180" s="774"/>
      <c r="E2180" s="774"/>
      <c r="F2180" s="774"/>
      <c r="G2180" s="774"/>
      <c r="H2180" s="774"/>
    </row>
    <row r="2181" spans="3:8" s="146" customFormat="1" ht="12.75">
      <c r="C2181" s="774"/>
      <c r="D2181" s="774"/>
      <c r="E2181" s="774"/>
      <c r="F2181" s="774"/>
      <c r="G2181" s="774"/>
      <c r="H2181" s="774"/>
    </row>
    <row r="2182" spans="3:8" s="146" customFormat="1" ht="12.75">
      <c r="C2182" s="774"/>
      <c r="D2182" s="774"/>
      <c r="E2182" s="774"/>
      <c r="F2182" s="774"/>
      <c r="G2182" s="774"/>
      <c r="H2182" s="774"/>
    </row>
    <row r="2183" spans="3:8" s="146" customFormat="1" ht="12.75">
      <c r="C2183" s="774"/>
      <c r="D2183" s="774"/>
      <c r="E2183" s="774"/>
      <c r="F2183" s="774"/>
      <c r="G2183" s="774"/>
      <c r="H2183" s="774"/>
    </row>
    <row r="2184" spans="3:8" s="146" customFormat="1" ht="12.75">
      <c r="C2184" s="774"/>
      <c r="D2184" s="774"/>
      <c r="E2184" s="774"/>
      <c r="F2184" s="774"/>
      <c r="G2184" s="774"/>
      <c r="H2184" s="774"/>
    </row>
    <row r="2185" spans="3:8" s="146" customFormat="1" ht="12.75">
      <c r="C2185" s="774"/>
      <c r="D2185" s="774"/>
      <c r="E2185" s="774"/>
      <c r="F2185" s="774"/>
      <c r="G2185" s="774"/>
      <c r="H2185" s="774"/>
    </row>
    <row r="2186" spans="3:8" s="146" customFormat="1" ht="12.75">
      <c r="C2186" s="774"/>
      <c r="D2186" s="774"/>
      <c r="E2186" s="774"/>
      <c r="F2186" s="774"/>
      <c r="G2186" s="774"/>
      <c r="H2186" s="774"/>
    </row>
    <row r="2187" spans="3:8" s="146" customFormat="1" ht="12.75">
      <c r="C2187" s="774"/>
      <c r="D2187" s="774"/>
      <c r="E2187" s="774"/>
      <c r="F2187" s="774"/>
      <c r="G2187" s="774"/>
      <c r="H2187" s="774"/>
    </row>
    <row r="2188" spans="3:8" s="146" customFormat="1" ht="12.75">
      <c r="C2188" s="774"/>
      <c r="D2188" s="774"/>
      <c r="E2188" s="774"/>
      <c r="F2188" s="774"/>
      <c r="G2188" s="774"/>
      <c r="H2188" s="774"/>
    </row>
    <row r="2189" spans="3:8" s="146" customFormat="1" ht="12.75">
      <c r="C2189" s="774"/>
      <c r="D2189" s="774"/>
      <c r="E2189" s="774"/>
      <c r="F2189" s="774"/>
      <c r="G2189" s="774"/>
      <c r="H2189" s="774"/>
    </row>
    <row r="2190" spans="3:8" s="146" customFormat="1" ht="12.75">
      <c r="C2190" s="774"/>
      <c r="D2190" s="774"/>
      <c r="E2190" s="774"/>
      <c r="F2190" s="774"/>
      <c r="G2190" s="774"/>
      <c r="H2190" s="774"/>
    </row>
    <row r="2191" spans="3:8" s="146" customFormat="1" ht="12.75">
      <c r="C2191" s="774"/>
      <c r="D2191" s="774"/>
      <c r="E2191" s="774"/>
      <c r="F2191" s="774"/>
      <c r="G2191" s="774"/>
      <c r="H2191" s="774"/>
    </row>
    <row r="2192" spans="3:8" s="146" customFormat="1" ht="12.75">
      <c r="C2192" s="774"/>
      <c r="D2192" s="774"/>
      <c r="E2192" s="774"/>
      <c r="F2192" s="774"/>
      <c r="G2192" s="774"/>
      <c r="H2192" s="774"/>
    </row>
    <row r="2193" spans="3:8" s="146" customFormat="1" ht="12.75">
      <c r="C2193" s="774"/>
      <c r="D2193" s="774"/>
      <c r="E2193" s="774"/>
      <c r="F2193" s="774"/>
      <c r="G2193" s="774"/>
      <c r="H2193" s="774"/>
    </row>
    <row r="2194" spans="3:8" s="146" customFormat="1" ht="12.75">
      <c r="C2194" s="774"/>
      <c r="D2194" s="774"/>
      <c r="E2194" s="774"/>
      <c r="F2194" s="774"/>
      <c r="G2194" s="774"/>
      <c r="H2194" s="774"/>
    </row>
    <row r="2195" spans="3:8" s="146" customFormat="1" ht="12.75">
      <c r="C2195" s="774"/>
      <c r="D2195" s="774"/>
      <c r="E2195" s="774"/>
      <c r="F2195" s="774"/>
      <c r="G2195" s="774"/>
      <c r="H2195" s="774"/>
    </row>
    <row r="2196" spans="3:8" s="146" customFormat="1" ht="12.75">
      <c r="C2196" s="774"/>
      <c r="D2196" s="774"/>
      <c r="E2196" s="774"/>
      <c r="F2196" s="774"/>
      <c r="G2196" s="774"/>
      <c r="H2196" s="774"/>
    </row>
    <row r="2197" spans="3:8" s="146" customFormat="1" ht="12.75">
      <c r="C2197" s="774"/>
      <c r="D2197" s="774"/>
      <c r="E2197" s="774"/>
      <c r="F2197" s="774"/>
      <c r="G2197" s="774"/>
      <c r="H2197" s="774"/>
    </row>
    <row r="2198" spans="3:8" s="146" customFormat="1" ht="12.75">
      <c r="C2198" s="774"/>
      <c r="D2198" s="774"/>
      <c r="E2198" s="774"/>
      <c r="F2198" s="774"/>
      <c r="G2198" s="774"/>
      <c r="H2198" s="774"/>
    </row>
    <row r="2199" spans="3:8" s="146" customFormat="1" ht="12.75">
      <c r="C2199" s="774"/>
      <c r="D2199" s="774"/>
      <c r="E2199" s="774"/>
      <c r="F2199" s="774"/>
      <c r="G2199" s="774"/>
      <c r="H2199" s="774"/>
    </row>
    <row r="2200" spans="3:8" s="146" customFormat="1" ht="12.75">
      <c r="C2200" s="774"/>
      <c r="D2200" s="774"/>
      <c r="E2200" s="774"/>
      <c r="F2200" s="774"/>
      <c r="G2200" s="774"/>
      <c r="H2200" s="774"/>
    </row>
    <row r="2201" spans="3:8" s="146" customFormat="1" ht="12.75">
      <c r="C2201" s="774"/>
      <c r="D2201" s="774"/>
      <c r="E2201" s="774"/>
      <c r="F2201" s="774"/>
      <c r="G2201" s="774"/>
      <c r="H2201" s="774"/>
    </row>
    <row r="2202" spans="3:8" s="146" customFormat="1" ht="12.75">
      <c r="C2202" s="774"/>
      <c r="D2202" s="774"/>
      <c r="E2202" s="774"/>
      <c r="F2202" s="774"/>
      <c r="G2202" s="774"/>
      <c r="H2202" s="774"/>
    </row>
    <row r="2203" spans="3:8" s="146" customFormat="1" ht="12.75">
      <c r="C2203" s="774"/>
      <c r="D2203" s="774"/>
      <c r="E2203" s="774"/>
      <c r="F2203" s="774"/>
      <c r="G2203" s="774"/>
      <c r="H2203" s="774"/>
    </row>
    <row r="2204" spans="3:8" s="146" customFormat="1" ht="12.75">
      <c r="C2204" s="774"/>
      <c r="D2204" s="774"/>
      <c r="E2204" s="774"/>
      <c r="F2204" s="774"/>
      <c r="G2204" s="774"/>
      <c r="H2204" s="774"/>
    </row>
    <row r="2205" spans="3:8" s="146" customFormat="1" ht="12.75">
      <c r="C2205" s="774"/>
      <c r="D2205" s="774"/>
      <c r="E2205" s="774"/>
      <c r="F2205" s="774"/>
      <c r="G2205" s="774"/>
      <c r="H2205" s="774"/>
    </row>
    <row r="2206" spans="3:8" s="146" customFormat="1" ht="12.75">
      <c r="C2206" s="774"/>
      <c r="D2206" s="774"/>
      <c r="E2206" s="774"/>
      <c r="F2206" s="774"/>
      <c r="G2206" s="774"/>
      <c r="H2206" s="774"/>
    </row>
    <row r="2207" spans="3:8" s="146" customFormat="1" ht="12.75">
      <c r="C2207" s="774"/>
      <c r="D2207" s="774"/>
      <c r="E2207" s="774"/>
      <c r="F2207" s="774"/>
      <c r="G2207" s="774"/>
      <c r="H2207" s="774"/>
    </row>
    <row r="2208" spans="3:8" s="146" customFormat="1" ht="12.75">
      <c r="C2208" s="774"/>
      <c r="D2208" s="774"/>
      <c r="E2208" s="774"/>
      <c r="F2208" s="774"/>
      <c r="G2208" s="774"/>
      <c r="H2208" s="774"/>
    </row>
    <row r="2209" spans="3:8" s="146" customFormat="1" ht="12.75">
      <c r="C2209" s="774"/>
      <c r="D2209" s="774"/>
      <c r="E2209" s="774"/>
      <c r="F2209" s="774"/>
      <c r="G2209" s="774"/>
      <c r="H2209" s="774"/>
    </row>
    <row r="2210" spans="3:8" s="146" customFormat="1" ht="12.75">
      <c r="C2210" s="774"/>
      <c r="D2210" s="774"/>
      <c r="E2210" s="774"/>
      <c r="F2210" s="774"/>
      <c r="G2210" s="774"/>
      <c r="H2210" s="774"/>
    </row>
    <row r="2211" spans="3:8" s="146" customFormat="1" ht="12.75">
      <c r="C2211" s="774"/>
      <c r="D2211" s="774"/>
      <c r="E2211" s="774"/>
      <c r="F2211" s="774"/>
      <c r="G2211" s="774"/>
      <c r="H2211" s="774"/>
    </row>
    <row r="2212" spans="3:8" s="146" customFormat="1" ht="12.75">
      <c r="C2212" s="774"/>
      <c r="D2212" s="774"/>
      <c r="E2212" s="774"/>
      <c r="F2212" s="774"/>
      <c r="G2212" s="774"/>
      <c r="H2212" s="774"/>
    </row>
    <row r="2213" spans="3:8" s="146" customFormat="1" ht="12.75">
      <c r="C2213" s="774"/>
      <c r="D2213" s="774"/>
      <c r="E2213" s="774"/>
      <c r="F2213" s="774"/>
      <c r="G2213" s="774"/>
      <c r="H2213" s="774"/>
    </row>
    <row r="2214" spans="3:8" s="146" customFormat="1" ht="12.75">
      <c r="C2214" s="774"/>
      <c r="D2214" s="774"/>
      <c r="E2214" s="774"/>
      <c r="F2214" s="774"/>
      <c r="G2214" s="774"/>
      <c r="H2214" s="774"/>
    </row>
    <row r="2215" spans="3:8" s="146" customFormat="1" ht="12.75">
      <c r="C2215" s="774"/>
      <c r="D2215" s="774"/>
      <c r="E2215" s="774"/>
      <c r="F2215" s="774"/>
      <c r="G2215" s="774"/>
      <c r="H2215" s="774"/>
    </row>
    <row r="2216" spans="3:8" s="146" customFormat="1" ht="12.75">
      <c r="C2216" s="774"/>
      <c r="D2216" s="774"/>
      <c r="E2216" s="774"/>
      <c r="F2216" s="774"/>
      <c r="G2216" s="774"/>
      <c r="H2216" s="774"/>
    </row>
    <row r="2217" spans="3:8" s="146" customFormat="1" ht="12.75">
      <c r="C2217" s="774"/>
      <c r="D2217" s="774"/>
      <c r="E2217" s="774"/>
      <c r="F2217" s="774"/>
      <c r="G2217" s="774"/>
      <c r="H2217" s="774"/>
    </row>
    <row r="2218" spans="3:8" s="146" customFormat="1" ht="12.75">
      <c r="C2218" s="774"/>
      <c r="D2218" s="774"/>
      <c r="E2218" s="774"/>
      <c r="F2218" s="774"/>
      <c r="G2218" s="774"/>
      <c r="H2218" s="774"/>
    </row>
    <row r="2219" spans="3:8" s="146" customFormat="1" ht="12.75">
      <c r="C2219" s="774"/>
      <c r="D2219" s="774"/>
      <c r="E2219" s="774"/>
      <c r="F2219" s="774"/>
      <c r="G2219" s="774"/>
      <c r="H2219" s="774"/>
    </row>
    <row r="2220" spans="3:8" s="146" customFormat="1" ht="12.75">
      <c r="C2220" s="774"/>
      <c r="D2220" s="774"/>
      <c r="E2220" s="774"/>
      <c r="F2220" s="774"/>
      <c r="G2220" s="774"/>
      <c r="H2220" s="774"/>
    </row>
    <row r="2221" spans="3:8" s="146" customFormat="1" ht="12.75">
      <c r="C2221" s="774"/>
      <c r="D2221" s="774"/>
      <c r="E2221" s="774"/>
      <c r="F2221" s="774"/>
      <c r="G2221" s="774"/>
      <c r="H2221" s="774"/>
    </row>
    <row r="2222" spans="3:8" s="146" customFormat="1" ht="12.75">
      <c r="C2222" s="774"/>
      <c r="D2222" s="774"/>
      <c r="E2222" s="774"/>
      <c r="F2222" s="774"/>
      <c r="G2222" s="774"/>
      <c r="H2222" s="774"/>
    </row>
    <row r="2223" spans="3:8" s="146" customFormat="1" ht="12.75">
      <c r="C2223" s="774"/>
      <c r="D2223" s="774"/>
      <c r="E2223" s="774"/>
      <c r="F2223" s="774"/>
      <c r="G2223" s="774"/>
      <c r="H2223" s="774"/>
    </row>
    <row r="2224" spans="3:8" s="146" customFormat="1" ht="12.75">
      <c r="C2224" s="774"/>
      <c r="D2224" s="774"/>
      <c r="E2224" s="774"/>
      <c r="F2224" s="774"/>
      <c r="G2224" s="774"/>
      <c r="H2224" s="774"/>
    </row>
    <row r="2225" spans="3:8" s="146" customFormat="1" ht="12.75">
      <c r="C2225" s="774"/>
      <c r="D2225" s="774"/>
      <c r="E2225" s="774"/>
      <c r="F2225" s="774"/>
      <c r="G2225" s="774"/>
      <c r="H2225" s="774"/>
    </row>
    <row r="2226" spans="3:8" s="146" customFormat="1" ht="12.75">
      <c r="C2226" s="774"/>
      <c r="D2226" s="774"/>
      <c r="E2226" s="774"/>
      <c r="F2226" s="774"/>
      <c r="G2226" s="774"/>
      <c r="H2226" s="774"/>
    </row>
    <row r="2227" spans="3:8" s="146" customFormat="1" ht="12.75">
      <c r="C2227" s="774"/>
      <c r="D2227" s="774"/>
      <c r="E2227" s="774"/>
      <c r="F2227" s="774"/>
      <c r="G2227" s="774"/>
      <c r="H2227" s="774"/>
    </row>
    <row r="2228" spans="3:8" s="146" customFormat="1" ht="12.75">
      <c r="C2228" s="774"/>
      <c r="D2228" s="774"/>
      <c r="E2228" s="774"/>
      <c r="F2228" s="774"/>
      <c r="G2228" s="774"/>
      <c r="H2228" s="774"/>
    </row>
    <row r="2229" spans="3:8" s="146" customFormat="1" ht="12.75">
      <c r="C2229" s="774"/>
      <c r="D2229" s="774"/>
      <c r="E2229" s="774"/>
      <c r="F2229" s="774"/>
      <c r="G2229" s="774"/>
      <c r="H2229" s="774"/>
    </row>
    <row r="2230" spans="3:8" s="146" customFormat="1" ht="12.75">
      <c r="C2230" s="774"/>
      <c r="D2230" s="774"/>
      <c r="E2230" s="774"/>
      <c r="F2230" s="774"/>
      <c r="G2230" s="774"/>
      <c r="H2230" s="774"/>
    </row>
    <row r="2231" spans="3:8" s="146" customFormat="1" ht="12.75">
      <c r="C2231" s="774"/>
      <c r="D2231" s="774"/>
      <c r="E2231" s="774"/>
      <c r="F2231" s="774"/>
      <c r="G2231" s="774"/>
      <c r="H2231" s="774"/>
    </row>
    <row r="2232" spans="3:8" s="146" customFormat="1" ht="12.75">
      <c r="C2232" s="774"/>
      <c r="D2232" s="774"/>
      <c r="E2232" s="774"/>
      <c r="F2232" s="774"/>
      <c r="G2232" s="774"/>
      <c r="H2232" s="774"/>
    </row>
    <row r="2233" spans="3:8" s="146" customFormat="1" ht="12.75">
      <c r="C2233" s="774"/>
      <c r="D2233" s="774"/>
      <c r="E2233" s="774"/>
      <c r="F2233" s="774"/>
      <c r="G2233" s="774"/>
      <c r="H2233" s="774"/>
    </row>
    <row r="2234" spans="3:8" s="146" customFormat="1" ht="12.75">
      <c r="C2234" s="774"/>
      <c r="D2234" s="774"/>
      <c r="E2234" s="774"/>
      <c r="F2234" s="774"/>
      <c r="G2234" s="774"/>
      <c r="H2234" s="774"/>
    </row>
    <row r="2235" spans="3:8" s="146" customFormat="1" ht="12.75">
      <c r="C2235" s="774"/>
      <c r="D2235" s="774"/>
      <c r="E2235" s="774"/>
      <c r="F2235" s="774"/>
      <c r="G2235" s="774"/>
      <c r="H2235" s="774"/>
    </row>
    <row r="2236" spans="3:8" s="146" customFormat="1" ht="12.75">
      <c r="C2236" s="774"/>
      <c r="D2236" s="774"/>
      <c r="E2236" s="774"/>
      <c r="F2236" s="774"/>
      <c r="G2236" s="774"/>
      <c r="H2236" s="774"/>
    </row>
    <row r="2237" spans="3:8" s="146" customFormat="1" ht="12.75">
      <c r="C2237" s="774"/>
      <c r="D2237" s="774"/>
      <c r="E2237" s="774"/>
      <c r="F2237" s="774"/>
      <c r="G2237" s="774"/>
      <c r="H2237" s="774"/>
    </row>
    <row r="2238" spans="3:8" s="146" customFormat="1" ht="12.75">
      <c r="C2238" s="774"/>
      <c r="D2238" s="774"/>
      <c r="E2238" s="774"/>
      <c r="F2238" s="774"/>
      <c r="G2238" s="774"/>
      <c r="H2238" s="774"/>
    </row>
    <row r="2239" spans="3:8" s="146" customFormat="1" ht="12.75">
      <c r="C2239" s="774"/>
      <c r="D2239" s="774"/>
      <c r="E2239" s="774"/>
      <c r="F2239" s="774"/>
      <c r="G2239" s="774"/>
      <c r="H2239" s="774"/>
    </row>
    <row r="2240" spans="3:8" s="146" customFormat="1" ht="12.75">
      <c r="C2240" s="774"/>
      <c r="D2240" s="774"/>
      <c r="E2240" s="774"/>
      <c r="F2240" s="774"/>
      <c r="G2240" s="774"/>
      <c r="H2240" s="774"/>
    </row>
    <row r="2241" spans="3:8" s="146" customFormat="1" ht="12.75">
      <c r="C2241" s="774"/>
      <c r="D2241" s="774"/>
      <c r="E2241" s="774"/>
      <c r="F2241" s="774"/>
      <c r="G2241" s="774"/>
      <c r="H2241" s="774"/>
    </row>
    <row r="2242" spans="3:8" s="146" customFormat="1" ht="12.75">
      <c r="C2242" s="774"/>
      <c r="D2242" s="774"/>
      <c r="E2242" s="774"/>
      <c r="F2242" s="774"/>
      <c r="G2242" s="774"/>
      <c r="H2242" s="774"/>
    </row>
    <row r="2243" spans="3:8" s="146" customFormat="1" ht="12.75">
      <c r="C2243" s="774"/>
      <c r="D2243" s="774"/>
      <c r="E2243" s="774"/>
      <c r="F2243" s="774"/>
      <c r="G2243" s="774"/>
      <c r="H2243" s="774"/>
    </row>
    <row r="2244" spans="3:8" s="146" customFormat="1" ht="12.75">
      <c r="C2244" s="774"/>
      <c r="D2244" s="774"/>
      <c r="E2244" s="774"/>
      <c r="F2244" s="774"/>
      <c r="G2244" s="774"/>
      <c r="H2244" s="774"/>
    </row>
    <row r="2245" spans="3:8" s="146" customFormat="1" ht="12.75">
      <c r="C2245" s="774"/>
      <c r="D2245" s="774"/>
      <c r="E2245" s="774"/>
      <c r="F2245" s="774"/>
      <c r="G2245" s="774"/>
      <c r="H2245" s="774"/>
    </row>
    <row r="2246" spans="3:8" s="146" customFormat="1" ht="12.75">
      <c r="C2246" s="774"/>
      <c r="D2246" s="774"/>
      <c r="E2246" s="774"/>
      <c r="F2246" s="774"/>
      <c r="G2246" s="774"/>
      <c r="H2246" s="774"/>
    </row>
    <row r="2247" spans="3:8" s="146" customFormat="1" ht="12.75">
      <c r="C2247" s="774"/>
      <c r="D2247" s="774"/>
      <c r="E2247" s="774"/>
      <c r="F2247" s="774"/>
      <c r="G2247" s="774"/>
      <c r="H2247" s="774"/>
    </row>
    <row r="2248" spans="3:8" s="146" customFormat="1" ht="12.75">
      <c r="C2248" s="774"/>
      <c r="D2248" s="774"/>
      <c r="E2248" s="774"/>
      <c r="F2248" s="774"/>
      <c r="G2248" s="774"/>
      <c r="H2248" s="774"/>
    </row>
    <row r="2249" spans="3:8" s="146" customFormat="1" ht="12.75">
      <c r="C2249" s="774"/>
      <c r="D2249" s="774"/>
      <c r="E2249" s="774"/>
      <c r="F2249" s="774"/>
      <c r="G2249" s="774"/>
      <c r="H2249" s="774"/>
    </row>
    <row r="2250" spans="3:8" s="146" customFormat="1" ht="12.75">
      <c r="C2250" s="774"/>
      <c r="D2250" s="774"/>
      <c r="E2250" s="774"/>
      <c r="F2250" s="774"/>
      <c r="G2250" s="774"/>
      <c r="H2250" s="774"/>
    </row>
    <row r="2251" spans="3:8" s="146" customFormat="1" ht="12.75">
      <c r="C2251" s="774"/>
      <c r="D2251" s="774"/>
      <c r="E2251" s="774"/>
      <c r="F2251" s="774"/>
      <c r="G2251" s="774"/>
      <c r="H2251" s="774"/>
    </row>
    <row r="2252" spans="3:8" s="146" customFormat="1" ht="12.75">
      <c r="C2252" s="774"/>
      <c r="D2252" s="774"/>
      <c r="E2252" s="774"/>
      <c r="F2252" s="774"/>
      <c r="G2252" s="774"/>
      <c r="H2252" s="774"/>
    </row>
    <row r="2253" spans="3:8" s="146" customFormat="1" ht="12.75">
      <c r="C2253" s="774"/>
      <c r="D2253" s="774"/>
      <c r="E2253" s="774"/>
      <c r="F2253" s="774"/>
      <c r="G2253" s="774"/>
      <c r="H2253" s="774"/>
    </row>
    <row r="2254" spans="3:8" s="146" customFormat="1" ht="12.75">
      <c r="C2254" s="774"/>
      <c r="D2254" s="774"/>
      <c r="E2254" s="774"/>
      <c r="F2254" s="774"/>
      <c r="G2254" s="774"/>
      <c r="H2254" s="774"/>
    </row>
    <row r="2255" spans="3:8" s="146" customFormat="1" ht="12.75">
      <c r="C2255" s="774"/>
      <c r="D2255" s="774"/>
      <c r="E2255" s="774"/>
      <c r="F2255" s="774"/>
      <c r="G2255" s="774"/>
      <c r="H2255" s="774"/>
    </row>
    <row r="2256" spans="3:8" s="146" customFormat="1" ht="12.75">
      <c r="C2256" s="774"/>
      <c r="D2256" s="774"/>
      <c r="E2256" s="774"/>
      <c r="F2256" s="774"/>
      <c r="G2256" s="774"/>
      <c r="H2256" s="774"/>
    </row>
    <row r="2257" spans="3:8" s="146" customFormat="1" ht="12.75">
      <c r="C2257" s="774"/>
      <c r="D2257" s="774"/>
      <c r="E2257" s="774"/>
      <c r="F2257" s="774"/>
      <c r="G2257" s="774"/>
      <c r="H2257" s="774"/>
    </row>
    <row r="2258" spans="3:8" s="146" customFormat="1" ht="12.75">
      <c r="C2258" s="774"/>
      <c r="D2258" s="774"/>
      <c r="E2258" s="774"/>
      <c r="F2258" s="774"/>
      <c r="G2258" s="774"/>
      <c r="H2258" s="774"/>
    </row>
    <row r="2259" spans="3:8" s="146" customFormat="1" ht="12.75">
      <c r="C2259" s="774"/>
      <c r="D2259" s="774"/>
      <c r="E2259" s="774"/>
      <c r="F2259" s="774"/>
      <c r="G2259" s="774"/>
      <c r="H2259" s="774"/>
    </row>
    <row r="2260" spans="3:8" s="146" customFormat="1" ht="12.75">
      <c r="C2260" s="774"/>
      <c r="D2260" s="774"/>
      <c r="E2260" s="774"/>
      <c r="F2260" s="774"/>
      <c r="G2260" s="774"/>
      <c r="H2260" s="774"/>
    </row>
    <row r="2261" spans="3:8" s="146" customFormat="1" ht="12.75">
      <c r="C2261" s="774"/>
      <c r="D2261" s="774"/>
      <c r="E2261" s="774"/>
      <c r="F2261" s="774"/>
      <c r="G2261" s="774"/>
      <c r="H2261" s="774"/>
    </row>
    <row r="2262" spans="3:8" s="146" customFormat="1" ht="12.75">
      <c r="C2262" s="774"/>
      <c r="D2262" s="774"/>
      <c r="E2262" s="774"/>
      <c r="F2262" s="774"/>
      <c r="G2262" s="774"/>
      <c r="H2262" s="774"/>
    </row>
    <row r="2263" spans="3:8" s="146" customFormat="1" ht="12.75">
      <c r="C2263" s="774"/>
      <c r="D2263" s="774"/>
      <c r="E2263" s="774"/>
      <c r="F2263" s="774"/>
      <c r="G2263" s="774"/>
      <c r="H2263" s="774"/>
    </row>
    <row r="2264" spans="3:8" s="146" customFormat="1" ht="12.75">
      <c r="C2264" s="774"/>
      <c r="D2264" s="774"/>
      <c r="E2264" s="774"/>
      <c r="F2264" s="774"/>
      <c r="G2264" s="774"/>
      <c r="H2264" s="774"/>
    </row>
    <row r="2265" spans="3:8" s="146" customFormat="1" ht="12.75">
      <c r="C2265" s="774"/>
      <c r="D2265" s="774"/>
      <c r="E2265" s="774"/>
      <c r="F2265" s="774"/>
      <c r="G2265" s="774"/>
      <c r="H2265" s="774"/>
    </row>
    <row r="2266" spans="3:8" s="146" customFormat="1" ht="12.75">
      <c r="C2266" s="774"/>
      <c r="D2266" s="774"/>
      <c r="E2266" s="774"/>
      <c r="F2266" s="774"/>
      <c r="G2266" s="774"/>
      <c r="H2266" s="774"/>
    </row>
    <row r="2267" spans="3:8" s="146" customFormat="1" ht="12.75">
      <c r="C2267" s="774"/>
      <c r="D2267" s="774"/>
      <c r="E2267" s="774"/>
      <c r="F2267" s="774"/>
      <c r="G2267" s="774"/>
      <c r="H2267" s="774"/>
    </row>
    <row r="2268" spans="3:8" s="146" customFormat="1" ht="12.75">
      <c r="C2268" s="774"/>
      <c r="D2268" s="774"/>
      <c r="E2268" s="774"/>
      <c r="F2268" s="774"/>
      <c r="G2268" s="774"/>
      <c r="H2268" s="774"/>
    </row>
    <row r="2269" spans="3:8" s="146" customFormat="1" ht="12.75">
      <c r="C2269" s="774"/>
      <c r="D2269" s="774"/>
      <c r="E2269" s="774"/>
      <c r="F2269" s="774"/>
      <c r="G2269" s="774"/>
      <c r="H2269" s="774"/>
    </row>
    <row r="2270" spans="3:8" s="146" customFormat="1" ht="12.75">
      <c r="C2270" s="774"/>
      <c r="D2270" s="774"/>
      <c r="E2270" s="774"/>
      <c r="F2270" s="774"/>
      <c r="G2270" s="774"/>
      <c r="H2270" s="774"/>
    </row>
    <row r="2271" spans="3:8" s="146" customFormat="1" ht="12.75">
      <c r="C2271" s="774"/>
      <c r="D2271" s="774"/>
      <c r="E2271" s="774"/>
      <c r="F2271" s="774"/>
      <c r="G2271" s="774"/>
      <c r="H2271" s="774"/>
    </row>
    <row r="2272" spans="3:8" s="146" customFormat="1" ht="12.75">
      <c r="C2272" s="774"/>
      <c r="D2272" s="774"/>
      <c r="E2272" s="774"/>
      <c r="F2272" s="774"/>
      <c r="G2272" s="774"/>
      <c r="H2272" s="774"/>
    </row>
    <row r="2273" spans="3:8" s="146" customFormat="1" ht="12.75">
      <c r="C2273" s="774"/>
      <c r="D2273" s="774"/>
      <c r="E2273" s="774"/>
      <c r="F2273" s="774"/>
      <c r="G2273" s="774"/>
      <c r="H2273" s="774"/>
    </row>
    <row r="2274" spans="3:8" s="146" customFormat="1" ht="12.75">
      <c r="C2274" s="774"/>
      <c r="D2274" s="774"/>
      <c r="E2274" s="774"/>
      <c r="F2274" s="774"/>
      <c r="G2274" s="774"/>
      <c r="H2274" s="774"/>
    </row>
    <row r="2275" spans="3:8" s="146" customFormat="1" ht="12.75">
      <c r="C2275" s="774"/>
      <c r="D2275" s="774"/>
      <c r="E2275" s="774"/>
      <c r="F2275" s="774"/>
      <c r="G2275" s="774"/>
      <c r="H2275" s="774"/>
    </row>
    <row r="2276" spans="3:8" s="146" customFormat="1" ht="12.75">
      <c r="C2276" s="774"/>
      <c r="D2276" s="774"/>
      <c r="E2276" s="774"/>
      <c r="F2276" s="774"/>
      <c r="G2276" s="774"/>
      <c r="H2276" s="774"/>
    </row>
    <row r="2277" spans="3:8" s="146" customFormat="1" ht="12.75">
      <c r="C2277" s="774"/>
      <c r="D2277" s="774"/>
      <c r="E2277" s="774"/>
      <c r="F2277" s="774"/>
      <c r="G2277" s="774"/>
      <c r="H2277" s="774"/>
    </row>
    <row r="2278" spans="3:8" s="146" customFormat="1" ht="12.75">
      <c r="C2278" s="774"/>
      <c r="D2278" s="774"/>
      <c r="E2278" s="774"/>
      <c r="F2278" s="774"/>
      <c r="G2278" s="774"/>
      <c r="H2278" s="774"/>
    </row>
    <row r="2279" spans="3:8" s="146" customFormat="1" ht="12.75">
      <c r="C2279" s="774"/>
      <c r="D2279" s="774"/>
      <c r="E2279" s="774"/>
      <c r="F2279" s="774"/>
      <c r="G2279" s="774"/>
      <c r="H2279" s="774"/>
    </row>
    <row r="2280" spans="3:8" s="146" customFormat="1" ht="12.75">
      <c r="C2280" s="774"/>
      <c r="D2280" s="774"/>
      <c r="E2280" s="774"/>
      <c r="F2280" s="774"/>
      <c r="G2280" s="774"/>
      <c r="H2280" s="774"/>
    </row>
    <row r="2281" spans="3:8" s="146" customFormat="1" ht="12.75">
      <c r="C2281" s="774"/>
      <c r="D2281" s="774"/>
      <c r="E2281" s="774"/>
      <c r="F2281" s="774"/>
      <c r="G2281" s="774"/>
      <c r="H2281" s="774"/>
    </row>
    <row r="2282" spans="3:8" s="146" customFormat="1" ht="12.75">
      <c r="C2282" s="774"/>
      <c r="D2282" s="774"/>
      <c r="E2282" s="774"/>
      <c r="F2282" s="774"/>
      <c r="G2282" s="774"/>
      <c r="H2282" s="774"/>
    </row>
    <row r="2283" spans="3:8" s="146" customFormat="1" ht="12.75">
      <c r="C2283" s="774"/>
      <c r="D2283" s="774"/>
      <c r="E2283" s="774"/>
      <c r="F2283" s="774"/>
      <c r="G2283" s="774"/>
      <c r="H2283" s="774"/>
    </row>
    <row r="2284" spans="3:8" s="146" customFormat="1" ht="12.75">
      <c r="C2284" s="774"/>
      <c r="D2284" s="774"/>
      <c r="E2284" s="774"/>
      <c r="F2284" s="774"/>
      <c r="G2284" s="774"/>
      <c r="H2284" s="774"/>
    </row>
    <row r="2285" spans="3:8" s="146" customFormat="1" ht="12.75">
      <c r="C2285" s="774"/>
      <c r="D2285" s="774"/>
      <c r="E2285" s="774"/>
      <c r="F2285" s="774"/>
      <c r="G2285" s="774"/>
      <c r="H2285" s="774"/>
    </row>
    <row r="2286" spans="3:8" s="146" customFormat="1" ht="12.75">
      <c r="C2286" s="774"/>
      <c r="D2286" s="774"/>
      <c r="E2286" s="774"/>
      <c r="F2286" s="774"/>
      <c r="G2286" s="774"/>
      <c r="H2286" s="774"/>
    </row>
    <row r="2287" spans="3:8" s="146" customFormat="1" ht="12.75">
      <c r="C2287" s="774"/>
      <c r="D2287" s="774"/>
      <c r="E2287" s="774"/>
      <c r="F2287" s="774"/>
      <c r="G2287" s="774"/>
      <c r="H2287" s="774"/>
    </row>
    <row r="2288" spans="3:8" s="146" customFormat="1" ht="12.75">
      <c r="C2288" s="774"/>
      <c r="D2288" s="774"/>
      <c r="E2288" s="774"/>
      <c r="F2288" s="774"/>
      <c r="G2288" s="774"/>
      <c r="H2288" s="774"/>
    </row>
    <row r="2289" spans="3:8" s="146" customFormat="1" ht="12.75">
      <c r="C2289" s="774"/>
      <c r="D2289" s="774"/>
      <c r="E2289" s="774"/>
      <c r="F2289" s="774"/>
      <c r="G2289" s="774"/>
      <c r="H2289" s="774"/>
    </row>
    <row r="2290" spans="3:8" s="146" customFormat="1" ht="12.75">
      <c r="C2290" s="774"/>
      <c r="D2290" s="774"/>
      <c r="E2290" s="774"/>
      <c r="F2290" s="774"/>
      <c r="G2290" s="774"/>
      <c r="H2290" s="774"/>
    </row>
    <row r="2291" spans="3:8" s="146" customFormat="1" ht="12.75">
      <c r="C2291" s="774"/>
      <c r="D2291" s="774"/>
      <c r="E2291" s="774"/>
      <c r="F2291" s="774"/>
      <c r="G2291" s="774"/>
      <c r="H2291" s="774"/>
    </row>
    <row r="2292" spans="3:8" s="146" customFormat="1" ht="12.75">
      <c r="C2292" s="774"/>
      <c r="D2292" s="774"/>
      <c r="E2292" s="774"/>
      <c r="F2292" s="774"/>
      <c r="G2292" s="774"/>
      <c r="H2292" s="774"/>
    </row>
    <row r="2293" spans="3:8" s="146" customFormat="1" ht="12.75">
      <c r="C2293" s="774"/>
      <c r="D2293" s="774"/>
      <c r="E2293" s="774"/>
      <c r="F2293" s="774"/>
      <c r="G2293" s="774"/>
      <c r="H2293" s="774"/>
    </row>
    <row r="2294" spans="3:8" s="146" customFormat="1" ht="12.75">
      <c r="C2294" s="774"/>
      <c r="D2294" s="774"/>
      <c r="E2294" s="774"/>
      <c r="F2294" s="774"/>
      <c r="G2294" s="774"/>
      <c r="H2294" s="774"/>
    </row>
    <row r="2295" spans="3:8" s="146" customFormat="1" ht="12.75">
      <c r="C2295" s="774"/>
      <c r="D2295" s="774"/>
      <c r="E2295" s="774"/>
      <c r="F2295" s="774"/>
      <c r="G2295" s="774"/>
      <c r="H2295" s="774"/>
    </row>
    <row r="2296" spans="3:8" s="146" customFormat="1" ht="12.75">
      <c r="C2296" s="774"/>
      <c r="D2296" s="774"/>
      <c r="E2296" s="774"/>
      <c r="F2296" s="774"/>
      <c r="G2296" s="774"/>
      <c r="H2296" s="774"/>
    </row>
    <row r="2297" spans="3:8" s="146" customFormat="1" ht="12.75">
      <c r="C2297" s="774"/>
      <c r="D2297" s="774"/>
      <c r="E2297" s="774"/>
      <c r="F2297" s="774"/>
      <c r="G2297" s="774"/>
      <c r="H2297" s="774"/>
    </row>
    <row r="2298" spans="3:8" s="146" customFormat="1" ht="12.75">
      <c r="C2298" s="774"/>
      <c r="D2298" s="774"/>
      <c r="E2298" s="774"/>
      <c r="F2298" s="774"/>
      <c r="G2298" s="774"/>
      <c r="H2298" s="774"/>
    </row>
    <row r="2299" spans="3:8" s="146" customFormat="1" ht="12.75">
      <c r="C2299" s="774"/>
      <c r="D2299" s="774"/>
      <c r="E2299" s="774"/>
      <c r="F2299" s="774"/>
      <c r="G2299" s="774"/>
      <c r="H2299" s="774"/>
    </row>
    <row r="2300" spans="3:8" s="146" customFormat="1" ht="12.75">
      <c r="C2300" s="774"/>
      <c r="D2300" s="774"/>
      <c r="E2300" s="774"/>
      <c r="F2300" s="774"/>
      <c r="G2300" s="774"/>
      <c r="H2300" s="774"/>
    </row>
    <row r="2301" spans="3:8" s="146" customFormat="1" ht="12.75">
      <c r="C2301" s="774"/>
      <c r="D2301" s="774"/>
      <c r="E2301" s="774"/>
      <c r="F2301" s="774"/>
      <c r="G2301" s="774"/>
      <c r="H2301" s="774"/>
    </row>
    <row r="2302" spans="3:8" s="146" customFormat="1" ht="12.75">
      <c r="C2302" s="774"/>
      <c r="D2302" s="774"/>
      <c r="E2302" s="774"/>
      <c r="F2302" s="774"/>
      <c r="G2302" s="774"/>
      <c r="H2302" s="774"/>
    </row>
    <row r="2303" spans="3:8" s="146" customFormat="1" ht="12.75">
      <c r="C2303" s="774"/>
      <c r="D2303" s="774"/>
      <c r="E2303" s="774"/>
      <c r="F2303" s="774"/>
      <c r="G2303" s="774"/>
      <c r="H2303" s="774"/>
    </row>
    <row r="2304" spans="3:8" s="146" customFormat="1" ht="12.75">
      <c r="C2304" s="774"/>
      <c r="D2304" s="774"/>
      <c r="E2304" s="774"/>
      <c r="F2304" s="774"/>
      <c r="G2304" s="774"/>
      <c r="H2304" s="774"/>
    </row>
    <row r="2305" spans="3:8" s="146" customFormat="1" ht="12.75">
      <c r="C2305" s="774"/>
      <c r="D2305" s="774"/>
      <c r="E2305" s="774"/>
      <c r="F2305" s="774"/>
      <c r="G2305" s="774"/>
      <c r="H2305" s="774"/>
    </row>
    <row r="2306" spans="3:8" s="146" customFormat="1" ht="12.75">
      <c r="C2306" s="774"/>
      <c r="D2306" s="774"/>
      <c r="E2306" s="774"/>
      <c r="F2306" s="774"/>
      <c r="G2306" s="774"/>
      <c r="H2306" s="774"/>
    </row>
    <row r="2307" spans="3:8" s="146" customFormat="1" ht="12.75">
      <c r="C2307" s="774"/>
      <c r="D2307" s="774"/>
      <c r="E2307" s="774"/>
      <c r="F2307" s="774"/>
      <c r="G2307" s="774"/>
      <c r="H2307" s="774"/>
    </row>
    <row r="2308" spans="3:8" s="146" customFormat="1" ht="12.75">
      <c r="C2308" s="774"/>
      <c r="D2308" s="774"/>
      <c r="E2308" s="774"/>
      <c r="F2308" s="774"/>
      <c r="G2308" s="774"/>
      <c r="H2308" s="774"/>
    </row>
    <row r="2309" spans="3:8" s="146" customFormat="1" ht="12.75">
      <c r="C2309" s="774"/>
      <c r="D2309" s="774"/>
      <c r="E2309" s="774"/>
      <c r="F2309" s="774"/>
      <c r="G2309" s="774"/>
      <c r="H2309" s="774"/>
    </row>
    <row r="2310" spans="3:8" s="146" customFormat="1" ht="12.75">
      <c r="C2310" s="774"/>
      <c r="D2310" s="774"/>
      <c r="E2310" s="774"/>
      <c r="F2310" s="774"/>
      <c r="G2310" s="774"/>
      <c r="H2310" s="774"/>
    </row>
    <row r="2311" spans="3:8" s="146" customFormat="1" ht="12.75">
      <c r="C2311" s="774"/>
      <c r="D2311" s="774"/>
      <c r="E2311" s="774"/>
      <c r="F2311" s="774"/>
      <c r="G2311" s="774"/>
      <c r="H2311" s="774"/>
    </row>
    <row r="2312" spans="3:8" s="146" customFormat="1" ht="12.75">
      <c r="C2312" s="774"/>
      <c r="D2312" s="774"/>
      <c r="E2312" s="774"/>
      <c r="F2312" s="774"/>
      <c r="G2312" s="774"/>
      <c r="H2312" s="774"/>
    </row>
    <row r="2313" spans="3:8" s="146" customFormat="1" ht="12.75">
      <c r="C2313" s="774"/>
      <c r="D2313" s="774"/>
      <c r="E2313" s="774"/>
      <c r="F2313" s="774"/>
      <c r="G2313" s="774"/>
      <c r="H2313" s="774"/>
    </row>
    <row r="2314" spans="3:8" s="146" customFormat="1" ht="12.75">
      <c r="C2314" s="774"/>
      <c r="D2314" s="774"/>
      <c r="E2314" s="774"/>
      <c r="F2314" s="774"/>
      <c r="G2314" s="774"/>
      <c r="H2314" s="774"/>
    </row>
    <row r="2315" spans="3:8" s="146" customFormat="1" ht="12.75">
      <c r="C2315" s="774"/>
      <c r="D2315" s="774"/>
      <c r="E2315" s="774"/>
      <c r="F2315" s="774"/>
      <c r="G2315" s="774"/>
      <c r="H2315" s="774"/>
    </row>
    <row r="2316" spans="3:8" s="146" customFormat="1" ht="12.75">
      <c r="C2316" s="774"/>
      <c r="D2316" s="774"/>
      <c r="E2316" s="774"/>
      <c r="F2316" s="774"/>
      <c r="G2316" s="774"/>
      <c r="H2316" s="774"/>
    </row>
    <row r="2317" spans="3:8" s="146" customFormat="1" ht="12.75">
      <c r="C2317" s="774"/>
      <c r="D2317" s="774"/>
      <c r="E2317" s="774"/>
      <c r="F2317" s="774"/>
      <c r="G2317" s="774"/>
      <c r="H2317" s="774"/>
    </row>
    <row r="2318" spans="3:8" s="146" customFormat="1" ht="12.75">
      <c r="C2318" s="774"/>
      <c r="D2318" s="774"/>
      <c r="E2318" s="774"/>
      <c r="F2318" s="774"/>
      <c r="G2318" s="774"/>
      <c r="H2318" s="774"/>
    </row>
    <row r="2319" spans="3:8" s="146" customFormat="1" ht="12.75">
      <c r="C2319" s="774"/>
      <c r="D2319" s="774"/>
      <c r="E2319" s="774"/>
      <c r="F2319" s="774"/>
      <c r="G2319" s="774"/>
      <c r="H2319" s="774"/>
    </row>
    <row r="2320" spans="3:8" s="146" customFormat="1" ht="12.75">
      <c r="C2320" s="774"/>
      <c r="D2320" s="774"/>
      <c r="E2320" s="774"/>
      <c r="F2320" s="774"/>
      <c r="G2320" s="774"/>
      <c r="H2320" s="774"/>
    </row>
    <row r="2321" spans="3:8" s="146" customFormat="1" ht="12.75">
      <c r="C2321" s="774"/>
      <c r="D2321" s="774"/>
      <c r="E2321" s="774"/>
      <c r="F2321" s="774"/>
      <c r="G2321" s="774"/>
      <c r="H2321" s="774"/>
    </row>
    <row r="2322" spans="3:8" s="146" customFormat="1" ht="12.75">
      <c r="C2322" s="774"/>
      <c r="D2322" s="774"/>
      <c r="E2322" s="774"/>
      <c r="F2322" s="774"/>
      <c r="G2322" s="774"/>
      <c r="H2322" s="774"/>
    </row>
    <row r="2323" spans="3:8" s="146" customFormat="1" ht="12.75">
      <c r="C2323" s="774"/>
      <c r="D2323" s="774"/>
      <c r="E2323" s="774"/>
      <c r="F2323" s="774"/>
      <c r="G2323" s="774"/>
      <c r="H2323" s="774"/>
    </row>
    <row r="2324" spans="3:8" s="146" customFormat="1" ht="12.75">
      <c r="C2324" s="774"/>
      <c r="D2324" s="774"/>
      <c r="E2324" s="774"/>
      <c r="F2324" s="774"/>
      <c r="G2324" s="774"/>
      <c r="H2324" s="774"/>
    </row>
    <row r="2325" spans="3:8" s="146" customFormat="1" ht="12.75">
      <c r="C2325" s="774"/>
      <c r="D2325" s="774"/>
      <c r="E2325" s="774"/>
      <c r="F2325" s="774"/>
      <c r="G2325" s="774"/>
      <c r="H2325" s="774"/>
    </row>
    <row r="2326" spans="3:8" s="146" customFormat="1" ht="12.75">
      <c r="C2326" s="774"/>
      <c r="D2326" s="774"/>
      <c r="E2326" s="774"/>
      <c r="F2326" s="774"/>
      <c r="G2326" s="774"/>
      <c r="H2326" s="774"/>
    </row>
    <row r="2327" spans="3:8" s="146" customFormat="1" ht="12.75">
      <c r="C2327" s="774"/>
      <c r="D2327" s="774"/>
      <c r="E2327" s="774"/>
      <c r="F2327" s="774"/>
      <c r="G2327" s="774"/>
      <c r="H2327" s="774"/>
    </row>
    <row r="2328" spans="3:8" s="146" customFormat="1" ht="12.75">
      <c r="C2328" s="774"/>
      <c r="D2328" s="774"/>
      <c r="E2328" s="774"/>
      <c r="F2328" s="774"/>
      <c r="G2328" s="774"/>
      <c r="H2328" s="774"/>
    </row>
    <row r="2329" spans="3:8" s="146" customFormat="1" ht="12.75">
      <c r="C2329" s="774"/>
      <c r="D2329" s="774"/>
      <c r="E2329" s="774"/>
      <c r="F2329" s="774"/>
      <c r="G2329" s="774"/>
      <c r="H2329" s="774"/>
    </row>
    <row r="2330" spans="3:8" s="146" customFormat="1" ht="12.75">
      <c r="C2330" s="774"/>
      <c r="D2330" s="774"/>
      <c r="E2330" s="774"/>
      <c r="F2330" s="774"/>
      <c r="G2330" s="774"/>
      <c r="H2330" s="774"/>
    </row>
    <row r="2331" spans="3:8" s="146" customFormat="1" ht="12.75">
      <c r="C2331" s="774"/>
      <c r="D2331" s="774"/>
      <c r="E2331" s="774"/>
      <c r="F2331" s="774"/>
      <c r="G2331" s="774"/>
      <c r="H2331" s="774"/>
    </row>
    <row r="2332" spans="3:8" s="146" customFormat="1" ht="12.75">
      <c r="C2332" s="774"/>
      <c r="D2332" s="774"/>
      <c r="E2332" s="774"/>
      <c r="F2332" s="774"/>
      <c r="G2332" s="774"/>
      <c r="H2332" s="774"/>
    </row>
    <row r="2333" spans="3:8" s="146" customFormat="1" ht="12.75">
      <c r="C2333" s="774"/>
      <c r="D2333" s="774"/>
      <c r="E2333" s="774"/>
      <c r="F2333" s="774"/>
      <c r="G2333" s="774"/>
      <c r="H2333" s="774"/>
    </row>
    <row r="2334" spans="3:8" s="146" customFormat="1" ht="12.75">
      <c r="C2334" s="774"/>
      <c r="D2334" s="774"/>
      <c r="E2334" s="774"/>
      <c r="F2334" s="774"/>
      <c r="G2334" s="774"/>
      <c r="H2334" s="774"/>
    </row>
    <row r="2335" spans="3:8" s="146" customFormat="1" ht="12.75">
      <c r="C2335" s="774"/>
      <c r="D2335" s="774"/>
      <c r="E2335" s="774"/>
      <c r="F2335" s="774"/>
      <c r="G2335" s="774"/>
      <c r="H2335" s="774"/>
    </row>
    <row r="2336" spans="3:8" s="146" customFormat="1" ht="12.75">
      <c r="C2336" s="774"/>
      <c r="D2336" s="774"/>
      <c r="E2336" s="774"/>
      <c r="F2336" s="774"/>
      <c r="G2336" s="774"/>
      <c r="H2336" s="774"/>
    </row>
    <row r="2337" spans="3:8" s="146" customFormat="1" ht="12.75">
      <c r="C2337" s="774"/>
      <c r="D2337" s="774"/>
      <c r="E2337" s="774"/>
      <c r="F2337" s="774"/>
      <c r="G2337" s="774"/>
      <c r="H2337" s="774"/>
    </row>
    <row r="2338" spans="3:8" s="146" customFormat="1" ht="12.75">
      <c r="C2338" s="774"/>
      <c r="D2338" s="774"/>
      <c r="E2338" s="774"/>
      <c r="F2338" s="774"/>
      <c r="G2338" s="774"/>
      <c r="H2338" s="774"/>
    </row>
    <row r="2339" spans="3:8" s="146" customFormat="1" ht="12.75">
      <c r="C2339" s="774"/>
      <c r="D2339" s="774"/>
      <c r="E2339" s="774"/>
      <c r="F2339" s="774"/>
      <c r="G2339" s="774"/>
      <c r="H2339" s="774"/>
    </row>
    <row r="2340" spans="3:8" s="146" customFormat="1" ht="12.75">
      <c r="C2340" s="774"/>
      <c r="D2340" s="774"/>
      <c r="E2340" s="774"/>
      <c r="F2340" s="774"/>
      <c r="G2340" s="774"/>
      <c r="H2340" s="774"/>
    </row>
    <row r="2341" spans="3:8" s="146" customFormat="1" ht="12.75">
      <c r="C2341" s="774"/>
      <c r="D2341" s="774"/>
      <c r="E2341" s="774"/>
      <c r="F2341" s="774"/>
      <c r="G2341" s="774"/>
      <c r="H2341" s="774"/>
    </row>
    <row r="2342" spans="3:8" s="146" customFormat="1" ht="12.75">
      <c r="C2342" s="774"/>
      <c r="D2342" s="774"/>
      <c r="E2342" s="774"/>
      <c r="F2342" s="774"/>
      <c r="G2342" s="774"/>
      <c r="H2342" s="774"/>
    </row>
    <row r="2343" spans="3:8" s="146" customFormat="1" ht="12.75">
      <c r="C2343" s="774"/>
      <c r="D2343" s="774"/>
      <c r="E2343" s="774"/>
      <c r="F2343" s="774"/>
      <c r="G2343" s="774"/>
      <c r="H2343" s="774"/>
    </row>
    <row r="2344" spans="3:8" s="146" customFormat="1" ht="12.75">
      <c r="C2344" s="774"/>
      <c r="D2344" s="774"/>
      <c r="E2344" s="774"/>
      <c r="F2344" s="774"/>
      <c r="G2344" s="774"/>
      <c r="H2344" s="774"/>
    </row>
    <row r="2345" spans="3:8" s="146" customFormat="1" ht="12.75">
      <c r="C2345" s="774"/>
      <c r="D2345" s="774"/>
      <c r="E2345" s="774"/>
      <c r="F2345" s="774"/>
      <c r="G2345" s="774"/>
      <c r="H2345" s="774"/>
    </row>
    <row r="2346" spans="3:8" s="146" customFormat="1" ht="12.75">
      <c r="C2346" s="774"/>
      <c r="D2346" s="774"/>
      <c r="E2346" s="774"/>
      <c r="F2346" s="774"/>
      <c r="G2346" s="774"/>
      <c r="H2346" s="774"/>
    </row>
    <row r="2347" spans="3:8" s="146" customFormat="1" ht="12.75">
      <c r="C2347" s="774"/>
      <c r="D2347" s="774"/>
      <c r="E2347" s="774"/>
      <c r="F2347" s="774"/>
      <c r="G2347" s="774"/>
      <c r="H2347" s="774"/>
    </row>
    <row r="2348" spans="3:8" s="146" customFormat="1" ht="12.75">
      <c r="C2348" s="774"/>
      <c r="D2348" s="774"/>
      <c r="E2348" s="774"/>
      <c r="F2348" s="774"/>
      <c r="G2348" s="774"/>
      <c r="H2348" s="774"/>
    </row>
    <row r="2349" spans="3:8" s="146" customFormat="1" ht="12.75">
      <c r="C2349" s="774"/>
      <c r="D2349" s="774"/>
      <c r="E2349" s="774"/>
      <c r="F2349" s="774"/>
      <c r="G2349" s="774"/>
      <c r="H2349" s="774"/>
    </row>
    <row r="2350" spans="3:8" s="146" customFormat="1" ht="12.75">
      <c r="C2350" s="774"/>
      <c r="D2350" s="774"/>
      <c r="E2350" s="774"/>
      <c r="F2350" s="774"/>
      <c r="G2350" s="774"/>
      <c r="H2350" s="774"/>
    </row>
    <row r="2351" spans="3:8" s="146" customFormat="1" ht="12.75">
      <c r="C2351" s="774"/>
      <c r="D2351" s="774"/>
      <c r="E2351" s="774"/>
      <c r="F2351" s="774"/>
      <c r="G2351" s="774"/>
      <c r="H2351" s="774"/>
    </row>
    <row r="2352" spans="3:8" s="146" customFormat="1" ht="12.75">
      <c r="C2352" s="774"/>
      <c r="D2352" s="774"/>
      <c r="E2352" s="774"/>
      <c r="F2352" s="774"/>
      <c r="G2352" s="774"/>
      <c r="H2352" s="774"/>
    </row>
    <row r="2353" spans="3:8" s="146" customFormat="1" ht="12.75">
      <c r="C2353" s="774"/>
      <c r="D2353" s="774"/>
      <c r="E2353" s="774"/>
      <c r="F2353" s="774"/>
      <c r="G2353" s="774"/>
      <c r="H2353" s="774"/>
    </row>
    <row r="2354" spans="3:8" s="146" customFormat="1" ht="12.75">
      <c r="C2354" s="774"/>
      <c r="D2354" s="774"/>
      <c r="E2354" s="774"/>
      <c r="F2354" s="774"/>
      <c r="G2354" s="774"/>
      <c r="H2354" s="774"/>
    </row>
    <row r="2355" spans="3:8" s="146" customFormat="1" ht="12.75">
      <c r="C2355" s="774"/>
      <c r="D2355" s="774"/>
      <c r="E2355" s="774"/>
      <c r="F2355" s="774"/>
      <c r="G2355" s="774"/>
      <c r="H2355" s="774"/>
    </row>
    <row r="2356" spans="3:8" s="146" customFormat="1" ht="12.75">
      <c r="C2356" s="774"/>
      <c r="D2356" s="774"/>
      <c r="E2356" s="774"/>
      <c r="F2356" s="774"/>
      <c r="G2356" s="774"/>
      <c r="H2356" s="774"/>
    </row>
    <row r="2357" spans="3:8" s="146" customFormat="1" ht="12.75">
      <c r="C2357" s="774"/>
      <c r="D2357" s="774"/>
      <c r="E2357" s="774"/>
      <c r="F2357" s="774"/>
      <c r="G2357" s="774"/>
      <c r="H2357" s="774"/>
    </row>
    <row r="2358" spans="3:8" s="146" customFormat="1" ht="12.75">
      <c r="C2358" s="774"/>
      <c r="D2358" s="774"/>
      <c r="E2358" s="774"/>
      <c r="F2358" s="774"/>
      <c r="G2358" s="774"/>
      <c r="H2358" s="774"/>
    </row>
    <row r="2359" spans="3:8" s="146" customFormat="1" ht="12.75">
      <c r="C2359" s="774"/>
      <c r="D2359" s="774"/>
      <c r="E2359" s="774"/>
      <c r="F2359" s="774"/>
      <c r="G2359" s="774"/>
      <c r="H2359" s="774"/>
    </row>
    <row r="2360" spans="3:8" s="146" customFormat="1" ht="12.75">
      <c r="C2360" s="774"/>
      <c r="D2360" s="774"/>
      <c r="E2360" s="774"/>
      <c r="F2360" s="774"/>
      <c r="G2360" s="774"/>
      <c r="H2360" s="774"/>
    </row>
    <row r="2361" spans="3:8" s="146" customFormat="1" ht="12.75">
      <c r="C2361" s="774"/>
      <c r="D2361" s="774"/>
      <c r="E2361" s="774"/>
      <c r="F2361" s="774"/>
      <c r="G2361" s="774"/>
      <c r="H2361" s="774"/>
    </row>
    <row r="2362" spans="3:8" s="146" customFormat="1" ht="12.75">
      <c r="C2362" s="774"/>
      <c r="D2362" s="774"/>
      <c r="E2362" s="774"/>
      <c r="F2362" s="774"/>
      <c r="G2362" s="774"/>
      <c r="H2362" s="774"/>
    </row>
    <row r="2363" spans="3:8" s="146" customFormat="1" ht="12.75">
      <c r="C2363" s="774"/>
      <c r="D2363" s="774"/>
      <c r="E2363" s="774"/>
      <c r="F2363" s="774"/>
      <c r="G2363" s="774"/>
      <c r="H2363" s="774"/>
    </row>
    <row r="2364" spans="3:8" s="146" customFormat="1" ht="12.75">
      <c r="C2364" s="774"/>
      <c r="D2364" s="774"/>
      <c r="E2364" s="774"/>
      <c r="F2364" s="774"/>
      <c r="G2364" s="774"/>
      <c r="H2364" s="774"/>
    </row>
    <row r="2365" spans="3:8" s="146" customFormat="1" ht="12.75">
      <c r="C2365" s="774"/>
      <c r="D2365" s="774"/>
      <c r="E2365" s="774"/>
      <c r="F2365" s="774"/>
      <c r="G2365" s="774"/>
      <c r="H2365" s="774"/>
    </row>
    <row r="2366" spans="3:8" s="146" customFormat="1" ht="12.75">
      <c r="C2366" s="774"/>
      <c r="D2366" s="774"/>
      <c r="E2366" s="774"/>
      <c r="F2366" s="774"/>
      <c r="G2366" s="774"/>
      <c r="H2366" s="774"/>
    </row>
    <row r="2367" spans="3:8" s="146" customFormat="1" ht="12.75">
      <c r="C2367" s="774"/>
      <c r="D2367" s="774"/>
      <c r="E2367" s="774"/>
      <c r="F2367" s="774"/>
      <c r="G2367" s="774"/>
      <c r="H2367" s="774"/>
    </row>
    <row r="2368" spans="3:8" s="146" customFormat="1" ht="12.75">
      <c r="C2368" s="774"/>
      <c r="D2368" s="774"/>
      <c r="E2368" s="774"/>
      <c r="F2368" s="774"/>
      <c r="G2368" s="774"/>
      <c r="H2368" s="774"/>
    </row>
    <row r="2369" spans="3:8" s="146" customFormat="1" ht="12.75">
      <c r="C2369" s="774"/>
      <c r="D2369" s="774"/>
      <c r="E2369" s="774"/>
      <c r="F2369" s="774"/>
      <c r="G2369" s="774"/>
      <c r="H2369" s="774"/>
    </row>
    <row r="2370" spans="3:8" s="146" customFormat="1" ht="12.75">
      <c r="C2370" s="774"/>
      <c r="D2370" s="774"/>
      <c r="E2370" s="774"/>
      <c r="F2370" s="774"/>
      <c r="G2370" s="774"/>
      <c r="H2370" s="774"/>
    </row>
    <row r="2371" spans="3:8" s="146" customFormat="1" ht="12.75">
      <c r="C2371" s="774"/>
      <c r="D2371" s="774"/>
      <c r="E2371" s="774"/>
      <c r="F2371" s="774"/>
      <c r="G2371" s="774"/>
      <c r="H2371" s="774"/>
    </row>
    <row r="2372" spans="3:8" s="146" customFormat="1" ht="12.75">
      <c r="C2372" s="774"/>
      <c r="D2372" s="774"/>
      <c r="E2372" s="774"/>
      <c r="F2372" s="774"/>
      <c r="G2372" s="774"/>
      <c r="H2372" s="774"/>
    </row>
    <row r="2373" spans="3:8" s="146" customFormat="1" ht="12.75">
      <c r="C2373" s="774"/>
      <c r="D2373" s="774"/>
      <c r="E2373" s="774"/>
      <c r="F2373" s="774"/>
      <c r="G2373" s="774"/>
      <c r="H2373" s="774"/>
    </row>
    <row r="2374" spans="3:8" s="146" customFormat="1" ht="12.75">
      <c r="C2374" s="774"/>
      <c r="D2374" s="774"/>
      <c r="E2374" s="774"/>
      <c r="F2374" s="774"/>
      <c r="G2374" s="774"/>
      <c r="H2374" s="774"/>
    </row>
    <row r="2375" spans="3:8" s="146" customFormat="1" ht="12.75">
      <c r="C2375" s="774"/>
      <c r="D2375" s="774"/>
      <c r="E2375" s="774"/>
      <c r="F2375" s="774"/>
      <c r="G2375" s="774"/>
      <c r="H2375" s="774"/>
    </row>
    <row r="2376" spans="3:8" s="146" customFormat="1" ht="12.75">
      <c r="C2376" s="774"/>
      <c r="D2376" s="774"/>
      <c r="E2376" s="774"/>
      <c r="F2376" s="774"/>
      <c r="G2376" s="774"/>
      <c r="H2376" s="774"/>
    </row>
    <row r="2377" spans="3:8" s="146" customFormat="1" ht="12.75">
      <c r="C2377" s="774"/>
      <c r="D2377" s="774"/>
      <c r="E2377" s="774"/>
      <c r="F2377" s="774"/>
      <c r="G2377" s="774"/>
      <c r="H2377" s="774"/>
    </row>
    <row r="2378" spans="3:8" s="146" customFormat="1" ht="12.75">
      <c r="C2378" s="774"/>
      <c r="D2378" s="774"/>
      <c r="E2378" s="774"/>
      <c r="F2378" s="774"/>
      <c r="G2378" s="774"/>
      <c r="H2378" s="774"/>
    </row>
    <row r="2379" spans="3:8" s="146" customFormat="1" ht="12.75">
      <c r="C2379" s="774"/>
      <c r="D2379" s="774"/>
      <c r="E2379" s="774"/>
      <c r="F2379" s="774"/>
      <c r="G2379" s="774"/>
      <c r="H2379" s="774"/>
    </row>
    <row r="2380" spans="3:8" s="146" customFormat="1" ht="12.75">
      <c r="C2380" s="774"/>
      <c r="D2380" s="774"/>
      <c r="E2380" s="774"/>
      <c r="F2380" s="774"/>
      <c r="G2380" s="774"/>
      <c r="H2380" s="774"/>
    </row>
    <row r="2381" spans="3:8" s="146" customFormat="1" ht="12.75">
      <c r="C2381" s="774"/>
      <c r="D2381" s="774"/>
      <c r="E2381" s="774"/>
      <c r="F2381" s="774"/>
      <c r="G2381" s="774"/>
      <c r="H2381" s="774"/>
    </row>
    <row r="2382" spans="3:8" s="146" customFormat="1" ht="12.75">
      <c r="C2382" s="774"/>
      <c r="D2382" s="774"/>
      <c r="E2382" s="774"/>
      <c r="F2382" s="774"/>
      <c r="G2382" s="774"/>
      <c r="H2382" s="774"/>
    </row>
    <row r="2383" spans="3:8" s="146" customFormat="1" ht="12.75">
      <c r="C2383" s="774"/>
      <c r="D2383" s="774"/>
      <c r="E2383" s="774"/>
      <c r="F2383" s="774"/>
      <c r="G2383" s="774"/>
      <c r="H2383" s="774"/>
    </row>
    <row r="2384" spans="3:8" s="146" customFormat="1" ht="12.75">
      <c r="C2384" s="774"/>
      <c r="D2384" s="774"/>
      <c r="E2384" s="774"/>
      <c r="F2384" s="774"/>
      <c r="G2384" s="774"/>
      <c r="H2384" s="774"/>
    </row>
    <row r="2385" spans="3:8" s="146" customFormat="1" ht="12.75">
      <c r="C2385" s="774"/>
      <c r="D2385" s="774"/>
      <c r="E2385" s="774"/>
      <c r="F2385" s="774"/>
      <c r="G2385" s="774"/>
      <c r="H2385" s="774"/>
    </row>
    <row r="2386" spans="3:8" s="146" customFormat="1" ht="12.75">
      <c r="C2386" s="774"/>
      <c r="D2386" s="774"/>
      <c r="E2386" s="774"/>
      <c r="F2386" s="774"/>
      <c r="G2386" s="774"/>
      <c r="H2386" s="774"/>
    </row>
    <row r="2387" spans="3:8" s="146" customFormat="1" ht="12.75">
      <c r="C2387" s="774"/>
      <c r="D2387" s="774"/>
      <c r="E2387" s="774"/>
      <c r="F2387" s="774"/>
      <c r="G2387" s="774"/>
      <c r="H2387" s="774"/>
    </row>
    <row r="2388" spans="3:8" s="146" customFormat="1" ht="12.75">
      <c r="C2388" s="774"/>
      <c r="D2388" s="774"/>
      <c r="E2388" s="774"/>
      <c r="F2388" s="774"/>
      <c r="G2388" s="774"/>
      <c r="H2388" s="774"/>
    </row>
    <row r="2389" spans="3:8" s="146" customFormat="1" ht="12.75">
      <c r="C2389" s="774"/>
      <c r="D2389" s="774"/>
      <c r="E2389" s="774"/>
      <c r="F2389" s="774"/>
      <c r="G2389" s="774"/>
      <c r="H2389" s="774"/>
    </row>
    <row r="2390" spans="3:8" s="146" customFormat="1" ht="12.75">
      <c r="C2390" s="774"/>
      <c r="D2390" s="774"/>
      <c r="E2390" s="774"/>
      <c r="F2390" s="774"/>
      <c r="G2390" s="774"/>
      <c r="H2390" s="774"/>
    </row>
    <row r="2391" spans="3:8" s="146" customFormat="1" ht="12.75">
      <c r="C2391" s="774"/>
      <c r="D2391" s="774"/>
      <c r="E2391" s="774"/>
      <c r="F2391" s="774"/>
      <c r="G2391" s="774"/>
      <c r="H2391" s="774"/>
    </row>
    <row r="2392" spans="3:8" s="146" customFormat="1" ht="12.75">
      <c r="C2392" s="774"/>
      <c r="D2392" s="774"/>
      <c r="E2392" s="774"/>
      <c r="F2392" s="774"/>
      <c r="G2392" s="774"/>
      <c r="H2392" s="774"/>
    </row>
    <row r="2393" spans="3:8" s="146" customFormat="1" ht="12.75">
      <c r="C2393" s="774"/>
      <c r="D2393" s="774"/>
      <c r="E2393" s="774"/>
      <c r="F2393" s="774"/>
      <c r="G2393" s="774"/>
      <c r="H2393" s="774"/>
    </row>
    <row r="2394" spans="3:8" s="146" customFormat="1" ht="12.75">
      <c r="C2394" s="774"/>
      <c r="D2394" s="774"/>
      <c r="E2394" s="774"/>
      <c r="F2394" s="774"/>
      <c r="G2394" s="774"/>
      <c r="H2394" s="774"/>
    </row>
    <row r="2395" spans="3:8" s="146" customFormat="1" ht="12.75">
      <c r="C2395" s="774"/>
      <c r="D2395" s="774"/>
      <c r="E2395" s="774"/>
      <c r="F2395" s="774"/>
      <c r="G2395" s="774"/>
      <c r="H2395" s="774"/>
    </row>
    <row r="2396" spans="3:8" s="146" customFormat="1" ht="12.75">
      <c r="C2396" s="774"/>
      <c r="D2396" s="774"/>
      <c r="E2396" s="774"/>
      <c r="F2396" s="774"/>
      <c r="G2396" s="774"/>
      <c r="H2396" s="774"/>
    </row>
    <row r="2397" spans="3:8" s="146" customFormat="1" ht="12.75">
      <c r="C2397" s="774"/>
      <c r="D2397" s="774"/>
      <c r="E2397" s="774"/>
      <c r="F2397" s="774"/>
      <c r="G2397" s="774"/>
      <c r="H2397" s="774"/>
    </row>
    <row r="2398" spans="3:8" s="146" customFormat="1" ht="12.75">
      <c r="C2398" s="774"/>
      <c r="D2398" s="774"/>
      <c r="E2398" s="774"/>
      <c r="F2398" s="774"/>
      <c r="G2398" s="774"/>
      <c r="H2398" s="774"/>
    </row>
    <row r="2399" spans="3:8" s="146" customFormat="1" ht="12.75">
      <c r="C2399" s="774"/>
      <c r="D2399" s="774"/>
      <c r="E2399" s="774"/>
      <c r="F2399" s="774"/>
      <c r="G2399" s="774"/>
      <c r="H2399" s="774"/>
    </row>
    <row r="2400" spans="3:8" s="146" customFormat="1" ht="12.75">
      <c r="C2400" s="774"/>
      <c r="D2400" s="774"/>
      <c r="E2400" s="774"/>
      <c r="F2400" s="774"/>
      <c r="G2400" s="774"/>
      <c r="H2400" s="774"/>
    </row>
    <row r="2401" spans="3:8" s="146" customFormat="1" ht="12.75">
      <c r="C2401" s="774"/>
      <c r="D2401" s="774"/>
      <c r="E2401" s="774"/>
      <c r="F2401" s="774"/>
      <c r="G2401" s="774"/>
      <c r="H2401" s="774"/>
    </row>
    <row r="2402" spans="3:8" s="146" customFormat="1" ht="12.75">
      <c r="C2402" s="774"/>
      <c r="D2402" s="774"/>
      <c r="E2402" s="774"/>
      <c r="F2402" s="774"/>
      <c r="G2402" s="774"/>
      <c r="H2402" s="774"/>
    </row>
    <row r="2403" spans="3:8" s="146" customFormat="1" ht="12.75">
      <c r="C2403" s="774"/>
      <c r="D2403" s="774"/>
      <c r="E2403" s="774"/>
      <c r="F2403" s="774"/>
      <c r="G2403" s="774"/>
      <c r="H2403" s="774"/>
    </row>
    <row r="2404" spans="3:8" s="146" customFormat="1" ht="12.75">
      <c r="C2404" s="774"/>
      <c r="D2404" s="774"/>
      <c r="E2404" s="774"/>
      <c r="F2404" s="774"/>
      <c r="G2404" s="774"/>
      <c r="H2404" s="774"/>
    </row>
    <row r="2405" spans="3:8" s="146" customFormat="1" ht="12.75">
      <c r="C2405" s="774"/>
      <c r="D2405" s="774"/>
      <c r="E2405" s="774"/>
      <c r="F2405" s="774"/>
      <c r="G2405" s="774"/>
      <c r="H2405" s="774"/>
    </row>
    <row r="2406" spans="3:8" s="146" customFormat="1" ht="12.75">
      <c r="C2406" s="774"/>
      <c r="D2406" s="774"/>
      <c r="E2406" s="774"/>
      <c r="F2406" s="774"/>
      <c r="G2406" s="774"/>
      <c r="H2406" s="774"/>
    </row>
    <row r="2407" spans="3:8" s="146" customFormat="1" ht="12.75">
      <c r="C2407" s="774"/>
      <c r="D2407" s="774"/>
      <c r="E2407" s="774"/>
      <c r="F2407" s="774"/>
      <c r="G2407" s="774"/>
      <c r="H2407" s="774"/>
    </row>
    <row r="2408" spans="3:8" s="146" customFormat="1" ht="12.75">
      <c r="C2408" s="774"/>
      <c r="D2408" s="774"/>
      <c r="E2408" s="774"/>
      <c r="F2408" s="774"/>
      <c r="G2408" s="774"/>
      <c r="H2408" s="774"/>
    </row>
    <row r="2409" spans="3:8" s="146" customFormat="1" ht="12.75">
      <c r="C2409" s="774"/>
      <c r="D2409" s="774"/>
      <c r="E2409" s="774"/>
      <c r="F2409" s="774"/>
      <c r="G2409" s="774"/>
      <c r="H2409" s="774"/>
    </row>
    <row r="2410" spans="3:8" s="146" customFormat="1" ht="12.75">
      <c r="C2410" s="774"/>
      <c r="D2410" s="774"/>
      <c r="E2410" s="774"/>
      <c r="F2410" s="774"/>
      <c r="G2410" s="774"/>
      <c r="H2410" s="774"/>
    </row>
    <row r="2411" spans="3:8" s="146" customFormat="1" ht="12.75">
      <c r="C2411" s="774"/>
      <c r="D2411" s="774"/>
      <c r="E2411" s="774"/>
      <c r="F2411" s="774"/>
      <c r="G2411" s="774"/>
      <c r="H2411" s="774"/>
    </row>
    <row r="2412" spans="3:8" s="146" customFormat="1" ht="12.75">
      <c r="C2412" s="774"/>
      <c r="D2412" s="774"/>
      <c r="E2412" s="774"/>
      <c r="F2412" s="774"/>
      <c r="G2412" s="774"/>
      <c r="H2412" s="774"/>
    </row>
    <row r="2413" spans="3:8" s="146" customFormat="1" ht="12.75">
      <c r="C2413" s="774"/>
      <c r="D2413" s="774"/>
      <c r="E2413" s="774"/>
      <c r="F2413" s="774"/>
      <c r="G2413" s="774"/>
      <c r="H2413" s="774"/>
    </row>
    <row r="2414" spans="3:8" s="146" customFormat="1" ht="12.75">
      <c r="C2414" s="774"/>
      <c r="D2414" s="774"/>
      <c r="E2414" s="774"/>
      <c r="F2414" s="774"/>
      <c r="G2414" s="774"/>
      <c r="H2414" s="774"/>
    </row>
    <row r="2415" spans="3:8" s="146" customFormat="1" ht="12.75">
      <c r="C2415" s="774"/>
      <c r="D2415" s="774"/>
      <c r="E2415" s="774"/>
      <c r="F2415" s="774"/>
      <c r="G2415" s="774"/>
      <c r="H2415" s="774"/>
    </row>
    <row r="2416" spans="3:8" s="146" customFormat="1" ht="12.75">
      <c r="C2416" s="774"/>
      <c r="D2416" s="774"/>
      <c r="E2416" s="774"/>
      <c r="F2416" s="774"/>
      <c r="G2416" s="774"/>
      <c r="H2416" s="774"/>
    </row>
    <row r="2417" spans="3:8" s="146" customFormat="1" ht="12.75">
      <c r="C2417" s="774"/>
      <c r="D2417" s="774"/>
      <c r="E2417" s="774"/>
      <c r="F2417" s="774"/>
      <c r="G2417" s="774"/>
      <c r="H2417" s="774"/>
    </row>
    <row r="2418" spans="3:8" s="146" customFormat="1" ht="12.75">
      <c r="C2418" s="774"/>
      <c r="D2418" s="774"/>
      <c r="E2418" s="774"/>
      <c r="F2418" s="774"/>
      <c r="G2418" s="774"/>
      <c r="H2418" s="774"/>
    </row>
    <row r="2419" spans="3:8" s="146" customFormat="1" ht="12.75">
      <c r="C2419" s="774"/>
      <c r="D2419" s="774"/>
      <c r="E2419" s="774"/>
      <c r="F2419" s="774"/>
      <c r="G2419" s="774"/>
      <c r="H2419" s="774"/>
    </row>
    <row r="2420" spans="3:8" s="146" customFormat="1" ht="12.75">
      <c r="C2420" s="774"/>
      <c r="D2420" s="774"/>
      <c r="E2420" s="774"/>
      <c r="F2420" s="774"/>
      <c r="G2420" s="774"/>
      <c r="H2420" s="774"/>
    </row>
    <row r="2421" spans="3:8" s="146" customFormat="1" ht="12.75">
      <c r="C2421" s="774"/>
      <c r="D2421" s="774"/>
      <c r="E2421" s="774"/>
      <c r="F2421" s="774"/>
      <c r="G2421" s="774"/>
      <c r="H2421" s="774"/>
    </row>
    <row r="2422" spans="3:8" s="146" customFormat="1" ht="12.75">
      <c r="C2422" s="774"/>
      <c r="D2422" s="774"/>
      <c r="E2422" s="774"/>
      <c r="F2422" s="774"/>
      <c r="G2422" s="774"/>
      <c r="H2422" s="774"/>
    </row>
    <row r="2423" spans="3:8" s="146" customFormat="1" ht="12.75">
      <c r="C2423" s="774"/>
      <c r="D2423" s="774"/>
      <c r="E2423" s="774"/>
      <c r="F2423" s="774"/>
      <c r="G2423" s="774"/>
      <c r="H2423" s="774"/>
    </row>
    <row r="2424" spans="3:8" s="146" customFormat="1" ht="12.75">
      <c r="C2424" s="774"/>
      <c r="D2424" s="774"/>
      <c r="E2424" s="774"/>
      <c r="F2424" s="774"/>
      <c r="G2424" s="774"/>
      <c r="H2424" s="774"/>
    </row>
    <row r="2425" spans="3:8" s="146" customFormat="1" ht="12.75">
      <c r="C2425" s="774"/>
      <c r="D2425" s="774"/>
      <c r="E2425" s="774"/>
      <c r="F2425" s="774"/>
      <c r="G2425" s="774"/>
      <c r="H2425" s="774"/>
    </row>
    <row r="2426" spans="3:8" s="146" customFormat="1" ht="12.75">
      <c r="C2426" s="774"/>
      <c r="D2426" s="774"/>
      <c r="E2426" s="774"/>
      <c r="F2426" s="774"/>
      <c r="G2426" s="774"/>
      <c r="H2426" s="774"/>
    </row>
    <row r="2427" spans="3:8" s="146" customFormat="1" ht="12.75">
      <c r="C2427" s="774"/>
      <c r="D2427" s="774"/>
      <c r="E2427" s="774"/>
      <c r="F2427" s="774"/>
      <c r="G2427" s="774"/>
      <c r="H2427" s="774"/>
    </row>
    <row r="2428" spans="3:8" s="146" customFormat="1" ht="12.75">
      <c r="C2428" s="774"/>
      <c r="D2428" s="774"/>
      <c r="E2428" s="774"/>
      <c r="F2428" s="774"/>
      <c r="G2428" s="774"/>
      <c r="H2428" s="774"/>
    </row>
    <row r="2429" spans="3:8" s="146" customFormat="1" ht="12.75">
      <c r="C2429" s="774"/>
      <c r="D2429" s="774"/>
      <c r="E2429" s="774"/>
      <c r="F2429" s="774"/>
      <c r="G2429" s="774"/>
      <c r="H2429" s="774"/>
    </row>
    <row r="2430" spans="3:8" s="146" customFormat="1" ht="12.75">
      <c r="C2430" s="774"/>
      <c r="D2430" s="774"/>
      <c r="E2430" s="774"/>
      <c r="F2430" s="774"/>
      <c r="G2430" s="774"/>
      <c r="H2430" s="774"/>
    </row>
    <row r="2431" spans="3:8" s="146" customFormat="1" ht="12.75">
      <c r="C2431" s="774"/>
      <c r="D2431" s="774"/>
      <c r="E2431" s="774"/>
      <c r="F2431" s="774"/>
      <c r="G2431" s="774"/>
      <c r="H2431" s="774"/>
    </row>
    <row r="2432" spans="3:8" s="146" customFormat="1" ht="12.75">
      <c r="C2432" s="774"/>
      <c r="D2432" s="774"/>
      <c r="E2432" s="774"/>
      <c r="F2432" s="774"/>
      <c r="G2432" s="774"/>
      <c r="H2432" s="774"/>
    </row>
    <row r="2433" spans="3:8" s="146" customFormat="1" ht="12.75">
      <c r="C2433" s="774"/>
      <c r="D2433" s="774"/>
      <c r="E2433" s="774"/>
      <c r="F2433" s="774"/>
      <c r="G2433" s="774"/>
      <c r="H2433" s="774"/>
    </row>
    <row r="2434" spans="3:8" s="146" customFormat="1" ht="12.75">
      <c r="C2434" s="774"/>
      <c r="D2434" s="774"/>
      <c r="E2434" s="774"/>
      <c r="F2434" s="774"/>
      <c r="G2434" s="774"/>
      <c r="H2434" s="774"/>
    </row>
    <row r="2435" spans="3:8" s="146" customFormat="1" ht="12.75">
      <c r="C2435" s="774"/>
      <c r="D2435" s="774"/>
      <c r="E2435" s="774"/>
      <c r="F2435" s="774"/>
      <c r="G2435" s="774"/>
      <c r="H2435" s="774"/>
    </row>
    <row r="2436" spans="3:8" s="146" customFormat="1" ht="12.75">
      <c r="C2436" s="774"/>
      <c r="D2436" s="774"/>
      <c r="E2436" s="774"/>
      <c r="F2436" s="774"/>
      <c r="G2436" s="774"/>
      <c r="H2436" s="774"/>
    </row>
    <row r="2437" spans="3:8" s="146" customFormat="1" ht="12.75">
      <c r="C2437" s="774"/>
      <c r="D2437" s="774"/>
      <c r="E2437" s="774"/>
      <c r="F2437" s="774"/>
      <c r="G2437" s="774"/>
      <c r="H2437" s="774"/>
    </row>
    <row r="2438" spans="3:8" s="146" customFormat="1" ht="12.75">
      <c r="C2438" s="774"/>
      <c r="D2438" s="774"/>
      <c r="E2438" s="774"/>
      <c r="F2438" s="774"/>
      <c r="G2438" s="774"/>
      <c r="H2438" s="774"/>
    </row>
    <row r="2439" spans="3:8" s="146" customFormat="1" ht="12.75">
      <c r="C2439" s="774"/>
      <c r="D2439" s="774"/>
      <c r="E2439" s="774"/>
      <c r="F2439" s="774"/>
      <c r="G2439" s="774"/>
      <c r="H2439" s="774"/>
    </row>
    <row r="2440" spans="3:8" s="146" customFormat="1" ht="12.75">
      <c r="C2440" s="774"/>
      <c r="D2440" s="774"/>
      <c r="E2440" s="774"/>
      <c r="F2440" s="774"/>
      <c r="G2440" s="774"/>
      <c r="H2440" s="774"/>
    </row>
    <row r="2441" spans="3:8" s="146" customFormat="1" ht="12.75">
      <c r="C2441" s="774"/>
      <c r="D2441" s="774"/>
      <c r="E2441" s="774"/>
      <c r="F2441" s="774"/>
      <c r="G2441" s="774"/>
      <c r="H2441" s="774"/>
    </row>
    <row r="2442" spans="3:8" s="146" customFormat="1" ht="12.75">
      <c r="C2442" s="774"/>
      <c r="D2442" s="774"/>
      <c r="E2442" s="774"/>
      <c r="F2442" s="774"/>
      <c r="G2442" s="774"/>
      <c r="H2442" s="774"/>
    </row>
    <row r="2443" spans="3:8" s="146" customFormat="1" ht="12.75">
      <c r="C2443" s="774"/>
      <c r="D2443" s="774"/>
      <c r="E2443" s="774"/>
      <c r="F2443" s="774"/>
      <c r="G2443" s="774"/>
      <c r="H2443" s="774"/>
    </row>
    <row r="2444" spans="3:8" s="146" customFormat="1" ht="12.75">
      <c r="C2444" s="774"/>
      <c r="D2444" s="774"/>
      <c r="E2444" s="774"/>
      <c r="F2444" s="774"/>
      <c r="G2444" s="774"/>
      <c r="H2444" s="774"/>
    </row>
    <row r="2445" spans="3:8" s="146" customFormat="1" ht="12.75">
      <c r="C2445" s="774"/>
      <c r="D2445" s="774"/>
      <c r="E2445" s="774"/>
      <c r="F2445" s="774"/>
      <c r="G2445" s="774"/>
      <c r="H2445" s="774"/>
    </row>
    <row r="2446" spans="3:8" s="146" customFormat="1" ht="12.75">
      <c r="C2446" s="774"/>
      <c r="D2446" s="774"/>
      <c r="E2446" s="774"/>
      <c r="F2446" s="774"/>
      <c r="G2446" s="774"/>
      <c r="H2446" s="774"/>
    </row>
    <row r="2447" spans="3:8" s="146" customFormat="1" ht="12.75">
      <c r="C2447" s="774"/>
      <c r="D2447" s="774"/>
      <c r="E2447" s="774"/>
      <c r="F2447" s="774"/>
      <c r="G2447" s="774"/>
      <c r="H2447" s="774"/>
    </row>
    <row r="2448" spans="3:8" s="146" customFormat="1" ht="12.75">
      <c r="C2448" s="774"/>
      <c r="D2448" s="774"/>
      <c r="E2448" s="774"/>
      <c r="F2448" s="774"/>
      <c r="G2448" s="774"/>
      <c r="H2448" s="774"/>
    </row>
    <row r="2449" spans="3:8" s="146" customFormat="1" ht="12.75">
      <c r="C2449" s="774"/>
      <c r="D2449" s="774"/>
      <c r="E2449" s="774"/>
      <c r="F2449" s="774"/>
      <c r="G2449" s="774"/>
      <c r="H2449" s="774"/>
    </row>
    <row r="2450" spans="3:8" s="146" customFormat="1" ht="12.75">
      <c r="C2450" s="774"/>
      <c r="D2450" s="774"/>
      <c r="E2450" s="774"/>
      <c r="F2450" s="774"/>
      <c r="G2450" s="774"/>
      <c r="H2450" s="774"/>
    </row>
    <row r="2451" spans="3:8" s="146" customFormat="1" ht="12.75">
      <c r="C2451" s="774"/>
      <c r="D2451" s="774"/>
      <c r="E2451" s="774"/>
      <c r="F2451" s="774"/>
      <c r="G2451" s="774"/>
      <c r="H2451" s="774"/>
    </row>
    <row r="2452" spans="3:8" s="146" customFormat="1" ht="12.75">
      <c r="C2452" s="774"/>
      <c r="D2452" s="774"/>
      <c r="E2452" s="774"/>
      <c r="F2452" s="774"/>
      <c r="G2452" s="774"/>
      <c r="H2452" s="774"/>
    </row>
    <row r="2453" spans="3:8" s="146" customFormat="1" ht="12.75">
      <c r="C2453" s="774"/>
      <c r="D2453" s="774"/>
      <c r="E2453" s="774"/>
      <c r="F2453" s="774"/>
      <c r="G2453" s="774"/>
      <c r="H2453" s="774"/>
    </row>
    <row r="2454" spans="3:8" s="146" customFormat="1" ht="12.75">
      <c r="C2454" s="774"/>
      <c r="D2454" s="774"/>
      <c r="E2454" s="774"/>
      <c r="F2454" s="774"/>
      <c r="G2454" s="774"/>
      <c r="H2454" s="774"/>
    </row>
    <row r="2455" spans="3:8" s="146" customFormat="1" ht="12.75">
      <c r="C2455" s="774"/>
      <c r="D2455" s="774"/>
      <c r="E2455" s="774"/>
      <c r="F2455" s="774"/>
      <c r="G2455" s="774"/>
      <c r="H2455" s="774"/>
    </row>
    <row r="2456" spans="3:8" s="146" customFormat="1" ht="12.75">
      <c r="C2456" s="774"/>
      <c r="D2456" s="774"/>
      <c r="E2456" s="774"/>
      <c r="F2456" s="774"/>
      <c r="G2456" s="774"/>
      <c r="H2456" s="774"/>
    </row>
    <row r="2457" spans="3:8" s="146" customFormat="1" ht="12.75">
      <c r="C2457" s="774"/>
      <c r="D2457" s="774"/>
      <c r="E2457" s="774"/>
      <c r="F2457" s="774"/>
      <c r="G2457" s="774"/>
      <c r="H2457" s="774"/>
    </row>
    <row r="2458" spans="3:8" s="146" customFormat="1" ht="12.75">
      <c r="C2458" s="774"/>
      <c r="D2458" s="774"/>
      <c r="E2458" s="774"/>
      <c r="F2458" s="774"/>
      <c r="G2458" s="774"/>
      <c r="H2458" s="774"/>
    </row>
    <row r="2459" spans="3:8" s="146" customFormat="1" ht="12.75">
      <c r="C2459" s="774"/>
      <c r="D2459" s="774"/>
      <c r="E2459" s="774"/>
      <c r="F2459" s="774"/>
      <c r="G2459" s="774"/>
      <c r="H2459" s="774"/>
    </row>
    <row r="2460" spans="3:8" s="146" customFormat="1" ht="12.75">
      <c r="C2460" s="774"/>
      <c r="D2460" s="774"/>
      <c r="E2460" s="774"/>
      <c r="F2460" s="774"/>
      <c r="G2460" s="774"/>
      <c r="H2460" s="774"/>
    </row>
    <row r="2461" spans="3:8" s="146" customFormat="1" ht="12.75">
      <c r="C2461" s="774"/>
      <c r="D2461" s="774"/>
      <c r="E2461" s="774"/>
      <c r="F2461" s="774"/>
      <c r="G2461" s="774"/>
      <c r="H2461" s="774"/>
    </row>
    <row r="2462" spans="3:8" s="146" customFormat="1" ht="12.75">
      <c r="C2462" s="774"/>
      <c r="D2462" s="774"/>
      <c r="E2462" s="774"/>
      <c r="F2462" s="774"/>
      <c r="G2462" s="774"/>
      <c r="H2462" s="774"/>
    </row>
    <row r="2463" spans="3:8" s="146" customFormat="1" ht="12.75">
      <c r="C2463" s="774"/>
      <c r="D2463" s="774"/>
      <c r="E2463" s="774"/>
      <c r="F2463" s="774"/>
      <c r="G2463" s="774"/>
      <c r="H2463" s="774"/>
    </row>
    <row r="2464" spans="3:8" s="146" customFormat="1" ht="12.75">
      <c r="C2464" s="774"/>
      <c r="D2464" s="774"/>
      <c r="E2464" s="774"/>
      <c r="F2464" s="774"/>
      <c r="G2464" s="774"/>
      <c r="H2464" s="774"/>
    </row>
    <row r="2465" spans="3:8" s="146" customFormat="1" ht="12.75">
      <c r="C2465" s="774"/>
      <c r="D2465" s="774"/>
      <c r="E2465" s="774"/>
      <c r="F2465" s="774"/>
      <c r="G2465" s="774"/>
      <c r="H2465" s="774"/>
    </row>
    <row r="2466" spans="3:8" s="146" customFormat="1" ht="12.75">
      <c r="C2466" s="774"/>
      <c r="D2466" s="774"/>
      <c r="E2466" s="774"/>
      <c r="F2466" s="774"/>
      <c r="G2466" s="774"/>
      <c r="H2466" s="774"/>
    </row>
    <row r="2467" spans="3:8" s="146" customFormat="1" ht="12.75">
      <c r="C2467" s="774"/>
      <c r="D2467" s="774"/>
      <c r="E2467" s="774"/>
      <c r="F2467" s="774"/>
      <c r="G2467" s="774"/>
      <c r="H2467" s="774"/>
    </row>
    <row r="2468" spans="3:8" s="146" customFormat="1" ht="12.75">
      <c r="C2468" s="774"/>
      <c r="D2468" s="774"/>
      <c r="E2468" s="774"/>
      <c r="F2468" s="774"/>
      <c r="G2468" s="774"/>
      <c r="H2468" s="774"/>
    </row>
    <row r="2469" spans="3:8" s="146" customFormat="1" ht="12.75">
      <c r="C2469" s="774"/>
      <c r="D2469" s="774"/>
      <c r="E2469" s="774"/>
      <c r="F2469" s="774"/>
      <c r="G2469" s="774"/>
      <c r="H2469" s="774"/>
    </row>
    <row r="2470" spans="3:8" s="146" customFormat="1" ht="12.75">
      <c r="C2470" s="774"/>
      <c r="D2470" s="774"/>
      <c r="E2470" s="774"/>
      <c r="F2470" s="774"/>
      <c r="G2470" s="774"/>
      <c r="H2470" s="774"/>
    </row>
    <row r="2471" spans="3:8" s="146" customFormat="1" ht="12.75">
      <c r="C2471" s="774"/>
      <c r="D2471" s="774"/>
      <c r="E2471" s="774"/>
      <c r="F2471" s="774"/>
      <c r="G2471" s="774"/>
      <c r="H2471" s="774"/>
    </row>
    <row r="2472" spans="3:8" s="146" customFormat="1" ht="12.75">
      <c r="C2472" s="774"/>
      <c r="D2472" s="774"/>
      <c r="E2472" s="774"/>
      <c r="F2472" s="774"/>
      <c r="G2472" s="774"/>
      <c r="H2472" s="774"/>
    </row>
    <row r="2473" spans="3:8" s="146" customFormat="1" ht="12.75">
      <c r="C2473" s="774"/>
      <c r="D2473" s="774"/>
      <c r="E2473" s="774"/>
      <c r="F2473" s="774"/>
      <c r="G2473" s="774"/>
      <c r="H2473" s="774"/>
    </row>
    <row r="2474" spans="3:8" s="146" customFormat="1" ht="12.75">
      <c r="C2474" s="774"/>
      <c r="D2474" s="774"/>
      <c r="E2474" s="774"/>
      <c r="F2474" s="774"/>
      <c r="G2474" s="774"/>
      <c r="H2474" s="774"/>
    </row>
    <row r="2475" spans="3:8" s="146" customFormat="1" ht="12.75">
      <c r="C2475" s="774"/>
      <c r="D2475" s="774"/>
      <c r="E2475" s="774"/>
      <c r="F2475" s="774"/>
      <c r="G2475" s="774"/>
      <c r="H2475" s="774"/>
    </row>
    <row r="2476" spans="3:8" s="146" customFormat="1" ht="12.75">
      <c r="C2476" s="774"/>
      <c r="D2476" s="774"/>
      <c r="E2476" s="774"/>
      <c r="F2476" s="774"/>
      <c r="G2476" s="774"/>
      <c r="H2476" s="774"/>
    </row>
    <row r="2477" spans="3:8" s="146" customFormat="1" ht="12.75">
      <c r="C2477" s="774"/>
      <c r="D2477" s="774"/>
      <c r="E2477" s="774"/>
      <c r="F2477" s="774"/>
      <c r="G2477" s="774"/>
      <c r="H2477" s="774"/>
    </row>
    <row r="2478" spans="3:8" s="146" customFormat="1" ht="12.75">
      <c r="C2478" s="774"/>
      <c r="D2478" s="774"/>
      <c r="E2478" s="774"/>
      <c r="F2478" s="774"/>
      <c r="G2478" s="774"/>
      <c r="H2478" s="774"/>
    </row>
    <row r="2479" spans="3:8" s="146" customFormat="1" ht="12.75">
      <c r="C2479" s="774"/>
      <c r="D2479" s="774"/>
      <c r="E2479" s="774"/>
      <c r="F2479" s="774"/>
      <c r="G2479" s="774"/>
      <c r="H2479" s="774"/>
    </row>
    <row r="2480" spans="3:8" s="146" customFormat="1" ht="12.75">
      <c r="C2480" s="774"/>
      <c r="D2480" s="774"/>
      <c r="E2480" s="774"/>
      <c r="F2480" s="774"/>
      <c r="G2480" s="774"/>
      <c r="H2480" s="774"/>
    </row>
    <row r="2481" spans="3:8" s="146" customFormat="1" ht="12.75">
      <c r="C2481" s="774"/>
      <c r="D2481" s="774"/>
      <c r="E2481" s="774"/>
      <c r="F2481" s="774"/>
      <c r="G2481" s="774"/>
      <c r="H2481" s="774"/>
    </row>
    <row r="2482" spans="3:8" s="146" customFormat="1" ht="12.75">
      <c r="C2482" s="774"/>
      <c r="D2482" s="774"/>
      <c r="E2482" s="774"/>
      <c r="F2482" s="774"/>
      <c r="G2482" s="774"/>
      <c r="H2482" s="774"/>
    </row>
    <row r="2483" spans="3:8" s="146" customFormat="1" ht="12.75">
      <c r="C2483" s="774"/>
      <c r="D2483" s="774"/>
      <c r="E2483" s="774"/>
      <c r="F2483" s="774"/>
      <c r="G2483" s="774"/>
      <c r="H2483" s="774"/>
    </row>
    <row r="2484" spans="3:8" s="146" customFormat="1" ht="12.75">
      <c r="C2484" s="774"/>
      <c r="D2484" s="774"/>
      <c r="E2484" s="774"/>
      <c r="F2484" s="774"/>
      <c r="G2484" s="774"/>
      <c r="H2484" s="774"/>
    </row>
    <row r="2485" spans="3:8" s="146" customFormat="1" ht="12.75">
      <c r="C2485" s="774"/>
      <c r="D2485" s="774"/>
      <c r="E2485" s="774"/>
      <c r="F2485" s="774"/>
      <c r="G2485" s="774"/>
      <c r="H2485" s="774"/>
    </row>
    <row r="2486" spans="3:8" s="146" customFormat="1" ht="12.75">
      <c r="C2486" s="774"/>
      <c r="D2486" s="774"/>
      <c r="E2486" s="774"/>
      <c r="F2486" s="774"/>
      <c r="G2486" s="774"/>
      <c r="H2486" s="774"/>
    </row>
    <row r="2487" spans="3:8" s="146" customFormat="1" ht="12.75">
      <c r="C2487" s="774"/>
      <c r="D2487" s="774"/>
      <c r="E2487" s="774"/>
      <c r="F2487" s="774"/>
      <c r="G2487" s="774"/>
      <c r="H2487" s="774"/>
    </row>
    <row r="2488" spans="3:8" s="146" customFormat="1" ht="12.75">
      <c r="C2488" s="774"/>
      <c r="D2488" s="774"/>
      <c r="E2488" s="774"/>
      <c r="F2488" s="774"/>
      <c r="G2488" s="774"/>
      <c r="H2488" s="774"/>
    </row>
    <row r="2489" spans="3:8" s="146" customFormat="1" ht="12.75">
      <c r="C2489" s="774"/>
      <c r="D2489" s="774"/>
      <c r="E2489" s="774"/>
      <c r="F2489" s="774"/>
      <c r="G2489" s="774"/>
      <c r="H2489" s="774"/>
    </row>
    <row r="2490" spans="3:8" s="146" customFormat="1" ht="12.75">
      <c r="C2490" s="774"/>
      <c r="D2490" s="774"/>
      <c r="E2490" s="774"/>
      <c r="F2490" s="774"/>
      <c r="G2490" s="774"/>
      <c r="H2490" s="774"/>
    </row>
    <row r="2491" spans="3:8" s="146" customFormat="1" ht="12.75">
      <c r="C2491" s="774"/>
      <c r="D2491" s="774"/>
      <c r="E2491" s="774"/>
      <c r="F2491" s="774"/>
      <c r="G2491" s="774"/>
      <c r="H2491" s="774"/>
    </row>
    <row r="2492" spans="3:8" s="146" customFormat="1" ht="12.75">
      <c r="C2492" s="774"/>
      <c r="D2492" s="774"/>
      <c r="E2492" s="774"/>
      <c r="F2492" s="774"/>
      <c r="G2492" s="774"/>
      <c r="H2492" s="774"/>
    </row>
    <row r="2493" spans="3:8" s="146" customFormat="1" ht="12.75">
      <c r="C2493" s="774"/>
      <c r="D2493" s="774"/>
      <c r="E2493" s="774"/>
      <c r="F2493" s="774"/>
      <c r="G2493" s="774"/>
      <c r="H2493" s="774"/>
    </row>
    <row r="2494" spans="3:8" s="146" customFormat="1" ht="12.75">
      <c r="C2494" s="774"/>
      <c r="D2494" s="774"/>
      <c r="E2494" s="774"/>
      <c r="F2494" s="774"/>
      <c r="G2494" s="774"/>
      <c r="H2494" s="774"/>
    </row>
    <row r="2495" spans="3:8" s="146" customFormat="1" ht="12.75">
      <c r="C2495" s="774"/>
      <c r="D2495" s="774"/>
      <c r="E2495" s="774"/>
      <c r="F2495" s="774"/>
      <c r="G2495" s="774"/>
      <c r="H2495" s="774"/>
    </row>
    <row r="2496" spans="3:8" s="146" customFormat="1" ht="12.75">
      <c r="C2496" s="774"/>
      <c r="D2496" s="774"/>
      <c r="E2496" s="774"/>
      <c r="F2496" s="774"/>
      <c r="G2496" s="774"/>
      <c r="H2496" s="774"/>
    </row>
    <row r="2497" spans="3:8" s="146" customFormat="1" ht="12.75">
      <c r="C2497" s="774"/>
      <c r="D2497" s="774"/>
      <c r="E2497" s="774"/>
      <c r="F2497" s="774"/>
      <c r="G2497" s="774"/>
      <c r="H2497" s="774"/>
    </row>
    <row r="2498" spans="3:8" s="146" customFormat="1" ht="12.75">
      <c r="C2498" s="774"/>
      <c r="D2498" s="774"/>
      <c r="E2498" s="774"/>
      <c r="F2498" s="774"/>
      <c r="G2498" s="774"/>
      <c r="H2498" s="774"/>
    </row>
    <row r="2499" spans="3:8" s="146" customFormat="1" ht="12.75">
      <c r="C2499" s="774"/>
      <c r="D2499" s="774"/>
      <c r="E2499" s="774"/>
      <c r="F2499" s="774"/>
      <c r="G2499" s="774"/>
      <c r="H2499" s="774"/>
    </row>
    <row r="2500" spans="3:8" s="146" customFormat="1" ht="12.75">
      <c r="C2500" s="774"/>
      <c r="D2500" s="774"/>
      <c r="E2500" s="774"/>
      <c r="F2500" s="774"/>
      <c r="G2500" s="774"/>
      <c r="H2500" s="774"/>
    </row>
    <row r="2501" spans="3:8" s="146" customFormat="1" ht="12.75">
      <c r="C2501" s="774"/>
      <c r="D2501" s="774"/>
      <c r="E2501" s="774"/>
      <c r="F2501" s="774"/>
      <c r="G2501" s="774"/>
      <c r="H2501" s="774"/>
    </row>
    <row r="2502" spans="3:8" s="146" customFormat="1" ht="12.75">
      <c r="C2502" s="774"/>
      <c r="D2502" s="774"/>
      <c r="E2502" s="774"/>
      <c r="F2502" s="774"/>
      <c r="G2502" s="774"/>
      <c r="H2502" s="774"/>
    </row>
    <row r="2503" spans="3:8" s="146" customFormat="1" ht="12.75">
      <c r="C2503" s="774"/>
      <c r="D2503" s="774"/>
      <c r="E2503" s="774"/>
      <c r="F2503" s="774"/>
      <c r="G2503" s="774"/>
      <c r="H2503" s="774"/>
    </row>
    <row r="2504" spans="3:8" s="146" customFormat="1" ht="12.75">
      <c r="C2504" s="774"/>
      <c r="D2504" s="774"/>
      <c r="E2504" s="774"/>
      <c r="F2504" s="774"/>
      <c r="G2504" s="774"/>
      <c r="H2504" s="774"/>
    </row>
    <row r="2505" spans="3:8" s="146" customFormat="1" ht="12.75">
      <c r="C2505" s="774"/>
      <c r="D2505" s="774"/>
      <c r="E2505" s="774"/>
      <c r="F2505" s="774"/>
      <c r="G2505" s="774"/>
      <c r="H2505" s="774"/>
    </row>
    <row r="2506" spans="3:8" s="146" customFormat="1" ht="12.75">
      <c r="C2506" s="774"/>
      <c r="D2506" s="774"/>
      <c r="E2506" s="774"/>
      <c r="F2506" s="774"/>
      <c r="G2506" s="774"/>
      <c r="H2506" s="774"/>
    </row>
    <row r="2507" spans="3:8" s="146" customFormat="1" ht="12.75">
      <c r="C2507" s="774"/>
      <c r="D2507" s="774"/>
      <c r="E2507" s="774"/>
      <c r="F2507" s="774"/>
      <c r="G2507" s="774"/>
      <c r="H2507" s="774"/>
    </row>
    <row r="2508" spans="3:8" s="146" customFormat="1" ht="12.75">
      <c r="C2508" s="774"/>
      <c r="D2508" s="774"/>
      <c r="E2508" s="774"/>
      <c r="F2508" s="774"/>
      <c r="G2508" s="774"/>
      <c r="H2508" s="774"/>
    </row>
    <row r="2509" spans="3:8" s="146" customFormat="1" ht="12.75">
      <c r="C2509" s="774"/>
      <c r="D2509" s="774"/>
      <c r="E2509" s="774"/>
      <c r="F2509" s="774"/>
      <c r="G2509" s="774"/>
      <c r="H2509" s="774"/>
    </row>
    <row r="2510" spans="3:8" s="146" customFormat="1" ht="12.75">
      <c r="C2510" s="774"/>
      <c r="D2510" s="774"/>
      <c r="E2510" s="774"/>
      <c r="F2510" s="774"/>
      <c r="G2510" s="774"/>
      <c r="H2510" s="774"/>
    </row>
    <row r="2511" spans="3:8" s="146" customFormat="1" ht="12.75">
      <c r="C2511" s="774"/>
      <c r="D2511" s="774"/>
      <c r="E2511" s="774"/>
      <c r="F2511" s="774"/>
      <c r="G2511" s="774"/>
      <c r="H2511" s="774"/>
    </row>
    <row r="2512" spans="3:8" s="146" customFormat="1" ht="12.75">
      <c r="C2512" s="774"/>
      <c r="D2512" s="774"/>
      <c r="E2512" s="774"/>
      <c r="F2512" s="774"/>
      <c r="G2512" s="774"/>
      <c r="H2512" s="774"/>
    </row>
    <row r="2513" spans="3:8" s="146" customFormat="1" ht="12.75">
      <c r="C2513" s="774"/>
      <c r="D2513" s="774"/>
      <c r="E2513" s="774"/>
      <c r="F2513" s="774"/>
      <c r="G2513" s="774"/>
      <c r="H2513" s="774"/>
    </row>
    <row r="2514" spans="3:8" s="146" customFormat="1" ht="12.75">
      <c r="C2514" s="774"/>
      <c r="D2514" s="774"/>
      <c r="E2514" s="774"/>
      <c r="F2514" s="774"/>
      <c r="G2514" s="774"/>
      <c r="H2514" s="774"/>
    </row>
    <row r="2515" spans="3:8" s="146" customFormat="1" ht="12.75">
      <c r="C2515" s="774"/>
      <c r="D2515" s="774"/>
      <c r="E2515" s="774"/>
      <c r="F2515" s="774"/>
      <c r="G2515" s="774"/>
      <c r="H2515" s="774"/>
    </row>
    <row r="2516" spans="3:8" s="146" customFormat="1" ht="12.75">
      <c r="C2516" s="774"/>
      <c r="D2516" s="774"/>
      <c r="E2516" s="774"/>
      <c r="F2516" s="774"/>
      <c r="G2516" s="774"/>
      <c r="H2516" s="774"/>
    </row>
    <row r="2517" spans="3:8" s="146" customFormat="1" ht="12.75">
      <c r="C2517" s="774"/>
      <c r="D2517" s="774"/>
      <c r="E2517" s="774"/>
      <c r="F2517" s="774"/>
      <c r="G2517" s="774"/>
      <c r="H2517" s="774"/>
    </row>
    <row r="2518" spans="3:8" s="146" customFormat="1" ht="12.75">
      <c r="C2518" s="774"/>
      <c r="D2518" s="774"/>
      <c r="E2518" s="774"/>
      <c r="F2518" s="774"/>
      <c r="G2518" s="774"/>
      <c r="H2518" s="774"/>
    </row>
    <row r="2519" spans="3:8" s="146" customFormat="1" ht="12.75">
      <c r="C2519" s="774"/>
      <c r="D2519" s="774"/>
      <c r="E2519" s="774"/>
      <c r="F2519" s="774"/>
      <c r="G2519" s="774"/>
      <c r="H2519" s="774"/>
    </row>
    <row r="2520" spans="3:8" s="146" customFormat="1" ht="12.75">
      <c r="C2520" s="774"/>
      <c r="D2520" s="774"/>
      <c r="E2520" s="774"/>
      <c r="F2520" s="774"/>
      <c r="G2520" s="774"/>
      <c r="H2520" s="774"/>
    </row>
    <row r="2521" spans="3:8" s="146" customFormat="1" ht="12.75">
      <c r="C2521" s="774"/>
      <c r="D2521" s="774"/>
      <c r="E2521" s="774"/>
      <c r="F2521" s="774"/>
      <c r="G2521" s="774"/>
      <c r="H2521" s="774"/>
    </row>
    <row r="2522" spans="3:8" s="146" customFormat="1" ht="12.75">
      <c r="C2522" s="774"/>
      <c r="D2522" s="774"/>
      <c r="E2522" s="774"/>
      <c r="F2522" s="774"/>
      <c r="G2522" s="774"/>
      <c r="H2522" s="774"/>
    </row>
    <row r="2523" spans="3:8" s="146" customFormat="1" ht="12.75">
      <c r="C2523" s="774"/>
      <c r="D2523" s="774"/>
      <c r="E2523" s="774"/>
      <c r="F2523" s="774"/>
      <c r="G2523" s="774"/>
      <c r="H2523" s="774"/>
    </row>
    <row r="2524" spans="3:8" s="146" customFormat="1" ht="12.75">
      <c r="C2524" s="774"/>
      <c r="D2524" s="774"/>
      <c r="E2524" s="774"/>
      <c r="F2524" s="774"/>
      <c r="G2524" s="774"/>
      <c r="H2524" s="774"/>
    </row>
    <row r="2525" spans="3:8" s="146" customFormat="1" ht="12.75">
      <c r="C2525" s="774"/>
      <c r="D2525" s="774"/>
      <c r="E2525" s="774"/>
      <c r="F2525" s="774"/>
      <c r="G2525" s="774"/>
      <c r="H2525" s="774"/>
    </row>
    <row r="2526" spans="3:8" s="146" customFormat="1" ht="12.75">
      <c r="C2526" s="774"/>
      <c r="D2526" s="774"/>
      <c r="E2526" s="774"/>
      <c r="F2526" s="774"/>
      <c r="G2526" s="774"/>
      <c r="H2526" s="774"/>
    </row>
    <row r="2527" spans="3:8" s="146" customFormat="1" ht="12.75">
      <c r="C2527" s="774"/>
      <c r="D2527" s="774"/>
      <c r="E2527" s="774"/>
      <c r="F2527" s="774"/>
      <c r="G2527" s="774"/>
      <c r="H2527" s="774"/>
    </row>
    <row r="2528" spans="3:8" s="146" customFormat="1" ht="12.75">
      <c r="C2528" s="774"/>
      <c r="D2528" s="774"/>
      <c r="E2528" s="774"/>
      <c r="F2528" s="774"/>
      <c r="G2528" s="774"/>
      <c r="H2528" s="774"/>
    </row>
    <row r="2529" spans="3:8" s="146" customFormat="1" ht="12.75">
      <c r="C2529" s="774"/>
      <c r="D2529" s="774"/>
      <c r="E2529" s="774"/>
      <c r="F2529" s="774"/>
      <c r="G2529" s="774"/>
      <c r="H2529" s="774"/>
    </row>
    <row r="2530" spans="3:8" s="146" customFormat="1" ht="12.75">
      <c r="C2530" s="774"/>
      <c r="D2530" s="774"/>
      <c r="E2530" s="774"/>
      <c r="F2530" s="774"/>
      <c r="G2530" s="774"/>
      <c r="H2530" s="774"/>
    </row>
    <row r="2531" spans="3:8" s="146" customFormat="1" ht="12.75">
      <c r="C2531" s="774"/>
      <c r="D2531" s="774"/>
      <c r="E2531" s="774"/>
      <c r="F2531" s="774"/>
      <c r="G2531" s="774"/>
      <c r="H2531" s="774"/>
    </row>
    <row r="2532" spans="3:8" s="146" customFormat="1" ht="12.75">
      <c r="C2532" s="774"/>
      <c r="D2532" s="774"/>
      <c r="E2532" s="774"/>
      <c r="F2532" s="774"/>
      <c r="G2532" s="774"/>
      <c r="H2532" s="774"/>
    </row>
    <row r="2533" spans="3:8" s="146" customFormat="1" ht="12.75">
      <c r="C2533" s="774"/>
      <c r="D2533" s="774"/>
      <c r="E2533" s="774"/>
      <c r="F2533" s="774"/>
      <c r="G2533" s="774"/>
      <c r="H2533" s="774"/>
    </row>
    <row r="2534" spans="3:8" s="146" customFormat="1" ht="12.75">
      <c r="C2534" s="774"/>
      <c r="D2534" s="774"/>
      <c r="E2534" s="774"/>
      <c r="F2534" s="774"/>
      <c r="G2534" s="774"/>
      <c r="H2534" s="774"/>
    </row>
    <row r="2535" spans="3:8" s="146" customFormat="1" ht="12.75">
      <c r="C2535" s="774"/>
      <c r="D2535" s="774"/>
      <c r="E2535" s="774"/>
      <c r="F2535" s="774"/>
      <c r="G2535" s="774"/>
      <c r="H2535" s="774"/>
    </row>
    <row r="2536" spans="3:8" s="146" customFormat="1" ht="12.75">
      <c r="C2536" s="774"/>
      <c r="D2536" s="774"/>
      <c r="E2536" s="774"/>
      <c r="F2536" s="774"/>
      <c r="G2536" s="774"/>
      <c r="H2536" s="774"/>
    </row>
    <row r="2537" spans="3:8" s="146" customFormat="1" ht="12.75">
      <c r="C2537" s="774"/>
      <c r="D2537" s="774"/>
      <c r="E2537" s="774"/>
      <c r="F2537" s="774"/>
      <c r="G2537" s="774"/>
      <c r="H2537" s="774"/>
    </row>
    <row r="2538" spans="3:8" s="146" customFormat="1" ht="12.75">
      <c r="C2538" s="774"/>
      <c r="D2538" s="774"/>
      <c r="E2538" s="774"/>
      <c r="F2538" s="774"/>
      <c r="G2538" s="774"/>
      <c r="H2538" s="774"/>
    </row>
    <row r="2539" spans="3:8" s="146" customFormat="1" ht="12.75">
      <c r="C2539" s="774"/>
      <c r="D2539" s="774"/>
      <c r="E2539" s="774"/>
      <c r="F2539" s="774"/>
      <c r="G2539" s="774"/>
      <c r="H2539" s="774"/>
    </row>
    <row r="2540" spans="3:8" s="146" customFormat="1" ht="12.75">
      <c r="C2540" s="774"/>
      <c r="D2540" s="774"/>
      <c r="E2540" s="774"/>
      <c r="F2540" s="774"/>
      <c r="G2540" s="774"/>
      <c r="H2540" s="774"/>
    </row>
    <row r="2541" spans="3:8" s="146" customFormat="1" ht="12.75">
      <c r="C2541" s="774"/>
      <c r="D2541" s="774"/>
      <c r="E2541" s="774"/>
      <c r="F2541" s="774"/>
      <c r="G2541" s="774"/>
      <c r="H2541" s="774"/>
    </row>
    <row r="2542" spans="3:8" s="146" customFormat="1" ht="12.75">
      <c r="C2542" s="774"/>
      <c r="D2542" s="774"/>
      <c r="E2542" s="774"/>
      <c r="F2542" s="774"/>
      <c r="G2542" s="774"/>
      <c r="H2542" s="774"/>
    </row>
    <row r="2543" spans="3:8" s="146" customFormat="1" ht="12.75">
      <c r="C2543" s="774"/>
      <c r="D2543" s="774"/>
      <c r="E2543" s="774"/>
      <c r="F2543" s="774"/>
      <c r="G2543" s="774"/>
      <c r="H2543" s="774"/>
    </row>
    <row r="2544" spans="3:8" s="146" customFormat="1" ht="12.75">
      <c r="C2544" s="774"/>
      <c r="D2544" s="774"/>
      <c r="E2544" s="774"/>
      <c r="F2544" s="774"/>
      <c r="G2544" s="774"/>
      <c r="H2544" s="774"/>
    </row>
    <row r="2545" spans="3:8" s="146" customFormat="1" ht="12.75">
      <c r="C2545" s="774"/>
      <c r="D2545" s="774"/>
      <c r="E2545" s="774"/>
      <c r="F2545" s="774"/>
      <c r="G2545" s="774"/>
      <c r="H2545" s="774"/>
    </row>
    <row r="2546" spans="3:8" s="146" customFormat="1" ht="12.75">
      <c r="C2546" s="774"/>
      <c r="D2546" s="774"/>
      <c r="E2546" s="774"/>
      <c r="F2546" s="774"/>
      <c r="G2546" s="774"/>
      <c r="H2546" s="774"/>
    </row>
    <row r="2547" spans="3:8" s="146" customFormat="1" ht="12.75">
      <c r="C2547" s="774"/>
      <c r="D2547" s="774"/>
      <c r="E2547" s="774"/>
      <c r="F2547" s="774"/>
      <c r="G2547" s="774"/>
      <c r="H2547" s="774"/>
    </row>
    <row r="2548" spans="3:8" s="146" customFormat="1" ht="12.75">
      <c r="C2548" s="774"/>
      <c r="D2548" s="774"/>
      <c r="E2548" s="774"/>
      <c r="F2548" s="774"/>
      <c r="G2548" s="774"/>
      <c r="H2548" s="774"/>
    </row>
    <row r="2549" spans="3:8" s="146" customFormat="1" ht="12.75">
      <c r="C2549" s="774"/>
      <c r="D2549" s="774"/>
      <c r="E2549" s="774"/>
      <c r="F2549" s="774"/>
      <c r="G2549" s="774"/>
      <c r="H2549" s="774"/>
    </row>
    <row r="2550" spans="3:8" s="146" customFormat="1" ht="12.75">
      <c r="C2550" s="774"/>
      <c r="D2550" s="774"/>
      <c r="E2550" s="774"/>
      <c r="F2550" s="774"/>
      <c r="G2550" s="774"/>
      <c r="H2550" s="774"/>
    </row>
    <row r="2551" spans="3:8" s="146" customFormat="1" ht="12.75">
      <c r="C2551" s="774"/>
      <c r="D2551" s="774"/>
      <c r="E2551" s="774"/>
      <c r="F2551" s="774"/>
      <c r="G2551" s="774"/>
      <c r="H2551" s="774"/>
    </row>
    <row r="2552" spans="3:8" s="146" customFormat="1" ht="12.75">
      <c r="C2552" s="774"/>
      <c r="D2552" s="774"/>
      <c r="E2552" s="774"/>
      <c r="F2552" s="774"/>
      <c r="G2552" s="774"/>
      <c r="H2552" s="774"/>
    </row>
    <row r="2553" spans="3:8" s="146" customFormat="1" ht="12.75">
      <c r="C2553" s="774"/>
      <c r="D2553" s="774"/>
      <c r="E2553" s="774"/>
      <c r="F2553" s="774"/>
      <c r="G2553" s="774"/>
      <c r="H2553" s="774"/>
    </row>
    <row r="2554" spans="3:8" s="146" customFormat="1" ht="12.75">
      <c r="C2554" s="774"/>
      <c r="D2554" s="774"/>
      <c r="E2554" s="774"/>
      <c r="F2554" s="774"/>
      <c r="G2554" s="774"/>
      <c r="H2554" s="774"/>
    </row>
    <row r="2555" spans="3:8" s="146" customFormat="1" ht="12.75">
      <c r="C2555" s="774"/>
      <c r="D2555" s="774"/>
      <c r="E2555" s="774"/>
      <c r="F2555" s="774"/>
      <c r="G2555" s="774"/>
      <c r="H2555" s="774"/>
    </row>
    <row r="2556" spans="3:8" s="146" customFormat="1" ht="12.75">
      <c r="C2556" s="774"/>
      <c r="D2556" s="774"/>
      <c r="E2556" s="774"/>
      <c r="F2556" s="774"/>
      <c r="G2556" s="774"/>
      <c r="H2556" s="774"/>
    </row>
    <row r="2557" spans="3:8" s="146" customFormat="1" ht="12.75">
      <c r="C2557" s="774"/>
      <c r="D2557" s="774"/>
      <c r="E2557" s="774"/>
      <c r="F2557" s="774"/>
      <c r="G2557" s="774"/>
      <c r="H2557" s="774"/>
    </row>
    <row r="2558" spans="3:8" s="146" customFormat="1" ht="12.75">
      <c r="C2558" s="774"/>
      <c r="D2558" s="774"/>
      <c r="E2558" s="774"/>
      <c r="F2558" s="774"/>
      <c r="G2558" s="774"/>
      <c r="H2558" s="774"/>
    </row>
    <row r="2559" spans="3:8" s="146" customFormat="1" ht="12.75">
      <c r="C2559" s="774"/>
      <c r="D2559" s="774"/>
      <c r="E2559" s="774"/>
      <c r="F2559" s="774"/>
      <c r="G2559" s="774"/>
      <c r="H2559" s="774"/>
    </row>
    <row r="2560" spans="3:8" s="146" customFormat="1" ht="12.75">
      <c r="C2560" s="774"/>
      <c r="D2560" s="774"/>
      <c r="E2560" s="774"/>
      <c r="F2560" s="774"/>
      <c r="G2560" s="774"/>
      <c r="H2560" s="774"/>
    </row>
    <row r="2561" spans="3:8" s="146" customFormat="1" ht="12.75">
      <c r="C2561" s="774"/>
      <c r="D2561" s="774"/>
      <c r="E2561" s="774"/>
      <c r="F2561" s="774"/>
      <c r="G2561" s="774"/>
      <c r="H2561" s="774"/>
    </row>
    <row r="2562" spans="3:8" s="146" customFormat="1" ht="12.75">
      <c r="C2562" s="774"/>
      <c r="D2562" s="774"/>
      <c r="E2562" s="774"/>
      <c r="F2562" s="774"/>
      <c r="G2562" s="774"/>
      <c r="H2562" s="774"/>
    </row>
    <row r="2563" spans="3:8" s="146" customFormat="1" ht="12.75">
      <c r="C2563" s="774"/>
      <c r="D2563" s="774"/>
      <c r="E2563" s="774"/>
      <c r="F2563" s="774"/>
      <c r="G2563" s="774"/>
      <c r="H2563" s="774"/>
    </row>
    <row r="2564" spans="3:8" s="146" customFormat="1" ht="12.75">
      <c r="C2564" s="774"/>
      <c r="D2564" s="774"/>
      <c r="E2564" s="774"/>
      <c r="F2564" s="774"/>
      <c r="G2564" s="774"/>
      <c r="H2564" s="774"/>
    </row>
    <row r="2565" spans="3:8" s="146" customFormat="1" ht="12.75">
      <c r="C2565" s="774"/>
      <c r="D2565" s="774"/>
      <c r="E2565" s="774"/>
      <c r="F2565" s="774"/>
      <c r="G2565" s="774"/>
      <c r="H2565" s="774"/>
    </row>
    <row r="2566" spans="3:8" s="146" customFormat="1" ht="12.75">
      <c r="C2566" s="774"/>
      <c r="D2566" s="774"/>
      <c r="E2566" s="774"/>
      <c r="F2566" s="774"/>
      <c r="G2566" s="774"/>
      <c r="H2566" s="774"/>
    </row>
    <row r="2567" spans="3:8" s="146" customFormat="1" ht="12.75">
      <c r="C2567" s="774"/>
      <c r="D2567" s="774"/>
      <c r="E2567" s="774"/>
      <c r="F2567" s="774"/>
      <c r="G2567" s="774"/>
      <c r="H2567" s="774"/>
    </row>
    <row r="2568" spans="3:8" s="146" customFormat="1" ht="12.75">
      <c r="C2568" s="774"/>
      <c r="D2568" s="774"/>
      <c r="E2568" s="774"/>
      <c r="F2568" s="774"/>
      <c r="G2568" s="774"/>
      <c r="H2568" s="774"/>
    </row>
    <row r="2569" spans="3:8" s="146" customFormat="1" ht="12.75">
      <c r="C2569" s="774"/>
      <c r="D2569" s="774"/>
      <c r="E2569" s="774"/>
      <c r="F2569" s="774"/>
      <c r="G2569" s="774"/>
      <c r="H2569" s="774"/>
    </row>
    <row r="2570" spans="3:8" s="146" customFormat="1" ht="12.75">
      <c r="C2570" s="774"/>
      <c r="D2570" s="774"/>
      <c r="E2570" s="774"/>
      <c r="F2570" s="774"/>
      <c r="G2570" s="774"/>
      <c r="H2570" s="774"/>
    </row>
    <row r="2571" spans="3:8" s="146" customFormat="1" ht="12.75">
      <c r="C2571" s="774"/>
      <c r="D2571" s="774"/>
      <c r="E2571" s="774"/>
      <c r="F2571" s="774"/>
      <c r="G2571" s="774"/>
      <c r="H2571" s="774"/>
    </row>
    <row r="2572" spans="3:8" s="146" customFormat="1" ht="12.75">
      <c r="C2572" s="774"/>
      <c r="D2572" s="774"/>
      <c r="E2572" s="774"/>
      <c r="F2572" s="774"/>
      <c r="G2572" s="774"/>
      <c r="H2572" s="774"/>
    </row>
    <row r="2573" spans="3:8" s="146" customFormat="1" ht="12.75">
      <c r="C2573" s="774"/>
      <c r="D2573" s="774"/>
      <c r="E2573" s="774"/>
      <c r="F2573" s="774"/>
      <c r="G2573" s="774"/>
      <c r="H2573" s="774"/>
    </row>
    <row r="2574" spans="3:8" s="146" customFormat="1" ht="12.75">
      <c r="C2574" s="774"/>
      <c r="D2574" s="774"/>
      <c r="E2574" s="774"/>
      <c r="F2574" s="774"/>
      <c r="G2574" s="774"/>
      <c r="H2574" s="774"/>
    </row>
    <row r="2575" spans="3:8" s="146" customFormat="1" ht="12.75">
      <c r="C2575" s="774"/>
      <c r="D2575" s="774"/>
      <c r="E2575" s="774"/>
      <c r="F2575" s="774"/>
      <c r="G2575" s="774"/>
      <c r="H2575" s="774"/>
    </row>
    <row r="2576" spans="3:8" s="146" customFormat="1" ht="12.75">
      <c r="C2576" s="774"/>
      <c r="D2576" s="774"/>
      <c r="E2576" s="774"/>
      <c r="F2576" s="774"/>
      <c r="G2576" s="774"/>
      <c r="H2576" s="774"/>
    </row>
    <row r="2577" spans="3:8" s="146" customFormat="1" ht="12.75">
      <c r="C2577" s="774"/>
      <c r="D2577" s="774"/>
      <c r="E2577" s="774"/>
      <c r="F2577" s="774"/>
      <c r="G2577" s="774"/>
      <c r="H2577" s="774"/>
    </row>
    <row r="2578" spans="3:8" s="146" customFormat="1" ht="12.75">
      <c r="C2578" s="774"/>
      <c r="D2578" s="774"/>
      <c r="E2578" s="774"/>
      <c r="F2578" s="774"/>
      <c r="G2578" s="774"/>
      <c r="H2578" s="774"/>
    </row>
    <row r="2579" spans="3:8" s="146" customFormat="1" ht="12.75">
      <c r="C2579" s="774"/>
      <c r="D2579" s="774"/>
      <c r="E2579" s="774"/>
      <c r="F2579" s="774"/>
      <c r="G2579" s="774"/>
      <c r="H2579" s="774"/>
    </row>
    <row r="2580" spans="3:8" s="146" customFormat="1" ht="12.75">
      <c r="C2580" s="774"/>
      <c r="D2580" s="774"/>
      <c r="E2580" s="774"/>
      <c r="F2580" s="774"/>
      <c r="G2580" s="774"/>
      <c r="H2580" s="774"/>
    </row>
    <row r="2581" spans="3:8" s="146" customFormat="1" ht="12.75">
      <c r="C2581" s="774"/>
      <c r="D2581" s="774"/>
      <c r="E2581" s="774"/>
      <c r="F2581" s="774"/>
      <c r="G2581" s="774"/>
      <c r="H2581" s="774"/>
    </row>
    <row r="2582" spans="3:8" s="146" customFormat="1" ht="12.75">
      <c r="C2582" s="774"/>
      <c r="D2582" s="774"/>
      <c r="E2582" s="774"/>
      <c r="F2582" s="774"/>
      <c r="G2582" s="774"/>
      <c r="H2582" s="774"/>
    </row>
    <row r="2583" spans="3:8" s="146" customFormat="1" ht="12.75">
      <c r="C2583" s="774"/>
      <c r="D2583" s="774"/>
      <c r="E2583" s="774"/>
      <c r="F2583" s="774"/>
      <c r="G2583" s="774"/>
      <c r="H2583" s="774"/>
    </row>
    <row r="2584" spans="3:8" s="146" customFormat="1" ht="12.75">
      <c r="C2584" s="774"/>
      <c r="D2584" s="774"/>
      <c r="E2584" s="774"/>
      <c r="F2584" s="774"/>
      <c r="G2584" s="774"/>
      <c r="H2584" s="774"/>
    </row>
    <row r="2585" spans="3:8" s="146" customFormat="1" ht="12.75">
      <c r="C2585" s="774"/>
      <c r="D2585" s="774"/>
      <c r="E2585" s="774"/>
      <c r="F2585" s="774"/>
      <c r="G2585" s="774"/>
      <c r="H2585" s="774"/>
    </row>
    <row r="2586" spans="3:8" s="146" customFormat="1" ht="12.75">
      <c r="C2586" s="774"/>
      <c r="D2586" s="774"/>
      <c r="E2586" s="774"/>
      <c r="F2586" s="774"/>
      <c r="G2586" s="774"/>
      <c r="H2586" s="774"/>
    </row>
    <row r="2587" spans="3:8" s="146" customFormat="1" ht="12.75">
      <c r="C2587" s="774"/>
      <c r="D2587" s="774"/>
      <c r="E2587" s="774"/>
      <c r="F2587" s="774"/>
      <c r="G2587" s="774"/>
      <c r="H2587" s="774"/>
    </row>
    <row r="2588" spans="3:8" s="146" customFormat="1" ht="12.75">
      <c r="C2588" s="774"/>
      <c r="D2588" s="774"/>
      <c r="E2588" s="774"/>
      <c r="F2588" s="774"/>
      <c r="G2588" s="774"/>
      <c r="H2588" s="774"/>
    </row>
    <row r="2589" spans="3:8" s="146" customFormat="1" ht="12.75">
      <c r="C2589" s="774"/>
      <c r="D2589" s="774"/>
      <c r="E2589" s="774"/>
      <c r="F2589" s="774"/>
      <c r="G2589" s="774"/>
      <c r="H2589" s="774"/>
    </row>
    <row r="2590" spans="3:8" s="146" customFormat="1" ht="12.75">
      <c r="C2590" s="774"/>
      <c r="D2590" s="774"/>
      <c r="E2590" s="774"/>
      <c r="F2590" s="774"/>
      <c r="G2590" s="774"/>
      <c r="H2590" s="774"/>
    </row>
    <row r="2591" spans="3:8" s="146" customFormat="1" ht="12.75">
      <c r="C2591" s="774"/>
      <c r="D2591" s="774"/>
      <c r="E2591" s="774"/>
      <c r="F2591" s="774"/>
      <c r="G2591" s="774"/>
      <c r="H2591" s="774"/>
    </row>
    <row r="2592" spans="3:8" s="146" customFormat="1" ht="12.75">
      <c r="C2592" s="774"/>
      <c r="D2592" s="774"/>
      <c r="E2592" s="774"/>
      <c r="F2592" s="774"/>
      <c r="G2592" s="774"/>
      <c r="H2592" s="774"/>
    </row>
    <row r="2593" spans="3:8" s="146" customFormat="1" ht="12.75">
      <c r="C2593" s="774"/>
      <c r="D2593" s="774"/>
      <c r="E2593" s="774"/>
      <c r="F2593" s="774"/>
      <c r="G2593" s="774"/>
      <c r="H2593" s="774"/>
    </row>
    <row r="2594" spans="3:8" s="146" customFormat="1" ht="12.75">
      <c r="C2594" s="774"/>
      <c r="D2594" s="774"/>
      <c r="E2594" s="774"/>
      <c r="F2594" s="774"/>
      <c r="G2594" s="774"/>
      <c r="H2594" s="774"/>
    </row>
    <row r="2595" spans="3:8" s="146" customFormat="1" ht="12.75">
      <c r="C2595" s="774"/>
      <c r="D2595" s="774"/>
      <c r="E2595" s="774"/>
      <c r="F2595" s="774"/>
      <c r="G2595" s="774"/>
      <c r="H2595" s="774"/>
    </row>
    <row r="2596" spans="3:8" s="146" customFormat="1" ht="12.75">
      <c r="C2596" s="774"/>
      <c r="D2596" s="774"/>
      <c r="E2596" s="774"/>
      <c r="F2596" s="774"/>
      <c r="G2596" s="774"/>
      <c r="H2596" s="774"/>
    </row>
    <row r="2597" spans="3:8" s="146" customFormat="1" ht="12.75">
      <c r="C2597" s="774"/>
      <c r="D2597" s="774"/>
      <c r="E2597" s="774"/>
      <c r="F2597" s="774"/>
      <c r="G2597" s="774"/>
      <c r="H2597" s="774"/>
    </row>
    <row r="2598" spans="3:8" s="146" customFormat="1" ht="12.75">
      <c r="C2598" s="774"/>
      <c r="D2598" s="774"/>
      <c r="E2598" s="774"/>
      <c r="F2598" s="774"/>
      <c r="G2598" s="774"/>
      <c r="H2598" s="774"/>
    </row>
    <row r="2599" spans="3:8" s="146" customFormat="1" ht="12.75">
      <c r="C2599" s="774"/>
      <c r="D2599" s="774"/>
      <c r="E2599" s="774"/>
      <c r="F2599" s="774"/>
      <c r="G2599" s="774"/>
      <c r="H2599" s="774"/>
    </row>
    <row r="2600" spans="3:8" s="146" customFormat="1" ht="12.75">
      <c r="C2600" s="774"/>
      <c r="D2600" s="774"/>
      <c r="E2600" s="774"/>
      <c r="F2600" s="774"/>
      <c r="G2600" s="774"/>
      <c r="H2600" s="774"/>
    </row>
    <row r="2601" spans="3:8" s="146" customFormat="1" ht="12.75">
      <c r="C2601" s="774"/>
      <c r="D2601" s="774"/>
      <c r="E2601" s="774"/>
      <c r="F2601" s="774"/>
      <c r="G2601" s="774"/>
      <c r="H2601" s="774"/>
    </row>
    <row r="2602" spans="3:8" s="146" customFormat="1" ht="12.75">
      <c r="C2602" s="774"/>
      <c r="D2602" s="774"/>
      <c r="E2602" s="774"/>
      <c r="F2602" s="774"/>
      <c r="G2602" s="774"/>
      <c r="H2602" s="774"/>
    </row>
    <row r="2603" spans="3:8" s="146" customFormat="1" ht="12.75">
      <c r="C2603" s="774"/>
      <c r="D2603" s="774"/>
      <c r="E2603" s="774"/>
      <c r="F2603" s="774"/>
      <c r="G2603" s="774"/>
      <c r="H2603" s="774"/>
    </row>
    <row r="2604" spans="3:8" s="146" customFormat="1" ht="12.75">
      <c r="C2604" s="774"/>
      <c r="D2604" s="774"/>
      <c r="E2604" s="774"/>
      <c r="F2604" s="774"/>
      <c r="G2604" s="774"/>
      <c r="H2604" s="774"/>
    </row>
    <row r="2605" spans="3:8" s="146" customFormat="1" ht="12.75">
      <c r="C2605" s="774"/>
      <c r="D2605" s="774"/>
      <c r="E2605" s="774"/>
      <c r="F2605" s="774"/>
      <c r="G2605" s="774"/>
      <c r="H2605" s="774"/>
    </row>
    <row r="2606" spans="3:8" s="146" customFormat="1" ht="12.75">
      <c r="C2606" s="774"/>
      <c r="D2606" s="774"/>
      <c r="E2606" s="774"/>
      <c r="F2606" s="774"/>
      <c r="G2606" s="774"/>
      <c r="H2606" s="774"/>
    </row>
    <row r="2607" spans="3:8" s="146" customFormat="1" ht="12.75">
      <c r="C2607" s="774"/>
      <c r="D2607" s="774"/>
      <c r="E2607" s="774"/>
      <c r="F2607" s="774"/>
      <c r="G2607" s="774"/>
      <c r="H2607" s="774"/>
    </row>
    <row r="2608" spans="3:8" s="146" customFormat="1" ht="12.75">
      <c r="C2608" s="774"/>
      <c r="D2608" s="774"/>
      <c r="E2608" s="774"/>
      <c r="F2608" s="774"/>
      <c r="G2608" s="774"/>
      <c r="H2608" s="774"/>
    </row>
    <row r="2609" spans="3:8" s="146" customFormat="1" ht="12.75">
      <c r="C2609" s="774"/>
      <c r="D2609" s="774"/>
      <c r="E2609" s="774"/>
      <c r="F2609" s="774"/>
      <c r="G2609" s="774"/>
      <c r="H2609" s="774"/>
    </row>
    <row r="2610" spans="3:8" s="146" customFormat="1" ht="12.75">
      <c r="C2610" s="774"/>
      <c r="D2610" s="774"/>
      <c r="E2610" s="774"/>
      <c r="F2610" s="774"/>
      <c r="G2610" s="774"/>
      <c r="H2610" s="774"/>
    </row>
    <row r="2611" spans="3:8" s="146" customFormat="1" ht="12.75">
      <c r="C2611" s="774"/>
      <c r="D2611" s="774"/>
      <c r="E2611" s="774"/>
      <c r="F2611" s="774"/>
      <c r="G2611" s="774"/>
      <c r="H2611" s="774"/>
    </row>
    <row r="2612" spans="3:8" s="146" customFormat="1" ht="12.75">
      <c r="C2612" s="774"/>
      <c r="D2612" s="774"/>
      <c r="E2612" s="774"/>
      <c r="F2612" s="774"/>
      <c r="G2612" s="774"/>
      <c r="H2612" s="774"/>
    </row>
    <row r="2613" spans="3:8" s="146" customFormat="1" ht="12.75">
      <c r="C2613" s="774"/>
      <c r="D2613" s="774"/>
      <c r="E2613" s="774"/>
      <c r="F2613" s="774"/>
      <c r="G2613" s="774"/>
      <c r="H2613" s="774"/>
    </row>
    <row r="2614" spans="3:8" s="146" customFormat="1" ht="12.75">
      <c r="C2614" s="774"/>
      <c r="D2614" s="774"/>
      <c r="E2614" s="774"/>
      <c r="F2614" s="774"/>
      <c r="G2614" s="774"/>
      <c r="H2614" s="774"/>
    </row>
    <row r="2615" spans="3:8" s="146" customFormat="1" ht="12.75">
      <c r="C2615" s="774"/>
      <c r="D2615" s="774"/>
      <c r="E2615" s="774"/>
      <c r="F2615" s="774"/>
      <c r="G2615" s="774"/>
      <c r="H2615" s="774"/>
    </row>
    <row r="2616" spans="3:8" s="146" customFormat="1" ht="12.75">
      <c r="C2616" s="774"/>
      <c r="D2616" s="774"/>
      <c r="E2616" s="774"/>
      <c r="F2616" s="774"/>
      <c r="G2616" s="774"/>
      <c r="H2616" s="774"/>
    </row>
    <row r="2617" spans="3:8" s="146" customFormat="1" ht="12.75">
      <c r="C2617" s="774"/>
      <c r="D2617" s="774"/>
      <c r="E2617" s="774"/>
      <c r="F2617" s="774"/>
      <c r="G2617" s="774"/>
      <c r="H2617" s="774"/>
    </row>
    <row r="2618" spans="3:8" s="146" customFormat="1" ht="12.75">
      <c r="C2618" s="774"/>
      <c r="D2618" s="774"/>
      <c r="E2618" s="774"/>
      <c r="F2618" s="774"/>
      <c r="G2618" s="774"/>
      <c r="H2618" s="774"/>
    </row>
    <row r="2619" spans="3:8" s="146" customFormat="1" ht="12.75">
      <c r="C2619" s="774"/>
      <c r="D2619" s="774"/>
      <c r="E2619" s="774"/>
      <c r="F2619" s="774"/>
      <c r="G2619" s="774"/>
      <c r="H2619" s="774"/>
    </row>
    <row r="2620" spans="3:8" s="146" customFormat="1" ht="12.75">
      <c r="C2620" s="774"/>
      <c r="D2620" s="774"/>
      <c r="E2620" s="774"/>
      <c r="F2620" s="774"/>
      <c r="G2620" s="774"/>
      <c r="H2620" s="774"/>
    </row>
    <row r="2621" spans="3:8" s="146" customFormat="1" ht="12.75">
      <c r="C2621" s="774"/>
      <c r="D2621" s="774"/>
      <c r="E2621" s="774"/>
      <c r="F2621" s="774"/>
      <c r="G2621" s="774"/>
      <c r="H2621" s="774"/>
    </row>
    <row r="2622" spans="3:8" s="146" customFormat="1" ht="12.75">
      <c r="C2622" s="774"/>
      <c r="D2622" s="774"/>
      <c r="E2622" s="774"/>
      <c r="F2622" s="774"/>
      <c r="G2622" s="774"/>
      <c r="H2622" s="774"/>
    </row>
    <row r="2623" spans="3:8" s="146" customFormat="1" ht="12.75">
      <c r="C2623" s="774"/>
      <c r="D2623" s="774"/>
      <c r="E2623" s="774"/>
      <c r="F2623" s="774"/>
      <c r="G2623" s="774"/>
      <c r="H2623" s="774"/>
    </row>
    <row r="2624" spans="3:8" s="146" customFormat="1" ht="12.75">
      <c r="C2624" s="774"/>
      <c r="D2624" s="774"/>
      <c r="E2624" s="774"/>
      <c r="F2624" s="774"/>
      <c r="G2624" s="774"/>
      <c r="H2624" s="774"/>
    </row>
    <row r="2625" spans="3:8" s="146" customFormat="1" ht="12.75">
      <c r="C2625" s="774"/>
      <c r="D2625" s="774"/>
      <c r="E2625" s="774"/>
      <c r="F2625" s="774"/>
      <c r="G2625" s="774"/>
      <c r="H2625" s="774"/>
    </row>
    <row r="2626" spans="3:8" s="146" customFormat="1" ht="12.75">
      <c r="C2626" s="774"/>
      <c r="D2626" s="774"/>
      <c r="E2626" s="774"/>
      <c r="F2626" s="774"/>
      <c r="G2626" s="774"/>
      <c r="H2626" s="774"/>
    </row>
    <row r="2627" spans="3:8" s="146" customFormat="1" ht="12.75">
      <c r="C2627" s="774"/>
      <c r="D2627" s="774"/>
      <c r="E2627" s="774"/>
      <c r="F2627" s="774"/>
      <c r="G2627" s="774"/>
      <c r="H2627" s="774"/>
    </row>
    <row r="2628" spans="3:8" s="146" customFormat="1" ht="12.75">
      <c r="C2628" s="774"/>
      <c r="D2628" s="774"/>
      <c r="E2628" s="774"/>
      <c r="F2628" s="774"/>
      <c r="G2628" s="774"/>
      <c r="H2628" s="774"/>
    </row>
    <row r="2629" spans="3:8" s="146" customFormat="1" ht="12.75">
      <c r="C2629" s="774"/>
      <c r="D2629" s="774"/>
      <c r="E2629" s="774"/>
      <c r="F2629" s="774"/>
      <c r="G2629" s="774"/>
      <c r="H2629" s="774"/>
    </row>
    <row r="2630" spans="3:8" s="146" customFormat="1" ht="12.75">
      <c r="C2630" s="774"/>
      <c r="D2630" s="774"/>
      <c r="E2630" s="774"/>
      <c r="F2630" s="774"/>
      <c r="G2630" s="774"/>
      <c r="H2630" s="774"/>
    </row>
    <row r="2631" spans="3:8" s="146" customFormat="1" ht="12.75">
      <c r="C2631" s="774"/>
      <c r="D2631" s="774"/>
      <c r="E2631" s="774"/>
      <c r="F2631" s="774"/>
      <c r="G2631" s="774"/>
      <c r="H2631" s="774"/>
    </row>
    <row r="2632" spans="3:8" s="146" customFormat="1" ht="12.75">
      <c r="C2632" s="774"/>
      <c r="D2632" s="774"/>
      <c r="E2632" s="774"/>
      <c r="F2632" s="774"/>
      <c r="G2632" s="774"/>
      <c r="H2632" s="774"/>
    </row>
    <row r="2633" spans="3:8" s="146" customFormat="1" ht="12.75">
      <c r="C2633" s="774"/>
      <c r="D2633" s="774"/>
      <c r="E2633" s="774"/>
      <c r="F2633" s="774"/>
      <c r="G2633" s="774"/>
      <c r="H2633" s="774"/>
    </row>
    <row r="2634" spans="3:8" s="146" customFormat="1" ht="12.75">
      <c r="C2634" s="774"/>
      <c r="D2634" s="774"/>
      <c r="E2634" s="774"/>
      <c r="F2634" s="774"/>
      <c r="G2634" s="774"/>
      <c r="H2634" s="774"/>
    </row>
    <row r="2635" spans="3:8" s="146" customFormat="1" ht="12.75">
      <c r="C2635" s="774"/>
      <c r="D2635" s="774"/>
      <c r="E2635" s="774"/>
      <c r="F2635" s="774"/>
      <c r="G2635" s="774"/>
      <c r="H2635" s="774"/>
    </row>
    <row r="2636" spans="3:8" s="146" customFormat="1" ht="12.75">
      <c r="C2636" s="774"/>
      <c r="D2636" s="774"/>
      <c r="E2636" s="774"/>
      <c r="F2636" s="774"/>
      <c r="G2636" s="774"/>
      <c r="H2636" s="774"/>
    </row>
    <row r="2637" spans="3:8" s="146" customFormat="1" ht="12.75">
      <c r="C2637" s="774"/>
      <c r="D2637" s="774"/>
      <c r="E2637" s="774"/>
      <c r="F2637" s="774"/>
      <c r="G2637" s="774"/>
      <c r="H2637" s="774"/>
    </row>
    <row r="2638" spans="3:8" s="146" customFormat="1" ht="12.75">
      <c r="C2638" s="774"/>
      <c r="D2638" s="774"/>
      <c r="E2638" s="774"/>
      <c r="F2638" s="774"/>
      <c r="G2638" s="774"/>
      <c r="H2638" s="774"/>
    </row>
    <row r="2639" spans="3:8" s="146" customFormat="1" ht="12.75">
      <c r="C2639" s="774"/>
      <c r="D2639" s="774"/>
      <c r="E2639" s="774"/>
      <c r="F2639" s="774"/>
      <c r="G2639" s="774"/>
      <c r="H2639" s="774"/>
    </row>
    <row r="2640" spans="3:8" s="146" customFormat="1" ht="12.75">
      <c r="C2640" s="774"/>
      <c r="D2640" s="774"/>
      <c r="E2640" s="774"/>
      <c r="F2640" s="774"/>
      <c r="G2640" s="774"/>
      <c r="H2640" s="774"/>
    </row>
    <row r="2641" spans="3:8" s="146" customFormat="1" ht="12.75">
      <c r="C2641" s="774"/>
      <c r="D2641" s="774"/>
      <c r="E2641" s="774"/>
      <c r="F2641" s="774"/>
      <c r="G2641" s="774"/>
      <c r="H2641" s="774"/>
    </row>
    <row r="2642" spans="3:8" s="146" customFormat="1" ht="12.75">
      <c r="C2642" s="774"/>
      <c r="D2642" s="774"/>
      <c r="E2642" s="774"/>
      <c r="F2642" s="774"/>
      <c r="G2642" s="774"/>
      <c r="H2642" s="774"/>
    </row>
    <row r="2643" spans="3:8" s="146" customFormat="1" ht="12.75">
      <c r="C2643" s="774"/>
      <c r="D2643" s="774"/>
      <c r="E2643" s="774"/>
      <c r="F2643" s="774"/>
      <c r="G2643" s="774"/>
      <c r="H2643" s="774"/>
    </row>
    <row r="2644" spans="3:8" s="146" customFormat="1" ht="12.75">
      <c r="C2644" s="774"/>
      <c r="D2644" s="774"/>
      <c r="E2644" s="774"/>
      <c r="F2644" s="774"/>
      <c r="G2644" s="774"/>
      <c r="H2644" s="774"/>
    </row>
    <row r="2645" spans="3:8" s="146" customFormat="1" ht="12.75">
      <c r="C2645" s="774"/>
      <c r="D2645" s="774"/>
      <c r="E2645" s="774"/>
      <c r="F2645" s="774"/>
      <c r="G2645" s="774"/>
      <c r="H2645" s="774"/>
    </row>
    <row r="2646" spans="3:8" s="146" customFormat="1" ht="12.75">
      <c r="C2646" s="774"/>
      <c r="D2646" s="774"/>
      <c r="E2646" s="774"/>
      <c r="F2646" s="774"/>
      <c r="G2646" s="774"/>
      <c r="H2646" s="774"/>
    </row>
    <row r="2647" spans="3:8" s="146" customFormat="1" ht="12.75">
      <c r="C2647" s="774"/>
      <c r="D2647" s="774"/>
      <c r="E2647" s="774"/>
      <c r="F2647" s="774"/>
      <c r="G2647" s="774"/>
      <c r="H2647" s="774"/>
    </row>
    <row r="2648" spans="3:8" s="146" customFormat="1" ht="12.75">
      <c r="C2648" s="774"/>
      <c r="D2648" s="774"/>
      <c r="E2648" s="774"/>
      <c r="F2648" s="774"/>
      <c r="G2648" s="774"/>
      <c r="H2648" s="774"/>
    </row>
    <row r="2649" spans="3:8" s="146" customFormat="1" ht="12.75">
      <c r="C2649" s="774"/>
      <c r="D2649" s="774"/>
      <c r="E2649" s="774"/>
      <c r="F2649" s="774"/>
      <c r="G2649" s="774"/>
      <c r="H2649" s="774"/>
    </row>
    <row r="2650" spans="3:8" s="146" customFormat="1" ht="12.75">
      <c r="C2650" s="774"/>
      <c r="D2650" s="774"/>
      <c r="E2650" s="774"/>
      <c r="F2650" s="774"/>
      <c r="G2650" s="774"/>
      <c r="H2650" s="774"/>
    </row>
    <row r="2651" spans="3:8" s="146" customFormat="1" ht="12.75">
      <c r="C2651" s="774"/>
      <c r="D2651" s="774"/>
      <c r="E2651" s="774"/>
      <c r="F2651" s="774"/>
      <c r="G2651" s="774"/>
      <c r="H2651" s="774"/>
    </row>
    <row r="2652" spans="3:8" s="146" customFormat="1" ht="12.75">
      <c r="C2652" s="774"/>
      <c r="D2652" s="774"/>
      <c r="E2652" s="774"/>
      <c r="F2652" s="774"/>
      <c r="G2652" s="774"/>
      <c r="H2652" s="774"/>
    </row>
    <row r="2653" spans="3:8" s="146" customFormat="1" ht="12.75">
      <c r="C2653" s="774"/>
      <c r="D2653" s="774"/>
      <c r="E2653" s="774"/>
      <c r="F2653" s="774"/>
      <c r="G2653" s="774"/>
      <c r="H2653" s="774"/>
    </row>
    <row r="2654" spans="3:8" s="146" customFormat="1" ht="12.75">
      <c r="C2654" s="774"/>
      <c r="D2654" s="774"/>
      <c r="E2654" s="774"/>
      <c r="F2654" s="774"/>
      <c r="G2654" s="774"/>
      <c r="H2654" s="774"/>
    </row>
    <row r="2655" spans="3:8" s="146" customFormat="1" ht="12.75">
      <c r="C2655" s="774"/>
      <c r="D2655" s="774"/>
      <c r="E2655" s="774"/>
      <c r="F2655" s="774"/>
      <c r="G2655" s="774"/>
      <c r="H2655" s="774"/>
    </row>
    <row r="2656" spans="3:8" s="146" customFormat="1" ht="12.75">
      <c r="C2656" s="774"/>
      <c r="D2656" s="774"/>
      <c r="E2656" s="774"/>
      <c r="F2656" s="774"/>
      <c r="G2656" s="774"/>
      <c r="H2656" s="774"/>
    </row>
    <row r="2657" spans="3:8" s="146" customFormat="1" ht="12.75">
      <c r="C2657" s="774"/>
      <c r="D2657" s="774"/>
      <c r="E2657" s="774"/>
      <c r="F2657" s="774"/>
      <c r="G2657" s="774"/>
      <c r="H2657" s="774"/>
    </row>
    <row r="2658" spans="3:8" s="146" customFormat="1" ht="12.75">
      <c r="C2658" s="774"/>
      <c r="D2658" s="774"/>
      <c r="E2658" s="774"/>
      <c r="F2658" s="774"/>
      <c r="G2658" s="774"/>
      <c r="H2658" s="774"/>
    </row>
    <row r="2659" spans="3:8" s="146" customFormat="1" ht="12.75">
      <c r="C2659" s="774"/>
      <c r="D2659" s="774"/>
      <c r="E2659" s="774"/>
      <c r="F2659" s="774"/>
      <c r="G2659" s="774"/>
      <c r="H2659" s="774"/>
    </row>
    <row r="2660" spans="3:8" s="146" customFormat="1" ht="12.75">
      <c r="C2660" s="774"/>
      <c r="D2660" s="774"/>
      <c r="E2660" s="774"/>
      <c r="F2660" s="774"/>
      <c r="G2660" s="774"/>
      <c r="H2660" s="774"/>
    </row>
    <row r="2661" spans="3:8" s="146" customFormat="1" ht="12.75">
      <c r="C2661" s="774"/>
      <c r="D2661" s="774"/>
      <c r="E2661" s="774"/>
      <c r="F2661" s="774"/>
      <c r="G2661" s="774"/>
      <c r="H2661" s="774"/>
    </row>
    <row r="2662" spans="3:8" s="146" customFormat="1" ht="12.75">
      <c r="C2662" s="774"/>
      <c r="D2662" s="774"/>
      <c r="E2662" s="774"/>
      <c r="F2662" s="774"/>
      <c r="G2662" s="774"/>
      <c r="H2662" s="774"/>
    </row>
    <row r="2663" spans="3:8" s="146" customFormat="1" ht="12.75">
      <c r="C2663" s="774"/>
      <c r="D2663" s="774"/>
      <c r="E2663" s="774"/>
      <c r="F2663" s="774"/>
      <c r="G2663" s="774"/>
      <c r="H2663" s="774"/>
    </row>
    <row r="2664" spans="3:8" s="146" customFormat="1" ht="12.75">
      <c r="C2664" s="774"/>
      <c r="D2664" s="774"/>
      <c r="E2664" s="774"/>
      <c r="F2664" s="774"/>
      <c r="G2664" s="774"/>
      <c r="H2664" s="774"/>
    </row>
    <row r="2665" spans="3:8" s="146" customFormat="1" ht="12.75">
      <c r="C2665" s="774"/>
      <c r="D2665" s="774"/>
      <c r="E2665" s="774"/>
      <c r="F2665" s="774"/>
      <c r="G2665" s="774"/>
      <c r="H2665" s="774"/>
    </row>
    <row r="2666" spans="3:8" s="146" customFormat="1" ht="12.75">
      <c r="C2666" s="774"/>
      <c r="D2666" s="774"/>
      <c r="E2666" s="774"/>
      <c r="F2666" s="774"/>
      <c r="G2666" s="774"/>
      <c r="H2666" s="774"/>
    </row>
    <row r="2667" spans="3:8" s="146" customFormat="1" ht="12.75">
      <c r="C2667" s="774"/>
      <c r="D2667" s="774"/>
      <c r="E2667" s="774"/>
      <c r="F2667" s="774"/>
      <c r="G2667" s="774"/>
      <c r="H2667" s="774"/>
    </row>
    <row r="2668" spans="3:8" s="146" customFormat="1" ht="12.75">
      <c r="C2668" s="774"/>
      <c r="D2668" s="774"/>
      <c r="E2668" s="774"/>
      <c r="F2668" s="774"/>
      <c r="G2668" s="774"/>
      <c r="H2668" s="774"/>
    </row>
    <row r="2669" spans="3:8" s="146" customFormat="1" ht="12.75">
      <c r="C2669" s="774"/>
      <c r="D2669" s="774"/>
      <c r="E2669" s="774"/>
      <c r="F2669" s="774"/>
      <c r="G2669" s="774"/>
      <c r="H2669" s="774"/>
    </row>
    <row r="2670" spans="3:8" s="146" customFormat="1" ht="12.75">
      <c r="C2670" s="774"/>
      <c r="D2670" s="774"/>
      <c r="E2670" s="774"/>
      <c r="F2670" s="774"/>
      <c r="G2670" s="774"/>
      <c r="H2670" s="774"/>
    </row>
    <row r="2671" spans="3:8" s="146" customFormat="1" ht="12.75">
      <c r="C2671" s="774"/>
      <c r="D2671" s="774"/>
      <c r="E2671" s="774"/>
      <c r="F2671" s="774"/>
      <c r="G2671" s="774"/>
      <c r="H2671" s="774"/>
    </row>
    <row r="2672" spans="3:8" s="146" customFormat="1" ht="12.75">
      <c r="C2672" s="774"/>
      <c r="D2672" s="774"/>
      <c r="E2672" s="774"/>
      <c r="F2672" s="774"/>
      <c r="G2672" s="774"/>
      <c r="H2672" s="774"/>
    </row>
    <row r="2673" spans="3:8" s="146" customFormat="1" ht="12.75">
      <c r="C2673" s="774"/>
      <c r="D2673" s="774"/>
      <c r="E2673" s="774"/>
      <c r="F2673" s="774"/>
      <c r="G2673" s="774"/>
      <c r="H2673" s="774"/>
    </row>
    <row r="2674" spans="3:8" s="146" customFormat="1" ht="12.75">
      <c r="C2674" s="774"/>
      <c r="D2674" s="774"/>
      <c r="E2674" s="774"/>
      <c r="F2674" s="774"/>
      <c r="G2674" s="774"/>
      <c r="H2674" s="774"/>
    </row>
    <row r="2675" spans="3:8" s="146" customFormat="1" ht="12.75">
      <c r="C2675" s="774"/>
      <c r="D2675" s="774"/>
      <c r="E2675" s="774"/>
      <c r="F2675" s="774"/>
      <c r="G2675" s="774"/>
      <c r="H2675" s="774"/>
    </row>
    <row r="2676" spans="3:8" s="146" customFormat="1" ht="12.75">
      <c r="C2676" s="774"/>
      <c r="D2676" s="774"/>
      <c r="E2676" s="774"/>
      <c r="F2676" s="774"/>
      <c r="G2676" s="774"/>
      <c r="H2676" s="774"/>
    </row>
    <row r="2677" spans="3:8" s="146" customFormat="1" ht="12.75">
      <c r="C2677" s="774"/>
      <c r="D2677" s="774"/>
      <c r="E2677" s="774"/>
      <c r="F2677" s="774"/>
      <c r="G2677" s="774"/>
      <c r="H2677" s="774"/>
    </row>
    <row r="2678" spans="3:8" s="146" customFormat="1" ht="12.75">
      <c r="C2678" s="774"/>
      <c r="D2678" s="774"/>
      <c r="E2678" s="774"/>
      <c r="F2678" s="774"/>
      <c r="G2678" s="774"/>
      <c r="H2678" s="774"/>
    </row>
    <row r="2679" spans="3:8" s="146" customFormat="1" ht="12.75">
      <c r="C2679" s="774"/>
      <c r="D2679" s="774"/>
      <c r="E2679" s="774"/>
      <c r="F2679" s="774"/>
      <c r="G2679" s="774"/>
      <c r="H2679" s="774"/>
    </row>
    <row r="2680" spans="3:8" s="146" customFormat="1" ht="12.75">
      <c r="C2680" s="774"/>
      <c r="D2680" s="774"/>
      <c r="E2680" s="774"/>
      <c r="F2680" s="774"/>
      <c r="G2680" s="774"/>
      <c r="H2680" s="774"/>
    </row>
    <row r="2681" spans="3:8" s="146" customFormat="1" ht="12.75">
      <c r="C2681" s="774"/>
      <c r="D2681" s="774"/>
      <c r="E2681" s="774"/>
      <c r="F2681" s="774"/>
      <c r="G2681" s="774"/>
      <c r="H2681" s="774"/>
    </row>
    <row r="2682" spans="3:8" s="146" customFormat="1" ht="12.75">
      <c r="C2682" s="774"/>
      <c r="D2682" s="774"/>
      <c r="E2682" s="774"/>
      <c r="F2682" s="774"/>
      <c r="G2682" s="774"/>
      <c r="H2682" s="774"/>
    </row>
    <row r="2683" spans="3:8" s="146" customFormat="1" ht="12.75">
      <c r="C2683" s="774"/>
      <c r="D2683" s="774"/>
      <c r="E2683" s="774"/>
      <c r="F2683" s="774"/>
      <c r="G2683" s="774"/>
      <c r="H2683" s="774"/>
    </row>
    <row r="2684" spans="3:8" s="146" customFormat="1" ht="12.75">
      <c r="C2684" s="774"/>
      <c r="D2684" s="774"/>
      <c r="E2684" s="774"/>
      <c r="F2684" s="774"/>
      <c r="G2684" s="774"/>
      <c r="H2684" s="774"/>
    </row>
    <row r="2685" spans="3:8" s="146" customFormat="1" ht="12.75">
      <c r="C2685" s="774"/>
      <c r="D2685" s="774"/>
      <c r="E2685" s="774"/>
      <c r="F2685" s="774"/>
      <c r="G2685" s="774"/>
      <c r="H2685" s="774"/>
    </row>
    <row r="2686" spans="3:8" s="146" customFormat="1" ht="12.75">
      <c r="C2686" s="774"/>
      <c r="D2686" s="774"/>
      <c r="E2686" s="774"/>
      <c r="F2686" s="774"/>
      <c r="G2686" s="774"/>
      <c r="H2686" s="774"/>
    </row>
    <row r="2687" spans="3:8" s="146" customFormat="1" ht="12.75">
      <c r="C2687" s="774"/>
      <c r="D2687" s="774"/>
      <c r="E2687" s="774"/>
      <c r="F2687" s="774"/>
      <c r="G2687" s="774"/>
      <c r="H2687" s="774"/>
    </row>
    <row r="2688" spans="3:8" s="146" customFormat="1" ht="12.75">
      <c r="C2688" s="774"/>
      <c r="D2688" s="774"/>
      <c r="E2688" s="774"/>
      <c r="F2688" s="774"/>
      <c r="G2688" s="774"/>
      <c r="H2688" s="774"/>
    </row>
    <row r="2689" spans="3:8" s="146" customFormat="1" ht="12.75">
      <c r="C2689" s="774"/>
      <c r="D2689" s="774"/>
      <c r="E2689" s="774"/>
      <c r="F2689" s="774"/>
      <c r="G2689" s="774"/>
      <c r="H2689" s="774"/>
    </row>
    <row r="2690" spans="3:8" s="146" customFormat="1" ht="12.75">
      <c r="C2690" s="774"/>
      <c r="D2690" s="774"/>
      <c r="E2690" s="774"/>
      <c r="F2690" s="774"/>
      <c r="G2690" s="774"/>
      <c r="H2690" s="774"/>
    </row>
    <row r="2691" spans="3:8" s="146" customFormat="1" ht="12.75">
      <c r="C2691" s="774"/>
      <c r="D2691" s="774"/>
      <c r="E2691" s="774"/>
      <c r="F2691" s="774"/>
      <c r="G2691" s="774"/>
      <c r="H2691" s="774"/>
    </row>
    <row r="2692" spans="3:8" s="146" customFormat="1" ht="12.75">
      <c r="C2692" s="774"/>
      <c r="D2692" s="774"/>
      <c r="E2692" s="774"/>
      <c r="F2692" s="774"/>
      <c r="G2692" s="774"/>
      <c r="H2692" s="774"/>
    </row>
    <row r="2693" spans="3:8" s="146" customFormat="1" ht="12.75">
      <c r="C2693" s="774"/>
      <c r="D2693" s="774"/>
      <c r="E2693" s="774"/>
      <c r="F2693" s="774"/>
      <c r="G2693" s="774"/>
      <c r="H2693" s="774"/>
    </row>
    <row r="2694" spans="3:8" s="146" customFormat="1" ht="12.75">
      <c r="C2694" s="774"/>
      <c r="D2694" s="774"/>
      <c r="E2694" s="774"/>
      <c r="F2694" s="774"/>
      <c r="G2694" s="774"/>
      <c r="H2694" s="774"/>
    </row>
    <row r="2695" spans="3:8" s="146" customFormat="1" ht="12.75">
      <c r="C2695" s="774"/>
      <c r="D2695" s="774"/>
      <c r="E2695" s="774"/>
      <c r="F2695" s="774"/>
      <c r="G2695" s="774"/>
      <c r="H2695" s="774"/>
    </row>
    <row r="2696" spans="3:8" s="146" customFormat="1" ht="12.75">
      <c r="C2696" s="774"/>
      <c r="D2696" s="774"/>
      <c r="E2696" s="774"/>
      <c r="F2696" s="774"/>
      <c r="G2696" s="774"/>
      <c r="H2696" s="774"/>
    </row>
    <row r="2697" spans="3:8" s="146" customFormat="1" ht="12.75">
      <c r="C2697" s="774"/>
      <c r="D2697" s="774"/>
      <c r="E2697" s="774"/>
      <c r="F2697" s="774"/>
      <c r="G2697" s="774"/>
      <c r="H2697" s="774"/>
    </row>
    <row r="2698" spans="3:8" s="146" customFormat="1" ht="12.75">
      <c r="C2698" s="774"/>
      <c r="D2698" s="774"/>
      <c r="E2698" s="774"/>
      <c r="F2698" s="774"/>
      <c r="G2698" s="774"/>
      <c r="H2698" s="774"/>
    </row>
    <row r="2699" spans="3:8" s="146" customFormat="1" ht="12.75">
      <c r="C2699" s="774"/>
      <c r="D2699" s="774"/>
      <c r="E2699" s="774"/>
      <c r="F2699" s="774"/>
      <c r="G2699" s="774"/>
      <c r="H2699" s="774"/>
    </row>
    <row r="2700" spans="3:8" s="146" customFormat="1" ht="12.75">
      <c r="C2700" s="774"/>
      <c r="D2700" s="774"/>
      <c r="E2700" s="774"/>
      <c r="F2700" s="774"/>
      <c r="G2700" s="774"/>
      <c r="H2700" s="774"/>
    </row>
    <row r="2701" spans="3:8" s="146" customFormat="1" ht="12.75">
      <c r="C2701" s="774"/>
      <c r="D2701" s="774"/>
      <c r="E2701" s="774"/>
      <c r="F2701" s="774"/>
      <c r="G2701" s="774"/>
      <c r="H2701" s="774"/>
    </row>
    <row r="2702" spans="3:8" s="146" customFormat="1" ht="12.75">
      <c r="C2702" s="774"/>
      <c r="D2702" s="774"/>
      <c r="E2702" s="774"/>
      <c r="F2702" s="774"/>
      <c r="G2702" s="774"/>
      <c r="H2702" s="774"/>
    </row>
    <row r="2703" spans="3:8" s="146" customFormat="1" ht="12.75">
      <c r="C2703" s="774"/>
      <c r="D2703" s="774"/>
      <c r="E2703" s="774"/>
      <c r="F2703" s="774"/>
      <c r="G2703" s="774"/>
      <c r="H2703" s="774"/>
    </row>
    <row r="2704" spans="3:8" s="146" customFormat="1" ht="12.75">
      <c r="C2704" s="774"/>
      <c r="D2704" s="774"/>
      <c r="E2704" s="774"/>
      <c r="F2704" s="774"/>
      <c r="G2704" s="774"/>
      <c r="H2704" s="774"/>
    </row>
    <row r="2705" spans="3:8" s="146" customFormat="1" ht="12.75">
      <c r="C2705" s="774"/>
      <c r="D2705" s="774"/>
      <c r="E2705" s="774"/>
      <c r="F2705" s="774"/>
      <c r="G2705" s="774"/>
      <c r="H2705" s="774"/>
    </row>
    <row r="2706" spans="3:8" s="146" customFormat="1" ht="12.75">
      <c r="C2706" s="774"/>
      <c r="D2706" s="774"/>
      <c r="E2706" s="774"/>
      <c r="F2706" s="774"/>
      <c r="G2706" s="774"/>
      <c r="H2706" s="774"/>
    </row>
    <row r="2707" spans="3:8" s="146" customFormat="1" ht="12.75">
      <c r="C2707" s="774"/>
      <c r="D2707" s="774"/>
      <c r="E2707" s="774"/>
      <c r="F2707" s="774"/>
      <c r="G2707" s="774"/>
      <c r="H2707" s="774"/>
    </row>
    <row r="2708" spans="3:8" s="146" customFormat="1" ht="12.75">
      <c r="C2708" s="774"/>
      <c r="D2708" s="774"/>
      <c r="E2708" s="774"/>
      <c r="F2708" s="774"/>
      <c r="G2708" s="774"/>
      <c r="H2708" s="774"/>
    </row>
    <row r="2709" spans="3:8" s="146" customFormat="1" ht="12.75">
      <c r="C2709" s="774"/>
      <c r="D2709" s="774"/>
      <c r="E2709" s="774"/>
      <c r="F2709" s="774"/>
      <c r="G2709" s="774"/>
      <c r="H2709" s="774"/>
    </row>
    <row r="2710" spans="3:8" s="146" customFormat="1" ht="12.75">
      <c r="C2710" s="774"/>
      <c r="D2710" s="774"/>
      <c r="E2710" s="774"/>
      <c r="F2710" s="774"/>
      <c r="G2710" s="774"/>
      <c r="H2710" s="774"/>
    </row>
    <row r="2711" spans="3:8" s="146" customFormat="1" ht="12.75">
      <c r="C2711" s="774"/>
      <c r="D2711" s="774"/>
      <c r="E2711" s="774"/>
      <c r="F2711" s="774"/>
      <c r="G2711" s="774"/>
      <c r="H2711" s="774"/>
    </row>
    <row r="2712" spans="3:8" s="146" customFormat="1" ht="12.75">
      <c r="C2712" s="774"/>
      <c r="D2712" s="774"/>
      <c r="E2712" s="774"/>
      <c r="F2712" s="774"/>
      <c r="G2712" s="774"/>
      <c r="H2712" s="774"/>
    </row>
    <row r="2713" spans="3:8" s="146" customFormat="1" ht="12.75">
      <c r="C2713" s="774"/>
      <c r="D2713" s="774"/>
      <c r="E2713" s="774"/>
      <c r="F2713" s="774"/>
      <c r="G2713" s="774"/>
      <c r="H2713" s="774"/>
    </row>
    <row r="2714" spans="3:8" s="146" customFormat="1" ht="12.75">
      <c r="C2714" s="774"/>
      <c r="D2714" s="774"/>
      <c r="E2714" s="774"/>
      <c r="F2714" s="774"/>
      <c r="G2714" s="774"/>
      <c r="H2714" s="774"/>
    </row>
    <row r="2715" spans="3:8" s="146" customFormat="1" ht="12.75">
      <c r="C2715" s="774"/>
      <c r="D2715" s="774"/>
      <c r="E2715" s="774"/>
      <c r="F2715" s="774"/>
      <c r="G2715" s="774"/>
      <c r="H2715" s="774"/>
    </row>
    <row r="2716" spans="3:8" s="146" customFormat="1" ht="12.75">
      <c r="C2716" s="774"/>
      <c r="D2716" s="774"/>
      <c r="E2716" s="774"/>
      <c r="F2716" s="774"/>
      <c r="G2716" s="774"/>
      <c r="H2716" s="774"/>
    </row>
    <row r="2717" spans="3:8" s="146" customFormat="1" ht="12.75">
      <c r="C2717" s="774"/>
      <c r="D2717" s="774"/>
      <c r="E2717" s="774"/>
      <c r="F2717" s="774"/>
      <c r="G2717" s="774"/>
      <c r="H2717" s="774"/>
    </row>
    <row r="2718" spans="3:8" s="146" customFormat="1" ht="12.75">
      <c r="C2718" s="774"/>
      <c r="D2718" s="774"/>
      <c r="E2718" s="774"/>
      <c r="F2718" s="774"/>
      <c r="G2718" s="774"/>
      <c r="H2718" s="774"/>
    </row>
    <row r="2719" spans="3:8" s="146" customFormat="1" ht="12.75">
      <c r="C2719" s="774"/>
      <c r="D2719" s="774"/>
      <c r="E2719" s="774"/>
      <c r="F2719" s="774"/>
      <c r="G2719" s="774"/>
      <c r="H2719" s="774"/>
    </row>
    <row r="2720" spans="3:8" s="146" customFormat="1" ht="12.75">
      <c r="C2720" s="774"/>
      <c r="D2720" s="774"/>
      <c r="E2720" s="774"/>
      <c r="F2720" s="774"/>
      <c r="G2720" s="774"/>
      <c r="H2720" s="774"/>
    </row>
    <row r="2721" spans="3:8" s="146" customFormat="1" ht="12.75">
      <c r="C2721" s="774"/>
      <c r="D2721" s="774"/>
      <c r="E2721" s="774"/>
      <c r="F2721" s="774"/>
      <c r="G2721" s="774"/>
      <c r="H2721" s="774"/>
    </row>
    <row r="2722" spans="3:8" s="146" customFormat="1" ht="12.75">
      <c r="C2722" s="774"/>
      <c r="D2722" s="774"/>
      <c r="E2722" s="774"/>
      <c r="F2722" s="774"/>
      <c r="G2722" s="774"/>
      <c r="H2722" s="774"/>
    </row>
    <row r="2723" spans="3:8" s="146" customFormat="1" ht="12.75">
      <c r="C2723" s="774"/>
      <c r="D2723" s="774"/>
      <c r="E2723" s="774"/>
      <c r="F2723" s="774"/>
      <c r="G2723" s="774"/>
      <c r="H2723" s="774"/>
    </row>
    <row r="2724" spans="3:8" s="146" customFormat="1" ht="12.75">
      <c r="C2724" s="774"/>
      <c r="D2724" s="774"/>
      <c r="E2724" s="774"/>
      <c r="F2724" s="774"/>
      <c r="G2724" s="774"/>
      <c r="H2724" s="774"/>
    </row>
    <row r="2725" spans="3:8" s="146" customFormat="1" ht="12.75">
      <c r="C2725" s="774"/>
      <c r="D2725" s="774"/>
      <c r="E2725" s="774"/>
      <c r="F2725" s="774"/>
      <c r="G2725" s="774"/>
      <c r="H2725" s="774"/>
    </row>
    <row r="2726" spans="3:8" s="146" customFormat="1" ht="12.75">
      <c r="C2726" s="774"/>
      <c r="D2726" s="774"/>
      <c r="E2726" s="774"/>
      <c r="F2726" s="774"/>
      <c r="G2726" s="774"/>
      <c r="H2726" s="774"/>
    </row>
    <row r="2727" spans="3:8" s="146" customFormat="1" ht="12.75">
      <c r="C2727" s="774"/>
      <c r="D2727" s="774"/>
      <c r="E2727" s="774"/>
      <c r="F2727" s="774"/>
      <c r="G2727" s="774"/>
      <c r="H2727" s="774"/>
    </row>
    <row r="2728" spans="3:8" s="146" customFormat="1" ht="12.75">
      <c r="C2728" s="774"/>
      <c r="D2728" s="774"/>
      <c r="E2728" s="774"/>
      <c r="F2728" s="774"/>
      <c r="G2728" s="774"/>
      <c r="H2728" s="774"/>
    </row>
    <row r="2729" spans="3:8" s="146" customFormat="1" ht="12.75">
      <c r="C2729" s="774"/>
      <c r="D2729" s="774"/>
      <c r="E2729" s="774"/>
      <c r="F2729" s="774"/>
      <c r="G2729" s="774"/>
      <c r="H2729" s="774"/>
    </row>
    <row r="2730" spans="3:8" s="146" customFormat="1" ht="12.75">
      <c r="C2730" s="774"/>
      <c r="D2730" s="774"/>
      <c r="E2730" s="774"/>
      <c r="F2730" s="774"/>
      <c r="G2730" s="774"/>
      <c r="H2730" s="774"/>
    </row>
    <row r="2731" spans="3:8" s="146" customFormat="1" ht="12.75">
      <c r="C2731" s="774"/>
      <c r="D2731" s="774"/>
      <c r="E2731" s="774"/>
      <c r="F2731" s="774"/>
      <c r="G2731" s="774"/>
      <c r="H2731" s="774"/>
    </row>
    <row r="2732" spans="3:8" s="146" customFormat="1" ht="12.75">
      <c r="C2732" s="774"/>
      <c r="D2732" s="774"/>
      <c r="E2732" s="774"/>
      <c r="F2732" s="774"/>
      <c r="G2732" s="774"/>
      <c r="H2732" s="774"/>
    </row>
    <row r="2733" spans="3:8" s="146" customFormat="1" ht="12.75">
      <c r="C2733" s="774"/>
      <c r="D2733" s="774"/>
      <c r="E2733" s="774"/>
      <c r="F2733" s="774"/>
      <c r="G2733" s="774"/>
      <c r="H2733" s="774"/>
    </row>
    <row r="2734" spans="3:8" s="146" customFormat="1" ht="12.75">
      <c r="C2734" s="774"/>
      <c r="D2734" s="774"/>
      <c r="E2734" s="774"/>
      <c r="F2734" s="774"/>
      <c r="G2734" s="774"/>
      <c r="H2734" s="774"/>
    </row>
    <row r="2735" spans="3:8" s="146" customFormat="1" ht="12.75">
      <c r="C2735" s="774"/>
      <c r="D2735" s="774"/>
      <c r="E2735" s="774"/>
      <c r="F2735" s="774"/>
      <c r="G2735" s="774"/>
      <c r="H2735" s="774"/>
    </row>
    <row r="2736" spans="3:8" s="146" customFormat="1" ht="12.75">
      <c r="C2736" s="774"/>
      <c r="D2736" s="774"/>
      <c r="E2736" s="774"/>
      <c r="F2736" s="774"/>
      <c r="G2736" s="774"/>
      <c r="H2736" s="774"/>
    </row>
    <row r="2737" spans="3:8" s="146" customFormat="1" ht="12.75">
      <c r="C2737" s="774"/>
      <c r="D2737" s="774"/>
      <c r="E2737" s="774"/>
      <c r="F2737" s="774"/>
      <c r="G2737" s="774"/>
      <c r="H2737" s="774"/>
    </row>
    <row r="2738" spans="3:8" s="146" customFormat="1" ht="12.75">
      <c r="C2738" s="774"/>
      <c r="D2738" s="774"/>
      <c r="E2738" s="774"/>
      <c r="F2738" s="774"/>
      <c r="G2738" s="774"/>
      <c r="H2738" s="774"/>
    </row>
    <row r="2739" spans="3:8" s="146" customFormat="1" ht="12.75">
      <c r="C2739" s="774"/>
      <c r="D2739" s="774"/>
      <c r="E2739" s="774"/>
      <c r="F2739" s="774"/>
      <c r="G2739" s="774"/>
      <c r="H2739" s="774"/>
    </row>
    <row r="2740" spans="3:8" s="146" customFormat="1" ht="12.75">
      <c r="C2740" s="774"/>
      <c r="D2740" s="774"/>
      <c r="E2740" s="774"/>
      <c r="F2740" s="774"/>
      <c r="G2740" s="774"/>
      <c r="H2740" s="774"/>
    </row>
    <row r="2741" spans="3:8" s="146" customFormat="1" ht="12.75">
      <c r="C2741" s="774"/>
      <c r="D2741" s="774"/>
      <c r="E2741" s="774"/>
      <c r="F2741" s="774"/>
      <c r="G2741" s="774"/>
      <c r="H2741" s="774"/>
    </row>
    <row r="2742" spans="3:8" s="146" customFormat="1" ht="12.75">
      <c r="C2742" s="774"/>
      <c r="D2742" s="774"/>
      <c r="E2742" s="774"/>
      <c r="F2742" s="774"/>
      <c r="G2742" s="774"/>
      <c r="H2742" s="774"/>
    </row>
    <row r="2743" spans="3:8" s="146" customFormat="1" ht="12.75">
      <c r="C2743" s="774"/>
      <c r="D2743" s="774"/>
      <c r="E2743" s="774"/>
      <c r="F2743" s="774"/>
      <c r="G2743" s="774"/>
      <c r="H2743" s="774"/>
    </row>
    <row r="2744" spans="3:8" s="146" customFormat="1" ht="12.75">
      <c r="C2744" s="774"/>
      <c r="D2744" s="774"/>
      <c r="E2744" s="774"/>
      <c r="F2744" s="774"/>
      <c r="G2744" s="774"/>
      <c r="H2744" s="774"/>
    </row>
    <row r="2745" spans="3:8" s="146" customFormat="1" ht="12.75">
      <c r="C2745" s="774"/>
      <c r="D2745" s="774"/>
      <c r="E2745" s="774"/>
      <c r="F2745" s="774"/>
      <c r="G2745" s="774"/>
      <c r="H2745" s="774"/>
    </row>
    <row r="2746" spans="3:8" s="146" customFormat="1" ht="12.75">
      <c r="C2746" s="774"/>
      <c r="D2746" s="774"/>
      <c r="E2746" s="774"/>
      <c r="F2746" s="774"/>
      <c r="G2746" s="774"/>
      <c r="H2746" s="774"/>
    </row>
    <row r="2747" spans="3:8" s="146" customFormat="1" ht="12.75">
      <c r="C2747" s="774"/>
      <c r="D2747" s="774"/>
      <c r="E2747" s="774"/>
      <c r="F2747" s="774"/>
      <c r="G2747" s="774"/>
      <c r="H2747" s="774"/>
    </row>
    <row r="2748" spans="3:8" s="146" customFormat="1" ht="12.75">
      <c r="C2748" s="774"/>
      <c r="D2748" s="774"/>
      <c r="E2748" s="774"/>
      <c r="F2748" s="774"/>
      <c r="G2748" s="774"/>
      <c r="H2748" s="774"/>
    </row>
    <row r="2749" spans="3:8" s="146" customFormat="1" ht="12.75">
      <c r="C2749" s="774"/>
      <c r="D2749" s="774"/>
      <c r="E2749" s="774"/>
      <c r="F2749" s="774"/>
      <c r="G2749" s="774"/>
      <c r="H2749" s="774"/>
    </row>
    <row r="2750" spans="3:8" s="146" customFormat="1" ht="12.75">
      <c r="C2750" s="774"/>
      <c r="D2750" s="774"/>
      <c r="E2750" s="774"/>
      <c r="F2750" s="774"/>
      <c r="G2750" s="774"/>
      <c r="H2750" s="774"/>
    </row>
    <row r="2751" spans="3:8" s="146" customFormat="1" ht="12.75">
      <c r="C2751" s="774"/>
      <c r="D2751" s="774"/>
      <c r="E2751" s="774"/>
      <c r="F2751" s="774"/>
      <c r="G2751" s="774"/>
      <c r="H2751" s="774"/>
    </row>
    <row r="2752" spans="3:8" s="146" customFormat="1" ht="12.75">
      <c r="C2752" s="774"/>
      <c r="D2752" s="774"/>
      <c r="E2752" s="774"/>
      <c r="F2752" s="774"/>
      <c r="G2752" s="774"/>
      <c r="H2752" s="774"/>
    </row>
    <row r="2753" spans="3:8" s="146" customFormat="1" ht="12.75">
      <c r="C2753" s="774"/>
      <c r="D2753" s="774"/>
      <c r="E2753" s="774"/>
      <c r="F2753" s="774"/>
      <c r="G2753" s="774"/>
      <c r="H2753" s="774"/>
    </row>
    <row r="2754" spans="3:8" s="146" customFormat="1" ht="12.75">
      <c r="C2754" s="774"/>
      <c r="D2754" s="774"/>
      <c r="E2754" s="774"/>
      <c r="F2754" s="774"/>
      <c r="G2754" s="774"/>
      <c r="H2754" s="774"/>
    </row>
    <row r="2755" spans="3:8" s="146" customFormat="1" ht="12.75">
      <c r="C2755" s="774"/>
      <c r="D2755" s="774"/>
      <c r="E2755" s="774"/>
      <c r="F2755" s="774"/>
      <c r="G2755" s="774"/>
      <c r="H2755" s="774"/>
    </row>
    <row r="2756" spans="3:8" s="146" customFormat="1" ht="12.75">
      <c r="C2756" s="774"/>
      <c r="D2756" s="774"/>
      <c r="E2756" s="774"/>
      <c r="F2756" s="774"/>
      <c r="G2756" s="774"/>
      <c r="H2756" s="774"/>
    </row>
    <row r="2757" spans="3:8" s="146" customFormat="1" ht="12.75">
      <c r="C2757" s="774"/>
      <c r="D2757" s="774"/>
      <c r="E2757" s="774"/>
      <c r="F2757" s="774"/>
      <c r="G2757" s="774"/>
      <c r="H2757" s="774"/>
    </row>
    <row r="2758" spans="3:8" s="146" customFormat="1" ht="12.75">
      <c r="C2758" s="774"/>
      <c r="D2758" s="774"/>
      <c r="E2758" s="774"/>
      <c r="F2758" s="774"/>
      <c r="G2758" s="774"/>
      <c r="H2758" s="774"/>
    </row>
    <row r="2759" spans="3:8" s="146" customFormat="1" ht="12.75">
      <c r="C2759" s="774"/>
      <c r="D2759" s="774"/>
      <c r="E2759" s="774"/>
      <c r="F2759" s="774"/>
      <c r="G2759" s="774"/>
      <c r="H2759" s="774"/>
    </row>
    <row r="2760" spans="3:8" s="146" customFormat="1" ht="12.75">
      <c r="C2760" s="774"/>
      <c r="D2760" s="774"/>
      <c r="E2760" s="774"/>
      <c r="F2760" s="774"/>
      <c r="G2760" s="774"/>
      <c r="H2760" s="774"/>
    </row>
    <row r="2761" spans="3:8" s="146" customFormat="1" ht="12.75">
      <c r="C2761" s="774"/>
      <c r="D2761" s="774"/>
      <c r="E2761" s="774"/>
      <c r="F2761" s="774"/>
      <c r="G2761" s="774"/>
      <c r="H2761" s="774"/>
    </row>
    <row r="2762" spans="3:8" s="146" customFormat="1" ht="12.75">
      <c r="C2762" s="774"/>
      <c r="D2762" s="774"/>
      <c r="E2762" s="774"/>
      <c r="F2762" s="774"/>
      <c r="G2762" s="774"/>
      <c r="H2762" s="774"/>
    </row>
    <row r="2763" spans="3:8" s="146" customFormat="1" ht="12.75">
      <c r="C2763" s="774"/>
      <c r="D2763" s="774"/>
      <c r="E2763" s="774"/>
      <c r="F2763" s="774"/>
      <c r="G2763" s="774"/>
      <c r="H2763" s="774"/>
    </row>
    <row r="2764" spans="3:8" s="146" customFormat="1" ht="12.75">
      <c r="C2764" s="774"/>
      <c r="D2764" s="774"/>
      <c r="E2764" s="774"/>
      <c r="F2764" s="774"/>
      <c r="G2764" s="774"/>
      <c r="H2764" s="774"/>
    </row>
    <row r="2765" spans="3:8" s="146" customFormat="1" ht="12.75">
      <c r="C2765" s="774"/>
      <c r="D2765" s="774"/>
      <c r="E2765" s="774"/>
      <c r="F2765" s="774"/>
      <c r="G2765" s="774"/>
      <c r="H2765" s="774"/>
    </row>
    <row r="2766" spans="3:8" s="146" customFormat="1" ht="12.75">
      <c r="C2766" s="774"/>
      <c r="D2766" s="774"/>
      <c r="E2766" s="774"/>
      <c r="F2766" s="774"/>
      <c r="G2766" s="774"/>
      <c r="H2766" s="774"/>
    </row>
    <row r="2767" spans="3:8" s="146" customFormat="1" ht="12.75">
      <c r="C2767" s="774"/>
      <c r="D2767" s="774"/>
      <c r="E2767" s="774"/>
      <c r="F2767" s="774"/>
      <c r="G2767" s="774"/>
      <c r="H2767" s="774"/>
    </row>
    <row r="2768" spans="3:8" s="146" customFormat="1" ht="12.75">
      <c r="C2768" s="774"/>
      <c r="D2768" s="774"/>
      <c r="E2768" s="774"/>
      <c r="F2768" s="774"/>
      <c r="G2768" s="774"/>
      <c r="H2768" s="774"/>
    </row>
    <row r="2769" spans="3:8" s="146" customFormat="1" ht="12.75">
      <c r="C2769" s="774"/>
      <c r="D2769" s="774"/>
      <c r="E2769" s="774"/>
      <c r="F2769" s="774"/>
      <c r="G2769" s="774"/>
      <c r="H2769" s="774"/>
    </row>
    <row r="2770" spans="3:8" s="146" customFormat="1" ht="12.75">
      <c r="C2770" s="774"/>
      <c r="D2770" s="774"/>
      <c r="E2770" s="774"/>
      <c r="F2770" s="774"/>
      <c r="G2770" s="774"/>
      <c r="H2770" s="774"/>
    </row>
    <row r="2771" spans="3:8" s="146" customFormat="1" ht="12.75">
      <c r="C2771" s="774"/>
      <c r="D2771" s="774"/>
      <c r="E2771" s="774"/>
      <c r="F2771" s="774"/>
      <c r="G2771" s="774"/>
      <c r="H2771" s="774"/>
    </row>
    <row r="2772" spans="3:8" s="146" customFormat="1" ht="12.75">
      <c r="C2772" s="774"/>
      <c r="D2772" s="774"/>
      <c r="E2772" s="774"/>
      <c r="F2772" s="774"/>
      <c r="G2772" s="774"/>
      <c r="H2772" s="774"/>
    </row>
    <row r="2773" spans="3:8" s="146" customFormat="1" ht="12.75">
      <c r="C2773" s="774"/>
      <c r="D2773" s="774"/>
      <c r="E2773" s="774"/>
      <c r="F2773" s="774"/>
      <c r="G2773" s="774"/>
      <c r="H2773" s="774"/>
    </row>
    <row r="2774" spans="3:8" s="146" customFormat="1" ht="12.75">
      <c r="C2774" s="774"/>
      <c r="D2774" s="774"/>
      <c r="E2774" s="774"/>
      <c r="F2774" s="774"/>
      <c r="G2774" s="774"/>
      <c r="H2774" s="774"/>
    </row>
    <row r="2775" spans="3:8" s="146" customFormat="1" ht="12.75">
      <c r="C2775" s="774"/>
      <c r="D2775" s="774"/>
      <c r="E2775" s="774"/>
      <c r="F2775" s="774"/>
      <c r="G2775" s="774"/>
      <c r="H2775" s="774"/>
    </row>
    <row r="2776" spans="3:8" s="146" customFormat="1" ht="12.75">
      <c r="C2776" s="774"/>
      <c r="D2776" s="774"/>
      <c r="E2776" s="774"/>
      <c r="F2776" s="774"/>
      <c r="G2776" s="774"/>
      <c r="H2776" s="774"/>
    </row>
    <row r="2777" spans="3:8" s="146" customFormat="1" ht="12.75">
      <c r="C2777" s="774"/>
      <c r="D2777" s="774"/>
      <c r="E2777" s="774"/>
      <c r="F2777" s="774"/>
      <c r="G2777" s="774"/>
      <c r="H2777" s="774"/>
    </row>
    <row r="2778" spans="3:8" s="146" customFormat="1" ht="12.75">
      <c r="C2778" s="774"/>
      <c r="D2778" s="774"/>
      <c r="E2778" s="774"/>
      <c r="F2778" s="774"/>
      <c r="G2778" s="774"/>
      <c r="H2778" s="774"/>
    </row>
    <row r="2779" spans="3:8" s="146" customFormat="1" ht="12.75">
      <c r="C2779" s="774"/>
      <c r="D2779" s="774"/>
      <c r="E2779" s="774"/>
      <c r="F2779" s="774"/>
      <c r="G2779" s="774"/>
      <c r="H2779" s="774"/>
    </row>
    <row r="2780" spans="3:8" s="146" customFormat="1" ht="12.75">
      <c r="C2780" s="774"/>
      <c r="D2780" s="774"/>
      <c r="E2780" s="774"/>
      <c r="F2780" s="774"/>
      <c r="G2780" s="774"/>
      <c r="H2780" s="774"/>
    </row>
    <row r="2781" spans="3:8" s="146" customFormat="1" ht="12.75">
      <c r="C2781" s="774"/>
      <c r="D2781" s="774"/>
      <c r="E2781" s="774"/>
      <c r="F2781" s="774"/>
      <c r="G2781" s="774"/>
      <c r="H2781" s="774"/>
    </row>
    <row r="2782" spans="3:8" s="146" customFormat="1" ht="12.75">
      <c r="C2782" s="774"/>
      <c r="D2782" s="774"/>
      <c r="E2782" s="774"/>
      <c r="F2782" s="774"/>
      <c r="G2782" s="774"/>
      <c r="H2782" s="774"/>
    </row>
    <row r="2783" spans="3:8" s="146" customFormat="1" ht="12.75">
      <c r="C2783" s="774"/>
      <c r="D2783" s="774"/>
      <c r="E2783" s="774"/>
      <c r="F2783" s="774"/>
      <c r="G2783" s="774"/>
      <c r="H2783" s="774"/>
    </row>
    <row r="2784" spans="3:8" s="146" customFormat="1" ht="12.75">
      <c r="C2784" s="774"/>
      <c r="D2784" s="774"/>
      <c r="E2784" s="774"/>
      <c r="F2784" s="774"/>
      <c r="G2784" s="774"/>
      <c r="H2784" s="774"/>
    </row>
    <row r="2785" spans="3:8" s="146" customFormat="1" ht="12.75">
      <c r="C2785" s="774"/>
      <c r="D2785" s="774"/>
      <c r="E2785" s="774"/>
      <c r="F2785" s="774"/>
      <c r="G2785" s="774"/>
      <c r="H2785" s="774"/>
    </row>
    <row r="2786" spans="3:8" s="146" customFormat="1" ht="12.75">
      <c r="C2786" s="774"/>
      <c r="D2786" s="774"/>
      <c r="E2786" s="774"/>
      <c r="F2786" s="774"/>
      <c r="G2786" s="774"/>
      <c r="H2786" s="774"/>
    </row>
    <row r="2787" spans="3:8" s="146" customFormat="1" ht="12.75">
      <c r="C2787" s="774"/>
      <c r="D2787" s="774"/>
      <c r="E2787" s="774"/>
      <c r="F2787" s="774"/>
      <c r="G2787" s="774"/>
      <c r="H2787" s="774"/>
    </row>
    <row r="2788" spans="3:8" s="146" customFormat="1" ht="12.75">
      <c r="C2788" s="774"/>
      <c r="D2788" s="774"/>
      <c r="E2788" s="774"/>
      <c r="F2788" s="774"/>
      <c r="G2788" s="774"/>
      <c r="H2788" s="774"/>
    </row>
    <row r="2789" spans="3:8" s="146" customFormat="1" ht="12.75">
      <c r="C2789" s="774"/>
      <c r="D2789" s="774"/>
      <c r="E2789" s="774"/>
      <c r="F2789" s="774"/>
      <c r="G2789" s="774"/>
      <c r="H2789" s="774"/>
    </row>
    <row r="2790" spans="3:8" s="146" customFormat="1" ht="12.75">
      <c r="C2790" s="774"/>
      <c r="D2790" s="774"/>
      <c r="E2790" s="774"/>
      <c r="F2790" s="774"/>
      <c r="G2790" s="774"/>
      <c r="H2790" s="774"/>
    </row>
    <row r="2791" spans="3:8" s="146" customFormat="1" ht="12.75">
      <c r="C2791" s="774"/>
      <c r="D2791" s="774"/>
      <c r="E2791" s="774"/>
      <c r="F2791" s="774"/>
      <c r="G2791" s="774"/>
      <c r="H2791" s="774"/>
    </row>
    <row r="2792" spans="3:8" s="146" customFormat="1" ht="12.75">
      <c r="C2792" s="774"/>
      <c r="D2792" s="774"/>
      <c r="E2792" s="774"/>
      <c r="F2792" s="774"/>
      <c r="G2792" s="774"/>
      <c r="H2792" s="774"/>
    </row>
    <row r="2793" spans="3:8" s="146" customFormat="1" ht="12.75">
      <c r="C2793" s="774"/>
      <c r="D2793" s="774"/>
      <c r="E2793" s="774"/>
      <c r="F2793" s="774"/>
      <c r="G2793" s="774"/>
      <c r="H2793" s="774"/>
    </row>
    <row r="2794" spans="3:8" s="146" customFormat="1" ht="12.75">
      <c r="C2794" s="774"/>
      <c r="D2794" s="774"/>
      <c r="E2794" s="774"/>
      <c r="F2794" s="774"/>
      <c r="G2794" s="774"/>
      <c r="H2794" s="774"/>
    </row>
    <row r="2795" spans="3:8" s="146" customFormat="1" ht="12.75">
      <c r="C2795" s="774"/>
      <c r="D2795" s="774"/>
      <c r="E2795" s="774"/>
      <c r="F2795" s="774"/>
      <c r="G2795" s="774"/>
      <c r="H2795" s="774"/>
    </row>
    <row r="2796" spans="3:8" s="146" customFormat="1" ht="12.75">
      <c r="C2796" s="774"/>
      <c r="D2796" s="774"/>
      <c r="E2796" s="774"/>
      <c r="F2796" s="774"/>
      <c r="G2796" s="774"/>
      <c r="H2796" s="774"/>
    </row>
    <row r="2797" spans="3:8" s="146" customFormat="1" ht="12.75">
      <c r="C2797" s="774"/>
      <c r="D2797" s="774"/>
      <c r="E2797" s="774"/>
      <c r="F2797" s="774"/>
      <c r="G2797" s="774"/>
      <c r="H2797" s="774"/>
    </row>
    <row r="2798" spans="3:8" s="146" customFormat="1" ht="12.75">
      <c r="C2798" s="774"/>
      <c r="D2798" s="774"/>
      <c r="E2798" s="774"/>
      <c r="F2798" s="774"/>
      <c r="G2798" s="774"/>
      <c r="H2798" s="774"/>
    </row>
    <row r="2799" spans="3:8" s="146" customFormat="1" ht="12.75">
      <c r="C2799" s="774"/>
      <c r="D2799" s="774"/>
      <c r="E2799" s="774"/>
      <c r="F2799" s="774"/>
      <c r="G2799" s="774"/>
      <c r="H2799" s="774"/>
    </row>
    <row r="2800" spans="3:8" s="146" customFormat="1" ht="12.75">
      <c r="C2800" s="774"/>
      <c r="D2800" s="774"/>
      <c r="E2800" s="774"/>
      <c r="F2800" s="774"/>
      <c r="G2800" s="774"/>
      <c r="H2800" s="774"/>
    </row>
    <row r="2801" spans="3:8" s="146" customFormat="1" ht="12.75">
      <c r="C2801" s="774"/>
      <c r="D2801" s="774"/>
      <c r="E2801" s="774"/>
      <c r="F2801" s="774"/>
      <c r="G2801" s="774"/>
      <c r="H2801" s="774"/>
    </row>
    <row r="2802" spans="3:8" s="146" customFormat="1" ht="12.75">
      <c r="C2802" s="774"/>
      <c r="D2802" s="774"/>
      <c r="E2802" s="774"/>
      <c r="F2802" s="774"/>
      <c r="G2802" s="774"/>
      <c r="H2802" s="774"/>
    </row>
    <row r="2803" spans="3:8" s="146" customFormat="1" ht="12.75">
      <c r="C2803" s="774"/>
      <c r="D2803" s="774"/>
      <c r="E2803" s="774"/>
      <c r="F2803" s="774"/>
      <c r="G2803" s="774"/>
      <c r="H2803" s="774"/>
    </row>
    <row r="2804" spans="3:8" s="146" customFormat="1" ht="12.75">
      <c r="C2804" s="774"/>
      <c r="D2804" s="774"/>
      <c r="E2804" s="774"/>
      <c r="F2804" s="774"/>
      <c r="G2804" s="774"/>
      <c r="H2804" s="774"/>
    </row>
    <row r="2805" spans="3:8" s="146" customFormat="1" ht="12.75">
      <c r="C2805" s="774"/>
      <c r="D2805" s="774"/>
      <c r="E2805" s="774"/>
      <c r="F2805" s="774"/>
      <c r="G2805" s="774"/>
      <c r="H2805" s="774"/>
    </row>
    <row r="2806" spans="3:8" s="146" customFormat="1" ht="12.75">
      <c r="C2806" s="774"/>
      <c r="D2806" s="774"/>
      <c r="E2806" s="774"/>
      <c r="F2806" s="774"/>
      <c r="G2806" s="774"/>
      <c r="H2806" s="774"/>
    </row>
    <row r="2807" spans="3:8" s="146" customFormat="1" ht="12.75">
      <c r="C2807" s="774"/>
      <c r="D2807" s="774"/>
      <c r="E2807" s="774"/>
      <c r="F2807" s="774"/>
      <c r="G2807" s="774"/>
      <c r="H2807" s="774"/>
    </row>
    <row r="2808" spans="3:8" s="146" customFormat="1" ht="12.75">
      <c r="C2808" s="774"/>
      <c r="D2808" s="774"/>
      <c r="E2808" s="774"/>
      <c r="F2808" s="774"/>
      <c r="G2808" s="774"/>
      <c r="H2808" s="774"/>
    </row>
    <row r="2809" spans="3:8" s="146" customFormat="1" ht="12.75">
      <c r="C2809" s="774"/>
      <c r="D2809" s="774"/>
      <c r="E2809" s="774"/>
      <c r="F2809" s="774"/>
      <c r="G2809" s="774"/>
      <c r="H2809" s="774"/>
    </row>
    <row r="2810" spans="3:8" s="146" customFormat="1" ht="12.75">
      <c r="C2810" s="774"/>
      <c r="D2810" s="774"/>
      <c r="E2810" s="774"/>
      <c r="F2810" s="774"/>
      <c r="G2810" s="774"/>
      <c r="H2810" s="774"/>
    </row>
    <row r="2811" spans="3:8" s="146" customFormat="1" ht="12.75">
      <c r="C2811" s="774"/>
      <c r="D2811" s="774"/>
      <c r="E2811" s="774"/>
      <c r="F2811" s="774"/>
      <c r="G2811" s="774"/>
      <c r="H2811" s="774"/>
    </row>
    <row r="2812" spans="3:8" s="146" customFormat="1" ht="12.75">
      <c r="C2812" s="774"/>
      <c r="D2812" s="774"/>
      <c r="E2812" s="774"/>
      <c r="F2812" s="774"/>
      <c r="G2812" s="774"/>
      <c r="H2812" s="774"/>
    </row>
    <row r="2813" spans="3:8" s="146" customFormat="1" ht="12.75">
      <c r="C2813" s="774"/>
      <c r="D2813" s="774"/>
      <c r="E2813" s="774"/>
      <c r="F2813" s="774"/>
      <c r="G2813" s="774"/>
      <c r="H2813" s="774"/>
    </row>
    <row r="2814" spans="3:8" s="146" customFormat="1" ht="12.75">
      <c r="C2814" s="774"/>
      <c r="D2814" s="774"/>
      <c r="E2814" s="774"/>
      <c r="F2814" s="774"/>
      <c r="G2814" s="774"/>
      <c r="H2814" s="774"/>
    </row>
    <row r="2815" spans="3:8" s="146" customFormat="1" ht="12.75">
      <c r="C2815" s="774"/>
      <c r="D2815" s="774"/>
      <c r="E2815" s="774"/>
      <c r="F2815" s="774"/>
      <c r="G2815" s="774"/>
      <c r="H2815" s="774"/>
    </row>
    <row r="2816" spans="3:8" s="146" customFormat="1" ht="12.75">
      <c r="C2816" s="774"/>
      <c r="D2816" s="774"/>
      <c r="E2816" s="774"/>
      <c r="F2816" s="774"/>
      <c r="G2816" s="774"/>
      <c r="H2816" s="774"/>
    </row>
    <row r="2817" spans="3:8" s="146" customFormat="1" ht="12.75">
      <c r="C2817" s="774"/>
      <c r="D2817" s="774"/>
      <c r="E2817" s="774"/>
      <c r="F2817" s="774"/>
      <c r="G2817" s="774"/>
      <c r="H2817" s="774"/>
    </row>
    <row r="2818" spans="3:8" s="146" customFormat="1" ht="12.75">
      <c r="C2818" s="774"/>
      <c r="D2818" s="774"/>
      <c r="E2818" s="774"/>
      <c r="F2818" s="774"/>
      <c r="G2818" s="774"/>
      <c r="H2818" s="774"/>
    </row>
    <row r="2819" spans="3:8" s="146" customFormat="1" ht="12.75">
      <c r="C2819" s="774"/>
      <c r="D2819" s="774"/>
      <c r="E2819" s="774"/>
      <c r="F2819" s="774"/>
      <c r="G2819" s="774"/>
      <c r="H2819" s="774"/>
    </row>
    <row r="2820" spans="3:8" s="146" customFormat="1" ht="12.75">
      <c r="C2820" s="774"/>
      <c r="D2820" s="774"/>
      <c r="E2820" s="774"/>
      <c r="F2820" s="774"/>
      <c r="G2820" s="774"/>
      <c r="H2820" s="774"/>
    </row>
    <row r="2821" spans="3:8" s="146" customFormat="1" ht="12.75">
      <c r="C2821" s="774"/>
      <c r="D2821" s="774"/>
      <c r="E2821" s="774"/>
      <c r="F2821" s="774"/>
      <c r="G2821" s="774"/>
      <c r="H2821" s="774"/>
    </row>
    <row r="2822" spans="3:8" s="146" customFormat="1" ht="12.75">
      <c r="C2822" s="774"/>
      <c r="D2822" s="774"/>
      <c r="E2822" s="774"/>
      <c r="F2822" s="774"/>
      <c r="G2822" s="774"/>
      <c r="H2822" s="774"/>
    </row>
    <row r="2823" spans="3:8" s="146" customFormat="1" ht="12.75">
      <c r="C2823" s="774"/>
      <c r="D2823" s="774"/>
      <c r="E2823" s="774"/>
      <c r="F2823" s="774"/>
      <c r="G2823" s="774"/>
      <c r="H2823" s="774"/>
    </row>
    <row r="2824" spans="3:8" s="146" customFormat="1" ht="12.75">
      <c r="C2824" s="774"/>
      <c r="D2824" s="774"/>
      <c r="E2824" s="774"/>
      <c r="F2824" s="774"/>
      <c r="G2824" s="774"/>
      <c r="H2824" s="774"/>
    </row>
    <row r="2825" spans="3:8" s="146" customFormat="1" ht="12.75">
      <c r="C2825" s="774"/>
      <c r="D2825" s="774"/>
      <c r="E2825" s="774"/>
      <c r="F2825" s="774"/>
      <c r="G2825" s="774"/>
      <c r="H2825" s="774"/>
    </row>
    <row r="2826" spans="3:8" s="146" customFormat="1" ht="12.75">
      <c r="C2826" s="774"/>
      <c r="D2826" s="774"/>
      <c r="E2826" s="774"/>
      <c r="F2826" s="774"/>
      <c r="G2826" s="774"/>
      <c r="H2826" s="774"/>
    </row>
    <row r="2827" spans="3:8" s="146" customFormat="1" ht="12.75">
      <c r="C2827" s="774"/>
      <c r="D2827" s="774"/>
      <c r="E2827" s="774"/>
      <c r="F2827" s="774"/>
      <c r="G2827" s="774"/>
      <c r="H2827" s="774"/>
    </row>
    <row r="2828" spans="3:8" s="146" customFormat="1" ht="12.75">
      <c r="C2828" s="774"/>
      <c r="D2828" s="774"/>
      <c r="E2828" s="774"/>
      <c r="F2828" s="774"/>
      <c r="G2828" s="774"/>
      <c r="H2828" s="774"/>
    </row>
    <row r="2829" spans="3:8" s="146" customFormat="1" ht="12.75">
      <c r="C2829" s="774"/>
      <c r="D2829" s="774"/>
      <c r="E2829" s="774"/>
      <c r="F2829" s="774"/>
      <c r="G2829" s="774"/>
      <c r="H2829" s="774"/>
    </row>
    <row r="2830" spans="3:8" s="146" customFormat="1" ht="12.75">
      <c r="C2830" s="774"/>
      <c r="D2830" s="774"/>
      <c r="E2830" s="774"/>
      <c r="F2830" s="774"/>
      <c r="G2830" s="774"/>
      <c r="H2830" s="774"/>
    </row>
    <row r="2831" spans="3:8" s="146" customFormat="1" ht="12.75">
      <c r="C2831" s="774"/>
      <c r="D2831" s="774"/>
      <c r="E2831" s="774"/>
      <c r="F2831" s="774"/>
      <c r="G2831" s="774"/>
      <c r="H2831" s="774"/>
    </row>
    <row r="2832" spans="3:8" s="146" customFormat="1" ht="12.75">
      <c r="C2832" s="774"/>
      <c r="D2832" s="774"/>
      <c r="E2832" s="774"/>
      <c r="F2832" s="774"/>
      <c r="G2832" s="774"/>
      <c r="H2832" s="774"/>
    </row>
    <row r="2833" spans="3:8" s="146" customFormat="1" ht="12.75">
      <c r="C2833" s="774"/>
      <c r="D2833" s="774"/>
      <c r="E2833" s="774"/>
      <c r="F2833" s="774"/>
      <c r="G2833" s="774"/>
      <c r="H2833" s="774"/>
    </row>
    <row r="2834" spans="3:8" s="146" customFormat="1" ht="12.75">
      <c r="C2834" s="774"/>
      <c r="D2834" s="774"/>
      <c r="E2834" s="774"/>
      <c r="F2834" s="774"/>
      <c r="G2834" s="774"/>
      <c r="H2834" s="774"/>
    </row>
    <row r="2835" spans="3:8" s="146" customFormat="1" ht="12.75">
      <c r="C2835" s="774"/>
      <c r="D2835" s="774"/>
      <c r="E2835" s="774"/>
      <c r="F2835" s="774"/>
      <c r="G2835" s="774"/>
      <c r="H2835" s="774"/>
    </row>
    <row r="2836" spans="3:8" s="146" customFormat="1" ht="12.75">
      <c r="C2836" s="774"/>
      <c r="D2836" s="774"/>
      <c r="E2836" s="774"/>
      <c r="F2836" s="774"/>
      <c r="G2836" s="774"/>
      <c r="H2836" s="774"/>
    </row>
    <row r="2837" spans="3:8" s="146" customFormat="1" ht="12.75">
      <c r="C2837" s="774"/>
      <c r="D2837" s="774"/>
      <c r="E2837" s="774"/>
      <c r="F2837" s="774"/>
      <c r="G2837" s="774"/>
      <c r="H2837" s="774"/>
    </row>
    <row r="2838" spans="3:8" s="146" customFormat="1" ht="12.75">
      <c r="C2838" s="774"/>
      <c r="D2838" s="774"/>
      <c r="E2838" s="774"/>
      <c r="F2838" s="774"/>
      <c r="G2838" s="774"/>
      <c r="H2838" s="774"/>
    </row>
    <row r="2839" spans="3:8" s="146" customFormat="1" ht="12.75">
      <c r="C2839" s="774"/>
      <c r="D2839" s="774"/>
      <c r="E2839" s="774"/>
      <c r="F2839" s="774"/>
      <c r="G2839" s="774"/>
      <c r="H2839" s="774"/>
    </row>
    <row r="2840" spans="3:8" s="146" customFormat="1" ht="12.75">
      <c r="C2840" s="774"/>
      <c r="D2840" s="774"/>
      <c r="E2840" s="774"/>
      <c r="F2840" s="774"/>
      <c r="G2840" s="774"/>
      <c r="H2840" s="774"/>
    </row>
    <row r="2841" spans="3:8" s="146" customFormat="1" ht="12.75">
      <c r="C2841" s="774"/>
      <c r="D2841" s="774"/>
      <c r="E2841" s="774"/>
      <c r="F2841" s="774"/>
      <c r="G2841" s="774"/>
      <c r="H2841" s="774"/>
    </row>
    <row r="2842" spans="3:8" s="146" customFormat="1" ht="12.75">
      <c r="C2842" s="774"/>
      <c r="D2842" s="774"/>
      <c r="E2842" s="774"/>
      <c r="F2842" s="774"/>
      <c r="G2842" s="774"/>
      <c r="H2842" s="774"/>
    </row>
    <row r="2843" spans="3:8" s="146" customFormat="1" ht="12.75">
      <c r="C2843" s="774"/>
      <c r="D2843" s="774"/>
      <c r="E2843" s="774"/>
      <c r="F2843" s="774"/>
      <c r="G2843" s="774"/>
      <c r="H2843" s="774"/>
    </row>
    <row r="2844" spans="3:8" s="146" customFormat="1" ht="12.75">
      <c r="C2844" s="774"/>
      <c r="D2844" s="774"/>
      <c r="E2844" s="774"/>
      <c r="F2844" s="774"/>
      <c r="G2844" s="774"/>
      <c r="H2844" s="774"/>
    </row>
    <row r="2845" spans="3:8" s="146" customFormat="1" ht="12.75">
      <c r="C2845" s="774"/>
      <c r="D2845" s="774"/>
      <c r="E2845" s="774"/>
      <c r="F2845" s="774"/>
      <c r="G2845" s="774"/>
      <c r="H2845" s="774"/>
    </row>
    <row r="2846" spans="3:8" s="146" customFormat="1" ht="12.75">
      <c r="C2846" s="774"/>
      <c r="D2846" s="774"/>
      <c r="E2846" s="774"/>
      <c r="F2846" s="774"/>
      <c r="G2846" s="774"/>
      <c r="H2846" s="774"/>
    </row>
    <row r="2847" spans="3:8" s="146" customFormat="1" ht="12.75">
      <c r="C2847" s="774"/>
      <c r="D2847" s="774"/>
      <c r="E2847" s="774"/>
      <c r="F2847" s="774"/>
      <c r="G2847" s="774"/>
      <c r="H2847" s="774"/>
    </row>
    <row r="2848" spans="3:8" s="146" customFormat="1" ht="12.75">
      <c r="C2848" s="774"/>
      <c r="D2848" s="774"/>
      <c r="E2848" s="774"/>
      <c r="F2848" s="774"/>
      <c r="G2848" s="774"/>
      <c r="H2848" s="774"/>
    </row>
    <row r="2849" spans="3:8" s="146" customFormat="1" ht="12.75">
      <c r="C2849" s="774"/>
      <c r="D2849" s="774"/>
      <c r="E2849" s="774"/>
      <c r="F2849" s="774"/>
      <c r="G2849" s="774"/>
      <c r="H2849" s="774"/>
    </row>
    <row r="2850" spans="3:8" s="146" customFormat="1" ht="12.75">
      <c r="C2850" s="774"/>
      <c r="D2850" s="774"/>
      <c r="E2850" s="774"/>
      <c r="F2850" s="774"/>
      <c r="G2850" s="774"/>
      <c r="H2850" s="774"/>
    </row>
    <row r="2851" spans="3:8" s="146" customFormat="1" ht="12.75">
      <c r="C2851" s="774"/>
      <c r="D2851" s="774"/>
      <c r="E2851" s="774"/>
      <c r="F2851" s="774"/>
      <c r="G2851" s="774"/>
      <c r="H2851" s="774"/>
    </row>
    <row r="2852" spans="3:8" s="146" customFormat="1" ht="12.75">
      <c r="C2852" s="774"/>
      <c r="D2852" s="774"/>
      <c r="E2852" s="774"/>
      <c r="F2852" s="774"/>
      <c r="G2852" s="774"/>
      <c r="H2852" s="774"/>
    </row>
    <row r="2853" spans="3:8" s="146" customFormat="1" ht="12.75">
      <c r="C2853" s="774"/>
      <c r="D2853" s="774"/>
      <c r="E2853" s="774"/>
      <c r="F2853" s="774"/>
      <c r="G2853" s="774"/>
      <c r="H2853" s="774"/>
    </row>
    <row r="2854" spans="3:8" s="146" customFormat="1" ht="12.75">
      <c r="C2854" s="774"/>
      <c r="D2854" s="774"/>
      <c r="E2854" s="774"/>
      <c r="F2854" s="774"/>
      <c r="G2854" s="774"/>
      <c r="H2854" s="774"/>
    </row>
    <row r="2855" spans="3:8" s="146" customFormat="1" ht="12.75">
      <c r="C2855" s="774"/>
      <c r="D2855" s="774"/>
      <c r="E2855" s="774"/>
      <c r="F2855" s="774"/>
      <c r="G2855" s="774"/>
      <c r="H2855" s="774"/>
    </row>
    <row r="2856" spans="3:8" s="146" customFormat="1" ht="12.75">
      <c r="C2856" s="774"/>
      <c r="D2856" s="774"/>
      <c r="E2856" s="774"/>
      <c r="F2856" s="774"/>
      <c r="G2856" s="774"/>
      <c r="H2856" s="774"/>
    </row>
    <row r="2857" spans="3:8" s="146" customFormat="1" ht="12.75">
      <c r="C2857" s="774"/>
      <c r="D2857" s="774"/>
      <c r="E2857" s="774"/>
      <c r="F2857" s="774"/>
      <c r="G2857" s="774"/>
      <c r="H2857" s="774"/>
    </row>
    <row r="2858" spans="3:8" s="146" customFormat="1" ht="12.75">
      <c r="C2858" s="774"/>
      <c r="D2858" s="774"/>
      <c r="E2858" s="774"/>
      <c r="F2858" s="774"/>
      <c r="G2858" s="774"/>
      <c r="H2858" s="774"/>
    </row>
    <row r="2859" spans="3:8" s="146" customFormat="1" ht="12.75">
      <c r="C2859" s="774"/>
      <c r="D2859" s="774"/>
      <c r="E2859" s="774"/>
      <c r="F2859" s="774"/>
      <c r="G2859" s="774"/>
      <c r="H2859" s="774"/>
    </row>
    <row r="2860" spans="3:8" s="146" customFormat="1" ht="12.75">
      <c r="C2860" s="774"/>
      <c r="D2860" s="774"/>
      <c r="E2860" s="774"/>
      <c r="F2860" s="774"/>
      <c r="G2860" s="774"/>
      <c r="H2860" s="774"/>
    </row>
    <row r="2861" spans="3:8" s="146" customFormat="1" ht="12.75">
      <c r="C2861" s="774"/>
      <c r="D2861" s="774"/>
      <c r="E2861" s="774"/>
      <c r="F2861" s="774"/>
      <c r="G2861" s="774"/>
      <c r="H2861" s="774"/>
    </row>
    <row r="2862" spans="3:8" s="146" customFormat="1" ht="12.75">
      <c r="C2862" s="774"/>
      <c r="D2862" s="774"/>
      <c r="E2862" s="774"/>
      <c r="F2862" s="774"/>
      <c r="G2862" s="774"/>
      <c r="H2862" s="774"/>
    </row>
    <row r="2863" spans="3:8" s="146" customFormat="1" ht="12.75">
      <c r="C2863" s="774"/>
      <c r="D2863" s="774"/>
      <c r="E2863" s="774"/>
      <c r="F2863" s="774"/>
      <c r="G2863" s="774"/>
      <c r="H2863" s="774"/>
    </row>
    <row r="2864" spans="3:8" s="146" customFormat="1" ht="12.75">
      <c r="C2864" s="774"/>
      <c r="D2864" s="774"/>
      <c r="E2864" s="774"/>
      <c r="F2864" s="774"/>
      <c r="G2864" s="774"/>
      <c r="H2864" s="774"/>
    </row>
    <row r="2865" spans="3:8" s="146" customFormat="1" ht="12.75">
      <c r="C2865" s="774"/>
      <c r="D2865" s="774"/>
      <c r="E2865" s="774"/>
      <c r="F2865" s="774"/>
      <c r="G2865" s="774"/>
      <c r="H2865" s="774"/>
    </row>
    <row r="2866" spans="3:8" s="146" customFormat="1" ht="12.75">
      <c r="C2866" s="774"/>
      <c r="D2866" s="774"/>
      <c r="E2866" s="774"/>
      <c r="F2866" s="774"/>
      <c r="G2866" s="774"/>
      <c r="H2866" s="774"/>
    </row>
    <row r="2867" spans="3:8" s="146" customFormat="1" ht="12.75">
      <c r="C2867" s="774"/>
      <c r="D2867" s="774"/>
      <c r="E2867" s="774"/>
      <c r="F2867" s="774"/>
      <c r="G2867" s="774"/>
      <c r="H2867" s="774"/>
    </row>
    <row r="2868" spans="3:8" s="146" customFormat="1" ht="12.75">
      <c r="C2868" s="774"/>
      <c r="D2868" s="774"/>
      <c r="E2868" s="774"/>
      <c r="F2868" s="774"/>
      <c r="G2868" s="774"/>
      <c r="H2868" s="774"/>
    </row>
    <row r="2869" spans="3:8" s="146" customFormat="1" ht="12.75">
      <c r="C2869" s="774"/>
      <c r="D2869" s="774"/>
      <c r="E2869" s="774"/>
      <c r="F2869" s="774"/>
      <c r="G2869" s="774"/>
      <c r="H2869" s="774"/>
    </row>
    <row r="2870" spans="3:8" s="146" customFormat="1" ht="12.75">
      <c r="C2870" s="774"/>
      <c r="D2870" s="774"/>
      <c r="E2870" s="774"/>
      <c r="F2870" s="774"/>
      <c r="G2870" s="774"/>
      <c r="H2870" s="774"/>
    </row>
    <row r="2871" spans="3:8" s="146" customFormat="1" ht="12.75">
      <c r="C2871" s="774"/>
      <c r="D2871" s="774"/>
      <c r="E2871" s="774"/>
      <c r="F2871" s="774"/>
      <c r="G2871" s="774"/>
      <c r="H2871" s="774"/>
    </row>
    <row r="2872" spans="3:8" s="146" customFormat="1" ht="12.75">
      <c r="C2872" s="774"/>
      <c r="D2872" s="774"/>
      <c r="E2872" s="774"/>
      <c r="F2872" s="774"/>
      <c r="G2872" s="774"/>
      <c r="H2872" s="774"/>
    </row>
    <row r="2873" spans="3:8" s="146" customFormat="1" ht="12.75">
      <c r="C2873" s="774"/>
      <c r="D2873" s="774"/>
      <c r="E2873" s="774"/>
      <c r="F2873" s="774"/>
      <c r="G2873" s="774"/>
      <c r="H2873" s="774"/>
    </row>
    <row r="2874" spans="3:8" s="146" customFormat="1" ht="12.75">
      <c r="C2874" s="774"/>
      <c r="D2874" s="774"/>
      <c r="E2874" s="774"/>
      <c r="F2874" s="774"/>
      <c r="G2874" s="774"/>
      <c r="H2874" s="774"/>
    </row>
    <row r="2875" spans="3:8" s="146" customFormat="1" ht="12.75">
      <c r="C2875" s="774"/>
      <c r="D2875" s="774"/>
      <c r="E2875" s="774"/>
      <c r="F2875" s="774"/>
      <c r="G2875" s="774"/>
      <c r="H2875" s="774"/>
    </row>
    <row r="2876" spans="3:8" s="146" customFormat="1" ht="12.75">
      <c r="C2876" s="774"/>
      <c r="D2876" s="774"/>
      <c r="E2876" s="774"/>
      <c r="F2876" s="774"/>
      <c r="G2876" s="774"/>
      <c r="H2876" s="774"/>
    </row>
    <row r="2877" spans="3:8" s="146" customFormat="1" ht="12.75">
      <c r="C2877" s="774"/>
      <c r="D2877" s="774"/>
      <c r="E2877" s="774"/>
      <c r="F2877" s="774"/>
      <c r="G2877" s="774"/>
      <c r="H2877" s="774"/>
    </row>
    <row r="2878" spans="3:8" s="146" customFormat="1" ht="12.75">
      <c r="C2878" s="774"/>
      <c r="D2878" s="774"/>
      <c r="E2878" s="774"/>
      <c r="F2878" s="774"/>
      <c r="G2878" s="774"/>
      <c r="H2878" s="774"/>
    </row>
    <row r="2879" spans="3:8" s="146" customFormat="1" ht="12.75">
      <c r="C2879" s="774"/>
      <c r="D2879" s="774"/>
      <c r="E2879" s="774"/>
      <c r="F2879" s="774"/>
      <c r="G2879" s="774"/>
      <c r="H2879" s="774"/>
    </row>
    <row r="2880" spans="3:8" s="146" customFormat="1" ht="12.75">
      <c r="C2880" s="774"/>
      <c r="D2880" s="774"/>
      <c r="E2880" s="774"/>
      <c r="F2880" s="774"/>
      <c r="G2880" s="774"/>
      <c r="H2880" s="774"/>
    </row>
    <row r="2881" spans="3:8" s="146" customFormat="1" ht="12.75">
      <c r="C2881" s="774"/>
      <c r="D2881" s="774"/>
      <c r="E2881" s="774"/>
      <c r="F2881" s="774"/>
      <c r="G2881" s="774"/>
      <c r="H2881" s="774"/>
    </row>
    <row r="2882" spans="3:8" s="146" customFormat="1" ht="12.75">
      <c r="C2882" s="774"/>
      <c r="D2882" s="774"/>
      <c r="E2882" s="774"/>
      <c r="F2882" s="774"/>
      <c r="G2882" s="774"/>
      <c r="H2882" s="774"/>
    </row>
    <row r="2883" spans="3:8" s="146" customFormat="1" ht="12.75">
      <c r="C2883" s="774"/>
      <c r="D2883" s="774"/>
      <c r="E2883" s="774"/>
      <c r="F2883" s="774"/>
      <c r="G2883" s="774"/>
      <c r="H2883" s="774"/>
    </row>
    <row r="2884" spans="3:8" s="146" customFormat="1" ht="12.75">
      <c r="C2884" s="774"/>
      <c r="D2884" s="774"/>
      <c r="E2884" s="774"/>
      <c r="F2884" s="774"/>
      <c r="G2884" s="774"/>
      <c r="H2884" s="774"/>
    </row>
    <row r="2885" spans="3:8" s="146" customFormat="1" ht="12.75">
      <c r="C2885" s="774"/>
      <c r="D2885" s="774"/>
      <c r="E2885" s="774"/>
      <c r="F2885" s="774"/>
      <c r="G2885" s="774"/>
      <c r="H2885" s="774"/>
    </row>
    <row r="2886" spans="3:8" s="146" customFormat="1" ht="12.75">
      <c r="C2886" s="774"/>
      <c r="D2886" s="774"/>
      <c r="E2886" s="774"/>
      <c r="F2886" s="774"/>
      <c r="G2886" s="774"/>
      <c r="H2886" s="774"/>
    </row>
    <row r="2887" spans="3:8" s="146" customFormat="1" ht="12.75">
      <c r="C2887" s="774"/>
      <c r="D2887" s="774"/>
      <c r="E2887" s="774"/>
      <c r="F2887" s="774"/>
      <c r="G2887" s="774"/>
      <c r="H2887" s="774"/>
    </row>
    <row r="2888" spans="3:8" s="146" customFormat="1" ht="12.75">
      <c r="C2888" s="774"/>
      <c r="D2888" s="774"/>
      <c r="E2888" s="774"/>
      <c r="F2888" s="774"/>
      <c r="G2888" s="774"/>
      <c r="H2888" s="774"/>
    </row>
    <row r="2889" spans="3:8" s="146" customFormat="1" ht="12.75">
      <c r="C2889" s="774"/>
      <c r="D2889" s="774"/>
      <c r="E2889" s="774"/>
      <c r="F2889" s="774"/>
      <c r="G2889" s="774"/>
      <c r="H2889" s="774"/>
    </row>
    <row r="2890" spans="3:8" s="146" customFormat="1" ht="12.75">
      <c r="C2890" s="774"/>
      <c r="D2890" s="774"/>
      <c r="E2890" s="774"/>
      <c r="F2890" s="774"/>
      <c r="G2890" s="774"/>
      <c r="H2890" s="774"/>
    </row>
    <row r="2891" spans="3:8" s="146" customFormat="1" ht="12.75">
      <c r="C2891" s="774"/>
      <c r="D2891" s="774"/>
      <c r="E2891" s="774"/>
      <c r="F2891" s="774"/>
      <c r="G2891" s="774"/>
      <c r="H2891" s="774"/>
    </row>
    <row r="2892" spans="3:8" s="146" customFormat="1" ht="12.75">
      <c r="C2892" s="774"/>
      <c r="D2892" s="774"/>
      <c r="E2892" s="774"/>
      <c r="F2892" s="774"/>
      <c r="G2892" s="774"/>
      <c r="H2892" s="774"/>
    </row>
    <row r="2893" spans="3:8" s="146" customFormat="1" ht="12.75">
      <c r="C2893" s="774"/>
      <c r="D2893" s="774"/>
      <c r="E2893" s="774"/>
      <c r="F2893" s="774"/>
      <c r="G2893" s="774"/>
      <c r="H2893" s="774"/>
    </row>
    <row r="2894" spans="3:8" s="146" customFormat="1" ht="12.75">
      <c r="C2894" s="774"/>
      <c r="D2894" s="774"/>
      <c r="E2894" s="774"/>
      <c r="F2894" s="774"/>
      <c r="G2894" s="774"/>
      <c r="H2894" s="774"/>
    </row>
    <row r="2895" spans="3:8" s="146" customFormat="1" ht="12.75">
      <c r="C2895" s="774"/>
      <c r="D2895" s="774"/>
      <c r="E2895" s="774"/>
      <c r="F2895" s="774"/>
      <c r="G2895" s="774"/>
      <c r="H2895" s="774"/>
    </row>
    <row r="2896" spans="3:8" s="146" customFormat="1" ht="12.75">
      <c r="C2896" s="774"/>
      <c r="D2896" s="774"/>
      <c r="E2896" s="774"/>
      <c r="F2896" s="774"/>
      <c r="G2896" s="774"/>
      <c r="H2896" s="774"/>
    </row>
    <row r="2897" spans="3:8" s="146" customFormat="1" ht="12.75">
      <c r="C2897" s="774"/>
      <c r="D2897" s="774"/>
      <c r="E2897" s="774"/>
      <c r="F2897" s="774"/>
      <c r="G2897" s="774"/>
      <c r="H2897" s="774"/>
    </row>
    <row r="2898" spans="3:8" s="146" customFormat="1" ht="12.75">
      <c r="C2898" s="774"/>
      <c r="D2898" s="774"/>
      <c r="E2898" s="774"/>
      <c r="F2898" s="774"/>
      <c r="G2898" s="774"/>
      <c r="H2898" s="774"/>
    </row>
    <row r="2899" spans="3:8" s="146" customFormat="1" ht="12.75">
      <c r="C2899" s="774"/>
      <c r="D2899" s="774"/>
      <c r="E2899" s="774"/>
      <c r="F2899" s="774"/>
      <c r="G2899" s="774"/>
      <c r="H2899" s="774"/>
    </row>
    <row r="2900" spans="3:8" s="146" customFormat="1" ht="12.75">
      <c r="C2900" s="774"/>
      <c r="D2900" s="774"/>
      <c r="E2900" s="774"/>
      <c r="F2900" s="774"/>
      <c r="G2900" s="774"/>
      <c r="H2900" s="774"/>
    </row>
    <row r="2901" spans="3:8" s="146" customFormat="1" ht="12.75">
      <c r="C2901" s="774"/>
      <c r="D2901" s="774"/>
      <c r="E2901" s="774"/>
      <c r="F2901" s="774"/>
      <c r="G2901" s="774"/>
      <c r="H2901" s="774"/>
    </row>
    <row r="2902" spans="3:8" s="146" customFormat="1" ht="12.75">
      <c r="C2902" s="774"/>
      <c r="D2902" s="774"/>
      <c r="E2902" s="774"/>
      <c r="F2902" s="774"/>
      <c r="G2902" s="774"/>
      <c r="H2902" s="774"/>
    </row>
    <row r="2903" spans="3:8" s="146" customFormat="1" ht="12.75">
      <c r="C2903" s="774"/>
      <c r="D2903" s="774"/>
      <c r="E2903" s="774"/>
      <c r="F2903" s="774"/>
      <c r="G2903" s="774"/>
      <c r="H2903" s="774"/>
    </row>
    <row r="2904" spans="3:8" s="146" customFormat="1" ht="12.75">
      <c r="C2904" s="774"/>
      <c r="D2904" s="774"/>
      <c r="E2904" s="774"/>
      <c r="F2904" s="774"/>
      <c r="G2904" s="774"/>
      <c r="H2904" s="774"/>
    </row>
    <row r="2905" spans="3:8" s="146" customFormat="1" ht="12.75">
      <c r="C2905" s="774"/>
      <c r="D2905" s="774"/>
      <c r="E2905" s="774"/>
      <c r="F2905" s="774"/>
      <c r="G2905" s="774"/>
      <c r="H2905" s="774"/>
    </row>
    <row r="2906" spans="3:8" s="146" customFormat="1" ht="12.75">
      <c r="C2906" s="774"/>
      <c r="D2906" s="774"/>
      <c r="E2906" s="774"/>
      <c r="F2906" s="774"/>
      <c r="G2906" s="774"/>
      <c r="H2906" s="774"/>
    </row>
    <row r="2907" spans="3:8" s="146" customFormat="1" ht="12.75">
      <c r="C2907" s="774"/>
      <c r="D2907" s="774"/>
      <c r="E2907" s="774"/>
      <c r="F2907" s="774"/>
      <c r="G2907" s="774"/>
      <c r="H2907" s="774"/>
    </row>
    <row r="2908" spans="3:8" s="146" customFormat="1" ht="12.75">
      <c r="C2908" s="774"/>
      <c r="D2908" s="774"/>
      <c r="E2908" s="774"/>
      <c r="F2908" s="774"/>
      <c r="G2908" s="774"/>
      <c r="H2908" s="774"/>
    </row>
    <row r="2909" spans="3:8" s="146" customFormat="1" ht="12.75">
      <c r="C2909" s="774"/>
      <c r="D2909" s="774"/>
      <c r="E2909" s="774"/>
      <c r="F2909" s="774"/>
      <c r="G2909" s="774"/>
      <c r="H2909" s="774"/>
    </row>
    <row r="2910" spans="3:8" s="146" customFormat="1" ht="12.75">
      <c r="C2910" s="774"/>
      <c r="D2910" s="774"/>
      <c r="E2910" s="774"/>
      <c r="F2910" s="774"/>
      <c r="G2910" s="774"/>
      <c r="H2910" s="774"/>
    </row>
    <row r="2911" spans="3:8" s="146" customFormat="1" ht="12.75">
      <c r="C2911" s="774"/>
      <c r="D2911" s="774"/>
      <c r="E2911" s="774"/>
      <c r="F2911" s="774"/>
      <c r="G2911" s="774"/>
      <c r="H2911" s="774"/>
    </row>
    <row r="2912" spans="3:8" s="146" customFormat="1" ht="12.75">
      <c r="C2912" s="774"/>
      <c r="D2912" s="774"/>
      <c r="E2912" s="774"/>
      <c r="F2912" s="774"/>
      <c r="G2912" s="774"/>
      <c r="H2912" s="774"/>
    </row>
    <row r="2913" spans="3:8" s="146" customFormat="1" ht="12.75">
      <c r="C2913" s="774"/>
      <c r="D2913" s="774"/>
      <c r="E2913" s="774"/>
      <c r="F2913" s="774"/>
      <c r="G2913" s="774"/>
      <c r="H2913" s="774"/>
    </row>
    <row r="2914" spans="3:8" s="146" customFormat="1" ht="12.75">
      <c r="C2914" s="774"/>
      <c r="D2914" s="774"/>
      <c r="E2914" s="774"/>
      <c r="F2914" s="774"/>
      <c r="G2914" s="774"/>
      <c r="H2914" s="774"/>
    </row>
    <row r="2915" spans="3:8" s="146" customFormat="1" ht="12.75">
      <c r="C2915" s="774"/>
      <c r="D2915" s="774"/>
      <c r="E2915" s="774"/>
      <c r="F2915" s="774"/>
      <c r="G2915" s="774"/>
      <c r="H2915" s="774"/>
    </row>
    <row r="2916" spans="3:8" s="146" customFormat="1" ht="12.75">
      <c r="C2916" s="774"/>
      <c r="D2916" s="774"/>
      <c r="E2916" s="774"/>
      <c r="F2916" s="774"/>
      <c r="G2916" s="774"/>
      <c r="H2916" s="774"/>
    </row>
    <row r="2917" spans="3:8" s="146" customFormat="1" ht="12.75">
      <c r="C2917" s="774"/>
      <c r="D2917" s="774"/>
      <c r="E2917" s="774"/>
      <c r="F2917" s="774"/>
      <c r="G2917" s="774"/>
      <c r="H2917" s="774"/>
    </row>
    <row r="2918" spans="3:8" s="146" customFormat="1" ht="12.75">
      <c r="C2918" s="774"/>
      <c r="D2918" s="774"/>
      <c r="E2918" s="774"/>
      <c r="F2918" s="774"/>
      <c r="G2918" s="774"/>
      <c r="H2918" s="774"/>
    </row>
    <row r="2919" spans="3:8" s="146" customFormat="1" ht="12.75">
      <c r="C2919" s="774"/>
      <c r="D2919" s="774"/>
      <c r="E2919" s="774"/>
      <c r="F2919" s="774"/>
      <c r="G2919" s="774"/>
      <c r="H2919" s="774"/>
    </row>
    <row r="2920" spans="3:8" s="146" customFormat="1" ht="12.75">
      <c r="C2920" s="774"/>
      <c r="D2920" s="774"/>
      <c r="E2920" s="774"/>
      <c r="F2920" s="774"/>
      <c r="G2920" s="774"/>
      <c r="H2920" s="774"/>
    </row>
    <row r="2921" spans="3:8" s="146" customFormat="1" ht="12.75">
      <c r="C2921" s="774"/>
      <c r="D2921" s="774"/>
      <c r="E2921" s="774"/>
      <c r="F2921" s="774"/>
      <c r="G2921" s="774"/>
      <c r="H2921" s="774"/>
    </row>
    <row r="2922" spans="3:8" s="146" customFormat="1" ht="12.75">
      <c r="C2922" s="774"/>
      <c r="D2922" s="774"/>
      <c r="E2922" s="774"/>
      <c r="F2922" s="774"/>
      <c r="G2922" s="774"/>
      <c r="H2922" s="774"/>
    </row>
    <row r="2923" spans="3:8" s="146" customFormat="1" ht="12.75">
      <c r="C2923" s="774"/>
      <c r="D2923" s="774"/>
      <c r="E2923" s="774"/>
      <c r="F2923" s="774"/>
      <c r="G2923" s="774"/>
      <c r="H2923" s="774"/>
    </row>
    <row r="2924" spans="3:8" s="146" customFormat="1" ht="12.75">
      <c r="C2924" s="774"/>
      <c r="D2924" s="774"/>
      <c r="E2924" s="774"/>
      <c r="F2924" s="774"/>
      <c r="G2924" s="774"/>
      <c r="H2924" s="774"/>
    </row>
    <row r="2925" spans="3:8" s="146" customFormat="1" ht="12.75">
      <c r="C2925" s="774"/>
      <c r="D2925" s="774"/>
      <c r="E2925" s="774"/>
      <c r="F2925" s="774"/>
      <c r="G2925" s="774"/>
      <c r="H2925" s="774"/>
    </row>
    <row r="2926" spans="3:8" s="146" customFormat="1" ht="12.75">
      <c r="C2926" s="774"/>
      <c r="D2926" s="774"/>
      <c r="E2926" s="774"/>
      <c r="F2926" s="774"/>
      <c r="G2926" s="774"/>
      <c r="H2926" s="774"/>
    </row>
    <row r="2927" spans="3:8" s="146" customFormat="1" ht="12.75">
      <c r="C2927" s="774"/>
      <c r="D2927" s="774"/>
      <c r="E2927" s="774"/>
      <c r="F2927" s="774"/>
      <c r="G2927" s="774"/>
      <c r="H2927" s="774"/>
    </row>
    <row r="2928" spans="3:8" s="146" customFormat="1" ht="12.75">
      <c r="C2928" s="774"/>
      <c r="D2928" s="774"/>
      <c r="E2928" s="774"/>
      <c r="F2928" s="774"/>
      <c r="G2928" s="774"/>
      <c r="H2928" s="774"/>
    </row>
    <row r="2929" spans="3:8" s="146" customFormat="1" ht="12.75">
      <c r="C2929" s="774"/>
      <c r="D2929" s="774"/>
      <c r="E2929" s="774"/>
      <c r="F2929" s="774"/>
      <c r="G2929" s="774"/>
      <c r="H2929" s="774"/>
    </row>
    <row r="2930" spans="3:8" s="146" customFormat="1" ht="12.75">
      <c r="C2930" s="774"/>
      <c r="D2930" s="774"/>
      <c r="E2930" s="774"/>
      <c r="F2930" s="774"/>
      <c r="G2930" s="774"/>
      <c r="H2930" s="774"/>
    </row>
    <row r="2931" spans="3:8" s="146" customFormat="1" ht="12.75">
      <c r="C2931" s="774"/>
      <c r="D2931" s="774"/>
      <c r="E2931" s="774"/>
      <c r="F2931" s="774"/>
      <c r="G2931" s="774"/>
      <c r="H2931" s="774"/>
    </row>
    <row r="2932" spans="3:8" s="146" customFormat="1" ht="12.75">
      <c r="C2932" s="774"/>
      <c r="D2932" s="774"/>
      <c r="E2932" s="774"/>
      <c r="F2932" s="774"/>
      <c r="G2932" s="774"/>
      <c r="H2932" s="774"/>
    </row>
    <row r="2933" spans="3:8" s="146" customFormat="1" ht="12.75">
      <c r="C2933" s="774"/>
      <c r="D2933" s="774"/>
      <c r="E2933" s="774"/>
      <c r="F2933" s="774"/>
      <c r="G2933" s="774"/>
      <c r="H2933" s="774"/>
    </row>
    <row r="2934" spans="3:8" s="146" customFormat="1" ht="12.75">
      <c r="C2934" s="774"/>
      <c r="D2934" s="774"/>
      <c r="E2934" s="774"/>
      <c r="F2934" s="774"/>
      <c r="G2934" s="774"/>
      <c r="H2934" s="774"/>
    </row>
    <row r="2935" spans="3:8" s="146" customFormat="1" ht="12.75">
      <c r="C2935" s="774"/>
      <c r="D2935" s="774"/>
      <c r="E2935" s="774"/>
      <c r="F2935" s="774"/>
      <c r="G2935" s="774"/>
      <c r="H2935" s="774"/>
    </row>
    <row r="2936" spans="3:8" s="146" customFormat="1" ht="12.75">
      <c r="C2936" s="774"/>
      <c r="D2936" s="774"/>
      <c r="E2936" s="774"/>
      <c r="F2936" s="774"/>
      <c r="G2936" s="774"/>
      <c r="H2936" s="774"/>
    </row>
    <row r="2937" spans="3:8" s="146" customFormat="1" ht="12.75">
      <c r="C2937" s="774"/>
      <c r="D2937" s="774"/>
      <c r="E2937" s="774"/>
      <c r="F2937" s="774"/>
      <c r="G2937" s="774"/>
      <c r="H2937" s="774"/>
    </row>
    <row r="2938" spans="3:8" s="146" customFormat="1" ht="12.75">
      <c r="C2938" s="774"/>
      <c r="D2938" s="774"/>
      <c r="E2938" s="774"/>
      <c r="F2938" s="774"/>
      <c r="G2938" s="774"/>
      <c r="H2938" s="774"/>
    </row>
    <row r="2939" spans="3:8" s="146" customFormat="1" ht="12.75">
      <c r="C2939" s="774"/>
      <c r="D2939" s="774"/>
      <c r="E2939" s="774"/>
      <c r="F2939" s="774"/>
      <c r="G2939" s="774"/>
      <c r="H2939" s="774"/>
    </row>
    <row r="2940" spans="3:8" s="146" customFormat="1" ht="12.75">
      <c r="C2940" s="774"/>
      <c r="D2940" s="774"/>
      <c r="E2940" s="774"/>
      <c r="F2940" s="774"/>
      <c r="G2940" s="774"/>
      <c r="H2940" s="774"/>
    </row>
    <row r="2941" spans="3:8" s="146" customFormat="1" ht="12.75">
      <c r="C2941" s="774"/>
      <c r="D2941" s="774"/>
      <c r="E2941" s="774"/>
      <c r="F2941" s="774"/>
      <c r="G2941" s="774"/>
      <c r="H2941" s="774"/>
    </row>
    <row r="2942" spans="3:8" s="146" customFormat="1" ht="12.75">
      <c r="C2942" s="774"/>
      <c r="D2942" s="774"/>
      <c r="E2942" s="774"/>
      <c r="F2942" s="774"/>
      <c r="G2942" s="774"/>
      <c r="H2942" s="774"/>
    </row>
    <row r="2943" spans="3:8" s="146" customFormat="1" ht="12.75">
      <c r="C2943" s="774"/>
      <c r="D2943" s="774"/>
      <c r="E2943" s="774"/>
      <c r="F2943" s="774"/>
      <c r="G2943" s="774"/>
      <c r="H2943" s="774"/>
    </row>
    <row r="2944" spans="3:8" s="146" customFormat="1" ht="12.75">
      <c r="C2944" s="774"/>
      <c r="D2944" s="774"/>
      <c r="E2944" s="774"/>
      <c r="F2944" s="774"/>
      <c r="G2944" s="774"/>
      <c r="H2944" s="774"/>
    </row>
    <row r="2945" spans="3:8" s="146" customFormat="1" ht="12.75">
      <c r="C2945" s="774"/>
      <c r="D2945" s="774"/>
      <c r="E2945" s="774"/>
      <c r="F2945" s="774"/>
      <c r="G2945" s="774"/>
      <c r="H2945" s="774"/>
    </row>
    <row r="2946" spans="3:8" s="146" customFormat="1" ht="12.75">
      <c r="C2946" s="774"/>
      <c r="D2946" s="774"/>
      <c r="E2946" s="774"/>
      <c r="F2946" s="774"/>
      <c r="G2946" s="774"/>
      <c r="H2946" s="774"/>
    </row>
    <row r="2947" spans="3:8" s="146" customFormat="1" ht="12.75">
      <c r="C2947" s="774"/>
      <c r="D2947" s="774"/>
      <c r="E2947" s="774"/>
      <c r="F2947" s="774"/>
      <c r="G2947" s="774"/>
      <c r="H2947" s="774"/>
    </row>
    <row r="2948" spans="3:8" s="146" customFormat="1" ht="12.75">
      <c r="C2948" s="774"/>
      <c r="D2948" s="774"/>
      <c r="E2948" s="774"/>
      <c r="F2948" s="774"/>
      <c r="G2948" s="774"/>
      <c r="H2948" s="774"/>
    </row>
    <row r="2949" spans="3:8" s="146" customFormat="1" ht="12.75">
      <c r="C2949" s="774"/>
      <c r="D2949" s="774"/>
      <c r="E2949" s="774"/>
      <c r="F2949" s="774"/>
      <c r="G2949" s="774"/>
      <c r="H2949" s="774"/>
    </row>
    <row r="2950" spans="3:8" s="146" customFormat="1" ht="12.75">
      <c r="C2950" s="774"/>
      <c r="D2950" s="774"/>
      <c r="E2950" s="774"/>
      <c r="F2950" s="774"/>
      <c r="G2950" s="774"/>
      <c r="H2950" s="774"/>
    </row>
    <row r="2951" spans="3:8" s="146" customFormat="1" ht="12.75">
      <c r="C2951" s="774"/>
      <c r="D2951" s="774"/>
      <c r="E2951" s="774"/>
      <c r="F2951" s="774"/>
      <c r="G2951" s="774"/>
      <c r="H2951" s="774"/>
    </row>
    <row r="2952" spans="3:8" s="146" customFormat="1" ht="12.75">
      <c r="C2952" s="774"/>
      <c r="D2952" s="774"/>
      <c r="E2952" s="774"/>
      <c r="F2952" s="774"/>
      <c r="G2952" s="774"/>
      <c r="H2952" s="774"/>
    </row>
    <row r="2953" spans="3:8" s="146" customFormat="1" ht="12.75">
      <c r="C2953" s="774"/>
      <c r="D2953" s="774"/>
      <c r="E2953" s="774"/>
      <c r="F2953" s="774"/>
      <c r="G2953" s="774"/>
      <c r="H2953" s="774"/>
    </row>
    <row r="2954" spans="3:8" s="146" customFormat="1" ht="12.75">
      <c r="C2954" s="774"/>
      <c r="D2954" s="774"/>
      <c r="E2954" s="774"/>
      <c r="F2954" s="774"/>
      <c r="G2954" s="774"/>
      <c r="H2954" s="774"/>
    </row>
    <row r="2955" spans="3:8" s="146" customFormat="1" ht="12.75">
      <c r="C2955" s="774"/>
      <c r="D2955" s="774"/>
      <c r="E2955" s="774"/>
      <c r="F2955" s="774"/>
      <c r="G2955" s="774"/>
      <c r="H2955" s="774"/>
    </row>
    <row r="2956" spans="3:8" s="146" customFormat="1" ht="12.75">
      <c r="C2956" s="774"/>
      <c r="D2956" s="774"/>
      <c r="E2956" s="774"/>
      <c r="F2956" s="774"/>
      <c r="G2956" s="774"/>
      <c r="H2956" s="774"/>
    </row>
    <row r="2957" spans="3:8" s="146" customFormat="1" ht="12.75">
      <c r="C2957" s="774"/>
      <c r="D2957" s="774"/>
      <c r="E2957" s="774"/>
      <c r="F2957" s="774"/>
      <c r="G2957" s="774"/>
      <c r="H2957" s="774"/>
    </row>
    <row r="2958" spans="3:8" s="146" customFormat="1" ht="12.75">
      <c r="C2958" s="774"/>
      <c r="D2958" s="774"/>
      <c r="E2958" s="774"/>
      <c r="F2958" s="774"/>
      <c r="G2958" s="774"/>
      <c r="H2958" s="774"/>
    </row>
    <row r="2959" spans="3:8" s="146" customFormat="1" ht="12.75">
      <c r="C2959" s="774"/>
      <c r="D2959" s="774"/>
      <c r="E2959" s="774"/>
      <c r="F2959" s="774"/>
      <c r="G2959" s="774"/>
      <c r="H2959" s="774"/>
    </row>
    <row r="2960" spans="3:8" s="146" customFormat="1" ht="12.75">
      <c r="C2960" s="774"/>
      <c r="D2960" s="774"/>
      <c r="E2960" s="774"/>
      <c r="F2960" s="774"/>
      <c r="G2960" s="774"/>
      <c r="H2960" s="774"/>
    </row>
    <row r="2961" spans="3:8" s="146" customFormat="1" ht="12.75">
      <c r="C2961" s="774"/>
      <c r="D2961" s="774"/>
      <c r="E2961" s="774"/>
      <c r="F2961" s="774"/>
      <c r="G2961" s="774"/>
      <c r="H2961" s="774"/>
    </row>
    <row r="2962" spans="3:8" s="146" customFormat="1" ht="12.75">
      <c r="C2962" s="774"/>
      <c r="D2962" s="774"/>
      <c r="E2962" s="774"/>
      <c r="F2962" s="774"/>
      <c r="G2962" s="774"/>
      <c r="H2962" s="774"/>
    </row>
    <row r="2963" spans="3:8" s="146" customFormat="1" ht="12.75">
      <c r="C2963" s="774"/>
      <c r="D2963" s="774"/>
      <c r="E2963" s="774"/>
      <c r="F2963" s="774"/>
      <c r="G2963" s="774"/>
      <c r="H2963" s="774"/>
    </row>
    <row r="2964" spans="3:8" s="146" customFormat="1" ht="12.75">
      <c r="C2964" s="774"/>
      <c r="D2964" s="774"/>
      <c r="E2964" s="774"/>
      <c r="F2964" s="774"/>
      <c r="G2964" s="774"/>
      <c r="H2964" s="774"/>
    </row>
    <row r="2965" spans="3:8" s="146" customFormat="1" ht="12.75">
      <c r="C2965" s="774"/>
      <c r="D2965" s="774"/>
      <c r="E2965" s="774"/>
      <c r="F2965" s="774"/>
      <c r="G2965" s="774"/>
      <c r="H2965" s="774"/>
    </row>
    <row r="2966" spans="3:8" s="146" customFormat="1" ht="12.75">
      <c r="C2966" s="774"/>
      <c r="D2966" s="774"/>
      <c r="E2966" s="774"/>
      <c r="F2966" s="774"/>
      <c r="G2966" s="774"/>
      <c r="H2966" s="774"/>
    </row>
    <row r="2967" spans="3:8" s="146" customFormat="1" ht="12.75">
      <c r="C2967" s="774"/>
      <c r="D2967" s="774"/>
      <c r="E2967" s="774"/>
      <c r="F2967" s="774"/>
      <c r="G2967" s="774"/>
      <c r="H2967" s="774"/>
    </row>
    <row r="2968" spans="3:8" s="146" customFormat="1" ht="12.75">
      <c r="C2968" s="774"/>
      <c r="D2968" s="774"/>
      <c r="E2968" s="774"/>
      <c r="F2968" s="774"/>
      <c r="G2968" s="774"/>
      <c r="H2968" s="774"/>
    </row>
    <row r="2969" spans="3:8" s="146" customFormat="1" ht="12.75">
      <c r="C2969" s="774"/>
      <c r="D2969" s="774"/>
      <c r="E2969" s="774"/>
      <c r="F2969" s="774"/>
      <c r="G2969" s="774"/>
      <c r="H2969" s="774"/>
    </row>
    <row r="2970" spans="3:8" s="146" customFormat="1" ht="12.75">
      <c r="C2970" s="774"/>
      <c r="D2970" s="774"/>
      <c r="E2970" s="774"/>
      <c r="F2970" s="774"/>
      <c r="G2970" s="774"/>
      <c r="H2970" s="774"/>
    </row>
    <row r="2971" spans="3:8" s="146" customFormat="1" ht="12.75">
      <c r="C2971" s="774"/>
      <c r="D2971" s="774"/>
      <c r="E2971" s="774"/>
      <c r="F2971" s="774"/>
      <c r="G2971" s="774"/>
      <c r="H2971" s="774"/>
    </row>
    <row r="2972" spans="3:8" s="146" customFormat="1" ht="12.75">
      <c r="C2972" s="774"/>
      <c r="D2972" s="774"/>
      <c r="E2972" s="774"/>
      <c r="F2972" s="774"/>
      <c r="G2972" s="774"/>
      <c r="H2972" s="774"/>
    </row>
    <row r="2973" spans="3:8" s="146" customFormat="1" ht="12.75">
      <c r="C2973" s="774"/>
      <c r="D2973" s="774"/>
      <c r="E2973" s="774"/>
      <c r="F2973" s="774"/>
      <c r="G2973" s="774"/>
      <c r="H2973" s="774"/>
    </row>
    <row r="2974" spans="3:8" s="146" customFormat="1" ht="12.75">
      <c r="C2974" s="774"/>
      <c r="D2974" s="774"/>
      <c r="E2974" s="774"/>
      <c r="F2974" s="774"/>
      <c r="G2974" s="774"/>
      <c r="H2974" s="774"/>
    </row>
    <row r="2975" spans="3:8" s="146" customFormat="1" ht="12.75">
      <c r="C2975" s="774"/>
      <c r="D2975" s="774"/>
      <c r="E2975" s="774"/>
      <c r="F2975" s="774"/>
      <c r="G2975" s="774"/>
      <c r="H2975" s="774"/>
    </row>
    <row r="2976" spans="3:8" s="146" customFormat="1" ht="12.75">
      <c r="C2976" s="774"/>
      <c r="D2976" s="774"/>
      <c r="E2976" s="774"/>
      <c r="F2976" s="774"/>
      <c r="G2976" s="774"/>
      <c r="H2976" s="774"/>
    </row>
    <row r="2977" spans="3:8" s="146" customFormat="1" ht="12.75">
      <c r="C2977" s="774"/>
      <c r="D2977" s="774"/>
      <c r="E2977" s="774"/>
      <c r="F2977" s="774"/>
      <c r="G2977" s="774"/>
      <c r="H2977" s="774"/>
    </row>
    <row r="2978" spans="3:8" s="146" customFormat="1" ht="12.75">
      <c r="C2978" s="774"/>
      <c r="D2978" s="774"/>
      <c r="E2978" s="774"/>
      <c r="F2978" s="774"/>
      <c r="G2978" s="774"/>
      <c r="H2978" s="774"/>
    </row>
    <row r="2979" spans="3:8" s="146" customFormat="1" ht="12.75">
      <c r="C2979" s="774"/>
      <c r="D2979" s="774"/>
      <c r="E2979" s="774"/>
      <c r="F2979" s="774"/>
      <c r="G2979" s="774"/>
      <c r="H2979" s="774"/>
    </row>
    <row r="2980" spans="3:8" s="146" customFormat="1" ht="12.75">
      <c r="C2980" s="774"/>
      <c r="D2980" s="774"/>
      <c r="E2980" s="774"/>
      <c r="F2980" s="774"/>
      <c r="G2980" s="774"/>
      <c r="H2980" s="774"/>
    </row>
    <row r="2981" spans="3:8" s="146" customFormat="1" ht="12.75">
      <c r="C2981" s="774"/>
      <c r="D2981" s="774"/>
      <c r="E2981" s="774"/>
      <c r="F2981" s="774"/>
      <c r="G2981" s="774"/>
      <c r="H2981" s="774"/>
    </row>
    <row r="2982" spans="3:8" s="146" customFormat="1" ht="12.75">
      <c r="C2982" s="774"/>
      <c r="D2982" s="774"/>
      <c r="E2982" s="774"/>
      <c r="F2982" s="774"/>
      <c r="G2982" s="774"/>
      <c r="H2982" s="774"/>
    </row>
    <row r="2983" spans="3:8" s="146" customFormat="1" ht="12.75">
      <c r="C2983" s="774"/>
      <c r="D2983" s="774"/>
      <c r="E2983" s="774"/>
      <c r="F2983" s="774"/>
      <c r="G2983" s="774"/>
      <c r="H2983" s="774"/>
    </row>
    <row r="2984" spans="3:8" s="146" customFormat="1" ht="12.75">
      <c r="C2984" s="774"/>
      <c r="D2984" s="774"/>
      <c r="E2984" s="774"/>
      <c r="F2984" s="774"/>
      <c r="G2984" s="774"/>
      <c r="H2984" s="774"/>
    </row>
    <row r="2985" spans="3:8" s="146" customFormat="1" ht="12.75">
      <c r="C2985" s="774"/>
      <c r="D2985" s="774"/>
      <c r="E2985" s="774"/>
      <c r="F2985" s="774"/>
      <c r="G2985" s="774"/>
      <c r="H2985" s="774"/>
    </row>
    <row r="2986" spans="3:8" s="146" customFormat="1" ht="12.75">
      <c r="C2986" s="774"/>
      <c r="D2986" s="774"/>
      <c r="E2986" s="774"/>
      <c r="F2986" s="774"/>
      <c r="G2986" s="774"/>
      <c r="H2986" s="774"/>
    </row>
    <row r="2987" spans="3:8" s="146" customFormat="1" ht="12.75">
      <c r="C2987" s="774"/>
      <c r="D2987" s="774"/>
      <c r="E2987" s="774"/>
      <c r="F2987" s="774"/>
      <c r="G2987" s="774"/>
      <c r="H2987" s="774"/>
    </row>
    <row r="2988" spans="3:8" s="146" customFormat="1" ht="12.75">
      <c r="C2988" s="774"/>
      <c r="D2988" s="774"/>
      <c r="E2988" s="774"/>
      <c r="F2988" s="774"/>
      <c r="G2988" s="774"/>
      <c r="H2988" s="774"/>
    </row>
    <row r="2989" spans="3:8" s="146" customFormat="1" ht="12.75">
      <c r="C2989" s="774"/>
      <c r="D2989" s="774"/>
      <c r="E2989" s="774"/>
      <c r="F2989" s="774"/>
      <c r="G2989" s="774"/>
      <c r="H2989" s="774"/>
    </row>
    <row r="2990" spans="3:8" s="146" customFormat="1" ht="12.75">
      <c r="C2990" s="774"/>
      <c r="D2990" s="774"/>
      <c r="E2990" s="774"/>
      <c r="F2990" s="774"/>
      <c r="G2990" s="774"/>
      <c r="H2990" s="774"/>
    </row>
    <row r="2991" spans="3:8" s="146" customFormat="1" ht="12.75">
      <c r="C2991" s="774"/>
      <c r="D2991" s="774"/>
      <c r="E2991" s="774"/>
      <c r="F2991" s="774"/>
      <c r="G2991" s="774"/>
      <c r="H2991" s="774"/>
    </row>
    <row r="2992" spans="3:8" s="146" customFormat="1" ht="12.75">
      <c r="C2992" s="774"/>
      <c r="D2992" s="774"/>
      <c r="E2992" s="774"/>
      <c r="F2992" s="774"/>
      <c r="G2992" s="774"/>
      <c r="H2992" s="774"/>
    </row>
    <row r="2993" spans="3:8" s="146" customFormat="1" ht="12.75">
      <c r="C2993" s="774"/>
      <c r="D2993" s="774"/>
      <c r="E2993" s="774"/>
      <c r="F2993" s="774"/>
      <c r="G2993" s="774"/>
      <c r="H2993" s="774"/>
    </row>
    <row r="2994" spans="3:8" s="146" customFormat="1" ht="12.75">
      <c r="C2994" s="774"/>
      <c r="D2994" s="774"/>
      <c r="E2994" s="774"/>
      <c r="F2994" s="774"/>
      <c r="G2994" s="774"/>
      <c r="H2994" s="774"/>
    </row>
    <row r="2995" spans="3:8" s="146" customFormat="1" ht="12.75">
      <c r="C2995" s="774"/>
      <c r="D2995" s="774"/>
      <c r="E2995" s="774"/>
      <c r="F2995" s="774"/>
      <c r="G2995" s="774"/>
      <c r="H2995" s="774"/>
    </row>
    <row r="2996" spans="3:8" s="146" customFormat="1" ht="12.75">
      <c r="C2996" s="774"/>
      <c r="D2996" s="774"/>
      <c r="E2996" s="774"/>
      <c r="F2996" s="774"/>
      <c r="G2996" s="774"/>
      <c r="H2996" s="774"/>
    </row>
    <row r="2997" spans="3:8" s="146" customFormat="1" ht="12.75">
      <c r="C2997" s="774"/>
      <c r="D2997" s="774"/>
      <c r="E2997" s="774"/>
      <c r="F2997" s="774"/>
      <c r="G2997" s="774"/>
      <c r="H2997" s="774"/>
    </row>
    <row r="2998" spans="3:8" s="146" customFormat="1" ht="12.75">
      <c r="C2998" s="774"/>
      <c r="D2998" s="774"/>
      <c r="E2998" s="774"/>
      <c r="F2998" s="774"/>
      <c r="G2998" s="774"/>
      <c r="H2998" s="774"/>
    </row>
    <row r="2999" spans="3:8" s="146" customFormat="1" ht="12.75">
      <c r="C2999" s="774"/>
      <c r="D2999" s="774"/>
      <c r="E2999" s="774"/>
      <c r="F2999" s="774"/>
      <c r="G2999" s="774"/>
      <c r="H2999" s="774"/>
    </row>
    <row r="3000" spans="3:8" s="146" customFormat="1" ht="12.75">
      <c r="C3000" s="774"/>
      <c r="D3000" s="774"/>
      <c r="E3000" s="774"/>
      <c r="F3000" s="774"/>
      <c r="G3000" s="774"/>
      <c r="H3000" s="774"/>
    </row>
    <row r="3001" spans="3:8" s="146" customFormat="1" ht="12.75">
      <c r="C3001" s="774"/>
      <c r="D3001" s="774"/>
      <c r="E3001" s="774"/>
      <c r="F3001" s="774"/>
      <c r="G3001" s="774"/>
      <c r="H3001" s="774"/>
    </row>
    <row r="3002" spans="3:8" s="146" customFormat="1" ht="12.75">
      <c r="C3002" s="774"/>
      <c r="D3002" s="774"/>
      <c r="E3002" s="774"/>
      <c r="F3002" s="774"/>
      <c r="G3002" s="774"/>
      <c r="H3002" s="774"/>
    </row>
    <row r="3003" spans="3:8" s="146" customFormat="1" ht="12.75">
      <c r="C3003" s="774"/>
      <c r="D3003" s="774"/>
      <c r="E3003" s="774"/>
      <c r="F3003" s="774"/>
      <c r="G3003" s="774"/>
      <c r="H3003" s="774"/>
    </row>
    <row r="3004" spans="3:8" s="146" customFormat="1" ht="12.75">
      <c r="C3004" s="774"/>
      <c r="D3004" s="774"/>
      <c r="E3004" s="774"/>
      <c r="F3004" s="774"/>
      <c r="G3004" s="774"/>
      <c r="H3004" s="774"/>
    </row>
    <row r="3005" spans="3:8" s="146" customFormat="1" ht="12.75">
      <c r="C3005" s="774"/>
      <c r="D3005" s="774"/>
      <c r="E3005" s="774"/>
      <c r="F3005" s="774"/>
      <c r="G3005" s="774"/>
      <c r="H3005" s="774"/>
    </row>
    <row r="3006" spans="3:8" s="146" customFormat="1" ht="12.75">
      <c r="C3006" s="774"/>
      <c r="D3006" s="774"/>
      <c r="E3006" s="774"/>
      <c r="F3006" s="774"/>
      <c r="G3006" s="774"/>
      <c r="H3006" s="774"/>
    </row>
    <row r="3007" spans="3:8" s="146" customFormat="1" ht="12.75">
      <c r="C3007" s="774"/>
      <c r="D3007" s="774"/>
      <c r="E3007" s="774"/>
      <c r="F3007" s="774"/>
      <c r="G3007" s="774"/>
      <c r="H3007" s="774"/>
    </row>
    <row r="3008" spans="3:8" s="146" customFormat="1" ht="12.75">
      <c r="C3008" s="774"/>
      <c r="D3008" s="774"/>
      <c r="E3008" s="774"/>
      <c r="F3008" s="774"/>
      <c r="G3008" s="774"/>
      <c r="H3008" s="774"/>
    </row>
    <row r="3009" spans="3:8" s="146" customFormat="1" ht="12.75">
      <c r="C3009" s="774"/>
      <c r="D3009" s="774"/>
      <c r="E3009" s="774"/>
      <c r="F3009" s="774"/>
      <c r="G3009" s="774"/>
      <c r="H3009" s="774"/>
    </row>
    <row r="3010" spans="3:8" s="146" customFormat="1" ht="12.75">
      <c r="C3010" s="774"/>
      <c r="D3010" s="774"/>
      <c r="E3010" s="774"/>
      <c r="F3010" s="774"/>
      <c r="G3010" s="774"/>
      <c r="H3010" s="774"/>
    </row>
    <row r="3011" spans="3:8" s="146" customFormat="1" ht="12.75">
      <c r="C3011" s="774"/>
      <c r="D3011" s="774"/>
      <c r="E3011" s="774"/>
      <c r="F3011" s="774"/>
      <c r="G3011" s="774"/>
      <c r="H3011" s="774"/>
    </row>
    <row r="3012" spans="3:8" s="146" customFormat="1" ht="12.75">
      <c r="C3012" s="774"/>
      <c r="D3012" s="774"/>
      <c r="E3012" s="774"/>
      <c r="F3012" s="774"/>
      <c r="G3012" s="774"/>
      <c r="H3012" s="774"/>
    </row>
    <row r="3013" spans="3:8" s="146" customFormat="1" ht="12.75">
      <c r="C3013" s="774"/>
      <c r="D3013" s="774"/>
      <c r="E3013" s="774"/>
      <c r="F3013" s="774"/>
      <c r="G3013" s="774"/>
      <c r="H3013" s="774"/>
    </row>
    <row r="3014" spans="3:8" s="146" customFormat="1" ht="12.75">
      <c r="C3014" s="774"/>
      <c r="D3014" s="774"/>
      <c r="E3014" s="774"/>
      <c r="F3014" s="774"/>
      <c r="G3014" s="774"/>
      <c r="H3014" s="774"/>
    </row>
    <row r="3015" spans="3:8" s="146" customFormat="1" ht="12.75">
      <c r="C3015" s="774"/>
      <c r="D3015" s="774"/>
      <c r="E3015" s="774"/>
      <c r="F3015" s="774"/>
      <c r="G3015" s="774"/>
      <c r="H3015" s="774"/>
    </row>
    <row r="3016" spans="3:8" s="146" customFormat="1" ht="12.75">
      <c r="C3016" s="774"/>
      <c r="D3016" s="774"/>
      <c r="E3016" s="774"/>
      <c r="F3016" s="774"/>
      <c r="G3016" s="774"/>
      <c r="H3016" s="774"/>
    </row>
    <row r="3017" spans="3:8" s="146" customFormat="1" ht="12.75">
      <c r="C3017" s="774"/>
      <c r="D3017" s="774"/>
      <c r="E3017" s="774"/>
      <c r="F3017" s="774"/>
      <c r="G3017" s="774"/>
      <c r="H3017" s="774"/>
    </row>
    <row r="3018" spans="3:8" s="146" customFormat="1" ht="12.75">
      <c r="C3018" s="774"/>
      <c r="D3018" s="774"/>
      <c r="E3018" s="774"/>
      <c r="F3018" s="774"/>
      <c r="G3018" s="774"/>
      <c r="H3018" s="774"/>
    </row>
    <row r="3019" spans="3:8" s="146" customFormat="1" ht="12.75">
      <c r="C3019" s="774"/>
      <c r="D3019" s="774"/>
      <c r="E3019" s="774"/>
      <c r="F3019" s="774"/>
      <c r="G3019" s="774"/>
      <c r="H3019" s="774"/>
    </row>
    <row r="3020" spans="3:8" s="146" customFormat="1" ht="12.75">
      <c r="C3020" s="774"/>
      <c r="D3020" s="774"/>
      <c r="E3020" s="774"/>
      <c r="F3020" s="774"/>
      <c r="G3020" s="774"/>
      <c r="H3020" s="774"/>
    </row>
    <row r="3021" spans="3:8" s="146" customFormat="1" ht="12.75">
      <c r="C3021" s="774"/>
      <c r="D3021" s="774"/>
      <c r="E3021" s="774"/>
      <c r="F3021" s="774"/>
      <c r="G3021" s="774"/>
      <c r="H3021" s="774"/>
    </row>
    <row r="3022" spans="3:8" s="146" customFormat="1" ht="12.75">
      <c r="C3022" s="774"/>
      <c r="D3022" s="774"/>
      <c r="E3022" s="774"/>
      <c r="F3022" s="774"/>
      <c r="G3022" s="774"/>
      <c r="H3022" s="774"/>
    </row>
    <row r="3023" spans="3:8" s="146" customFormat="1" ht="12.75">
      <c r="C3023" s="774"/>
      <c r="D3023" s="774"/>
      <c r="E3023" s="774"/>
      <c r="F3023" s="774"/>
      <c r="G3023" s="774"/>
      <c r="H3023" s="774"/>
    </row>
    <row r="3024" spans="3:8" s="146" customFormat="1" ht="12.75">
      <c r="C3024" s="774"/>
      <c r="D3024" s="774"/>
      <c r="E3024" s="774"/>
      <c r="F3024" s="774"/>
      <c r="G3024" s="774"/>
      <c r="H3024" s="774"/>
    </row>
    <row r="3025" spans="3:8" s="146" customFormat="1" ht="12.75">
      <c r="C3025" s="774"/>
      <c r="D3025" s="774"/>
      <c r="E3025" s="774"/>
      <c r="F3025" s="774"/>
      <c r="G3025" s="774"/>
      <c r="H3025" s="774"/>
    </row>
    <row r="3026" spans="3:8" s="146" customFormat="1" ht="12.75">
      <c r="C3026" s="774"/>
      <c r="D3026" s="774"/>
      <c r="E3026" s="774"/>
      <c r="F3026" s="774"/>
      <c r="G3026" s="774"/>
      <c r="H3026" s="774"/>
    </row>
    <row r="3027" spans="3:8" s="146" customFormat="1" ht="12.75">
      <c r="C3027" s="774"/>
      <c r="D3027" s="774"/>
      <c r="E3027" s="774"/>
      <c r="F3027" s="774"/>
      <c r="G3027" s="774"/>
      <c r="H3027" s="774"/>
    </row>
    <row r="3028" spans="3:8" s="146" customFormat="1" ht="12.75">
      <c r="C3028" s="774"/>
      <c r="D3028" s="774"/>
      <c r="E3028" s="774"/>
      <c r="F3028" s="774"/>
      <c r="G3028" s="774"/>
      <c r="H3028" s="774"/>
    </row>
  </sheetData>
  <mergeCells count="21">
    <mergeCell ref="A1:H1"/>
    <mergeCell ref="A36:H36"/>
    <mergeCell ref="A3:H3"/>
    <mergeCell ref="A114:H114"/>
    <mergeCell ref="A112:B112"/>
    <mergeCell ref="A65:H65"/>
    <mergeCell ref="A95:H95"/>
    <mergeCell ref="A140:B140"/>
    <mergeCell ref="A128:B128"/>
    <mergeCell ref="A127:B127"/>
    <mergeCell ref="A129:B129"/>
    <mergeCell ref="A131:C131"/>
    <mergeCell ref="A137:C137"/>
    <mergeCell ref="A135:C135"/>
    <mergeCell ref="A133:D133"/>
    <mergeCell ref="D137:H137"/>
    <mergeCell ref="D135:H135"/>
    <mergeCell ref="D131:H131"/>
    <mergeCell ref="A124:B124"/>
    <mergeCell ref="A125:B125"/>
    <mergeCell ref="A126:B126"/>
  </mergeCells>
  <printOptions horizontalCentered="1"/>
  <pageMargins left="0.5905511811023623" right="0.5905511811023623" top="0.5905511811023623" bottom="0.5905511811023623" header="0.5118110236220472" footer="0.5118110236220472"/>
  <pageSetup firstPageNumber="25" useFirstPageNumber="1" fitToHeight="0" horizontalDpi="600" verticalDpi="600" orientation="portrait" paperSize="9" scale="66" r:id="rId1"/>
  <headerFooter alignWithMargins="0">
    <oddFooter>&amp;C&amp;P</oddFooter>
  </headerFooter>
  <rowBreaks count="2" manualBreakCount="2">
    <brk id="64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pospichalova</cp:lastModifiedBy>
  <cp:lastPrinted>2009-06-25T05:39:03Z</cp:lastPrinted>
  <dcterms:created xsi:type="dcterms:W3CDTF">1997-01-24T11:07:25Z</dcterms:created>
  <dcterms:modified xsi:type="dcterms:W3CDTF">2009-06-25T10:08:55Z</dcterms:modified>
  <cp:category/>
  <cp:version/>
  <cp:contentType/>
  <cp:contentStatus/>
</cp:coreProperties>
</file>