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Etapa II" sheetId="1" r:id="rId1"/>
  </sheets>
  <externalReferences>
    <externalReference r:id="rId4"/>
  </externalReferences>
  <definedNames>
    <definedName name="_Toc135025791" localSheetId="0">'Etapa II'!$A$3</definedName>
  </definedNames>
  <calcPr fullCalcOnLoad="1"/>
</workbook>
</file>

<file path=xl/comments1.xml><?xml version="1.0" encoding="utf-8"?>
<comments xmlns="http://schemas.openxmlformats.org/spreadsheetml/2006/main">
  <authors>
    <author>E.Joz?fek</author>
  </authors>
  <commentList>
    <comment ref="J6" authorId="0">
      <text>
        <r>
          <rPr>
            <b/>
            <sz val="8"/>
            <rFont val="Tahoma"/>
            <family val="0"/>
          </rPr>
          <t>E.Jozífek:</t>
        </r>
        <r>
          <rPr>
            <sz val="8"/>
            <rFont val="Tahoma"/>
            <family val="0"/>
          </rPr>
          <t xml:space="preserve">
odhad realizační ceny za MaR</t>
        </r>
      </text>
    </comment>
    <comment ref="F27" authorId="0">
      <text>
        <r>
          <rPr>
            <b/>
            <sz val="8"/>
            <rFont val="Tahoma"/>
            <family val="0"/>
          </rPr>
          <t>E.Jozífek:</t>
        </r>
        <r>
          <rPr>
            <sz val="8"/>
            <rFont val="Tahoma"/>
            <family val="0"/>
          </rPr>
          <t xml:space="preserve">
odhad ceny PD
2,0 % z realizační ceny</t>
        </r>
      </text>
    </comment>
  </commentList>
</comments>
</file>

<file path=xl/sharedStrings.xml><?xml version="1.0" encoding="utf-8"?>
<sst xmlns="http://schemas.openxmlformats.org/spreadsheetml/2006/main" count="74" uniqueCount="56">
  <si>
    <t>číslo</t>
  </si>
  <si>
    <t>okres</t>
  </si>
  <si>
    <t>objekt</t>
  </si>
  <si>
    <t>rok realizace</t>
  </si>
  <si>
    <t>PE</t>
  </si>
  <si>
    <t>Nemocnice Pelhřimov</t>
  </si>
  <si>
    <t>pavilon ambulantních služeb</t>
  </si>
  <si>
    <t>jednotková cena za 1m2 zateplovacího fasádního systému včetně omítky,nátěru,pomocných prací a lešení</t>
  </si>
  <si>
    <t>plocha oken m2</t>
  </si>
  <si>
    <t>Kč/m2</t>
  </si>
  <si>
    <t>Nemocnice Jihlava</t>
  </si>
  <si>
    <t>JI</t>
  </si>
  <si>
    <t>TR</t>
  </si>
  <si>
    <t>Střední průmyslová škola Třebíč</t>
  </si>
  <si>
    <t>HB</t>
  </si>
  <si>
    <t>bez DPH</t>
  </si>
  <si>
    <t>ZR</t>
  </si>
  <si>
    <t>celkem projektová dokumentace</t>
  </si>
  <si>
    <t>CELKEM CENA ZA PROJEKT</t>
  </si>
  <si>
    <t>DPH 19%</t>
  </si>
  <si>
    <t>jednotková cena za 1m2 okenních otvorů ( demontáž, odvoz, uložení, dodávka a montáž oken a všech parapetů, zapravení)</t>
  </si>
  <si>
    <t>jednotková cena za 1 m2 za střešní zateplovací systém včetně krytiny a klempířských prvků</t>
  </si>
  <si>
    <t>střešní plášť m2</t>
  </si>
  <si>
    <t>obv.plášť m2</t>
  </si>
  <si>
    <t>interní pavilon</t>
  </si>
  <si>
    <t>diagnostický pavilon</t>
  </si>
  <si>
    <t>realizační cena v Kč</t>
  </si>
  <si>
    <t>celkem stavby</t>
  </si>
  <si>
    <t>název příspěvkové organizace</t>
  </si>
  <si>
    <t>MaR   v tis Kč</t>
  </si>
  <si>
    <t>budova přístavby</t>
  </si>
  <si>
    <t>celkem 2011</t>
  </si>
  <si>
    <t>celkem 2012</t>
  </si>
  <si>
    <t>OA a hotelová škola Bratříků Havl.Brod</t>
  </si>
  <si>
    <t>areál školy Kyjovská</t>
  </si>
  <si>
    <t>Gymnázium Havl.Brod</t>
  </si>
  <si>
    <t>NEMOCNICE</t>
  </si>
  <si>
    <t>budova školy B</t>
  </si>
  <si>
    <t>Nemocnice Třebíč</t>
  </si>
  <si>
    <t>Nemocnice Havlíčkův Brod</t>
  </si>
  <si>
    <t>Nemocnice NMnM</t>
  </si>
  <si>
    <t>gynekologicko-porodnický pavilon</t>
  </si>
  <si>
    <t xml:space="preserve">Buchtův kopec </t>
  </si>
  <si>
    <t>ZZS KV Jihlava</t>
  </si>
  <si>
    <t>celkem 2010</t>
  </si>
  <si>
    <t xml:space="preserve">budova 01 </t>
  </si>
  <si>
    <t>budova 02</t>
  </si>
  <si>
    <t>pavilon B</t>
  </si>
  <si>
    <t xml:space="preserve">pavilon porodnice </t>
  </si>
  <si>
    <t>ŠKOLY</t>
  </si>
  <si>
    <t xml:space="preserve">  vypracováné projektové dokumentace</t>
  </si>
  <si>
    <t>„Úspora energií v zařízeních zřizovaných krajem Vysočina II.“</t>
  </si>
  <si>
    <t>(Návaznost: Operační program Životní prostředí - Prioritní osa 3  – Udržitelné využívání zdrojů energie)</t>
  </si>
  <si>
    <t>infekční pavion</t>
  </si>
  <si>
    <t>RK-13-2009-47, př. 1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</si>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</sst>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 CE"/>
      <family val="0"/>
    </font>
    <font>
      <sz val="11"/>
      <name val="Arial"/>
      <family val="2"/>
    </font>
    <font>
      <b/>
      <sz val="12"/>
      <color indexed="12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24" borderId="10" xfId="0" applyNumberFormat="1" applyFill="1" applyBorder="1" applyAlignment="1">
      <alignment horizontal="right"/>
    </xf>
    <xf numFmtId="3" fontId="0" fillId="17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 wrapText="1"/>
    </xf>
    <xf numFmtId="3" fontId="0" fillId="24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 wrapText="1"/>
    </xf>
    <xf numFmtId="3" fontId="0" fillId="0" borderId="0" xfId="0" applyNumberFormat="1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/>
    </xf>
    <xf numFmtId="3" fontId="0" fillId="24" borderId="11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3" xfId="0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3" fontId="0" fillId="0" borderId="11" xfId="0" applyNumberForma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25" borderId="11" xfId="0" applyFill="1" applyBorder="1" applyAlignment="1">
      <alignment horizontal="center"/>
    </xf>
    <xf numFmtId="0" fontId="0" fillId="25" borderId="11" xfId="0" applyFill="1" applyBorder="1" applyAlignment="1">
      <alignment horizontal="left" wrapText="1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24" borderId="19" xfId="0" applyNumberFormat="1" applyFill="1" applyBorder="1" applyAlignment="1">
      <alignment horizontal="right"/>
    </xf>
    <xf numFmtId="3" fontId="0" fillId="24" borderId="20" xfId="0" applyNumberFormat="1" applyFill="1" applyBorder="1" applyAlignment="1">
      <alignment horizontal="right"/>
    </xf>
    <xf numFmtId="0" fontId="2" fillId="7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1" xfId="0" applyNumberFormat="1" applyFill="1" applyBorder="1" applyAlignment="1">
      <alignment horizontal="right" wrapText="1"/>
    </xf>
    <xf numFmtId="3" fontId="0" fillId="0" borderId="2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9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25" borderId="24" xfId="0" applyFill="1" applyBorder="1" applyAlignment="1">
      <alignment/>
    </xf>
    <xf numFmtId="0" fontId="27" fillId="0" borderId="0" xfId="0" applyFont="1" applyAlignment="1">
      <alignment/>
    </xf>
    <xf numFmtId="0" fontId="0" fillId="26" borderId="11" xfId="0" applyFill="1" applyBorder="1" applyAlignment="1">
      <alignment horizontal="center"/>
    </xf>
    <xf numFmtId="0" fontId="0" fillId="26" borderId="11" xfId="0" applyFill="1" applyBorder="1" applyAlignment="1">
      <alignment horizontal="left"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 horizontal="left" wrapText="1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 wrapText="1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center"/>
    </xf>
    <xf numFmtId="0" fontId="0" fillId="7" borderId="11" xfId="0" applyFill="1" applyBorder="1" applyAlignment="1">
      <alignment horizontal="left" wrapText="1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3" fillId="0" borderId="15" xfId="0" applyNumberFormat="1" applyFont="1" applyBorder="1" applyAlignment="1">
      <alignment horizontal="right"/>
    </xf>
    <xf numFmtId="3" fontId="3" fillId="3" borderId="18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13-2009-xx,%20p&#345;.%201%20p&#367;vod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a II"/>
    </sheetNames>
    <sheetDataSet>
      <sheetData sheetId="0">
        <row r="20">
          <cell r="G20">
            <v>818</v>
          </cell>
          <cell r="H20">
            <v>2982</v>
          </cell>
          <cell r="I20">
            <v>1000</v>
          </cell>
        </row>
        <row r="40">
          <cell r="J40">
            <v>8000</v>
          </cell>
        </row>
        <row r="41">
          <cell r="J41">
            <v>4000</v>
          </cell>
        </row>
        <row r="42">
          <cell r="J42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40.375" style="0" customWidth="1"/>
    <col min="4" max="4" width="31.75390625" style="0" customWidth="1"/>
    <col min="5" max="5" width="8.125" style="0" customWidth="1"/>
    <col min="6" max="6" width="11.375" style="0" customWidth="1"/>
    <col min="7" max="7" width="8.875" style="0" customWidth="1"/>
    <col min="8" max="8" width="8.375" style="0" customWidth="1"/>
    <col min="9" max="9" width="8.00390625" style="0" customWidth="1"/>
    <col min="10" max="10" width="7.875" style="0" customWidth="1"/>
  </cols>
  <sheetData>
    <row r="1" spans="2:9" ht="24" customHeight="1" thickBot="1">
      <c r="B1" s="71" t="s">
        <v>51</v>
      </c>
      <c r="C1" s="72"/>
      <c r="D1" s="72"/>
      <c r="E1" s="50"/>
      <c r="F1" s="34"/>
      <c r="G1" s="34"/>
      <c r="H1" s="60" t="s">
        <v>54</v>
      </c>
      <c r="I1" s="60"/>
    </row>
    <row r="2" spans="8:9" ht="15">
      <c r="H2" s="60" t="s">
        <v>55</v>
      </c>
      <c r="I2" s="60"/>
    </row>
    <row r="3" spans="1:9" ht="14.25" customHeight="1">
      <c r="A3" s="77" t="s">
        <v>52</v>
      </c>
      <c r="B3" s="77"/>
      <c r="C3" s="77"/>
      <c r="D3" s="77"/>
      <c r="E3" s="77"/>
      <c r="F3" s="77"/>
      <c r="G3" s="35"/>
      <c r="H3" s="35"/>
      <c r="I3" s="35"/>
    </row>
    <row r="4" ht="20.25" customHeight="1">
      <c r="C4" s="36"/>
    </row>
    <row r="5" spans="1:10" ht="15" customHeight="1">
      <c r="A5" s="56"/>
      <c r="B5" s="57"/>
      <c r="C5" s="55" t="s">
        <v>49</v>
      </c>
      <c r="D5" s="56"/>
      <c r="E5" s="58"/>
      <c r="F5" s="58"/>
      <c r="G5" s="58"/>
      <c r="H5" s="58"/>
      <c r="I5" s="58"/>
      <c r="J5" s="57"/>
    </row>
    <row r="6" spans="1:10" ht="28.5" customHeight="1" thickBot="1">
      <c r="A6" s="10" t="s">
        <v>0</v>
      </c>
      <c r="B6" s="11" t="s">
        <v>1</v>
      </c>
      <c r="C6" s="12" t="s">
        <v>28</v>
      </c>
      <c r="D6" s="12" t="s">
        <v>2</v>
      </c>
      <c r="E6" s="13" t="s">
        <v>3</v>
      </c>
      <c r="F6" s="30" t="s">
        <v>26</v>
      </c>
      <c r="G6" s="30" t="s">
        <v>8</v>
      </c>
      <c r="H6" s="30" t="s">
        <v>23</v>
      </c>
      <c r="I6" s="25" t="s">
        <v>22</v>
      </c>
      <c r="J6" s="25" t="s">
        <v>29</v>
      </c>
    </row>
    <row r="7" spans="1:10" ht="13.5" customHeight="1">
      <c r="A7" s="37">
        <v>1</v>
      </c>
      <c r="B7" s="61" t="s">
        <v>12</v>
      </c>
      <c r="C7" s="62" t="s">
        <v>13</v>
      </c>
      <c r="D7" s="62" t="s">
        <v>37</v>
      </c>
      <c r="E7" s="1"/>
      <c r="F7" s="33">
        <f>($G7*$J$31)+($H7*$J$32)+($I7*$J$33)+J7</f>
        <v>51040000</v>
      </c>
      <c r="G7" s="9">
        <v>380</v>
      </c>
      <c r="H7" s="9">
        <v>11000</v>
      </c>
      <c r="I7" s="9">
        <v>1000</v>
      </c>
      <c r="J7" s="28"/>
    </row>
    <row r="8" spans="1:10" ht="13.5" customHeight="1">
      <c r="A8" s="37">
        <v>5</v>
      </c>
      <c r="B8" s="63" t="s">
        <v>14</v>
      </c>
      <c r="C8" s="64" t="s">
        <v>33</v>
      </c>
      <c r="D8" s="64" t="s">
        <v>34</v>
      </c>
      <c r="E8" s="1"/>
      <c r="F8" s="8">
        <f>($G8*$J$31)+($H8*$J$32)+($I8*$J$33)+J8</f>
        <v>36641000</v>
      </c>
      <c r="G8" s="5">
        <v>840</v>
      </c>
      <c r="H8" s="5">
        <v>4400</v>
      </c>
      <c r="I8" s="5">
        <v>3080</v>
      </c>
      <c r="J8" s="28">
        <v>1000</v>
      </c>
    </row>
    <row r="9" spans="1:10" ht="13.5" customHeight="1">
      <c r="A9" s="37">
        <v>6</v>
      </c>
      <c r="B9" s="63" t="s">
        <v>14</v>
      </c>
      <c r="C9" s="64" t="s">
        <v>35</v>
      </c>
      <c r="D9" s="64" t="s">
        <v>30</v>
      </c>
      <c r="E9" s="1"/>
      <c r="F9" s="8">
        <f>($G9*$J$31)+($H9*$J$32)+($I9*$J$33)+J9</f>
        <v>20520000</v>
      </c>
      <c r="G9" s="5">
        <v>1500</v>
      </c>
      <c r="H9" s="5">
        <v>1230</v>
      </c>
      <c r="I9" s="5">
        <v>900</v>
      </c>
      <c r="J9" s="28"/>
    </row>
    <row r="10" spans="1:10" ht="13.5" customHeight="1">
      <c r="A10" s="37"/>
      <c r="B10" s="32"/>
      <c r="C10" s="43" t="s">
        <v>36</v>
      </c>
      <c r="D10" s="38"/>
      <c r="E10" s="1"/>
      <c r="F10" s="8"/>
      <c r="G10" s="26"/>
      <c r="H10" s="26"/>
      <c r="I10" s="26"/>
      <c r="J10" s="29"/>
    </row>
    <row r="11" spans="1:10" ht="13.5" customHeight="1">
      <c r="A11" s="37">
        <v>8</v>
      </c>
      <c r="B11" s="39" t="s">
        <v>4</v>
      </c>
      <c r="C11" s="40" t="s">
        <v>5</v>
      </c>
      <c r="D11" s="40" t="s">
        <v>6</v>
      </c>
      <c r="E11" s="7"/>
      <c r="F11" s="8">
        <f>($G11*$J$31)+($H11*$J$32)+($I11*$J$33)+J11</f>
        <v>18848000</v>
      </c>
      <c r="G11" s="9">
        <v>835</v>
      </c>
      <c r="H11" s="9">
        <v>2092</v>
      </c>
      <c r="I11" s="9">
        <v>950</v>
      </c>
      <c r="J11" s="27"/>
    </row>
    <row r="12" spans="1:10" ht="13.5" customHeight="1">
      <c r="A12" s="37">
        <v>11</v>
      </c>
      <c r="B12" s="41" t="s">
        <v>11</v>
      </c>
      <c r="C12" s="42" t="s">
        <v>10</v>
      </c>
      <c r="D12" s="42" t="s">
        <v>24</v>
      </c>
      <c r="E12" s="1"/>
      <c r="F12" s="8">
        <f>($G12*$J$31)+($H12*$J$32)+($I12*$J$33)+J12</f>
        <v>46586000</v>
      </c>
      <c r="G12" s="5">
        <v>1807</v>
      </c>
      <c r="H12" s="5">
        <v>5682</v>
      </c>
      <c r="I12" s="5">
        <v>2350</v>
      </c>
      <c r="J12" s="28">
        <v>2000</v>
      </c>
    </row>
    <row r="13" spans="1:10" ht="13.5" customHeight="1">
      <c r="A13" s="37">
        <v>12</v>
      </c>
      <c r="B13" s="41" t="s">
        <v>11</v>
      </c>
      <c r="C13" s="42" t="s">
        <v>10</v>
      </c>
      <c r="D13" s="42" t="s">
        <v>25</v>
      </c>
      <c r="E13" s="1"/>
      <c r="F13" s="8">
        <f>($G13*$J$31)+($H13*$J$32)+($I13*$J$33)+J13</f>
        <v>37884000</v>
      </c>
      <c r="G13" s="5">
        <v>886</v>
      </c>
      <c r="H13" s="5">
        <v>5249</v>
      </c>
      <c r="I13" s="5">
        <v>2450</v>
      </c>
      <c r="J13" s="28"/>
    </row>
    <row r="14" spans="1:10" ht="13.5" customHeight="1">
      <c r="A14" s="37">
        <v>13</v>
      </c>
      <c r="B14" s="67" t="s">
        <v>11</v>
      </c>
      <c r="C14" s="68" t="s">
        <v>10</v>
      </c>
      <c r="D14" s="68" t="s">
        <v>53</v>
      </c>
      <c r="E14" s="1"/>
      <c r="F14" s="52">
        <f>('[1]Etapa II'!$G20*'[1]Etapa II'!$J$40)+('[1]Etapa II'!$H20*'[1]Etapa II'!$J$41)+('[1]Etapa II'!$I20*'[1]Etapa II'!$J$42)+'[1]Etapa II'!J20</f>
        <v>22472000</v>
      </c>
      <c r="G14" s="5">
        <v>818</v>
      </c>
      <c r="H14" s="5">
        <v>2982</v>
      </c>
      <c r="I14" s="5">
        <v>1000</v>
      </c>
      <c r="J14" s="28"/>
    </row>
    <row r="15" spans="1:10" ht="13.5" customHeight="1">
      <c r="A15" s="37">
        <v>14</v>
      </c>
      <c r="B15" s="65" t="s">
        <v>11</v>
      </c>
      <c r="C15" s="66" t="s">
        <v>10</v>
      </c>
      <c r="D15" s="66" t="s">
        <v>41</v>
      </c>
      <c r="E15" s="51"/>
      <c r="F15" s="52">
        <f aca="true" t="shared" si="0" ref="F15:F22">($G15*$J$31)+($H15*$J$32)+($I15*$J$33)+J15</f>
        <v>43857600</v>
      </c>
      <c r="G15" s="5">
        <v>1358.2</v>
      </c>
      <c r="H15" s="5">
        <v>6128</v>
      </c>
      <c r="I15" s="5">
        <v>2120</v>
      </c>
      <c r="J15" s="28"/>
    </row>
    <row r="16" spans="1:10" ht="13.5" customHeight="1">
      <c r="A16" s="37">
        <v>15</v>
      </c>
      <c r="B16" s="67" t="s">
        <v>12</v>
      </c>
      <c r="C16" s="68" t="s">
        <v>38</v>
      </c>
      <c r="D16" s="68" t="s">
        <v>48</v>
      </c>
      <c r="E16" s="32"/>
      <c r="F16" s="33">
        <f t="shared" si="0"/>
        <v>10012000</v>
      </c>
      <c r="G16" s="5">
        <v>430</v>
      </c>
      <c r="H16" s="5">
        <v>1155</v>
      </c>
      <c r="I16" s="5">
        <v>488</v>
      </c>
      <c r="J16" s="28"/>
    </row>
    <row r="17" spans="1:10" ht="13.5" customHeight="1">
      <c r="A17" s="37">
        <v>19</v>
      </c>
      <c r="B17" s="67" t="s">
        <v>14</v>
      </c>
      <c r="C17" s="68" t="s">
        <v>39</v>
      </c>
      <c r="D17" s="68" t="s">
        <v>47</v>
      </c>
      <c r="E17" s="32"/>
      <c r="F17" s="33">
        <f t="shared" si="0"/>
        <v>10392000</v>
      </c>
      <c r="G17" s="5">
        <v>215</v>
      </c>
      <c r="H17" s="5">
        <v>1320</v>
      </c>
      <c r="I17" s="5">
        <v>848</v>
      </c>
      <c r="J17" s="28"/>
    </row>
    <row r="18" spans="1:10" ht="13.5" customHeight="1">
      <c r="A18" s="37">
        <v>20</v>
      </c>
      <c r="B18" s="69" t="s">
        <v>11</v>
      </c>
      <c r="C18" s="70" t="s">
        <v>43</v>
      </c>
      <c r="D18" s="70" t="s">
        <v>45</v>
      </c>
      <c r="E18" s="32"/>
      <c r="F18" s="33">
        <f t="shared" si="0"/>
        <v>9580000</v>
      </c>
      <c r="G18" s="9">
        <v>170</v>
      </c>
      <c r="H18" s="9">
        <v>1029</v>
      </c>
      <c r="I18" s="9">
        <v>1026</v>
      </c>
      <c r="J18" s="28"/>
    </row>
    <row r="19" spans="1:10" ht="13.5" customHeight="1">
      <c r="A19" s="37">
        <v>21</v>
      </c>
      <c r="B19" s="67" t="s">
        <v>11</v>
      </c>
      <c r="C19" s="68" t="s">
        <v>43</v>
      </c>
      <c r="D19" s="68" t="s">
        <v>46</v>
      </c>
      <c r="E19" s="32"/>
      <c r="F19" s="33">
        <f t="shared" si="0"/>
        <v>3060000</v>
      </c>
      <c r="G19" s="5">
        <v>10</v>
      </c>
      <c r="H19" s="5">
        <v>316</v>
      </c>
      <c r="I19" s="5">
        <v>429</v>
      </c>
      <c r="J19" s="28"/>
    </row>
    <row r="20" spans="1:10" ht="13.5" customHeight="1">
      <c r="A20" s="37">
        <v>22</v>
      </c>
      <c r="B20" s="67" t="s">
        <v>16</v>
      </c>
      <c r="C20" s="68" t="s">
        <v>40</v>
      </c>
      <c r="D20" s="68" t="s">
        <v>42</v>
      </c>
      <c r="E20" s="32"/>
      <c r="F20" s="33">
        <f t="shared" si="0"/>
        <v>14641500</v>
      </c>
      <c r="G20" s="5">
        <v>390</v>
      </c>
      <c r="H20" s="5">
        <v>1180</v>
      </c>
      <c r="I20" s="5">
        <v>1700</v>
      </c>
      <c r="J20" s="28">
        <v>1500</v>
      </c>
    </row>
    <row r="21" spans="1:10" ht="13.5" customHeight="1">
      <c r="A21" s="37"/>
      <c r="B21" s="32"/>
      <c r="C21" s="38"/>
      <c r="D21" s="38"/>
      <c r="E21" s="32"/>
      <c r="F21" s="33">
        <f t="shared" si="0"/>
        <v>0</v>
      </c>
      <c r="G21" s="5"/>
      <c r="H21" s="5"/>
      <c r="I21" s="5"/>
      <c r="J21" s="28"/>
    </row>
    <row r="22" spans="1:10" ht="13.5" customHeight="1" thickBot="1">
      <c r="A22" s="37"/>
      <c r="B22" s="32"/>
      <c r="C22" s="38"/>
      <c r="D22" s="38"/>
      <c r="E22" s="32"/>
      <c r="F22" s="33">
        <f t="shared" si="0"/>
        <v>0</v>
      </c>
      <c r="G22" s="5"/>
      <c r="H22" s="5"/>
      <c r="I22" s="5"/>
      <c r="J22" s="28"/>
    </row>
    <row r="23" spans="1:10" ht="15.75" customHeight="1" thickBot="1">
      <c r="A23" s="1"/>
      <c r="B23" s="1"/>
      <c r="C23" s="2" t="s">
        <v>27</v>
      </c>
      <c r="D23" s="2" t="s">
        <v>15</v>
      </c>
      <c r="E23" s="44"/>
      <c r="F23" s="53">
        <f>SUM(F7:F22)</f>
        <v>325534100</v>
      </c>
      <c r="G23" s="48">
        <f>SUM(G7:G22)</f>
        <v>9639.2</v>
      </c>
      <c r="H23" s="48">
        <f>SUM(H7:H22)</f>
        <v>43763</v>
      </c>
      <c r="I23" s="48">
        <f>SUM(I7:I22)</f>
        <v>18341</v>
      </c>
      <c r="J23" s="49">
        <f>SUM(J7:J22)</f>
        <v>4500</v>
      </c>
    </row>
    <row r="24" spans="1:10" ht="15.75" customHeight="1">
      <c r="A24" s="1"/>
      <c r="B24" s="1"/>
      <c r="C24" s="2" t="s">
        <v>44</v>
      </c>
      <c r="D24" s="2" t="s">
        <v>15</v>
      </c>
      <c r="E24" s="1"/>
      <c r="F24" s="45"/>
      <c r="G24" s="46"/>
      <c r="H24" s="46"/>
      <c r="I24" s="46"/>
      <c r="J24" s="47"/>
    </row>
    <row r="25" spans="1:10" ht="15.75" customHeight="1">
      <c r="A25" s="1"/>
      <c r="B25" s="1"/>
      <c r="C25" s="2" t="s">
        <v>31</v>
      </c>
      <c r="D25" s="2" t="s">
        <v>15</v>
      </c>
      <c r="E25" s="1"/>
      <c r="F25" s="3"/>
      <c r="G25" s="26"/>
      <c r="H25" s="26"/>
      <c r="I25" s="26"/>
      <c r="J25" s="29"/>
    </row>
    <row r="26" spans="1:10" ht="15.75" customHeight="1">
      <c r="A26" s="1"/>
      <c r="B26" s="1"/>
      <c r="C26" s="18" t="s">
        <v>32</v>
      </c>
      <c r="D26" s="18" t="s">
        <v>15</v>
      </c>
      <c r="E26" s="17"/>
      <c r="F26" s="19"/>
      <c r="G26" s="26"/>
      <c r="H26" s="26"/>
      <c r="I26" s="26"/>
      <c r="J26" s="29"/>
    </row>
    <row r="27" spans="1:9" ht="15.75" customHeight="1">
      <c r="A27" s="14"/>
      <c r="B27" s="14"/>
      <c r="C27" s="22" t="s">
        <v>17</v>
      </c>
      <c r="D27" s="23" t="s">
        <v>15</v>
      </c>
      <c r="E27" s="24"/>
      <c r="F27" s="3">
        <f>(F23/100)*2</f>
        <v>6510682</v>
      </c>
      <c r="G27" s="21"/>
      <c r="H27" s="21"/>
      <c r="I27" s="21"/>
    </row>
    <row r="28" spans="1:9" ht="28.5" customHeight="1">
      <c r="A28" s="14"/>
      <c r="B28" s="14"/>
      <c r="C28" s="31" t="s">
        <v>18</v>
      </c>
      <c r="D28" s="20"/>
      <c r="E28" s="74">
        <f>F23+F27</f>
        <v>332044782</v>
      </c>
      <c r="F28" s="74"/>
      <c r="G28" s="21" t="s">
        <v>19</v>
      </c>
      <c r="H28" s="75">
        <f>E28*1.19</f>
        <v>395133290.58</v>
      </c>
      <c r="I28" s="76"/>
    </row>
    <row r="29" spans="1:9" ht="15.75" customHeight="1">
      <c r="A29" s="14"/>
      <c r="B29" s="14"/>
      <c r="C29" s="15"/>
      <c r="D29" s="15"/>
      <c r="E29" s="14"/>
      <c r="F29" s="16"/>
      <c r="G29" s="21"/>
      <c r="H29" s="21"/>
      <c r="I29" s="21"/>
    </row>
    <row r="31" spans="2:10" ht="12.75">
      <c r="B31" s="73" t="s">
        <v>20</v>
      </c>
      <c r="C31" s="73"/>
      <c r="D31" s="73"/>
      <c r="E31" s="73"/>
      <c r="F31" s="73"/>
      <c r="G31" s="73"/>
      <c r="H31" s="73"/>
      <c r="I31" s="4" t="s">
        <v>9</v>
      </c>
      <c r="J31" s="6">
        <v>8000</v>
      </c>
    </row>
    <row r="32" spans="2:10" ht="12.75">
      <c r="B32" s="73" t="s">
        <v>7</v>
      </c>
      <c r="C32" s="73"/>
      <c r="D32" s="73"/>
      <c r="E32" s="73"/>
      <c r="F32" s="73"/>
      <c r="G32" s="73"/>
      <c r="H32" s="73"/>
      <c r="I32" s="4" t="s">
        <v>9</v>
      </c>
      <c r="J32" s="6">
        <v>4000</v>
      </c>
    </row>
    <row r="33" spans="2:10" ht="12.75">
      <c r="B33" s="73" t="s">
        <v>21</v>
      </c>
      <c r="C33" s="73"/>
      <c r="D33" s="73"/>
      <c r="E33" s="73"/>
      <c r="F33" s="73"/>
      <c r="G33" s="73"/>
      <c r="H33" s="73"/>
      <c r="I33" s="4" t="s">
        <v>9</v>
      </c>
      <c r="J33" s="6">
        <v>4000</v>
      </c>
    </row>
    <row r="34" ht="13.5" thickBot="1"/>
    <row r="35" spans="2:3" ht="13.5" thickBot="1">
      <c r="B35" s="59"/>
      <c r="C35" s="54" t="s">
        <v>50</v>
      </c>
    </row>
    <row r="37" ht="13.5" customHeight="1"/>
    <row r="38" ht="13.5" customHeight="1"/>
    <row r="39" ht="13.5" customHeight="1"/>
    <row r="40" ht="11.25" customHeight="1"/>
    <row r="41" ht="15.75" customHeight="1"/>
    <row r="42" ht="15.75" customHeight="1"/>
    <row r="43" ht="15.75" customHeight="1"/>
    <row r="44" ht="15.75" customHeight="1"/>
    <row r="45" ht="15.75" customHeight="1"/>
    <row r="46" ht="28.5" customHeight="1"/>
  </sheetData>
  <sheetProtection/>
  <mergeCells count="7">
    <mergeCell ref="B1:D1"/>
    <mergeCell ref="B33:H33"/>
    <mergeCell ref="B31:H31"/>
    <mergeCell ref="B32:H32"/>
    <mergeCell ref="E28:F28"/>
    <mergeCell ref="H28:I28"/>
    <mergeCell ref="A3:F3"/>
  </mergeCells>
  <printOptions/>
  <pageMargins left="0.25" right="0.3" top="0.25" bottom="0.29" header="0.25" footer="0.24"/>
  <pageSetup horizontalDpi="300" verticalDpi="300" orientation="landscape" paperSize="9" r:id="rId3"/>
  <ignoredErrors>
    <ignoredError sqref="F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2009-02-27T13:49:55Z</cp:lastPrinted>
  <dcterms:created xsi:type="dcterms:W3CDTF">1997-01-24T11:07:25Z</dcterms:created>
  <dcterms:modified xsi:type="dcterms:W3CDTF">2009-04-09T13:28:50Z</dcterms:modified>
  <cp:category/>
  <cp:version/>
  <cp:contentType/>
  <cp:contentStatus/>
</cp:coreProperties>
</file>