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</externalReferences>
  <definedNames>
    <definedName name="_xlnm.Print_Area" localSheetId="10">'Čerpání EU '!$A$1:$N$86</definedName>
    <definedName name="_xlnm.Print_Area" localSheetId="4">'čerpání KÚ'!$A$1:$F$90</definedName>
    <definedName name="_xlnm.Print_Area" localSheetId="5">'čerpání zastupitelstva'!$A$1:$F$88</definedName>
    <definedName name="_xlnm.Print_Area" localSheetId="2">'daně'!$A$1:$Q$86</definedName>
    <definedName name="_xlnm.Print_Area" localSheetId="9">'Fond strateg.rez.'!$A$1:$G$126</definedName>
    <definedName name="_xlnm.Print_Area" localSheetId="8">'FOND VYS GP'!$A$1:$H$153</definedName>
    <definedName name="_xlnm.Print_Area" localSheetId="7">'FOND VYSOČINY'!$A$1:$E$29</definedName>
    <definedName name="_xlnm.Print_Area" localSheetId="1">'PLNĚNÍ PŘÍJMŮ'!$A$1:$E$105</definedName>
    <definedName name="_xlnm.Print_Area" localSheetId="0">'REKAPITULACE'!$A$1:$E$49</definedName>
    <definedName name="_xlnm.Print_Area" localSheetId="6">'SOCIÁLNÍ FOND'!$A$1:$E$44</definedName>
    <definedName name="_xlnm.Print_Area" localSheetId="12">'UŽITÍ'!$A$1:$E$172</definedName>
    <definedName name="_xlnm.Print_Area" localSheetId="3">'VÝDAJE - kapitoly'!$A$1:$G$644</definedName>
  </definedNames>
  <calcPr fullCalcOnLoad="1"/>
</workbook>
</file>

<file path=xl/sharedStrings.xml><?xml version="1.0" encoding="utf-8"?>
<sst xmlns="http://schemas.openxmlformats.org/spreadsheetml/2006/main" count="2381" uniqueCount="1241">
  <si>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</si>
  <si>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</si>
  <si>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</si>
  <si>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</si>
  <si>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</si>
  <si>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</si>
  <si>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</si>
  <si>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</si>
  <si>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Na úhradu nákladů za zhotovení cen do soutěže "Bezpečná nemocnice"</t>
  </si>
  <si>
    <t>ZUŠ Ledeč nad Sázavou - na stěhování a vybavením pracovišť</t>
  </si>
  <si>
    <t>Na úhradu nákladů za svoz a likvidaci nepoužitelných léčiv</t>
  </si>
  <si>
    <t>Finanční dar M.Šiškovi Havl. Brod</t>
  </si>
  <si>
    <t xml:space="preserve">Převod zvýšení rozpočtu kapitoly Zemědělství  zapojením ze zvl. účtu vod (ÚZ 00999) na zdrojové krytí k poskytování dotací na DVEA </t>
  </si>
  <si>
    <t>Na úhradu nákladů s prověřením hospodaření v Nemocnici Třebíč</t>
  </si>
  <si>
    <t>Zvýšení kapitoly Nemovitý majetek, příloha M1 TZ a vyjmenované opravy ve školství na rozpočtové pokrytí akce</t>
  </si>
  <si>
    <t xml:space="preserve">Školní stravování při předškolním a školním stravování </t>
  </si>
  <si>
    <t>Výuka cizích jazyků</t>
  </si>
  <si>
    <t>Podpora čtenářství na základních školách v roce 2008</t>
  </si>
  <si>
    <t>Pokusné ověřování ŠVP u vybraných ZŠ speciálních</t>
  </si>
  <si>
    <t>Střední průmyslová škola Třebíč - na podporu otevření oboru Energetika</t>
  </si>
  <si>
    <t>Zapracování neplánovaných příjmů do rozpočtu kraje</t>
  </si>
  <si>
    <t>Dotace obcím na pomoc s krytím provoz.nákladů základ. školství</t>
  </si>
  <si>
    <t>Dotace obci Číchov na zpracování dokumentace ke stavbě mostu přes řeku Jihlavu</t>
  </si>
  <si>
    <t>Dotace městu Počátky na likvidaci škod po orkánu Emma</t>
  </si>
  <si>
    <t>Na výkupy pozemků pod silnicemi II. a III.třídy</t>
  </si>
  <si>
    <t>Ná nákup nemovitostí a movitých věcí v k.ú. Helenín a obci Jihlava</t>
  </si>
  <si>
    <t>Poskytnutí finančního daru městu Nové Město na Moravě</t>
  </si>
  <si>
    <t>Zvýšení  kapitoly Nemovitý majetek, přílohy M1 TZ a vyjmenované opravy ve školství (na rozpočtové pokrytí akcí)</t>
  </si>
  <si>
    <t>Poskytnutí peněžitého daru statutárnímu městu Jihlava pro potřeby ZUŠ Jihlava</t>
  </si>
  <si>
    <t>Dotace Ústavu biologie obratlovců AV ČR, v.v.i. na přípravu projektové žádosti pro projekt "Regionální centrum biotechnologických aplikací molekulární ekologie živočichů"</t>
  </si>
  <si>
    <t>Tančírna Třešť - dotace na pořádání projektu Cihelna Třešť 2008 &amp; Obludárium bří Formanů aneb "Cihelna pro děti a jejich rodiče"</t>
  </si>
  <si>
    <t>Na zvýšené výdaje související s dopravní obslužností ve veřejné linkové osobní dopravě a s dopravní obslužností ve veřejné drážní osobní dopravě</t>
  </si>
  <si>
    <t>KSÚS Vysočiny - na mimořádné náklady vynaložené na odstranění škod způsobených vichřicí Emma</t>
  </si>
  <si>
    <t>KSÚS Vysočiny - na pokrytí zvýšených nákladů na pořízení PHM v roce 2008</t>
  </si>
  <si>
    <t>Dotace městysu Jimramov na výdaje spojené s úhradou kupní ceny za výkup nemovitosti - objektu bývalého hostince Koruna v městysu Jimramov</t>
  </si>
  <si>
    <t>Dotace charitám na provoz charitní domácí hospicové péče na 4.čtvrtletí roku 2008</t>
  </si>
  <si>
    <t>Dotace městu Bystřice nad Pernštejnem na podporu systémové výstavby a financování datových úložišť veřejné správy na území kraje Vysočina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</si>
  <si>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</si>
  <si>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</si>
  <si>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</si>
  <si>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</si>
  <si>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</si>
  <si>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</si>
  <si>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</si>
  <si>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</si>
  <si>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</si>
  <si>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</si>
  <si>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</si>
  <si>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</si>
  <si>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</si>
  <si>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</si>
  <si>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</si>
  <si>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</si>
  <si>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</si>
  <si>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</si>
  <si>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</si>
  <si>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</si>
  <si>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</si>
  <si>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</si>
  <si>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</si>
  <si>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</si>
  <si>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Ostatní výdaje - příspěvek HZS kraje Vysočina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</si>
  <si>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</si>
  <si>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</si>
  <si>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</si>
  <si>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</si>
  <si>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</si>
  <si>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</si>
  <si>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</si>
  <si>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</si>
  <si>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</si>
  <si>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</si>
  <si>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</si>
  <si>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</si>
  <si>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</si>
  <si>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</si>
  <si>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</si>
  <si>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</si>
  <si>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</si>
  <si>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</si>
  <si>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</si>
  <si>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</si>
  <si>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</si>
  <si>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</si>
  <si>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</si>
  <si>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</si>
  <si>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</si>
  <si>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</si>
  <si>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</si>
  <si>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</si>
  <si>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</si>
  <si>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</si>
  <si>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</si>
  <si>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</si>
  <si>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</si>
  <si>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</si>
  <si>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</si>
  <si>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</si>
  <si>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</si>
  <si>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</si>
  <si>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</si>
  <si>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</si>
  <si>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</si>
  <si>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</si>
  <si>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</si>
  <si>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</si>
  <si>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</si>
  <si>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>Dotace Svazku obcí Horácko - přístupové cesty k lodním zastávkám</t>
  </si>
  <si>
    <t xml:space="preserve">Dotace Ústavu biologie obratlovců AV ČR - projektová žádost </t>
  </si>
  <si>
    <t>Celospolečenské funkce lesů</t>
  </si>
  <si>
    <t>Na úhradu zakázky na služby - dopravní obslužnost území kraje Vysočina</t>
  </si>
  <si>
    <t xml:space="preserve">Dotace Obci Puklice na opravu silnice III/4051, dotace Obci Salačova Lhota </t>
  </si>
  <si>
    <t>Dotace od Města Jihlavy na studii "Vyhodnocení kvality ovzduší…"</t>
  </si>
  <si>
    <t xml:space="preserve">Kapitálové příjmy </t>
  </si>
  <si>
    <t>(tis.Kč)</t>
  </si>
  <si>
    <t>Celkem přímé náklady</t>
  </si>
  <si>
    <t>Celkem dotace soukromým školám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</si>
  <si>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</si>
  <si>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</si>
  <si>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</si>
  <si>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</si>
  <si>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</si>
  <si>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</si>
  <si>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</si>
  <si>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</si>
  <si>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</si>
  <si>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</si>
  <si>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</si>
  <si>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</si>
  <si>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</si>
  <si>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</si>
  <si>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</si>
  <si>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</si>
  <si>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</si>
  <si>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Upravený rozpočet</t>
  </si>
  <si>
    <t>Dotace obcím - dotace na povodňové škody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</si>
  <si>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</si>
  <si>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</si>
  <si>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</si>
  <si>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</si>
  <si>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Příspěvek na aktivity v rámci programu "Podnik podporující zdraví"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</si>
  <si>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</si>
  <si>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</si>
  <si>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</si>
  <si>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</si>
  <si>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</si>
  <si>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</si>
  <si>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</si>
  <si>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</si>
  <si>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</si>
  <si>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</si>
  <si>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</si>
  <si>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</si>
  <si>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</si>
  <si>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</si>
  <si>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</si>
  <si>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</si>
  <si>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</si>
  <si>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</si>
  <si>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</si>
  <si>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</si>
  <si>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</si>
  <si>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</si>
  <si>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</si>
  <si>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</si>
  <si>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</si>
  <si>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</si>
  <si>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</si>
  <si>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</si>
  <si>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</si>
  <si>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</si>
  <si>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</si>
  <si>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</si>
  <si>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</si>
  <si>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</si>
  <si>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</si>
  <si>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</si>
  <si>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</si>
  <si>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</si>
  <si>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</si>
  <si>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</si>
  <si>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</si>
  <si>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</si>
  <si>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</si>
  <si>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1-12/2008</t>
  </si>
  <si>
    <t>Zbývá převést z FSR</t>
  </si>
  <si>
    <t>Skutečné výdaje za trvání projektu            2005 - 2007</t>
  </si>
  <si>
    <t xml:space="preserve">Skutečné výdaje 1-12 2008 </t>
  </si>
  <si>
    <t>Skutečné příjmy za trvání projektu 2005 - 2007</t>
  </si>
  <si>
    <t xml:space="preserve">Příjmy 1-12 2008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</si>
  <si>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</si>
  <si>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</si>
  <si>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</si>
  <si>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</si>
  <si>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</si>
  <si>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</si>
  <si>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</si>
  <si>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</si>
  <si>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</si>
  <si>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</si>
  <si>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</si>
  <si>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</si>
  <si>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</si>
  <si>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</si>
  <si>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</si>
  <si>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</si>
  <si>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</si>
  <si>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</si>
  <si>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</si>
  <si>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</si>
  <si>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</si>
  <si>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</si>
  <si>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</si>
  <si>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</si>
  <si>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</si>
  <si>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</si>
  <si>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</si>
  <si>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</si>
  <si>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</si>
  <si>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</si>
  <si>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</si>
  <si>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</si>
  <si>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</si>
  <si>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</si>
  <si>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</si>
  <si>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</si>
  <si>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</si>
  <si>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</si>
  <si>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</si>
  <si>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</t>
  </si>
  <si>
    <t>Zkvalitnění systému informování turistů v kraji Vysočina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</si>
  <si>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</si>
  <si>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</si>
  <si>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</si>
  <si>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</si>
  <si>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</si>
  <si>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</si>
  <si>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</si>
  <si>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</si>
  <si>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</si>
  <si>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</si>
  <si>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</si>
  <si>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</si>
  <si>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</si>
  <si>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</si>
  <si>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</si>
  <si>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</si>
  <si>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</si>
  <si>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</si>
  <si>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</si>
  <si>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</si>
  <si>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</si>
  <si>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</si>
  <si>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</si>
  <si>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</si>
  <si>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</si>
  <si>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</si>
  <si>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</si>
  <si>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</si>
  <si>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II/347 Světlá nad Sázavou - D1, 2. stavba*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</si>
  <si>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</si>
  <si>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</si>
  <si>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</si>
  <si>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</si>
  <si>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(převedeno z rozpočtu kraje 300 tis. Kč na zvl. účet)</t>
  </si>
  <si>
    <t>Není možno odhadnout výdaje a příjmy v příštích letech</t>
  </si>
  <si>
    <t xml:space="preserve">Vědeckotechnologický park Jihlava </t>
  </si>
  <si>
    <t>Zdravotnické přístroje Nemocnice Havlíčkův Brod (převedeno z rozpočtu kraje 119 tis. Kč)</t>
  </si>
  <si>
    <t>Vybrané služby sociální prevence v kraji Vysočina (převedeno z rozpočtu kraje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</si>
  <si>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</si>
  <si>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</si>
  <si>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</si>
  <si>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</si>
  <si>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</si>
  <si>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</si>
  <si>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</si>
  <si>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</si>
  <si>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2005 - 2007</t>
  </si>
  <si>
    <t>Převod z FSR  1-12 2008</t>
  </si>
  <si>
    <t>Skutečné výdaje za trvání projektu 2005 - 2007</t>
  </si>
  <si>
    <t>skutečné výdaje                1-12 2008</t>
  </si>
  <si>
    <t>Přijatá půjčka ze SFDI 2006 - 2007 skutečnost</t>
  </si>
  <si>
    <t>Vrácení půjčky do SFDI</t>
  </si>
  <si>
    <t>Přijatá půjčka ze SFDI                     1-12 2008              (dle smlouvy)</t>
  </si>
  <si>
    <t>Čerpání půjčky   1-12 2008</t>
  </si>
  <si>
    <t>Přijaté dotace 2006 - 2007</t>
  </si>
  <si>
    <t>Přijaté dotace             1-12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</si>
  <si>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</si>
  <si>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</si>
  <si>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</si>
  <si>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</si>
  <si>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</si>
  <si>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</si>
  <si>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</si>
  <si>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</si>
  <si>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</si>
  <si>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</si>
  <si>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</si>
  <si>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</si>
  <si>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</si>
  <si>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</si>
  <si>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</si>
  <si>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Převod z rozpočtu kraje, kapitola Zdravotnictví, § 3522 na zvláštní účet Zdrav. přístr. NE HB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</si>
  <si>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</si>
  <si>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</si>
  <si>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</si>
  <si>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</si>
  <si>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</si>
  <si>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</si>
  <si>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</si>
  <si>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</si>
  <si>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</si>
  <si>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</si>
  <si>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</si>
  <si>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</si>
  <si>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</si>
  <si>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</si>
  <si>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</si>
  <si>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</si>
  <si>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</si>
  <si>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</si>
  <si>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</si>
  <si>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</si>
  <si>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</si>
  <si>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</si>
  <si>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</si>
  <si>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</si>
  <si>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</si>
  <si>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</si>
  <si>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</si>
  <si>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</si>
  <si>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</si>
  <si>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</si>
  <si>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</si>
  <si>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</si>
  <si>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</si>
  <si>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</si>
  <si>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</si>
  <si>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</si>
  <si>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</si>
  <si>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</si>
  <si>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</si>
  <si>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</si>
  <si>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</si>
  <si>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</si>
  <si>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</si>
  <si>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</si>
  <si>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</si>
  <si>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</si>
  <si>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</si>
  <si>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</si>
  <si>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</si>
  <si>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</si>
  <si>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</si>
  <si>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</si>
  <si>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</si>
  <si>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</si>
  <si>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</si>
  <si>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</si>
  <si>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</si>
  <si>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</si>
  <si>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</si>
  <si>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</si>
  <si>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</si>
  <si>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</si>
  <si>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</si>
  <si>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</si>
  <si>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</si>
  <si>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</si>
  <si>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</si>
  <si>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</si>
  <si>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</si>
  <si>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</si>
  <si>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</si>
  <si>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</si>
  <si>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</si>
  <si>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</si>
  <si>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</si>
  <si>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</si>
  <si>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</si>
  <si>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</si>
  <si>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</si>
  <si>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</si>
  <si>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</si>
  <si>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</si>
  <si>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</si>
  <si>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</si>
  <si>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</si>
  <si>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</si>
  <si>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</si>
  <si>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</si>
  <si>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</si>
  <si>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</si>
  <si>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</si>
  <si>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</si>
  <si>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</si>
  <si>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</si>
  <si>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</si>
  <si>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</si>
  <si>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</si>
  <si>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</si>
  <si>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</si>
  <si>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</si>
  <si>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</si>
  <si>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</si>
  <si>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</si>
  <si>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</si>
  <si>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</si>
  <si>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</si>
  <si>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</si>
  <si>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</si>
  <si>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</si>
  <si>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</si>
  <si>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</si>
  <si>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</si>
  <si>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</si>
  <si>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3113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</si>
  <si>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</si>
  <si>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</si>
  <si>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</si>
  <si>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</si>
  <si>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</si>
  <si>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</si>
  <si>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</si>
  <si>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</si>
  <si>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</si>
  <si>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</si>
  <si>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</si>
  <si>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</si>
  <si>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</si>
  <si>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</si>
  <si>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</si>
  <si>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</si>
  <si>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</si>
  <si>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</si>
  <si>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</si>
  <si>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</si>
  <si>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</si>
  <si>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</si>
  <si>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</si>
  <si>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</si>
  <si>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</si>
  <si>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</si>
  <si>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</si>
  <si>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</si>
  <si>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</si>
  <si>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</si>
  <si>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</si>
  <si>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</si>
  <si>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</si>
  <si>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Investiční přijaté transfery od obcí (pol.4221)</t>
  </si>
  <si>
    <t>Ostatní investiční přijaté transfery ze státního rozpočtu (pol.4216)</t>
  </si>
  <si>
    <t>Investiční přijaté transfery z VPS SR (pol.4211)</t>
  </si>
  <si>
    <t>Investiční přijaté transfery ze státních fondů (pol.4213)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</si>
  <si>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</si>
  <si>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</si>
  <si>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</si>
  <si>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</si>
  <si>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</si>
  <si>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</si>
  <si>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</si>
  <si>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</si>
  <si>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</si>
  <si>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</si>
  <si>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</si>
  <si>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</si>
  <si>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</si>
  <si>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</si>
  <si>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</si>
  <si>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</si>
  <si>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</si>
  <si>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</si>
  <si>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</si>
  <si>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</si>
  <si>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</si>
  <si>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</si>
  <si>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</si>
  <si>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</si>
  <si>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</si>
  <si>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</si>
  <si>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</si>
  <si>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</si>
  <si>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</si>
  <si>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</si>
  <si>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</si>
  <si>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</si>
  <si>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</si>
  <si>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</si>
  <si>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</si>
  <si>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</si>
  <si>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</si>
  <si>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</si>
  <si>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</si>
  <si>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</si>
  <si>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</si>
  <si>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</si>
  <si>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</si>
  <si>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</si>
  <si>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</si>
  <si>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</si>
  <si>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</si>
  <si>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</si>
  <si>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</si>
  <si>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</si>
  <si>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</si>
  <si>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</si>
  <si>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</si>
  <si>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</si>
  <si>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</si>
  <si>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</si>
  <si>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</si>
  <si>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</si>
  <si>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</si>
  <si>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</si>
  <si>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</si>
  <si>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</si>
  <si>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</si>
  <si>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Ostatní příjmy z pronájmu majetku</t>
  </si>
  <si>
    <t>Léky a zdravotnický materiál</t>
  </si>
  <si>
    <t>Dotace městu Světlá n. Sázavou - pracovní uplatnění zaměstnanců</t>
  </si>
  <si>
    <t>Dotace na podporu akce Veletrh pracovních příležitostí</t>
  </si>
  <si>
    <t xml:space="preserve">Příjmy z nájmu datového spoje 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</si>
  <si>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</si>
  <si>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</si>
  <si>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</si>
  <si>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</si>
  <si>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</si>
  <si>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</si>
  <si>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</si>
  <si>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</si>
  <si>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</si>
  <si>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Neindentifikované příjmy (pol.2328)</t>
  </si>
  <si>
    <t>Převod z rozpočtu kraje ze zvýšeného plnění daňových příjmů rok 2008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</si>
  <si>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</si>
  <si>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</si>
  <si>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</si>
  <si>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</si>
  <si>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</si>
  <si>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</si>
  <si>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</si>
  <si>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</si>
  <si>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</si>
  <si>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</si>
  <si>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</si>
  <si>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</si>
  <si>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</si>
  <si>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</si>
  <si>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</si>
  <si>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</si>
  <si>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 xml:space="preserve">Peněžitý dar Městu Jihlava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</si>
  <si>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</si>
  <si>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</si>
  <si>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</si>
  <si>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</si>
  <si>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</si>
  <si>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</si>
  <si>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</si>
  <si>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</si>
  <si>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</si>
  <si>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</si>
  <si>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</si>
  <si>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</si>
  <si>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</si>
  <si>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</si>
  <si>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RK-08-2009-48, př. 1</t>
  </si>
  <si>
    <t>236 77</t>
  </si>
  <si>
    <t>236 65</t>
  </si>
  <si>
    <t>Nákup služeb (stravenky, bazén, 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</si>
  <si>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</si>
  <si>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</si>
  <si>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</si>
  <si>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</si>
  <si>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</si>
  <si>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</si>
  <si>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Ostatní záležitosti kultury</t>
  </si>
  <si>
    <t>II/360 Oslavička - obchvat, 2.stavba</t>
  </si>
  <si>
    <t>II/353 Bohdalov - obchvat</t>
  </si>
  <si>
    <t>II/405 Brtnice - Zašovice</t>
  </si>
  <si>
    <t>z toho 35XX</t>
  </si>
  <si>
    <t xml:space="preserve">Vrácené půjčené prostředky do FSR od AGORA CE </t>
  </si>
  <si>
    <t>Financování evropských projektů převod do FSR</t>
  </si>
  <si>
    <t>Převod z kapitoly Rezerva a rozvoj kraje, § 6409, položka Péče o lidské zdroje a majetek kraje,  na zvláštní účet na realizaci projektu "Maximalizace hodnoty a zlepšení udržitelného lesního hospodářství ve střední a severní Evropě"</t>
  </si>
  <si>
    <t>Dotace Regionální radě převod z FSR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</si>
  <si>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</si>
  <si>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</si>
  <si>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</si>
  <si>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</si>
  <si>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</si>
  <si>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PLNĚNÍ PŘÍJMŮ A VÝDAJŮ ROZPOČTU KRAJE VYSOČINA V OBDOBÍ 1 - 12/2008</t>
  </si>
  <si>
    <t>1) REKAPITULACE HOSPODAŘENÍ  KRAJE DLE ROZPOČTU V OBDOBÍ 1 - 12/2008</t>
  </si>
  <si>
    <t>2)  PLNĚNÍ PŘÍJMŮ ROZPOČTU KRAJE V OBDOBÍ 1 - 12/2008</t>
  </si>
  <si>
    <r>
      <t xml:space="preserve">3)  VÝVOJ DAŇOVÝCH PŘÍJMŮ KRAJE V OBDOBÍ  1. 1. - 31. 12. 2008 </t>
    </r>
    <r>
      <rPr>
        <b/>
        <sz val="12"/>
        <rFont val="Arial CE"/>
        <family val="2"/>
      </rPr>
      <t xml:space="preserve"> (v tis. Kč) </t>
    </r>
  </si>
  <si>
    <t>4)  ČERPÁNÍ VÝDAJŮ ROZPOČTU KRAJE PODLE KAPITOL V OBDOBÍ 1 - 12/2008</t>
  </si>
  <si>
    <t>5)  ČERPÁNÍ VÝDAJŮ NA KAPITOLE KRAJSKÝ ÚŘAD V 1 - 12/2008</t>
  </si>
  <si>
    <t>6)  ČERPÁNÍ VÝDAJŮ NA KAPITOLE ZASTUPITELSTVO V 1 - 12/2008</t>
  </si>
  <si>
    <r>
      <t xml:space="preserve">7)  SOCIÁLNÍ FOND V OBDOBÍ 1 - 12/2008    </t>
    </r>
    <r>
      <rPr>
        <b/>
        <sz val="10"/>
        <rFont val="Arial CE"/>
        <family val="2"/>
      </rPr>
      <t>(Kč)</t>
    </r>
  </si>
  <si>
    <t>Disponibilní zdroje SF k  31. 12.  2008</t>
  </si>
  <si>
    <r>
      <t xml:space="preserve">8 a)  FOND VYSOČINY V OBDOBÍ 1 - 12/2008    </t>
    </r>
    <r>
      <rPr>
        <b/>
        <sz val="10"/>
        <rFont val="Arial CE"/>
        <family val="2"/>
      </rPr>
      <t>(Kč)</t>
    </r>
  </si>
  <si>
    <t>Disponibilní zdroje FV k  31. 12.  2008</t>
  </si>
  <si>
    <t>b)  ČERPÁNÍ  FONDU VYSOČINY DLE GRANTOVÝCH PROGRAMŮ           (Kč)     1 - 12/2008</t>
  </si>
  <si>
    <r>
      <t xml:space="preserve">9)  FOND STRATEGICKÝCH REZERV V OBDOBÍ 1 - 12/2008   </t>
    </r>
    <r>
      <rPr>
        <b/>
        <sz val="10"/>
        <rFont val="Arial CE"/>
        <family val="2"/>
      </rPr>
      <t>(Kč)</t>
    </r>
  </si>
  <si>
    <t>Disponibilní zdroje FSR k  31. 12. 2008</t>
  </si>
  <si>
    <t>10 a) Čerpání projektů EU k 31.  12.  2008 (v tis. Kč)</t>
  </si>
  <si>
    <t>b) Čerpání projektů EU spolufinancovaných z půjčky SFDI k 31. 12. 2008 (v tis. Kč)</t>
  </si>
  <si>
    <t xml:space="preserve">        1 - 12/2008</t>
  </si>
  <si>
    <t>Dar - olympionici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</si>
  <si>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</si>
  <si>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</si>
  <si>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</si>
  <si>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</si>
  <si>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</si>
  <si>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</si>
  <si>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</si>
  <si>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</si>
  <si>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</si>
  <si>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</si>
  <si>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</si>
  <si>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</si>
  <si>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Dotace městysi Strážek na odstranění povodňových škod</t>
  </si>
  <si>
    <t>Dotace obci Hornice na odstranění povodňových škod</t>
  </si>
  <si>
    <t>Převod z rozp.kraje, kap.Sociální věci, § 4399 na zvl. účet IP Soc. prevence ..</t>
  </si>
  <si>
    <t>Převod z rozp.kraje, kap.Zdravotnictví, § 3522 na zvl.účet Zdrav.přístr. NE HB</t>
  </si>
  <si>
    <t>Převod z rozpočtu kraje do FSR (ze zvýšeného plnění daňových příjmů)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</si>
  <si>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</si>
  <si>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</si>
  <si>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</si>
  <si>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</si>
  <si>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</si>
  <si>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</si>
  <si>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</si>
  <si>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</si>
  <si>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</si>
  <si>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</si>
  <si>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</si>
  <si>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</si>
  <si>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</si>
  <si>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</si>
  <si>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</si>
  <si>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</si>
  <si>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</si>
  <si>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</si>
  <si>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</si>
  <si>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</si>
  <si>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</si>
  <si>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</si>
  <si>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</si>
  <si>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</si>
  <si>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</si>
  <si>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</si>
  <si>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</si>
  <si>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</si>
  <si>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</si>
  <si>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</si>
  <si>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</si>
  <si>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</si>
  <si>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</si>
  <si>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</si>
  <si>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</si>
  <si>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</si>
  <si>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</si>
  <si>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</si>
  <si>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</si>
  <si>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</si>
  <si>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</si>
  <si>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</si>
  <si>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</si>
  <si>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</si>
  <si>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</si>
  <si>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</si>
  <si>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</si>
  <si>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</si>
  <si>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</si>
  <si>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</si>
  <si>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</si>
  <si>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</si>
  <si>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</si>
  <si>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</si>
  <si>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</si>
  <si>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</si>
  <si>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</si>
  <si>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</si>
  <si>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</si>
  <si>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</si>
  <si>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</si>
  <si>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</si>
  <si>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</si>
  <si>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</si>
  <si>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</si>
  <si>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</si>
  <si>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</si>
  <si>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</si>
  <si>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</si>
  <si>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</si>
  <si>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</si>
  <si>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</si>
  <si>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</si>
  <si>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</si>
  <si>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</si>
  <si>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</si>
  <si>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</si>
  <si>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</si>
  <si>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</si>
  <si>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</si>
  <si>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</si>
  <si>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</si>
  <si>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</si>
  <si>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</si>
  <si>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</si>
  <si>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</si>
  <si>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</si>
  <si>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</si>
  <si>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</si>
  <si>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</si>
  <si>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</si>
  <si>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</si>
  <si>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</si>
  <si>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</si>
  <si>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</si>
  <si>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</si>
  <si>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</si>
  <si>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</si>
  <si>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</si>
  <si>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</si>
  <si>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</si>
  <si>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</si>
  <si>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</si>
  <si>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</si>
  <si>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</si>
  <si>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</si>
  <si>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</si>
  <si>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</si>
  <si>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</si>
  <si>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</si>
  <si>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</si>
  <si>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</si>
  <si>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>Skutečnost /RS</t>
  </si>
  <si>
    <t>Skutečnost/RS</t>
  </si>
  <si>
    <t>Převod z rozpočtu kraje, kapitola Sociální věci, § 4399 na zvláštní účet IP Soc. prevence ..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</si>
  <si>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</si>
  <si>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</si>
  <si>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</si>
  <si>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</si>
  <si>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</si>
  <si>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</si>
  <si>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</si>
  <si>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</si>
  <si>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>Převod nevyčerpaného disponibilního zůstatku z roku 2007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</si>
  <si>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</si>
  <si>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</si>
  <si>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</si>
  <si>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</si>
  <si>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</si>
  <si>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</si>
  <si>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</si>
  <si>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</si>
  <si>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</si>
  <si>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</si>
  <si>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</si>
  <si>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</si>
  <si>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</si>
  <si>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</si>
  <si>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</si>
  <si>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</si>
  <si>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</si>
  <si>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</si>
  <si>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</si>
  <si>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Fin. evropských projektů, splátka jistiny úvěru EIB, převod na zvláštní účet projektu v lesním hospodářství, nevyčerpané fin. prostředky z kapitol kraje, vrácené půjčené prostředky od AGORA CE, převod na zvláštní účty IP Soc. prevence a Zdrav. přístr. NE HB, převod do FSR ze zvýšeného plnění daňových příjmů kraje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</si>
  <si>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</si>
  <si>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</si>
  <si>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</si>
  <si>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</si>
  <si>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</si>
  <si>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</si>
  <si>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</si>
  <si>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</si>
  <si>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</si>
  <si>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</si>
  <si>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</si>
  <si>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</si>
  <si>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</si>
  <si>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</si>
  <si>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</si>
  <si>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</si>
  <si>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</si>
  <si>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</si>
  <si>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</si>
  <si>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</si>
  <si>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</si>
  <si>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</si>
  <si>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</si>
  <si>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</si>
  <si>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</si>
  <si>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</si>
  <si>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</si>
  <si>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</si>
  <si>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</si>
  <si>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</si>
  <si>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</si>
  <si>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</si>
  <si>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</si>
  <si>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</si>
  <si>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</si>
  <si>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</si>
  <si>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</si>
  <si>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</si>
  <si>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</si>
  <si>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</si>
  <si>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</si>
  <si>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2009, nerozděleno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</si>
  <si>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</si>
  <si>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</si>
  <si>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</si>
  <si>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</si>
  <si>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</si>
  <si>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</si>
  <si>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VIII., nerozděl.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</si>
  <si>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</si>
  <si>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</si>
  <si>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</si>
  <si>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</si>
  <si>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</si>
  <si>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</si>
  <si>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</si>
  <si>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</si>
  <si>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</si>
  <si>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</si>
  <si>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</si>
  <si>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</si>
  <si>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</si>
  <si>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</si>
  <si>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</si>
  <si>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</si>
  <si>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</si>
  <si>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236 90</t>
  </si>
  <si>
    <t>Jaroměřice - Hrotovice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</si>
  <si>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</si>
  <si>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</si>
  <si>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</si>
  <si>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</si>
  <si>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</si>
  <si>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</si>
  <si>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</si>
  <si>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</si>
  <si>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</si>
  <si>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</si>
  <si>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Vrácené půjčené finanční prostředky od AGORA CE</t>
  </si>
  <si>
    <t>Převod nevyčerpaných prostředků z jednotlivých kapitol rozpočtu do FSR a snížení financování u zvl. účtu vod z důvodu nečerpání</t>
  </si>
  <si>
    <t>Účelová dotace z MV ČR na Koncepci prevence kriminality kraje Vysočina</t>
  </si>
  <si>
    <t>Příjmy z prodeje majetku ve správě PO</t>
  </si>
  <si>
    <t xml:space="preserve">Příjmy z prodeje krátk. a drobného dlouhodob. majetku </t>
  </si>
  <si>
    <t xml:space="preserve">Ostatní přijaté vratky transferů </t>
  </si>
  <si>
    <t xml:space="preserve">Přijaté neinvestiční dary </t>
  </si>
  <si>
    <t>Příjmy z fin. vypořádání min. let mezi reg. radou a kr. obc.DSO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</si>
  <si>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</si>
  <si>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</si>
  <si>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</si>
  <si>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</si>
  <si>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</si>
  <si>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</si>
  <si>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</si>
  <si>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Prostředky z přílazních smluv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</si>
  <si>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</si>
  <si>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</si>
  <si>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</si>
  <si>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</si>
  <si>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</si>
  <si>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</si>
  <si>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</si>
  <si>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</si>
  <si>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</si>
  <si>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</si>
  <si>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</si>
  <si>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</si>
  <si>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</si>
  <si>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</si>
  <si>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</si>
  <si>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Část 8 b) připravila : R. Tesařová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</si>
  <si>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</si>
  <si>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</si>
  <si>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</si>
  <si>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</si>
  <si>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</si>
  <si>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</si>
  <si>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</si>
  <si>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</si>
  <si>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</si>
  <si>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</si>
  <si>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</si>
  <si>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</si>
  <si>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</si>
  <si>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</si>
  <si>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</si>
  <si>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</si>
  <si>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30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</si>
  <si>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</si>
  <si>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</si>
  <si>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</si>
  <si>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</si>
  <si>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</si>
  <si>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</si>
  <si>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</si>
  <si>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</si>
  <si>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Snížení položky Strategické a koncepční materiály při současném zvýšení položky Péče o lidské zdroje a majetek kraje</t>
  </si>
  <si>
    <t>Střední průmyslová škola Třebíč - na pořádání výstavy "Hry a klamy"</t>
  </si>
  <si>
    <t>SPŠ stavební Havl. Brod - na nákl. s generální rekonstr.elektroinstalace</t>
  </si>
  <si>
    <t>KSÚS Vysočiny - na opr.silnice III/03415 v úseku Chvojnov -Útěchovičky</t>
  </si>
  <si>
    <t>Na poskytnutí daru obci Salačova Lhota (na opravy chodníků v kritickém úseku komunikace II/128 v průtahu obce)</t>
  </si>
  <si>
    <t>Na poskytnutí fin.daru Konfederaci politických vězňů České republiky</t>
  </si>
  <si>
    <t>Dar od společnosti ZNZ Pelhřimov, s.r.o.</t>
  </si>
  <si>
    <t>Zvýšení položky Péče o lidské zdroje a majetek kraje při současném snížení položky Strategické a koncepční materiály</t>
  </si>
  <si>
    <t>DD Nová Ves u Chotěboře - na úhradu nákladů spojenou s generální opravou čističky odpadních vod</t>
  </si>
  <si>
    <t>Na poskytnutí dotace organizátorům aktivit Pod střechou v rámci Týdne vzdělávání dospělých</t>
  </si>
  <si>
    <t xml:space="preserve">Dotace Městu Světlá nad Sázavou </t>
  </si>
  <si>
    <t>Na zajištění výběrového řízení na ředitele Nemocnice Jihlava</t>
  </si>
  <si>
    <t>Na zajištění zpracování projektové žádosti individálního projektu na financování vybraných služeb sociální prevence v kraji Vysočina prostřednictvím zvláštního účtu</t>
  </si>
  <si>
    <t>Zvýšení nenárokových složek platů pedag. prac.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</si>
  <si>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</si>
  <si>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</si>
  <si>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</si>
  <si>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</si>
  <si>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</si>
  <si>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</si>
  <si>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</si>
  <si>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</si>
  <si>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</si>
  <si>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</si>
  <si>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</si>
  <si>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</si>
  <si>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</si>
  <si>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</si>
  <si>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</si>
  <si>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</si>
  <si>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</si>
  <si>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</si>
  <si>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</si>
  <si>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</si>
  <si>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</si>
  <si>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</si>
  <si>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</si>
  <si>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</si>
  <si>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</si>
  <si>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</si>
  <si>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</si>
  <si>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</si>
  <si>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>Finanční dar Městu Nové Město na Moravě</t>
  </si>
  <si>
    <t xml:space="preserve">KAPITÁLOVÉ VÝDAJE </t>
  </si>
  <si>
    <t>HOSPODAŘENÍ BEZ TRANSFERŮ NA PŘÍMÉ NÁKLADY VE ŠKOLSTVÍ (tis.Kč)</t>
  </si>
  <si>
    <t>Převod 1., 2., 3. a 4. části finančních prostředků z rozpočtu kraje dle SR usnesení č. 0499/07/2007/ZK.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</si>
  <si>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</si>
  <si>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</si>
  <si>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</si>
  <si>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</si>
  <si>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</si>
  <si>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</si>
  <si>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</si>
  <si>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</si>
  <si>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</si>
  <si>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</si>
  <si>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</si>
  <si>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</si>
  <si>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</si>
  <si>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</si>
  <si>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</si>
  <si>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</si>
  <si>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</si>
  <si>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</si>
  <si>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 xml:space="preserve">Vrácené půjčené prostředky od AGORA CE </t>
  </si>
  <si>
    <t>Převod nevyčerpaných prostředků z jednotlivých kapitol rozpočtu do FSR a snížení financování u zvl.účtu vod z důvodu nečerpání</t>
  </si>
  <si>
    <t>Převod z FSR na kapitolu Nemovitý majetek na financování aktivit týkajících se sídla kraje (ÚZ 98712)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</si>
  <si>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</si>
  <si>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</si>
  <si>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</si>
  <si>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</si>
  <si>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</si>
  <si>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</si>
  <si>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</si>
  <si>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</si>
  <si>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</si>
  <si>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</si>
  <si>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</si>
  <si>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</si>
  <si>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</si>
  <si>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</si>
  <si>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</si>
  <si>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ztoho 3549</t>
  </si>
  <si>
    <t xml:space="preserve">Dotace Městysu Jimramov na výkup nemovitostí a finanční dar Městu Bystřice nad Perštejnem 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</si>
  <si>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</si>
  <si>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</si>
  <si>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</si>
  <si>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</si>
  <si>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</si>
  <si>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</si>
  <si>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</si>
  <si>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</si>
  <si>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</si>
  <si>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</si>
  <si>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</si>
  <si>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</si>
  <si>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</si>
  <si>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</si>
  <si>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</si>
  <si>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</si>
  <si>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</si>
  <si>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</si>
  <si>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</si>
  <si>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</si>
  <si>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</si>
  <si>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Vědeckotechnologický park Jihlava 1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</si>
  <si>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</si>
  <si>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</si>
  <si>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</si>
  <si>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</si>
  <si>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</si>
  <si>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</si>
  <si>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</si>
  <si>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</si>
  <si>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</si>
  <si>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</si>
  <si>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</si>
  <si>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</si>
  <si>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</si>
  <si>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</si>
  <si>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</si>
  <si>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</si>
  <si>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</si>
  <si>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</si>
  <si>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</si>
  <si>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</si>
  <si>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</si>
  <si>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</si>
  <si>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</si>
  <si>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</si>
  <si>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</si>
  <si>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</si>
  <si>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</si>
  <si>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</si>
  <si>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</si>
  <si>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</si>
  <si>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</si>
  <si>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</si>
  <si>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</si>
  <si>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</si>
  <si>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</si>
  <si>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</si>
  <si>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</si>
  <si>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</si>
  <si>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</si>
  <si>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</si>
  <si>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</si>
  <si>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</si>
  <si>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</si>
  <si>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</si>
  <si>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Dotace charitám na provoz charitní a domácí hospicové péče na 4/IV.2008</t>
  </si>
  <si>
    <t>Náhradní stravování dětí, žáků a studentů krajského a obecního školství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</si>
  <si>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</si>
  <si>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</si>
  <si>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</si>
  <si>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Zámek Třebíč - modernizace zámku a zpřístupnění nových expozic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</si>
  <si>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</si>
  <si>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</si>
  <si>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</si>
  <si>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</si>
  <si>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</si>
  <si>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První stupeň základních škol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</si>
  <si>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</si>
  <si>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</si>
  <si>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</si>
  <si>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</si>
  <si>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Na úhradu zakázky "Zpracování projektu pro realizaci náhrady části rozsahu veřejné drážní osobní dopravy veřejnou linkovou osobní dopravou v rámci základní dopravní obslužnosti území kraje Vysočina"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</si>
  <si>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</si>
  <si>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</si>
  <si>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</si>
  <si>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</si>
  <si>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</si>
  <si>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</si>
  <si>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</si>
  <si>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</si>
  <si>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</si>
  <si>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</si>
  <si>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</si>
  <si>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</si>
  <si>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</si>
  <si>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</si>
  <si>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</si>
  <si>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</si>
  <si>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</si>
  <si>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</si>
  <si>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</si>
  <si>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</si>
  <si>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</si>
  <si>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</si>
  <si>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</si>
  <si>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</si>
  <si>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</si>
  <si>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</si>
  <si>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</si>
  <si>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</si>
  <si>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</si>
  <si>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</si>
  <si>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Poskytnutí půjčky pro Vysočina TOURISM na financování projektu  "Zkvalitnění marketingu…"</t>
  </si>
  <si>
    <t>Vázané finanční prostředky na Sídlo kraje - Budova D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</si>
  <si>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</si>
  <si>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</si>
  <si>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</si>
  <si>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</si>
  <si>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</si>
  <si>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</si>
  <si>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</si>
  <si>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</si>
  <si>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</si>
  <si>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</si>
  <si>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</si>
  <si>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</si>
  <si>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Počet stran : 38</t>
  </si>
  <si>
    <t>Převod z FSR, dotace Regionální radě, zapojení zůstatku zvláštního účtu vod, zapojení části přebytku roku 2007, poskytnutí půjček, financování sídla kraje, zvláštní účet dotací DVEA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</si>
  <si>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</si>
  <si>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</si>
  <si>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</si>
  <si>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</si>
  <si>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</si>
  <si>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</si>
  <si>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</si>
  <si>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</si>
  <si>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</si>
  <si>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</si>
  <si>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</si>
  <si>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</si>
  <si>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</si>
  <si>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</si>
  <si>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</si>
  <si>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</si>
  <si>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</si>
  <si>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</si>
  <si>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</si>
  <si>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</si>
  <si>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</si>
  <si>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</si>
  <si>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</si>
  <si>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</si>
  <si>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</si>
  <si>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</si>
  <si>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</si>
  <si>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</si>
  <si>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</si>
  <si>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</si>
  <si>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</si>
  <si>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</si>
  <si>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</si>
  <si>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</si>
  <si>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</si>
  <si>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</si>
  <si>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</si>
  <si>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</si>
  <si>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</si>
  <si>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</si>
  <si>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</si>
  <si>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</si>
  <si>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</si>
  <si>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</si>
  <si>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</si>
  <si>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</si>
  <si>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</si>
  <si>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</si>
  <si>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</si>
  <si>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</si>
  <si>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</si>
  <si>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</si>
  <si>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</si>
  <si>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</si>
  <si>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</si>
  <si>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</si>
  <si>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</si>
  <si>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</si>
  <si>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</si>
  <si>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</si>
  <si>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</si>
  <si>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</si>
  <si>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Daň z příjmů pravnických osob za kraje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</si>
  <si>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</si>
  <si>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</si>
  <si>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</si>
  <si>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</si>
  <si>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</si>
  <si>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</si>
  <si>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</si>
  <si>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Schal.rozp.</t>
  </si>
  <si>
    <t>Uprav. rozp.</t>
  </si>
  <si>
    <t>Schal.Rozp.</t>
  </si>
  <si>
    <t>Uprav.Rozp.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</si>
  <si>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</si>
  <si>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</si>
  <si>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</si>
  <si>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</si>
  <si>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</si>
  <si>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</si>
  <si>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</si>
  <si>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</si>
  <si>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Úroky běžných účtů KB, Volskbank</t>
  </si>
  <si>
    <t>Úroky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</si>
  <si>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</si>
  <si>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</si>
  <si>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</si>
  <si>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</si>
  <si>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</si>
  <si>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****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</si>
  <si>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</si>
  <si>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</si>
  <si>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</si>
  <si>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</si>
  <si>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</si>
  <si>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</si>
  <si>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</si>
  <si>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</si>
  <si>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</si>
  <si>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</si>
  <si>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</si>
  <si>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</si>
  <si>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</si>
  <si>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>Dotace ostatním zřizovatelům sociální služeb</t>
  </si>
  <si>
    <t>Program Sokrates</t>
  </si>
  <si>
    <t>Účelové inv. dotace obcím a krajům uč. pom.</t>
  </si>
  <si>
    <t>Účelové neinv.dotace obcím a krajům uč. pom.</t>
  </si>
  <si>
    <t>Finanční výpomoc obcím s vysokým podílem školských dětí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</si>
  <si>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</si>
  <si>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</si>
  <si>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</si>
  <si>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</si>
  <si>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</si>
  <si>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</si>
  <si>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</si>
  <si>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</si>
  <si>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</si>
  <si>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</si>
  <si>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</si>
  <si>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</si>
  <si>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</si>
  <si>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</si>
  <si>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</si>
  <si>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</si>
  <si>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</si>
  <si>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Dotace na podporu společenských a kulturních aktivit obcí kraje Vysočina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</si>
</sst>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</numFmts>
  <fonts count="6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sz val="9.25"/>
      <name val="Arial CE"/>
      <family val="2"/>
    </font>
    <font>
      <b/>
      <sz val="10.25"/>
      <name val="Arial CE"/>
      <family val="2"/>
    </font>
    <font>
      <sz val="10.5"/>
      <name val="Arial CE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right" vertical="center"/>
    </xf>
    <xf numFmtId="20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left" wrapText="1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 shrinkToFit="1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 vertical="center"/>
    </xf>
    <xf numFmtId="3" fontId="51" fillId="0" borderId="0" xfId="0" applyNumberFormat="1" applyFont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3" fontId="31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5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5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43" fillId="0" borderId="1" xfId="0" applyFont="1" applyFill="1" applyBorder="1" applyAlignment="1">
      <alignment wrapText="1"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shrinkToFit="1"/>
    </xf>
    <xf numFmtId="0" fontId="51" fillId="0" borderId="23" xfId="0" applyFont="1" applyFill="1" applyBorder="1" applyAlignment="1">
      <alignment horizontal="center"/>
    </xf>
    <xf numFmtId="0" fontId="56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3" fontId="36" fillId="4" borderId="0" xfId="0" applyNumberFormat="1" applyFont="1" applyFill="1" applyAlignment="1">
      <alignment/>
    </xf>
    <xf numFmtId="3" fontId="35" fillId="4" borderId="0" xfId="0" applyNumberFormat="1" applyFont="1" applyFill="1" applyAlignment="1">
      <alignment horizontal="right" vertical="center"/>
    </xf>
    <xf numFmtId="0" fontId="51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55" fillId="0" borderId="24" xfId="0" applyNumberFormat="1" applyFont="1" applyFill="1" applyBorder="1" applyAlignment="1">
      <alignment horizontal="right" vertical="top"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 inden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58" fillId="4" borderId="0" xfId="0" applyFont="1" applyFill="1" applyBorder="1" applyAlignment="1">
      <alignment horizontal="left" vertical="center" wrapText="1" indent="1"/>
    </xf>
    <xf numFmtId="3" fontId="3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/>
    </xf>
    <xf numFmtId="0" fontId="43" fillId="0" borderId="6" xfId="0" applyFont="1" applyFill="1" applyBorder="1" applyAlignment="1">
      <alignment/>
    </xf>
    <xf numFmtId="3" fontId="51" fillId="0" borderId="6" xfId="0" applyNumberFormat="1" applyFont="1" applyFill="1" applyBorder="1" applyAlignment="1">
      <alignment/>
    </xf>
    <xf numFmtId="3" fontId="51" fillId="0" borderId="13" xfId="0" applyNumberFormat="1" applyFont="1" applyFill="1" applyBorder="1" applyAlignment="1">
      <alignment/>
    </xf>
    <xf numFmtId="3" fontId="51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13" fillId="0" borderId="0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9" fillId="0" borderId="0" xfId="0" applyFont="1" applyAlignment="1">
      <alignment/>
    </xf>
    <xf numFmtId="0" fontId="51" fillId="9" borderId="29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30" xfId="0" applyFont="1" applyFill="1" applyBorder="1" applyAlignment="1">
      <alignment/>
    </xf>
    <xf numFmtId="0" fontId="43" fillId="10" borderId="27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51" fillId="2" borderId="29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30" xfId="0" applyFont="1" applyFill="1" applyBorder="1" applyAlignment="1">
      <alignment horizontal="left"/>
    </xf>
    <xf numFmtId="0" fontId="51" fillId="9" borderId="32" xfId="0" applyFont="1" applyFill="1" applyBorder="1" applyAlignment="1">
      <alignment/>
    </xf>
    <xf numFmtId="0" fontId="51" fillId="9" borderId="33" xfId="0" applyFont="1" applyFill="1" applyBorder="1" applyAlignment="1">
      <alignment/>
    </xf>
    <xf numFmtId="0" fontId="51" fillId="9" borderId="34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192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2" fillId="8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8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15"/>
          <c:w val="0.958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08084"/>
        <c:crossesAt val="0"/>
        <c:auto val="1"/>
        <c:lblOffset val="100"/>
        <c:noMultiLvlLbl val="0"/>
      </c:catAx>
      <c:valAx>
        <c:axId val="459080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13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6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51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1945252"/>
        <c:crossesAt val="0"/>
        <c:auto val="1"/>
        <c:lblOffset val="100"/>
        <c:noMultiLvlLbl val="0"/>
      </c:catAx>
      <c:valAx>
        <c:axId val="19452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25"/>
          <c:w val="0.923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926425"/>
        <c:axId val="41793506"/>
      </c:line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1"/>
        <c:majorTickMark val="out"/>
        <c:minorTickMark val="none"/>
        <c:tickLblPos val="nextTo"/>
        <c:crossAx val="375382"/>
        <c:crossesAt val="0"/>
        <c:auto val="1"/>
        <c:lblOffset val="100"/>
        <c:noMultiLvlLbl val="0"/>
      </c:catAx>
      <c:valAx>
        <c:axId val="37538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8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075"/>
          <c:w val="0.958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5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0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0200" y="0"/>
        <a:ext cx="5238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84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1020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5" name="Chart 6"/>
        <xdr:cNvGraphicFramePr/>
      </xdr:nvGraphicFramePr>
      <xdr:xfrm>
        <a:off x="0" y="2152650"/>
        <a:ext cx="10848975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6" name="Chart 8"/>
        <xdr:cNvGraphicFramePr/>
      </xdr:nvGraphicFramePr>
      <xdr:xfrm>
        <a:off x="0" y="0"/>
        <a:ext cx="541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7" name="Chart 9"/>
        <xdr:cNvGraphicFramePr/>
      </xdr:nvGraphicFramePr>
      <xdr:xfrm>
        <a:off x="5410200" y="0"/>
        <a:ext cx="5991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8" name="Chart 10"/>
        <xdr:cNvGraphicFramePr/>
      </xdr:nvGraphicFramePr>
      <xdr:xfrm>
        <a:off x="0" y="0"/>
        <a:ext cx="11601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38100</xdr:rowOff>
    </xdr:from>
    <xdr:to>
      <xdr:col>7</xdr:col>
      <xdr:colOff>371475</xdr:colOff>
      <xdr:row>85</xdr:row>
      <xdr:rowOff>133350</xdr:rowOff>
    </xdr:to>
    <xdr:graphicFrame>
      <xdr:nvGraphicFramePr>
        <xdr:cNvPr id="9" name="Chart 11"/>
        <xdr:cNvGraphicFramePr/>
      </xdr:nvGraphicFramePr>
      <xdr:xfrm>
        <a:off x="0" y="9791700"/>
        <a:ext cx="5886450" cy="4467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390525</xdr:colOff>
      <xdr:row>58</xdr:row>
      <xdr:rowOff>38100</xdr:rowOff>
    </xdr:from>
    <xdr:to>
      <xdr:col>16</xdr:col>
      <xdr:colOff>971550</xdr:colOff>
      <xdr:row>85</xdr:row>
      <xdr:rowOff>152400</xdr:rowOff>
    </xdr:to>
    <xdr:graphicFrame>
      <xdr:nvGraphicFramePr>
        <xdr:cNvPr id="10" name="Chart 12"/>
        <xdr:cNvGraphicFramePr/>
      </xdr:nvGraphicFramePr>
      <xdr:xfrm>
        <a:off x="5905500" y="9791700"/>
        <a:ext cx="6076950" cy="4486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971550</xdr:colOff>
      <xdr:row>36</xdr:row>
      <xdr:rowOff>114300</xdr:rowOff>
    </xdr:to>
    <xdr:graphicFrame>
      <xdr:nvGraphicFramePr>
        <xdr:cNvPr id="11" name="Chart 13"/>
        <xdr:cNvGraphicFramePr/>
      </xdr:nvGraphicFramePr>
      <xdr:xfrm>
        <a:off x="0" y="2152650"/>
        <a:ext cx="11982450" cy="4086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87" t="s">
        <v>564</v>
      </c>
      <c r="E1" s="487"/>
      <c r="F1" s="487"/>
      <c r="G1" s="487"/>
      <c r="H1" s="487"/>
    </row>
    <row r="2" spans="4:8" ht="14.25">
      <c r="D2" s="487" t="s">
        <v>1113</v>
      </c>
      <c r="E2" s="487"/>
      <c r="F2" s="487"/>
      <c r="G2" s="487"/>
      <c r="H2" s="487"/>
    </row>
    <row r="4" spans="1:5" ht="18">
      <c r="A4" s="812" t="s">
        <v>588</v>
      </c>
      <c r="B4" s="812"/>
      <c r="C4" s="812"/>
      <c r="D4" s="812"/>
      <c r="E4" s="812"/>
    </row>
    <row r="7" spans="1:5" ht="18">
      <c r="A7" s="813" t="s">
        <v>589</v>
      </c>
      <c r="B7" s="813"/>
      <c r="C7" s="813"/>
      <c r="D7" s="813"/>
      <c r="E7" s="813"/>
    </row>
    <row r="8" spans="2:3" ht="14.25">
      <c r="B8" s="487"/>
      <c r="C8" s="487"/>
    </row>
    <row r="9" spans="2:3" ht="14.25">
      <c r="B9" s="487"/>
      <c r="C9" s="487"/>
    </row>
    <row r="10" spans="1:3" ht="12.75">
      <c r="A10" s="63" t="s">
        <v>131</v>
      </c>
      <c r="C10" s="15"/>
    </row>
    <row r="11" spans="1:5" ht="25.5">
      <c r="A11" s="21"/>
      <c r="B11" s="49" t="s">
        <v>133</v>
      </c>
      <c r="C11" s="58" t="s">
        <v>134</v>
      </c>
      <c r="D11" s="5" t="s">
        <v>1145</v>
      </c>
      <c r="E11" s="50" t="s">
        <v>136</v>
      </c>
    </row>
    <row r="12" spans="1:5" ht="12.75">
      <c r="A12" s="22" t="s">
        <v>445</v>
      </c>
      <c r="B12" s="340">
        <v>7525545</v>
      </c>
      <c r="C12" s="340">
        <v>8497144</v>
      </c>
      <c r="D12" s="340">
        <v>8515804</v>
      </c>
      <c r="E12" s="339">
        <f>+D12/C12*100</f>
        <v>100.21960319843939</v>
      </c>
    </row>
    <row r="13" spans="1:5" ht="12.75">
      <c r="A13" s="22" t="s">
        <v>444</v>
      </c>
      <c r="B13" s="319">
        <v>7525545</v>
      </c>
      <c r="C13" s="308">
        <v>8497144</v>
      </c>
      <c r="D13" s="308">
        <v>8235896</v>
      </c>
      <c r="E13" s="339">
        <f>+D13/C13*100</f>
        <v>96.92546107256744</v>
      </c>
    </row>
    <row r="14" spans="1:5" ht="12.75">
      <c r="A14" s="33" t="s">
        <v>957</v>
      </c>
      <c r="B14" s="27">
        <f>B12-B13</f>
        <v>0</v>
      </c>
      <c r="C14" s="308">
        <f>C12-C13</f>
        <v>0</v>
      </c>
      <c r="D14" s="295">
        <f>D12-D13</f>
        <v>279908</v>
      </c>
      <c r="E14" s="300">
        <v>0</v>
      </c>
    </row>
    <row r="15" spans="1:5" ht="12.75">
      <c r="A15" s="298"/>
      <c r="B15" s="426"/>
      <c r="C15" s="426"/>
      <c r="D15" s="426"/>
      <c r="E15" s="37"/>
    </row>
    <row r="16" spans="1:5" ht="12.75">
      <c r="A16" s="17"/>
      <c r="B16" s="53"/>
      <c r="C16" s="53"/>
      <c r="D16" s="53"/>
      <c r="E16" s="37"/>
    </row>
    <row r="17" spans="1:5" ht="15">
      <c r="A17" s="810"/>
      <c r="B17" s="811"/>
      <c r="C17" s="811"/>
      <c r="D17" s="811"/>
      <c r="E17" s="811"/>
    </row>
    <row r="18" spans="1:5" ht="12.75">
      <c r="A18" s="63" t="s">
        <v>946</v>
      </c>
      <c r="B18" s="313"/>
      <c r="C18" s="314"/>
      <c r="D18" s="314"/>
      <c r="E18" s="315"/>
    </row>
    <row r="19" spans="1:9" ht="25.5">
      <c r="A19" s="21"/>
      <c r="B19" s="49" t="s">
        <v>133</v>
      </c>
      <c r="C19" s="58" t="s">
        <v>134</v>
      </c>
      <c r="D19" s="5" t="s">
        <v>1145</v>
      </c>
      <c r="E19" s="50" t="s">
        <v>136</v>
      </c>
      <c r="I19" s="119"/>
    </row>
    <row r="20" spans="1:9" ht="12.75">
      <c r="A20" s="107" t="s">
        <v>446</v>
      </c>
      <c r="B20" s="295">
        <v>3794165</v>
      </c>
      <c r="C20" s="295">
        <v>4725066</v>
      </c>
      <c r="D20" s="320">
        <v>4743726</v>
      </c>
      <c r="E20" s="120">
        <f>+D20/C20*100</f>
        <v>100.39491511864595</v>
      </c>
      <c r="I20" s="119"/>
    </row>
    <row r="21" spans="1:9" ht="12.75">
      <c r="A21" s="107" t="s">
        <v>444</v>
      </c>
      <c r="B21" s="320">
        <v>3794165</v>
      </c>
      <c r="C21" s="320">
        <v>4725066</v>
      </c>
      <c r="D21" s="320">
        <v>4463818</v>
      </c>
      <c r="E21" s="120">
        <f>+D21/C21*100</f>
        <v>94.47101902915219</v>
      </c>
      <c r="I21" s="119"/>
    </row>
    <row r="22" spans="1:5" ht="12.75">
      <c r="A22" s="107" t="s">
        <v>957</v>
      </c>
      <c r="B22" s="108">
        <f>B20-B21</f>
        <v>0</v>
      </c>
      <c r="C22" s="295">
        <f>C20-C21</f>
        <v>0</v>
      </c>
      <c r="D22" s="295">
        <f>D20-D21</f>
        <v>279908</v>
      </c>
      <c r="E22" s="231">
        <v>0</v>
      </c>
    </row>
    <row r="23" spans="2:3" ht="14.25">
      <c r="B23" s="487"/>
      <c r="C23" s="487"/>
    </row>
    <row r="24" spans="2:3" ht="14.25">
      <c r="B24" s="487"/>
      <c r="C24" s="487"/>
    </row>
    <row r="25" spans="1:12" s="15" customFormat="1" ht="26.25" customHeight="1">
      <c r="A25" s="235" t="s">
        <v>930</v>
      </c>
      <c r="B25" s="49" t="s">
        <v>133</v>
      </c>
      <c r="C25" s="58" t="s">
        <v>134</v>
      </c>
      <c r="D25" s="5" t="s">
        <v>1145</v>
      </c>
      <c r="E25" s="50" t="s">
        <v>136</v>
      </c>
      <c r="F25"/>
      <c r="G25"/>
      <c r="H25"/>
      <c r="I25"/>
      <c r="J25"/>
      <c r="K25"/>
      <c r="L25"/>
    </row>
    <row r="26" spans="1:12" s="15" customFormat="1" ht="16.5" customHeight="1">
      <c r="A26" s="571" t="s">
        <v>927</v>
      </c>
      <c r="B26" s="463">
        <v>3431507</v>
      </c>
      <c r="C26" s="492">
        <v>3790199</v>
      </c>
      <c r="D26" s="492">
        <v>3792297</v>
      </c>
      <c r="E26" s="296">
        <f>D26/C26*100</f>
        <v>100.05535329411464</v>
      </c>
      <c r="F26"/>
      <c r="G26"/>
      <c r="H26"/>
      <c r="I26"/>
      <c r="J26"/>
      <c r="K26"/>
      <c r="L26"/>
    </row>
    <row r="27" spans="1:12" s="15" customFormat="1" ht="15" customHeight="1">
      <c r="A27" s="571" t="s">
        <v>931</v>
      </c>
      <c r="B27" s="463">
        <v>252130</v>
      </c>
      <c r="C27" s="492">
        <v>323942</v>
      </c>
      <c r="D27" s="302">
        <v>362495</v>
      </c>
      <c r="E27" s="296">
        <f>D27/C27*100</f>
        <v>111.90120453661459</v>
      </c>
      <c r="F27"/>
      <c r="G27"/>
      <c r="H27"/>
      <c r="I27"/>
      <c r="J27"/>
      <c r="K27"/>
      <c r="L27"/>
    </row>
    <row r="28" spans="1:12" s="15" customFormat="1" ht="15.75" customHeight="1">
      <c r="A28" s="571" t="s">
        <v>928</v>
      </c>
      <c r="B28" s="463">
        <v>8000</v>
      </c>
      <c r="C28" s="492">
        <v>22204</v>
      </c>
      <c r="D28" s="302">
        <v>37108</v>
      </c>
      <c r="E28" s="296">
        <f>D28/C28*100</f>
        <v>167.1230408935327</v>
      </c>
      <c r="F28"/>
      <c r="G28"/>
      <c r="H28"/>
      <c r="I28"/>
      <c r="J28"/>
      <c r="K28"/>
      <c r="L28"/>
    </row>
    <row r="29" spans="1:12" s="15" customFormat="1" ht="15.75" customHeight="1">
      <c r="A29" s="571" t="s">
        <v>932</v>
      </c>
      <c r="B29" s="463">
        <v>3814888</v>
      </c>
      <c r="C29" s="492">
        <v>4198851</v>
      </c>
      <c r="D29" s="302">
        <v>4169762</v>
      </c>
      <c r="E29" s="296">
        <f>D29/C29*100</f>
        <v>99.30721523578713</v>
      </c>
      <c r="F29"/>
      <c r="G29"/>
      <c r="H29"/>
      <c r="I29"/>
      <c r="J29"/>
      <c r="K29"/>
      <c r="L29"/>
    </row>
    <row r="30" spans="1:12" s="15" customFormat="1" ht="16.5" customHeight="1">
      <c r="A30" s="574" t="s">
        <v>933</v>
      </c>
      <c r="B30" s="530">
        <f>SUM(B26:B29)</f>
        <v>7506525</v>
      </c>
      <c r="C30" s="644">
        <f>SUM(C26:C29)</f>
        <v>8335196</v>
      </c>
      <c r="D30" s="645">
        <f>SUM(D26:D29)</f>
        <v>8361662</v>
      </c>
      <c r="E30" s="531">
        <f>D30/C30*100</f>
        <v>100.31752102769988</v>
      </c>
      <c r="F30"/>
      <c r="G30"/>
      <c r="H30"/>
      <c r="I30"/>
      <c r="J30"/>
      <c r="K30"/>
      <c r="L30"/>
    </row>
    <row r="31" spans="1:12" s="15" customFormat="1" ht="12.75">
      <c r="A31" s="28"/>
      <c r="E31"/>
      <c r="F31"/>
      <c r="G31"/>
      <c r="H31"/>
      <c r="I31"/>
      <c r="J31"/>
      <c r="K31"/>
      <c r="L31"/>
    </row>
    <row r="32" spans="1:12" s="15" customFormat="1" ht="25.5">
      <c r="A32" s="575" t="s">
        <v>971</v>
      </c>
      <c r="B32" s="532" t="s">
        <v>133</v>
      </c>
      <c r="C32" s="486" t="s">
        <v>134</v>
      </c>
      <c r="D32" s="533" t="s">
        <v>1145</v>
      </c>
      <c r="E32" s="534" t="s">
        <v>136</v>
      </c>
      <c r="F32"/>
      <c r="G32"/>
      <c r="H32"/>
      <c r="I32"/>
      <c r="J32"/>
      <c r="K32"/>
      <c r="L32"/>
    </row>
    <row r="33" spans="1:12" s="15" customFormat="1" ht="51.75" customHeight="1">
      <c r="A33" s="571" t="s">
        <v>1114</v>
      </c>
      <c r="B33" s="463">
        <v>19020</v>
      </c>
      <c r="C33" s="492">
        <v>161948</v>
      </c>
      <c r="D33" s="302">
        <v>154142</v>
      </c>
      <c r="E33" s="296">
        <f>D33/C33*100</f>
        <v>95.17993429989873</v>
      </c>
      <c r="F33"/>
      <c r="G33"/>
      <c r="H33"/>
      <c r="I33"/>
      <c r="J33"/>
      <c r="K33"/>
      <c r="L33"/>
    </row>
    <row r="34" spans="1:12" s="15" customFormat="1" ht="12.75">
      <c r="A34" s="525"/>
      <c r="B34" s="528"/>
      <c r="C34" s="402"/>
      <c r="D34" s="529"/>
      <c r="E34" s="415"/>
      <c r="F34"/>
      <c r="G34"/>
      <c r="H34"/>
      <c r="I34"/>
      <c r="J34"/>
      <c r="K34"/>
      <c r="L34"/>
    </row>
    <row r="35" spans="1:12" s="15" customFormat="1" ht="12.75">
      <c r="A35" s="572" t="s">
        <v>934</v>
      </c>
      <c r="B35" s="206">
        <f>B30+B33</f>
        <v>7525545</v>
      </c>
      <c r="C35" s="206">
        <f>C30+C33</f>
        <v>8497144</v>
      </c>
      <c r="D35" s="206">
        <f>D30+D33</f>
        <v>8515804</v>
      </c>
      <c r="E35" s="220">
        <f>D35/C35*100</f>
        <v>100.21960319843939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35" t="s">
        <v>935</v>
      </c>
      <c r="B38" s="49" t="s">
        <v>133</v>
      </c>
      <c r="C38" s="58" t="s">
        <v>134</v>
      </c>
      <c r="D38" s="5" t="s">
        <v>1145</v>
      </c>
      <c r="E38" s="50" t="s">
        <v>136</v>
      </c>
      <c r="F38"/>
      <c r="G38"/>
      <c r="H38"/>
      <c r="I38"/>
      <c r="J38"/>
      <c r="K38"/>
      <c r="L38"/>
    </row>
    <row r="39" spans="1:12" s="15" customFormat="1" ht="16.5" customHeight="1">
      <c r="A39" s="571" t="s">
        <v>936</v>
      </c>
      <c r="B39" s="463">
        <v>6685304</v>
      </c>
      <c r="C39" s="492">
        <v>7064833</v>
      </c>
      <c r="D39" s="492">
        <v>6947855</v>
      </c>
      <c r="E39" s="296">
        <f>D39/C39*100</f>
        <v>98.3442213000647</v>
      </c>
      <c r="F39"/>
      <c r="G39"/>
      <c r="H39"/>
      <c r="I39"/>
      <c r="J39"/>
      <c r="K39"/>
      <c r="L39"/>
    </row>
    <row r="40" spans="1:12" s="15" customFormat="1" ht="15" customHeight="1">
      <c r="A40" s="571" t="s">
        <v>937</v>
      </c>
      <c r="B40" s="463">
        <v>628041</v>
      </c>
      <c r="C40" s="492">
        <v>902797</v>
      </c>
      <c r="D40" s="302">
        <v>758532</v>
      </c>
      <c r="E40" s="296">
        <f>D40/C40*100</f>
        <v>84.02021716952981</v>
      </c>
      <c r="F40"/>
      <c r="G40"/>
      <c r="H40"/>
      <c r="I40" s="119"/>
      <c r="J40"/>
      <c r="K40"/>
      <c r="L40"/>
    </row>
    <row r="41" spans="1:12" s="15" customFormat="1" ht="16.5" customHeight="1">
      <c r="A41" s="574" t="s">
        <v>1111</v>
      </c>
      <c r="B41" s="530">
        <f>SUM(B39:B40)</f>
        <v>7313345</v>
      </c>
      <c r="C41" s="644">
        <f>SUM(C39:C40)</f>
        <v>7967630</v>
      </c>
      <c r="D41" s="645">
        <f>SUM(D39:D40)</f>
        <v>7706387</v>
      </c>
      <c r="E41" s="531">
        <f>D41/C41*100</f>
        <v>96.72119563784965</v>
      </c>
      <c r="F41"/>
      <c r="G41"/>
      <c r="H41"/>
      <c r="I41"/>
      <c r="J41"/>
      <c r="K41"/>
      <c r="L41"/>
    </row>
    <row r="42" spans="1:12" s="15" customFormat="1" ht="12.75">
      <c r="A42" s="28"/>
      <c r="C42" s="148"/>
      <c r="D42" s="148"/>
      <c r="E42"/>
      <c r="F42"/>
      <c r="G42"/>
      <c r="H42"/>
      <c r="I42"/>
      <c r="J42"/>
      <c r="K42"/>
      <c r="L42"/>
    </row>
    <row r="43" spans="1:12" s="15" customFormat="1" ht="25.5">
      <c r="A43" s="575" t="s">
        <v>952</v>
      </c>
      <c r="B43" s="532" t="s">
        <v>133</v>
      </c>
      <c r="C43" s="486" t="s">
        <v>134</v>
      </c>
      <c r="D43" s="533" t="s">
        <v>1145</v>
      </c>
      <c r="E43" s="534" t="s">
        <v>136</v>
      </c>
      <c r="F43"/>
      <c r="G43"/>
      <c r="H43"/>
      <c r="I43"/>
      <c r="J43"/>
      <c r="K43"/>
      <c r="L43"/>
    </row>
    <row r="44" spans="1:12" s="15" customFormat="1" ht="90" customHeight="1">
      <c r="A44" s="463" t="s">
        <v>766</v>
      </c>
      <c r="B44" s="463">
        <v>212200</v>
      </c>
      <c r="C44" s="492">
        <v>529514</v>
      </c>
      <c r="D44" s="302">
        <v>529509</v>
      </c>
      <c r="E44" s="296">
        <f>D44/C44*100</f>
        <v>99.99905573790305</v>
      </c>
      <c r="F44"/>
      <c r="G44"/>
      <c r="H44"/>
      <c r="I44"/>
      <c r="J44"/>
      <c r="K44"/>
      <c r="L44"/>
    </row>
    <row r="45" spans="1:12" s="15" customFormat="1" ht="12.75">
      <c r="A45" s="525"/>
      <c r="B45" s="528"/>
      <c r="C45" s="402"/>
      <c r="D45" s="529"/>
      <c r="E45" s="415"/>
      <c r="F45"/>
      <c r="G45"/>
      <c r="H45"/>
      <c r="I45"/>
      <c r="J45"/>
      <c r="K45"/>
      <c r="L45"/>
    </row>
    <row r="46" spans="1:12" s="15" customFormat="1" ht="12.75">
      <c r="A46" s="572" t="s">
        <v>938</v>
      </c>
      <c r="B46" s="206">
        <f>B41+B44</f>
        <v>7525545</v>
      </c>
      <c r="C46" s="206">
        <f>C41+C44</f>
        <v>8497144</v>
      </c>
      <c r="D46" s="206">
        <f>D41+D44</f>
        <v>8235896</v>
      </c>
      <c r="E46" s="220">
        <f>D46/C46*100</f>
        <v>96.92546107256744</v>
      </c>
      <c r="F46"/>
      <c r="G46"/>
      <c r="H46"/>
      <c r="I46"/>
      <c r="J46"/>
      <c r="K46"/>
      <c r="L46"/>
    </row>
    <row r="47" spans="1:12" s="15" customFormat="1" ht="12.75">
      <c r="A47" s="28"/>
      <c r="E47"/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8" customHeight="1">
      <c r="A49" s="573" t="s">
        <v>957</v>
      </c>
      <c r="B49" s="270">
        <f>B35-B46</f>
        <v>0</v>
      </c>
      <c r="C49" s="270">
        <f>C35-C46</f>
        <v>0</v>
      </c>
      <c r="D49" s="270">
        <f>D35-D46</f>
        <v>279908</v>
      </c>
      <c r="E49" s="220" t="s">
        <v>479</v>
      </c>
      <c r="F49"/>
      <c r="G49"/>
      <c r="H49"/>
      <c r="I49"/>
      <c r="J49"/>
      <c r="K49"/>
      <c r="L49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29"/>
  <sheetViews>
    <sheetView workbookViewId="0" topLeftCell="A1">
      <selection activeCell="G5" sqref="G5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3" t="s">
        <v>600</v>
      </c>
      <c r="C1" s="193"/>
      <c r="D1" s="193"/>
      <c r="E1" s="193"/>
      <c r="F1" s="193"/>
      <c r="I1" s="2"/>
    </row>
    <row r="2" spans="2:9" ht="15" customHeight="1">
      <c r="B2" s="193"/>
      <c r="C2" s="193"/>
      <c r="D2" s="193"/>
      <c r="E2" s="193"/>
      <c r="F2" s="193"/>
      <c r="I2" s="2"/>
    </row>
    <row r="3" spans="2:9" ht="15" customHeight="1">
      <c r="B3" s="193"/>
      <c r="C3" s="193"/>
      <c r="D3" s="193"/>
      <c r="E3" s="193"/>
      <c r="F3" s="193"/>
      <c r="I3" s="2"/>
    </row>
    <row r="4" spans="2:9" ht="15" customHeight="1">
      <c r="B4" s="193"/>
      <c r="C4" s="193"/>
      <c r="D4" s="193"/>
      <c r="E4" s="193"/>
      <c r="F4" s="193"/>
      <c r="I4" s="2"/>
    </row>
    <row r="5" spans="1:8" ht="16.5" customHeight="1">
      <c r="A5" s="925" t="s">
        <v>949</v>
      </c>
      <c r="B5" s="797"/>
      <c r="E5" s="624">
        <v>1015666738.71</v>
      </c>
      <c r="F5" s="2" t="s">
        <v>100</v>
      </c>
      <c r="H5" s="150"/>
    </row>
    <row r="6" spans="2:8" ht="15" customHeight="1">
      <c r="B6" s="1"/>
      <c r="E6" s="150"/>
      <c r="H6" s="150"/>
    </row>
    <row r="7" spans="2:8" ht="15" customHeight="1">
      <c r="B7" s="1"/>
      <c r="E7" s="150"/>
      <c r="H7" s="150"/>
    </row>
    <row r="8" spans="1:7" ht="15.75">
      <c r="A8" s="1" t="s">
        <v>624</v>
      </c>
      <c r="C8" s="1"/>
      <c r="G8" s="309"/>
    </row>
    <row r="9" spans="1:7" ht="25.5">
      <c r="A9" s="917"/>
      <c r="B9" s="918"/>
      <c r="C9" s="51" t="s">
        <v>133</v>
      </c>
      <c r="D9" s="6" t="s">
        <v>134</v>
      </c>
      <c r="E9" s="5" t="s">
        <v>1145</v>
      </c>
      <c r="F9" s="904" t="s">
        <v>136</v>
      </c>
      <c r="G9" s="905"/>
    </row>
    <row r="10" spans="1:8" ht="36" customHeight="1">
      <c r="A10" s="886" t="s">
        <v>162</v>
      </c>
      <c r="B10" s="816"/>
      <c r="C10" s="427">
        <v>0</v>
      </c>
      <c r="D10" s="427">
        <v>0</v>
      </c>
      <c r="E10" s="427">
        <v>124936487</v>
      </c>
      <c r="F10" s="882" t="s">
        <v>479</v>
      </c>
      <c r="G10" s="883"/>
      <c r="H10" s="491"/>
    </row>
    <row r="11" spans="1:8" ht="24.75" customHeight="1">
      <c r="A11" s="886" t="s">
        <v>947</v>
      </c>
      <c r="B11" s="816"/>
      <c r="C11" s="427">
        <v>0</v>
      </c>
      <c r="D11" s="427">
        <v>0</v>
      </c>
      <c r="E11" s="427">
        <v>200000000</v>
      </c>
      <c r="F11" s="882" t="s">
        <v>479</v>
      </c>
      <c r="G11" s="883"/>
      <c r="H11" s="491"/>
    </row>
    <row r="12" spans="1:8" ht="34.5" customHeight="1">
      <c r="A12" s="886" t="s">
        <v>1054</v>
      </c>
      <c r="B12" s="816"/>
      <c r="C12" s="427">
        <v>0</v>
      </c>
      <c r="D12" s="427">
        <v>0</v>
      </c>
      <c r="E12" s="427">
        <v>119812752</v>
      </c>
      <c r="F12" s="882" t="s">
        <v>479</v>
      </c>
      <c r="G12" s="883"/>
      <c r="H12" s="491"/>
    </row>
    <row r="13" spans="1:8" ht="16.5" customHeight="1">
      <c r="A13" s="886" t="s">
        <v>1197</v>
      </c>
      <c r="B13" s="816"/>
      <c r="C13" s="427">
        <v>0</v>
      </c>
      <c r="D13" s="427">
        <v>0</v>
      </c>
      <c r="E13" s="427">
        <v>13831574</v>
      </c>
      <c r="F13" s="882" t="s">
        <v>479</v>
      </c>
      <c r="G13" s="883"/>
      <c r="H13" s="491"/>
    </row>
    <row r="14" spans="1:8" ht="16.5" customHeight="1">
      <c r="A14" s="886" t="s">
        <v>845</v>
      </c>
      <c r="B14" s="887"/>
      <c r="C14" s="427">
        <v>0</v>
      </c>
      <c r="D14" s="427">
        <v>0</v>
      </c>
      <c r="E14" s="427">
        <v>4039000</v>
      </c>
      <c r="F14" s="882" t="s">
        <v>479</v>
      </c>
      <c r="G14" s="883"/>
      <c r="H14" s="491"/>
    </row>
    <row r="15" spans="1:8" ht="33.75" customHeight="1">
      <c r="A15" s="886" t="s">
        <v>846</v>
      </c>
      <c r="B15" s="887"/>
      <c r="C15" s="427">
        <v>0</v>
      </c>
      <c r="D15" s="427">
        <v>0</v>
      </c>
      <c r="E15" s="427">
        <v>5796000</v>
      </c>
      <c r="F15" s="882" t="s">
        <v>479</v>
      </c>
      <c r="G15" s="883"/>
      <c r="H15" s="491"/>
    </row>
    <row r="16" spans="1:8" ht="17.25" customHeight="1">
      <c r="A16" s="886" t="s">
        <v>746</v>
      </c>
      <c r="B16" s="887"/>
      <c r="C16" s="427">
        <v>0</v>
      </c>
      <c r="D16" s="427">
        <v>0</v>
      </c>
      <c r="E16" s="427">
        <v>2370817</v>
      </c>
      <c r="F16" s="882" t="s">
        <v>479</v>
      </c>
      <c r="G16" s="883"/>
      <c r="H16" s="491"/>
    </row>
    <row r="17" spans="1:8" ht="22.5" customHeight="1">
      <c r="A17" s="886" t="s">
        <v>532</v>
      </c>
      <c r="B17" s="887"/>
      <c r="C17" s="427">
        <v>0</v>
      </c>
      <c r="D17" s="427">
        <v>0</v>
      </c>
      <c r="E17" s="427">
        <v>300000000</v>
      </c>
      <c r="F17" s="882" t="s">
        <v>479</v>
      </c>
      <c r="G17" s="883"/>
      <c r="H17" s="491"/>
    </row>
    <row r="18" spans="1:7" ht="15" customHeight="1">
      <c r="A18" s="919" t="s">
        <v>505</v>
      </c>
      <c r="B18" s="918"/>
      <c r="C18" s="9">
        <v>0</v>
      </c>
      <c r="D18" s="9">
        <v>0</v>
      </c>
      <c r="E18" s="9">
        <f>SUM(E10:E17)</f>
        <v>770786630</v>
      </c>
      <c r="F18" s="906" t="s">
        <v>479</v>
      </c>
      <c r="G18" s="907"/>
    </row>
    <row r="19" spans="2:6" ht="15" customHeight="1">
      <c r="B19" s="246"/>
      <c r="C19" s="247"/>
      <c r="D19" s="247"/>
      <c r="E19" s="247"/>
      <c r="F19" s="288"/>
    </row>
    <row r="20" spans="1:6" ht="15.75" customHeight="1">
      <c r="A20" s="1" t="s">
        <v>573</v>
      </c>
      <c r="B20" s="1"/>
      <c r="C20" s="247"/>
      <c r="D20" s="247"/>
      <c r="E20" s="473">
        <f>E5+E18</f>
        <v>1786453368.71</v>
      </c>
      <c r="F20" s="474" t="s">
        <v>100</v>
      </c>
    </row>
    <row r="21" spans="2:7" ht="12.75" customHeight="1">
      <c r="B21" s="246"/>
      <c r="C21" s="247"/>
      <c r="D21" s="247"/>
      <c r="E21" s="247"/>
      <c r="F21" s="288"/>
      <c r="G21" t="s">
        <v>1062</v>
      </c>
    </row>
    <row r="22" ht="15.75">
      <c r="A22" s="1" t="s">
        <v>1125</v>
      </c>
    </row>
    <row r="23" spans="1:7" ht="24" customHeight="1">
      <c r="A23" s="919"/>
      <c r="B23" s="919"/>
      <c r="C23" s="51" t="s">
        <v>133</v>
      </c>
      <c r="D23" s="6" t="s">
        <v>134</v>
      </c>
      <c r="E23" s="235" t="s">
        <v>1145</v>
      </c>
      <c r="F23" s="904" t="s">
        <v>136</v>
      </c>
      <c r="G23" s="905"/>
    </row>
    <row r="24" spans="1:8" ht="16.5" customHeight="1">
      <c r="A24" s="884" t="s">
        <v>1126</v>
      </c>
      <c r="B24" s="885"/>
      <c r="C24" s="310">
        <v>0</v>
      </c>
      <c r="D24" s="310">
        <v>0</v>
      </c>
      <c r="E24" s="302">
        <v>294459023</v>
      </c>
      <c r="F24" s="882" t="s">
        <v>479</v>
      </c>
      <c r="G24" s="883"/>
      <c r="H24" s="329"/>
    </row>
    <row r="25" spans="1:8" ht="23.25" customHeight="1">
      <c r="A25" s="886" t="s">
        <v>1077</v>
      </c>
      <c r="B25" s="920"/>
      <c r="C25" s="310">
        <v>0</v>
      </c>
      <c r="D25" s="310">
        <v>0</v>
      </c>
      <c r="E25" s="302">
        <v>1000000</v>
      </c>
      <c r="F25" s="882" t="s">
        <v>479</v>
      </c>
      <c r="G25" s="883"/>
      <c r="H25" s="329"/>
    </row>
    <row r="26" spans="1:8" ht="23.25" customHeight="1">
      <c r="A26" s="886" t="s">
        <v>926</v>
      </c>
      <c r="B26" s="920"/>
      <c r="C26" s="310">
        <v>0</v>
      </c>
      <c r="D26" s="310">
        <v>0</v>
      </c>
      <c r="E26" s="302">
        <v>13431545</v>
      </c>
      <c r="F26" s="882" t="s">
        <v>479</v>
      </c>
      <c r="G26" s="883"/>
      <c r="H26" s="329"/>
    </row>
    <row r="27" spans="1:8" ht="36" customHeight="1">
      <c r="A27" s="886" t="s">
        <v>1189</v>
      </c>
      <c r="B27" s="920"/>
      <c r="C27" s="310">
        <v>0</v>
      </c>
      <c r="D27" s="310">
        <v>0</v>
      </c>
      <c r="E27" s="302">
        <v>3500000</v>
      </c>
      <c r="F27" s="882" t="s">
        <v>479</v>
      </c>
      <c r="G27" s="883"/>
      <c r="H27" s="329"/>
    </row>
    <row r="28" spans="1:8" ht="24.75" customHeight="1">
      <c r="A28" s="913" t="s">
        <v>1237</v>
      </c>
      <c r="B28" s="914"/>
      <c r="C28" s="310">
        <v>0</v>
      </c>
      <c r="D28" s="310">
        <v>0</v>
      </c>
      <c r="E28" s="302">
        <v>140000</v>
      </c>
      <c r="F28" s="882" t="s">
        <v>479</v>
      </c>
      <c r="G28" s="883"/>
      <c r="H28" s="329"/>
    </row>
    <row r="29" spans="1:8" ht="15.75" customHeight="1">
      <c r="A29" s="884" t="s">
        <v>1100</v>
      </c>
      <c r="B29" s="885"/>
      <c r="C29" s="310">
        <v>0</v>
      </c>
      <c r="D29" s="310">
        <v>0</v>
      </c>
      <c r="E29" s="302">
        <v>16233743</v>
      </c>
      <c r="F29" s="882" t="s">
        <v>479</v>
      </c>
      <c r="G29" s="883"/>
      <c r="H29" s="329"/>
    </row>
    <row r="30" spans="1:8" ht="24.75" customHeight="1">
      <c r="A30" s="913" t="s">
        <v>835</v>
      </c>
      <c r="B30" s="914"/>
      <c r="C30" s="310">
        <v>0</v>
      </c>
      <c r="D30" s="310">
        <v>0</v>
      </c>
      <c r="E30" s="302">
        <v>26799000</v>
      </c>
      <c r="F30" s="882" t="s">
        <v>479</v>
      </c>
      <c r="G30" s="883"/>
      <c r="H30" s="329"/>
    </row>
    <row r="31" spans="1:8" ht="24.75" customHeight="1">
      <c r="A31" s="913" t="s">
        <v>1099</v>
      </c>
      <c r="B31" s="914"/>
      <c r="C31" s="310">
        <v>0</v>
      </c>
      <c r="D31" s="310">
        <v>0</v>
      </c>
      <c r="E31" s="302">
        <v>10800000</v>
      </c>
      <c r="F31" s="882" t="s">
        <v>479</v>
      </c>
      <c r="G31" s="883"/>
      <c r="H31" s="329"/>
    </row>
    <row r="32" spans="1:7" ht="15.75" customHeight="1">
      <c r="A32" s="919" t="s">
        <v>506</v>
      </c>
      <c r="B32" s="918"/>
      <c r="C32" s="9">
        <v>0</v>
      </c>
      <c r="D32" s="277">
        <v>0</v>
      </c>
      <c r="E32" s="9">
        <f>SUM(E24:E31)</f>
        <v>366363311</v>
      </c>
      <c r="F32" s="906" t="s">
        <v>479</v>
      </c>
      <c r="G32" s="907"/>
    </row>
    <row r="33" spans="1:6" ht="12.75" customHeight="1">
      <c r="A33" s="475"/>
      <c r="B33" s="431"/>
      <c r="C33" s="247"/>
      <c r="D33" s="324"/>
      <c r="E33" s="247"/>
      <c r="F33" s="248"/>
    </row>
    <row r="34" spans="1:6" ht="12.75" customHeight="1">
      <c r="A34" s="475"/>
      <c r="B34" s="431"/>
      <c r="C34" s="247"/>
      <c r="D34" s="324"/>
      <c r="E34" s="247"/>
      <c r="F34" s="248"/>
    </row>
    <row r="35" spans="1:6" ht="15.75" customHeight="1">
      <c r="A35" s="1" t="s">
        <v>601</v>
      </c>
      <c r="B35" s="1"/>
      <c r="C35" s="247"/>
      <c r="D35" s="324"/>
      <c r="E35" s="473">
        <f>E20-E32</f>
        <v>1420090057.71</v>
      </c>
      <c r="F35" s="474" t="s">
        <v>100</v>
      </c>
    </row>
    <row r="36" spans="5:6" ht="13.5" customHeight="1">
      <c r="E36" s="473"/>
      <c r="F36" s="474"/>
    </row>
    <row r="37" spans="5:6" ht="13.5" customHeight="1">
      <c r="E37" s="473"/>
      <c r="F37" s="474"/>
    </row>
    <row r="38" spans="1:5" ht="13.5" customHeight="1">
      <c r="A38" s="409" t="s">
        <v>1142</v>
      </c>
      <c r="E38" s="287"/>
    </row>
    <row r="39" spans="1:6" ht="14.25" customHeight="1">
      <c r="A39" s="405" t="s">
        <v>1082</v>
      </c>
      <c r="E39" s="304"/>
      <c r="F39" s="303"/>
    </row>
    <row r="40" ht="15">
      <c r="A40" s="286" t="s">
        <v>1083</v>
      </c>
    </row>
    <row r="41" ht="15">
      <c r="A41" s="286"/>
    </row>
    <row r="42" ht="15">
      <c r="A42" s="286"/>
    </row>
    <row r="43" spans="1:6" ht="16.5" customHeight="1">
      <c r="A43" s="924" t="s">
        <v>1116</v>
      </c>
      <c r="B43" s="797"/>
      <c r="C43" s="797"/>
      <c r="D43" s="797"/>
      <c r="E43" s="811"/>
      <c r="F43" s="434"/>
    </row>
    <row r="44" spans="1:7" ht="35.25" customHeight="1">
      <c r="A44" s="776" t="s">
        <v>1134</v>
      </c>
      <c r="B44" s="921" t="s">
        <v>1135</v>
      </c>
      <c r="C44" s="922"/>
      <c r="D44" s="922"/>
      <c r="E44" s="923"/>
      <c r="F44" s="775" t="s">
        <v>362</v>
      </c>
      <c r="G44" s="599" t="s">
        <v>363</v>
      </c>
    </row>
    <row r="45" spans="1:7" ht="18.75" customHeight="1">
      <c r="A45" s="339" t="s">
        <v>1136</v>
      </c>
      <c r="B45" s="915" t="s">
        <v>1120</v>
      </c>
      <c r="C45" s="916"/>
      <c r="D45" s="916"/>
      <c r="E45" s="887"/>
      <c r="F45" s="490">
        <v>2139000</v>
      </c>
      <c r="G45" s="488">
        <v>1925000</v>
      </c>
    </row>
    <row r="46" spans="1:7" ht="18.75" customHeight="1">
      <c r="A46" s="339" t="s">
        <v>489</v>
      </c>
      <c r="B46" s="915" t="s">
        <v>1081</v>
      </c>
      <c r="C46" s="916"/>
      <c r="D46" s="916"/>
      <c r="E46" s="887"/>
      <c r="F46" s="490">
        <v>1703000</v>
      </c>
      <c r="G46" s="488">
        <v>1508860</v>
      </c>
    </row>
    <row r="47" spans="1:7" ht="18.75" customHeight="1">
      <c r="A47" s="339" t="s">
        <v>1137</v>
      </c>
      <c r="B47" s="915" t="s">
        <v>1122</v>
      </c>
      <c r="C47" s="916"/>
      <c r="D47" s="916"/>
      <c r="E47" s="887"/>
      <c r="F47" s="488">
        <v>666000</v>
      </c>
      <c r="G47" s="488">
        <v>579420</v>
      </c>
    </row>
    <row r="48" spans="1:7" ht="18.75" customHeight="1">
      <c r="A48" s="339" t="s">
        <v>566</v>
      </c>
      <c r="B48" s="915" t="s">
        <v>1121</v>
      </c>
      <c r="C48" s="916"/>
      <c r="D48" s="916"/>
      <c r="E48" s="887"/>
      <c r="F48" s="490">
        <v>377000</v>
      </c>
      <c r="G48" s="488">
        <v>331760</v>
      </c>
    </row>
    <row r="49" spans="1:7" ht="18.75" customHeight="1">
      <c r="A49" s="339" t="s">
        <v>1138</v>
      </c>
      <c r="B49" s="915" t="s">
        <v>568</v>
      </c>
      <c r="C49" s="916"/>
      <c r="D49" s="916"/>
      <c r="E49" s="887"/>
      <c r="F49" s="490">
        <v>1982000</v>
      </c>
      <c r="G49" s="488">
        <v>1793710</v>
      </c>
    </row>
    <row r="50" spans="1:7" ht="18.75" customHeight="1">
      <c r="A50" s="339" t="s">
        <v>1139</v>
      </c>
      <c r="B50" s="915" t="s">
        <v>540</v>
      </c>
      <c r="C50" s="916"/>
      <c r="D50" s="916"/>
      <c r="E50" s="887"/>
      <c r="F50" s="490">
        <v>260000</v>
      </c>
      <c r="G50" s="488">
        <v>0</v>
      </c>
    </row>
    <row r="51" spans="1:7" ht="18.75" customHeight="1">
      <c r="A51" s="339" t="s">
        <v>1141</v>
      </c>
      <c r="B51" s="915" t="s">
        <v>1127</v>
      </c>
      <c r="C51" s="916"/>
      <c r="D51" s="916"/>
      <c r="E51" s="887"/>
      <c r="F51" s="490">
        <v>1411000</v>
      </c>
      <c r="G51" s="488">
        <v>1058250</v>
      </c>
    </row>
    <row r="52" spans="1:7" ht="18.75" customHeight="1">
      <c r="A52" s="339" t="s">
        <v>929</v>
      </c>
      <c r="B52" s="915" t="s">
        <v>1085</v>
      </c>
      <c r="C52" s="916"/>
      <c r="D52" s="916"/>
      <c r="E52" s="887"/>
      <c r="F52" s="490">
        <v>238000</v>
      </c>
      <c r="G52" s="488">
        <v>202300</v>
      </c>
    </row>
    <row r="53" spans="1:7" ht="18.75" customHeight="1">
      <c r="A53" s="339" t="s">
        <v>833</v>
      </c>
      <c r="B53" s="915" t="s">
        <v>1086</v>
      </c>
      <c r="C53" s="916"/>
      <c r="D53" s="916"/>
      <c r="E53" s="887"/>
      <c r="F53" s="490">
        <v>11776000</v>
      </c>
      <c r="G53" s="488">
        <v>10009600</v>
      </c>
    </row>
    <row r="54" spans="1:7" ht="18.75" customHeight="1">
      <c r="A54" s="339">
        <v>236108</v>
      </c>
      <c r="B54" s="915" t="s">
        <v>1013</v>
      </c>
      <c r="C54" s="916"/>
      <c r="D54" s="916"/>
      <c r="E54" s="887"/>
      <c r="F54" s="490">
        <v>11950000</v>
      </c>
      <c r="G54" s="488">
        <v>10755000</v>
      </c>
    </row>
    <row r="55" spans="1:7" ht="35.25" customHeight="1">
      <c r="A55" s="776" t="s">
        <v>1134</v>
      </c>
      <c r="B55" s="921" t="s">
        <v>1135</v>
      </c>
      <c r="C55" s="922"/>
      <c r="D55" s="922"/>
      <c r="E55" s="923"/>
      <c r="F55" s="775" t="s">
        <v>362</v>
      </c>
      <c r="G55" s="599" t="s">
        <v>363</v>
      </c>
    </row>
    <row r="56" spans="1:7" ht="18.75" customHeight="1">
      <c r="A56" s="339" t="s">
        <v>46</v>
      </c>
      <c r="B56" s="915" t="s">
        <v>575</v>
      </c>
      <c r="C56" s="916" t="s">
        <v>575</v>
      </c>
      <c r="D56" s="916" t="s">
        <v>575</v>
      </c>
      <c r="E56" s="887" t="s">
        <v>575</v>
      </c>
      <c r="F56" s="910">
        <v>479792000</v>
      </c>
      <c r="G56" s="910">
        <v>443807600</v>
      </c>
    </row>
    <row r="57" spans="1:7" ht="18.75" customHeight="1">
      <c r="A57" s="339" t="s">
        <v>47</v>
      </c>
      <c r="B57" s="915" t="s">
        <v>576</v>
      </c>
      <c r="C57" s="916" t="s">
        <v>576</v>
      </c>
      <c r="D57" s="916" t="s">
        <v>576</v>
      </c>
      <c r="E57" s="887" t="s">
        <v>576</v>
      </c>
      <c r="F57" s="911"/>
      <c r="G57" s="911"/>
    </row>
    <row r="58" spans="1:7" ht="18.75" customHeight="1">
      <c r="A58" s="339" t="s">
        <v>48</v>
      </c>
      <c r="B58" s="915" t="s">
        <v>577</v>
      </c>
      <c r="C58" s="916" t="s">
        <v>577</v>
      </c>
      <c r="D58" s="916" t="s">
        <v>577</v>
      </c>
      <c r="E58" s="887" t="s">
        <v>577</v>
      </c>
      <c r="F58" s="911"/>
      <c r="G58" s="911"/>
    </row>
    <row r="59" spans="1:7" ht="18.75" customHeight="1">
      <c r="A59" s="339" t="s">
        <v>49</v>
      </c>
      <c r="B59" s="915" t="s">
        <v>583</v>
      </c>
      <c r="C59" s="916" t="s">
        <v>583</v>
      </c>
      <c r="D59" s="916" t="s">
        <v>583</v>
      </c>
      <c r="E59" s="887" t="s">
        <v>583</v>
      </c>
      <c r="F59" s="911"/>
      <c r="G59" s="911"/>
    </row>
    <row r="60" spans="1:7" ht="18.75" customHeight="1">
      <c r="A60" s="339" t="s">
        <v>50</v>
      </c>
      <c r="B60" s="915" t="s">
        <v>1238</v>
      </c>
      <c r="C60" s="916" t="s">
        <v>586</v>
      </c>
      <c r="D60" s="916" t="s">
        <v>586</v>
      </c>
      <c r="E60" s="887" t="s">
        <v>586</v>
      </c>
      <c r="F60" s="911"/>
      <c r="G60" s="911"/>
    </row>
    <row r="61" spans="1:7" ht="18.75" customHeight="1">
      <c r="A61" s="339" t="s">
        <v>51</v>
      </c>
      <c r="B61" s="915" t="s">
        <v>585</v>
      </c>
      <c r="C61" s="916" t="s">
        <v>585</v>
      </c>
      <c r="D61" s="916" t="s">
        <v>585</v>
      </c>
      <c r="E61" s="887" t="s">
        <v>585</v>
      </c>
      <c r="F61" s="911"/>
      <c r="G61" s="911"/>
    </row>
    <row r="62" spans="1:7" ht="18.75" customHeight="1">
      <c r="A62" s="339">
        <v>236102</v>
      </c>
      <c r="B62" s="915" t="s">
        <v>1239</v>
      </c>
      <c r="C62" s="916" t="s">
        <v>584</v>
      </c>
      <c r="D62" s="916" t="s">
        <v>584</v>
      </c>
      <c r="E62" s="887" t="s">
        <v>584</v>
      </c>
      <c r="F62" s="911"/>
      <c r="G62" s="911"/>
    </row>
    <row r="63" spans="1:7" ht="18.75" customHeight="1">
      <c r="A63" s="339">
        <v>236103</v>
      </c>
      <c r="B63" s="915" t="s">
        <v>587</v>
      </c>
      <c r="C63" s="916" t="s">
        <v>587</v>
      </c>
      <c r="D63" s="916" t="s">
        <v>587</v>
      </c>
      <c r="E63" s="887" t="s">
        <v>587</v>
      </c>
      <c r="F63" s="911"/>
      <c r="G63" s="911"/>
    </row>
    <row r="64" spans="1:7" ht="18.75" customHeight="1">
      <c r="A64" s="339">
        <v>236104</v>
      </c>
      <c r="B64" s="915" t="s">
        <v>606</v>
      </c>
      <c r="C64" s="916" t="s">
        <v>606</v>
      </c>
      <c r="D64" s="916" t="s">
        <v>606</v>
      </c>
      <c r="E64" s="887" t="s">
        <v>606</v>
      </c>
      <c r="F64" s="911"/>
      <c r="G64" s="911"/>
    </row>
    <row r="65" spans="1:7" ht="18.75" customHeight="1">
      <c r="A65" s="339">
        <v>236105</v>
      </c>
      <c r="B65" s="915" t="s">
        <v>607</v>
      </c>
      <c r="C65" s="916" t="s">
        <v>607</v>
      </c>
      <c r="D65" s="916" t="s">
        <v>607</v>
      </c>
      <c r="E65" s="887" t="s">
        <v>607</v>
      </c>
      <c r="F65" s="911"/>
      <c r="G65" s="911"/>
    </row>
    <row r="66" spans="1:7" ht="18.75" customHeight="1">
      <c r="A66" s="339">
        <v>236106</v>
      </c>
      <c r="B66" s="915" t="s">
        <v>608</v>
      </c>
      <c r="C66" s="916" t="s">
        <v>608</v>
      </c>
      <c r="D66" s="916" t="s">
        <v>608</v>
      </c>
      <c r="E66" s="887" t="s">
        <v>608</v>
      </c>
      <c r="F66" s="911"/>
      <c r="G66" s="911"/>
    </row>
    <row r="67" spans="1:7" ht="18.75" customHeight="1">
      <c r="A67" s="339">
        <v>236107</v>
      </c>
      <c r="B67" s="915" t="s">
        <v>609</v>
      </c>
      <c r="C67" s="916" t="s">
        <v>609</v>
      </c>
      <c r="D67" s="916" t="s">
        <v>609</v>
      </c>
      <c r="E67" s="887" t="s">
        <v>609</v>
      </c>
      <c r="F67" s="911"/>
      <c r="G67" s="911"/>
    </row>
    <row r="68" spans="1:7" ht="18.75" customHeight="1">
      <c r="A68" s="339" t="s">
        <v>1140</v>
      </c>
      <c r="B68" s="915" t="s">
        <v>610</v>
      </c>
      <c r="C68" s="916" t="s">
        <v>610</v>
      </c>
      <c r="D68" s="916" t="s">
        <v>610</v>
      </c>
      <c r="E68" s="887" t="s">
        <v>610</v>
      </c>
      <c r="F68" s="911"/>
      <c r="G68" s="911"/>
    </row>
    <row r="69" spans="1:7" ht="18.75" customHeight="1">
      <c r="A69" s="339">
        <v>236109</v>
      </c>
      <c r="B69" s="915" t="s">
        <v>611</v>
      </c>
      <c r="C69" s="916" t="s">
        <v>611</v>
      </c>
      <c r="D69" s="916" t="s">
        <v>611</v>
      </c>
      <c r="E69" s="887" t="s">
        <v>611</v>
      </c>
      <c r="F69" s="911"/>
      <c r="G69" s="911"/>
    </row>
    <row r="70" spans="1:7" ht="18.75" customHeight="1">
      <c r="A70" s="339">
        <v>236110</v>
      </c>
      <c r="B70" s="915" t="s">
        <v>612</v>
      </c>
      <c r="C70" s="916" t="s">
        <v>612</v>
      </c>
      <c r="D70" s="916" t="s">
        <v>612</v>
      </c>
      <c r="E70" s="887" t="s">
        <v>612</v>
      </c>
      <c r="F70" s="911"/>
      <c r="G70" s="911"/>
    </row>
    <row r="71" spans="1:7" ht="21" customHeight="1">
      <c r="A71" s="339">
        <v>236111</v>
      </c>
      <c r="B71" s="915" t="s">
        <v>613</v>
      </c>
      <c r="C71" s="916" t="s">
        <v>613</v>
      </c>
      <c r="D71" s="916" t="s">
        <v>613</v>
      </c>
      <c r="E71" s="887" t="s">
        <v>613</v>
      </c>
      <c r="F71" s="911"/>
      <c r="G71" s="911"/>
    </row>
    <row r="72" spans="1:7" ht="18.75" customHeight="1">
      <c r="A72" s="339">
        <v>236112</v>
      </c>
      <c r="B72" s="915" t="s">
        <v>614</v>
      </c>
      <c r="C72" s="916" t="s">
        <v>614</v>
      </c>
      <c r="D72" s="916" t="s">
        <v>614</v>
      </c>
      <c r="E72" s="887" t="s">
        <v>614</v>
      </c>
      <c r="F72" s="911"/>
      <c r="G72" s="911"/>
    </row>
    <row r="73" spans="1:7" ht="18.75" customHeight="1">
      <c r="A73" s="339">
        <v>236113</v>
      </c>
      <c r="B73" s="915" t="s">
        <v>615</v>
      </c>
      <c r="C73" s="916" t="s">
        <v>615</v>
      </c>
      <c r="D73" s="916" t="s">
        <v>615</v>
      </c>
      <c r="E73" s="887" t="s">
        <v>615</v>
      </c>
      <c r="F73" s="911"/>
      <c r="G73" s="911"/>
    </row>
    <row r="74" spans="1:7" ht="18.75" customHeight="1">
      <c r="A74" s="339">
        <v>236114</v>
      </c>
      <c r="B74" s="915" t="s">
        <v>616</v>
      </c>
      <c r="C74" s="916" t="s">
        <v>616</v>
      </c>
      <c r="D74" s="916" t="s">
        <v>616</v>
      </c>
      <c r="E74" s="887" t="s">
        <v>616</v>
      </c>
      <c r="F74" s="911"/>
      <c r="G74" s="911"/>
    </row>
    <row r="75" spans="1:7" ht="18.75" customHeight="1">
      <c r="A75" s="339">
        <v>236115</v>
      </c>
      <c r="B75" s="915" t="s">
        <v>617</v>
      </c>
      <c r="C75" s="916" t="s">
        <v>617</v>
      </c>
      <c r="D75" s="916" t="s">
        <v>617</v>
      </c>
      <c r="E75" s="887" t="s">
        <v>617</v>
      </c>
      <c r="F75" s="911"/>
      <c r="G75" s="911"/>
    </row>
    <row r="76" spans="1:7" ht="18.75" customHeight="1">
      <c r="A76" s="339">
        <v>236116</v>
      </c>
      <c r="B76" s="915" t="s">
        <v>623</v>
      </c>
      <c r="C76" s="916" t="s">
        <v>623</v>
      </c>
      <c r="D76" s="916" t="s">
        <v>623</v>
      </c>
      <c r="E76" s="887" t="s">
        <v>623</v>
      </c>
      <c r="F76" s="912"/>
      <c r="G76" s="912"/>
    </row>
    <row r="77" spans="1:7" ht="18.75" customHeight="1">
      <c r="A77" s="339">
        <v>236117</v>
      </c>
      <c r="B77" s="915" t="s">
        <v>1148</v>
      </c>
      <c r="C77" s="916"/>
      <c r="D77" s="916"/>
      <c r="E77" s="887"/>
      <c r="F77" s="910">
        <v>1195900000</v>
      </c>
      <c r="G77" s="910">
        <v>1106207500</v>
      </c>
    </row>
    <row r="78" spans="1:7" ht="18.75" customHeight="1">
      <c r="A78" s="339">
        <v>236118</v>
      </c>
      <c r="B78" s="915" t="s">
        <v>1149</v>
      </c>
      <c r="C78" s="916"/>
      <c r="D78" s="916"/>
      <c r="E78" s="887"/>
      <c r="F78" s="929"/>
      <c r="G78" s="929"/>
    </row>
    <row r="79" spans="1:7" ht="18.75" customHeight="1">
      <c r="A79" s="339">
        <v>236119</v>
      </c>
      <c r="B79" s="915" t="s">
        <v>1150</v>
      </c>
      <c r="C79" s="916"/>
      <c r="D79" s="916"/>
      <c r="E79" s="887"/>
      <c r="F79" s="929"/>
      <c r="G79" s="929"/>
    </row>
    <row r="80" spans="1:7" ht="18.75" customHeight="1">
      <c r="A80" s="339">
        <v>236120</v>
      </c>
      <c r="B80" s="915" t="s">
        <v>1151</v>
      </c>
      <c r="C80" s="916"/>
      <c r="D80" s="916"/>
      <c r="E80" s="887"/>
      <c r="F80" s="929"/>
      <c r="G80" s="929"/>
    </row>
    <row r="81" spans="1:7" ht="18.75" customHeight="1">
      <c r="A81" s="339">
        <v>236121</v>
      </c>
      <c r="B81" s="915" t="s">
        <v>1152</v>
      </c>
      <c r="C81" s="916"/>
      <c r="D81" s="916"/>
      <c r="E81" s="887"/>
      <c r="F81" s="929"/>
      <c r="G81" s="929"/>
    </row>
    <row r="82" spans="1:7" ht="18.75" customHeight="1">
      <c r="A82" s="339">
        <v>236122</v>
      </c>
      <c r="B82" s="915" t="s">
        <v>1153</v>
      </c>
      <c r="C82" s="916"/>
      <c r="D82" s="916"/>
      <c r="E82" s="887"/>
      <c r="F82" s="929"/>
      <c r="G82" s="929"/>
    </row>
    <row r="83" spans="1:7" ht="18.75" customHeight="1">
      <c r="A83" s="339">
        <v>236123</v>
      </c>
      <c r="B83" s="915" t="s">
        <v>1154</v>
      </c>
      <c r="C83" s="916"/>
      <c r="D83" s="916"/>
      <c r="E83" s="887"/>
      <c r="F83" s="929"/>
      <c r="G83" s="929"/>
    </row>
    <row r="84" spans="1:7" ht="18.75" customHeight="1">
      <c r="A84" s="339">
        <v>236124</v>
      </c>
      <c r="B84" s="915" t="s">
        <v>1155</v>
      </c>
      <c r="C84" s="916"/>
      <c r="D84" s="916"/>
      <c r="E84" s="887"/>
      <c r="F84" s="929"/>
      <c r="G84" s="929"/>
    </row>
    <row r="85" spans="1:7" ht="18.75" customHeight="1">
      <c r="A85" s="339">
        <v>236125</v>
      </c>
      <c r="B85" s="915" t="s">
        <v>1156</v>
      </c>
      <c r="C85" s="916"/>
      <c r="D85" s="916"/>
      <c r="E85" s="887"/>
      <c r="F85" s="929"/>
      <c r="G85" s="929"/>
    </row>
    <row r="86" spans="1:7" ht="18.75" customHeight="1">
      <c r="A86" s="339">
        <v>236126</v>
      </c>
      <c r="B86" s="915" t="s">
        <v>1157</v>
      </c>
      <c r="C86" s="916"/>
      <c r="D86" s="916"/>
      <c r="E86" s="887"/>
      <c r="F86" s="929"/>
      <c r="G86" s="929"/>
    </row>
    <row r="87" spans="1:7" ht="18.75" customHeight="1">
      <c r="A87" s="339">
        <v>236127</v>
      </c>
      <c r="B87" s="915" t="s">
        <v>1158</v>
      </c>
      <c r="C87" s="916"/>
      <c r="D87" s="916"/>
      <c r="E87" s="887"/>
      <c r="F87" s="929"/>
      <c r="G87" s="929"/>
    </row>
    <row r="88" spans="1:7" ht="18.75" customHeight="1">
      <c r="A88" s="339">
        <v>236128</v>
      </c>
      <c r="B88" s="915" t="s">
        <v>1159</v>
      </c>
      <c r="C88" s="916"/>
      <c r="D88" s="916"/>
      <c r="E88" s="887"/>
      <c r="F88" s="929"/>
      <c r="G88" s="929"/>
    </row>
    <row r="89" spans="1:7" ht="18.75" customHeight="1">
      <c r="A89" s="339">
        <v>236129</v>
      </c>
      <c r="B89" s="915" t="s">
        <v>1160</v>
      </c>
      <c r="C89" s="916"/>
      <c r="D89" s="916"/>
      <c r="E89" s="887"/>
      <c r="F89" s="929"/>
      <c r="G89" s="929"/>
    </row>
    <row r="90" spans="1:7" ht="18.75" customHeight="1">
      <c r="A90" s="339">
        <v>236130</v>
      </c>
      <c r="B90" s="915" t="s">
        <v>1161</v>
      </c>
      <c r="C90" s="916"/>
      <c r="D90" s="916"/>
      <c r="E90" s="887"/>
      <c r="F90" s="929"/>
      <c r="G90" s="929"/>
    </row>
    <row r="91" spans="1:7" ht="18.75" customHeight="1">
      <c r="A91" s="339">
        <v>236131</v>
      </c>
      <c r="B91" s="915" t="s">
        <v>1162</v>
      </c>
      <c r="C91" s="916"/>
      <c r="D91" s="916"/>
      <c r="E91" s="887"/>
      <c r="F91" s="929"/>
      <c r="G91" s="929"/>
    </row>
    <row r="92" spans="1:7" ht="18.75" customHeight="1">
      <c r="A92" s="339">
        <v>236132</v>
      </c>
      <c r="B92" s="915" t="s">
        <v>1163</v>
      </c>
      <c r="C92" s="916"/>
      <c r="D92" s="916"/>
      <c r="E92" s="887"/>
      <c r="F92" s="929"/>
      <c r="G92" s="929"/>
    </row>
    <row r="93" spans="1:7" ht="18.75" customHeight="1">
      <c r="A93" s="339">
        <v>236133</v>
      </c>
      <c r="B93" s="915" t="s">
        <v>1164</v>
      </c>
      <c r="C93" s="916"/>
      <c r="D93" s="916"/>
      <c r="E93" s="887"/>
      <c r="F93" s="929"/>
      <c r="G93" s="929"/>
    </row>
    <row r="94" spans="1:7" ht="18.75" customHeight="1">
      <c r="A94" s="339">
        <v>236134</v>
      </c>
      <c r="B94" s="915" t="s">
        <v>1165</v>
      </c>
      <c r="C94" s="916"/>
      <c r="D94" s="916"/>
      <c r="E94" s="887"/>
      <c r="F94" s="929"/>
      <c r="G94" s="929"/>
    </row>
    <row r="95" spans="1:7" ht="18.75" customHeight="1">
      <c r="A95" s="339">
        <v>236135</v>
      </c>
      <c r="B95" s="915" t="s">
        <v>1166</v>
      </c>
      <c r="C95" s="916"/>
      <c r="D95" s="916"/>
      <c r="E95" s="887"/>
      <c r="F95" s="929"/>
      <c r="G95" s="929"/>
    </row>
    <row r="96" spans="1:7" ht="18.75" customHeight="1">
      <c r="A96" s="339">
        <v>236136</v>
      </c>
      <c r="B96" s="915" t="s">
        <v>1168</v>
      </c>
      <c r="C96" s="916"/>
      <c r="D96" s="916"/>
      <c r="E96" s="887"/>
      <c r="F96" s="929"/>
      <c r="G96" s="929"/>
    </row>
    <row r="97" spans="1:7" ht="18.75" customHeight="1">
      <c r="A97" s="339">
        <v>236137</v>
      </c>
      <c r="B97" s="915" t="s">
        <v>1169</v>
      </c>
      <c r="C97" s="916"/>
      <c r="D97" s="916"/>
      <c r="E97" s="887"/>
      <c r="F97" s="929"/>
      <c r="G97" s="929"/>
    </row>
    <row r="98" spans="1:7" ht="18.75" customHeight="1">
      <c r="A98" s="339" t="s">
        <v>328</v>
      </c>
      <c r="B98" s="915" t="s">
        <v>329</v>
      </c>
      <c r="C98" s="916"/>
      <c r="D98" s="916"/>
      <c r="E98" s="887"/>
      <c r="F98" s="488">
        <v>248917000</v>
      </c>
      <c r="G98" s="488">
        <v>211579450</v>
      </c>
    </row>
    <row r="99" spans="1:7" ht="18.75" customHeight="1">
      <c r="A99" s="339">
        <v>236138</v>
      </c>
      <c r="B99" s="891" t="s">
        <v>491</v>
      </c>
      <c r="C99" s="892"/>
      <c r="D99" s="892"/>
      <c r="E99" s="893"/>
      <c r="F99" s="488">
        <v>381699000</v>
      </c>
      <c r="G99" s="488">
        <v>137411640</v>
      </c>
    </row>
    <row r="100" spans="1:7" ht="16.5" customHeight="1">
      <c r="A100" s="339">
        <v>236139</v>
      </c>
      <c r="B100" s="891" t="s">
        <v>492</v>
      </c>
      <c r="C100" s="892"/>
      <c r="D100" s="892"/>
      <c r="E100" s="893"/>
      <c r="F100" s="488">
        <v>431680000</v>
      </c>
      <c r="G100" s="488">
        <v>142454400</v>
      </c>
    </row>
    <row r="101" spans="1:7" ht="16.5" customHeight="1">
      <c r="A101" s="339">
        <v>236140</v>
      </c>
      <c r="B101" s="891" t="s">
        <v>493</v>
      </c>
      <c r="C101" s="892"/>
      <c r="D101" s="892"/>
      <c r="E101" s="893"/>
      <c r="F101" s="490">
        <v>308950000</v>
      </c>
      <c r="G101" s="488">
        <v>123580000</v>
      </c>
    </row>
    <row r="102" spans="1:7" ht="16.5" customHeight="1">
      <c r="A102" s="339">
        <v>236141</v>
      </c>
      <c r="B102" s="888" t="s">
        <v>494</v>
      </c>
      <c r="C102" s="889"/>
      <c r="D102" s="889"/>
      <c r="E102" s="890"/>
      <c r="F102" s="490">
        <v>155700000</v>
      </c>
      <c r="G102" s="488">
        <v>60723000</v>
      </c>
    </row>
    <row r="103" spans="1:7" ht="24.75" customHeight="1">
      <c r="A103" s="339">
        <v>236145</v>
      </c>
      <c r="B103" s="891" t="s">
        <v>454</v>
      </c>
      <c r="C103" s="892"/>
      <c r="D103" s="892"/>
      <c r="E103" s="893"/>
      <c r="F103" s="490">
        <v>1080000</v>
      </c>
      <c r="G103" s="488">
        <v>1080000</v>
      </c>
    </row>
    <row r="104" spans="1:7" ht="24.75" customHeight="1">
      <c r="A104" s="339">
        <v>236146</v>
      </c>
      <c r="B104" s="891" t="s">
        <v>1011</v>
      </c>
      <c r="C104" s="892"/>
      <c r="D104" s="892"/>
      <c r="E104" s="893"/>
      <c r="F104" s="490">
        <v>300000</v>
      </c>
      <c r="G104" s="488">
        <v>300000</v>
      </c>
    </row>
    <row r="105" spans="1:7" ht="17.25" customHeight="1">
      <c r="A105" s="339">
        <v>236148</v>
      </c>
      <c r="B105" s="891" t="s">
        <v>364</v>
      </c>
      <c r="C105" s="892"/>
      <c r="D105" s="892"/>
      <c r="E105" s="893"/>
      <c r="F105" s="490">
        <v>465000</v>
      </c>
      <c r="G105" s="488">
        <v>395250</v>
      </c>
    </row>
    <row r="106" spans="1:7" ht="35.25" customHeight="1">
      <c r="A106" s="776" t="s">
        <v>1134</v>
      </c>
      <c r="B106" s="921" t="s">
        <v>1135</v>
      </c>
      <c r="C106" s="922"/>
      <c r="D106" s="922"/>
      <c r="E106" s="923"/>
      <c r="F106" s="775" t="s">
        <v>362</v>
      </c>
      <c r="G106" s="599" t="s">
        <v>363</v>
      </c>
    </row>
    <row r="107" spans="1:7" ht="16.5" customHeight="1">
      <c r="A107" s="339">
        <v>236151</v>
      </c>
      <c r="B107" s="891" t="s">
        <v>1007</v>
      </c>
      <c r="C107" s="892"/>
      <c r="D107" s="892"/>
      <c r="E107" s="893"/>
      <c r="F107" s="490">
        <v>49975000</v>
      </c>
      <c r="G107" s="488">
        <v>37481250</v>
      </c>
    </row>
    <row r="108" spans="1:7" ht="18.75" customHeight="1">
      <c r="A108" s="339">
        <v>236152</v>
      </c>
      <c r="B108" s="891" t="s">
        <v>962</v>
      </c>
      <c r="C108" s="892"/>
      <c r="D108" s="892"/>
      <c r="E108" s="893"/>
      <c r="F108" s="490">
        <v>49850000</v>
      </c>
      <c r="G108" s="488">
        <v>37387500</v>
      </c>
    </row>
    <row r="109" spans="1:7" ht="16.5" customHeight="1">
      <c r="A109" s="339">
        <v>236154</v>
      </c>
      <c r="B109" s="891" t="s">
        <v>1055</v>
      </c>
      <c r="C109" s="892"/>
      <c r="D109" s="892"/>
      <c r="E109" s="893"/>
      <c r="F109" s="490">
        <v>6635000</v>
      </c>
      <c r="G109" s="488">
        <v>6137375</v>
      </c>
    </row>
    <row r="110" spans="1:7" ht="18.75" customHeight="1">
      <c r="A110" s="339">
        <v>236155</v>
      </c>
      <c r="B110" s="891" t="s">
        <v>977</v>
      </c>
      <c r="C110" s="892"/>
      <c r="D110" s="892"/>
      <c r="E110" s="893"/>
      <c r="F110" s="490">
        <v>24000000</v>
      </c>
      <c r="G110" s="488">
        <v>9600000</v>
      </c>
    </row>
    <row r="111" spans="1:7" ht="18.75" customHeight="1">
      <c r="A111" s="339">
        <v>236157</v>
      </c>
      <c r="B111" s="891" t="s">
        <v>976</v>
      </c>
      <c r="C111" s="892"/>
      <c r="D111" s="892"/>
      <c r="E111" s="893"/>
      <c r="F111" s="490">
        <v>3998000</v>
      </c>
      <c r="G111" s="488">
        <v>3398300</v>
      </c>
    </row>
    <row r="112" spans="1:7" ht="18.75" customHeight="1">
      <c r="A112" s="339">
        <v>236158</v>
      </c>
      <c r="B112" s="891" t="s">
        <v>834</v>
      </c>
      <c r="C112" s="892"/>
      <c r="D112" s="892"/>
      <c r="E112" s="893"/>
      <c r="F112" s="490">
        <v>33000000</v>
      </c>
      <c r="G112" s="488">
        <v>29700000</v>
      </c>
    </row>
    <row r="113" spans="1:7" ht="18.75" customHeight="1">
      <c r="A113" s="930" t="s">
        <v>1131</v>
      </c>
      <c r="B113" s="931"/>
      <c r="C113" s="931"/>
      <c r="D113" s="931"/>
      <c r="E113" s="932"/>
      <c r="F113" s="592">
        <f>SUM(F45:F112)</f>
        <v>3404443000</v>
      </c>
      <c r="G113" s="592">
        <f>SUM(G45:G112)</f>
        <v>2379407165</v>
      </c>
    </row>
    <row r="114" ht="15.75" customHeight="1"/>
    <row r="115" spans="1:7" ht="18.75" customHeight="1">
      <c r="A115" s="926" t="s">
        <v>1117</v>
      </c>
      <c r="B115" s="918"/>
      <c r="C115" s="918"/>
      <c r="D115" s="918"/>
      <c r="E115" s="918"/>
      <c r="F115" s="894" t="s">
        <v>1124</v>
      </c>
      <c r="G115" s="895"/>
    </row>
    <row r="116" spans="1:7" ht="18.75" customHeight="1">
      <c r="A116" s="888" t="s">
        <v>1084</v>
      </c>
      <c r="B116" s="889"/>
      <c r="C116" s="889"/>
      <c r="D116" s="889"/>
      <c r="E116" s="890"/>
      <c r="F116" s="896">
        <v>1500000</v>
      </c>
      <c r="G116" s="897"/>
    </row>
    <row r="117" spans="1:7" ht="18.75" customHeight="1">
      <c r="A117" s="888" t="s">
        <v>974</v>
      </c>
      <c r="B117" s="889"/>
      <c r="C117" s="889"/>
      <c r="D117" s="889"/>
      <c r="E117" s="890"/>
      <c r="F117" s="896">
        <v>6400000</v>
      </c>
      <c r="G117" s="897"/>
    </row>
    <row r="118" spans="1:7" ht="18.75" customHeight="1">
      <c r="A118" s="888" t="s">
        <v>1056</v>
      </c>
      <c r="B118" s="889"/>
      <c r="C118" s="889"/>
      <c r="D118" s="889"/>
      <c r="E118" s="890"/>
      <c r="F118" s="896">
        <v>10000000</v>
      </c>
      <c r="G118" s="897"/>
    </row>
    <row r="119" spans="1:7" ht="18.75" customHeight="1">
      <c r="A119" s="888" t="s">
        <v>1057</v>
      </c>
      <c r="B119" s="889"/>
      <c r="C119" s="889"/>
      <c r="D119" s="889"/>
      <c r="E119" s="890"/>
      <c r="F119" s="896">
        <v>10000000</v>
      </c>
      <c r="G119" s="897"/>
    </row>
    <row r="120" spans="1:7" ht="18.75" customHeight="1">
      <c r="A120" s="888" t="s">
        <v>975</v>
      </c>
      <c r="B120" s="889"/>
      <c r="C120" s="889"/>
      <c r="D120" s="889"/>
      <c r="E120" s="890"/>
      <c r="F120" s="896">
        <v>600000</v>
      </c>
      <c r="G120" s="897"/>
    </row>
    <row r="121" spans="1:7" ht="18.75" customHeight="1">
      <c r="A121" s="901" t="s">
        <v>1133</v>
      </c>
      <c r="B121" s="902"/>
      <c r="C121" s="902"/>
      <c r="D121" s="902"/>
      <c r="E121" s="903"/>
      <c r="F121" s="908">
        <f>SUM(F116:F120)</f>
        <v>28500000</v>
      </c>
      <c r="G121" s="909"/>
    </row>
    <row r="122" spans="2:6" ht="15.75" customHeight="1">
      <c r="B122" s="411"/>
      <c r="C122" s="406"/>
      <c r="D122" s="406"/>
      <c r="E122" s="406"/>
      <c r="F122" s="408"/>
    </row>
    <row r="123" spans="1:7" ht="15.75" customHeight="1">
      <c r="A123" s="898" t="s">
        <v>1132</v>
      </c>
      <c r="B123" s="899"/>
      <c r="C123" s="899"/>
      <c r="D123" s="899"/>
      <c r="E123" s="900"/>
      <c r="F123" s="927">
        <f>F113+F121</f>
        <v>3432943000</v>
      </c>
      <c r="G123" s="816"/>
    </row>
    <row r="124" spans="2:6" ht="17.25" customHeight="1">
      <c r="B124" s="411"/>
      <c r="C124" s="406"/>
      <c r="D124" s="406"/>
      <c r="E124" s="406"/>
      <c r="F124" s="408"/>
    </row>
    <row r="125" spans="1:7" ht="18.75" customHeight="1">
      <c r="A125" s="901" t="s">
        <v>161</v>
      </c>
      <c r="B125" s="902"/>
      <c r="C125" s="902"/>
      <c r="D125" s="902"/>
      <c r="E125" s="903"/>
      <c r="F125" s="894" t="s">
        <v>1124</v>
      </c>
      <c r="G125" s="895"/>
    </row>
    <row r="126" spans="1:7" ht="18.75" customHeight="1">
      <c r="A126" s="928" t="s">
        <v>1123</v>
      </c>
      <c r="B126" s="815"/>
      <c r="C126" s="815"/>
      <c r="D126" s="815"/>
      <c r="E126" s="816"/>
      <c r="F126" s="896">
        <v>7705000</v>
      </c>
      <c r="G126" s="897"/>
    </row>
    <row r="127" spans="2:6" ht="12" customHeight="1">
      <c r="B127" s="344"/>
      <c r="C127" s="344"/>
      <c r="D127" s="344"/>
      <c r="E127" s="344"/>
      <c r="F127" s="407"/>
    </row>
    <row r="128" spans="2:6" ht="18.75" customHeight="1">
      <c r="B128" s="344"/>
      <c r="C128" s="344"/>
      <c r="D128" s="344"/>
      <c r="E128" s="344"/>
      <c r="F128" s="430"/>
    </row>
    <row r="129" spans="2:6" ht="18.75" customHeight="1">
      <c r="B129" s="344"/>
      <c r="C129" s="344"/>
      <c r="D129" s="344"/>
      <c r="E129" s="344"/>
      <c r="F129" s="407"/>
    </row>
  </sheetData>
  <mergeCells count="136">
    <mergeCell ref="F12:G12"/>
    <mergeCell ref="A12:B12"/>
    <mergeCell ref="B101:E101"/>
    <mergeCell ref="B59:E59"/>
    <mergeCell ref="B55:E55"/>
    <mergeCell ref="B56:E56"/>
    <mergeCell ref="B90:E90"/>
    <mergeCell ref="B100:E100"/>
    <mergeCell ref="B93:E93"/>
    <mergeCell ref="B95:E95"/>
    <mergeCell ref="F116:G116"/>
    <mergeCell ref="F123:G123"/>
    <mergeCell ref="A126:E126"/>
    <mergeCell ref="G77:G97"/>
    <mergeCell ref="B103:E103"/>
    <mergeCell ref="A113:E113"/>
    <mergeCell ref="A118:E118"/>
    <mergeCell ref="F77:F97"/>
    <mergeCell ref="B102:E102"/>
    <mergeCell ref="B79:E79"/>
    <mergeCell ref="F115:G115"/>
    <mergeCell ref="B96:E96"/>
    <mergeCell ref="B98:E98"/>
    <mergeCell ref="B99:E99"/>
    <mergeCell ref="B104:E104"/>
    <mergeCell ref="B97:E97"/>
    <mergeCell ref="A115:E115"/>
    <mergeCell ref="B111:E111"/>
    <mergeCell ref="B112:E112"/>
    <mergeCell ref="B106:E106"/>
    <mergeCell ref="B84:E84"/>
    <mergeCell ref="B91:E91"/>
    <mergeCell ref="B94:E94"/>
    <mergeCell ref="B92:E92"/>
    <mergeCell ref="B89:E89"/>
    <mergeCell ref="B57:E57"/>
    <mergeCell ref="B87:E87"/>
    <mergeCell ref="B88:E88"/>
    <mergeCell ref="B86:E86"/>
    <mergeCell ref="B78:E78"/>
    <mergeCell ref="B83:E83"/>
    <mergeCell ref="B80:E80"/>
    <mergeCell ref="B85:E85"/>
    <mergeCell ref="B81:E81"/>
    <mergeCell ref="B82:E82"/>
    <mergeCell ref="B66:E66"/>
    <mergeCell ref="B67:E67"/>
    <mergeCell ref="B70:E70"/>
    <mergeCell ref="B58:E58"/>
    <mergeCell ref="B65:E65"/>
    <mergeCell ref="B60:E60"/>
    <mergeCell ref="B63:E63"/>
    <mergeCell ref="B64:E64"/>
    <mergeCell ref="A5:B5"/>
    <mergeCell ref="B77:E77"/>
    <mergeCell ref="B50:E50"/>
    <mergeCell ref="B51:E51"/>
    <mergeCell ref="A28:B28"/>
    <mergeCell ref="B48:E48"/>
    <mergeCell ref="B61:E61"/>
    <mergeCell ref="B62:E62"/>
    <mergeCell ref="B74:E74"/>
    <mergeCell ref="B75:E75"/>
    <mergeCell ref="B71:E71"/>
    <mergeCell ref="B76:E76"/>
    <mergeCell ref="B68:E68"/>
    <mergeCell ref="B69:E69"/>
    <mergeCell ref="B72:E72"/>
    <mergeCell ref="B73:E73"/>
    <mergeCell ref="B52:E52"/>
    <mergeCell ref="B53:E53"/>
    <mergeCell ref="B47:E47"/>
    <mergeCell ref="A32:B32"/>
    <mergeCell ref="B49:E49"/>
    <mergeCell ref="A43:E43"/>
    <mergeCell ref="B45:E45"/>
    <mergeCell ref="A11:B11"/>
    <mergeCell ref="A23:B23"/>
    <mergeCell ref="A26:B26"/>
    <mergeCell ref="A27:B27"/>
    <mergeCell ref="A13:B13"/>
    <mergeCell ref="A30:B30"/>
    <mergeCell ref="B54:E54"/>
    <mergeCell ref="A9:B9"/>
    <mergeCell ref="B46:E46"/>
    <mergeCell ref="A24:B24"/>
    <mergeCell ref="A18:B18"/>
    <mergeCell ref="A10:B10"/>
    <mergeCell ref="A25:B25"/>
    <mergeCell ref="B44:E44"/>
    <mergeCell ref="A31:B31"/>
    <mergeCell ref="F56:F76"/>
    <mergeCell ref="F24:G24"/>
    <mergeCell ref="F25:G25"/>
    <mergeCell ref="F26:G26"/>
    <mergeCell ref="F27:G27"/>
    <mergeCell ref="F30:G30"/>
    <mergeCell ref="G56:G76"/>
    <mergeCell ref="F28:G28"/>
    <mergeCell ref="F31:G31"/>
    <mergeCell ref="F126:G126"/>
    <mergeCell ref="F9:G9"/>
    <mergeCell ref="F18:G18"/>
    <mergeCell ref="F10:G10"/>
    <mergeCell ref="F11:G11"/>
    <mergeCell ref="F13:G13"/>
    <mergeCell ref="F119:G119"/>
    <mergeCell ref="F121:G121"/>
    <mergeCell ref="F23:G23"/>
    <mergeCell ref="F32:G32"/>
    <mergeCell ref="F125:G125"/>
    <mergeCell ref="F117:G117"/>
    <mergeCell ref="F118:G118"/>
    <mergeCell ref="A123:E123"/>
    <mergeCell ref="A125:E125"/>
    <mergeCell ref="A121:E121"/>
    <mergeCell ref="A117:E117"/>
    <mergeCell ref="A120:E120"/>
    <mergeCell ref="F120:G120"/>
    <mergeCell ref="A119:E119"/>
    <mergeCell ref="A116:E116"/>
    <mergeCell ref="B105:E105"/>
    <mergeCell ref="B107:E107"/>
    <mergeCell ref="B108:E108"/>
    <mergeCell ref="B109:E109"/>
    <mergeCell ref="B110:E110"/>
    <mergeCell ref="F16:G16"/>
    <mergeCell ref="F29:G29"/>
    <mergeCell ref="A29:B29"/>
    <mergeCell ref="F14:G14"/>
    <mergeCell ref="F15:G15"/>
    <mergeCell ref="A15:B15"/>
    <mergeCell ref="A14:B14"/>
    <mergeCell ref="F17:G17"/>
    <mergeCell ref="A16:B16"/>
    <mergeCell ref="A17:B17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4" max="6" man="1"/>
    <brk id="10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92" sqref="M9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61" t="s">
        <v>602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</row>
    <row r="2" spans="2:14" ht="13.5" customHeight="1" hidden="1">
      <c r="B2" s="476"/>
      <c r="C2" s="476"/>
      <c r="G2" s="948" t="s">
        <v>325</v>
      </c>
      <c r="H2" s="949"/>
      <c r="I2" s="949"/>
      <c r="J2" s="952"/>
      <c r="K2" s="950" t="s">
        <v>326</v>
      </c>
      <c r="L2" s="951"/>
      <c r="M2" s="948" t="s">
        <v>327</v>
      </c>
      <c r="N2" s="952"/>
    </row>
    <row r="3" spans="2:14" ht="10.5" customHeight="1">
      <c r="B3" s="476"/>
      <c r="C3" s="476"/>
      <c r="G3" s="948" t="s">
        <v>325</v>
      </c>
      <c r="H3" s="949"/>
      <c r="I3" s="949"/>
      <c r="J3" s="949"/>
      <c r="K3" s="950" t="s">
        <v>326</v>
      </c>
      <c r="L3" s="951"/>
      <c r="M3" s="948" t="s">
        <v>327</v>
      </c>
      <c r="N3" s="952"/>
    </row>
    <row r="4" spans="1:14" ht="65.25" customHeight="1">
      <c r="A4" s="736" t="s">
        <v>1134</v>
      </c>
      <c r="B4" s="736" t="s">
        <v>1135</v>
      </c>
      <c r="C4" s="737" t="s">
        <v>178</v>
      </c>
      <c r="D4" s="737" t="s">
        <v>179</v>
      </c>
      <c r="E4" s="738" t="s">
        <v>180</v>
      </c>
      <c r="F4" s="738" t="s">
        <v>181</v>
      </c>
      <c r="G4" s="738" t="s">
        <v>182</v>
      </c>
      <c r="H4" s="738" t="s">
        <v>183</v>
      </c>
      <c r="I4" s="739" t="s">
        <v>184</v>
      </c>
      <c r="J4" s="739" t="s">
        <v>185</v>
      </c>
      <c r="K4" s="738" t="s">
        <v>186</v>
      </c>
      <c r="L4" s="738" t="s">
        <v>187</v>
      </c>
      <c r="M4" s="738" t="s">
        <v>188</v>
      </c>
      <c r="N4" s="738" t="s">
        <v>189</v>
      </c>
    </row>
    <row r="5" spans="1:14" ht="24.75" customHeight="1">
      <c r="A5" s="740" t="s">
        <v>190</v>
      </c>
      <c r="B5" s="741" t="s">
        <v>191</v>
      </c>
      <c r="C5" s="742">
        <v>70029</v>
      </c>
      <c r="D5" s="742">
        <v>70029</v>
      </c>
      <c r="E5" s="743">
        <v>0</v>
      </c>
      <c r="F5" s="742">
        <v>0</v>
      </c>
      <c r="G5" s="744">
        <v>60629</v>
      </c>
      <c r="H5" s="745">
        <v>34200</v>
      </c>
      <c r="I5" s="746">
        <v>0</v>
      </c>
      <c r="J5" s="746">
        <v>0</v>
      </c>
      <c r="K5" s="747">
        <v>35316</v>
      </c>
      <c r="L5" s="748">
        <v>8670</v>
      </c>
      <c r="M5" s="746">
        <v>11596</v>
      </c>
      <c r="N5" s="749">
        <v>32389</v>
      </c>
    </row>
    <row r="6" spans="1:16" ht="24" customHeight="1">
      <c r="A6" s="740" t="s">
        <v>192</v>
      </c>
      <c r="B6" s="750" t="s">
        <v>193</v>
      </c>
      <c r="C6" s="742">
        <v>1308</v>
      </c>
      <c r="D6" s="742">
        <v>1308</v>
      </c>
      <c r="E6" s="743">
        <v>0</v>
      </c>
      <c r="F6" s="742">
        <v>0</v>
      </c>
      <c r="G6" s="953">
        <v>1939</v>
      </c>
      <c r="H6" s="955">
        <v>1939</v>
      </c>
      <c r="I6" s="955">
        <v>0</v>
      </c>
      <c r="J6" s="955">
        <v>0</v>
      </c>
      <c r="K6" s="747">
        <v>1428</v>
      </c>
      <c r="L6" s="748">
        <v>0</v>
      </c>
      <c r="M6" s="957">
        <v>1871</v>
      </c>
      <c r="N6" s="959">
        <v>0</v>
      </c>
      <c r="O6" s="15"/>
      <c r="P6" s="15"/>
    </row>
    <row r="7" spans="1:16" ht="24" customHeight="1">
      <c r="A7" s="740" t="s">
        <v>192</v>
      </c>
      <c r="B7" s="750" t="s">
        <v>194</v>
      </c>
      <c r="C7" s="742">
        <v>475</v>
      </c>
      <c r="D7" s="742">
        <v>361</v>
      </c>
      <c r="E7" s="743">
        <v>0</v>
      </c>
      <c r="F7" s="742">
        <v>0</v>
      </c>
      <c r="G7" s="954"/>
      <c r="H7" s="956"/>
      <c r="I7" s="956"/>
      <c r="J7" s="956"/>
      <c r="K7" s="747">
        <v>361</v>
      </c>
      <c r="L7" s="748">
        <v>0</v>
      </c>
      <c r="M7" s="958"/>
      <c r="N7" s="960"/>
      <c r="O7" s="15"/>
      <c r="P7" s="15"/>
    </row>
    <row r="8" spans="1:16" ht="27" customHeight="1">
      <c r="A8" s="740" t="s">
        <v>195</v>
      </c>
      <c r="B8" s="750" t="s">
        <v>196</v>
      </c>
      <c r="C8" s="742">
        <v>28230</v>
      </c>
      <c r="D8" s="748">
        <v>25215</v>
      </c>
      <c r="E8" s="751">
        <v>12.5</v>
      </c>
      <c r="F8" s="748">
        <v>3152</v>
      </c>
      <c r="G8" s="749">
        <v>21000</v>
      </c>
      <c r="H8" s="745">
        <v>14000</v>
      </c>
      <c r="I8" s="746">
        <v>0</v>
      </c>
      <c r="J8" s="745">
        <v>0</v>
      </c>
      <c r="K8" s="747">
        <v>21859</v>
      </c>
      <c r="L8" s="748">
        <v>595</v>
      </c>
      <c r="M8" s="746">
        <v>18257</v>
      </c>
      <c r="N8" s="749">
        <v>1538</v>
      </c>
      <c r="O8" s="15"/>
      <c r="P8" s="15"/>
    </row>
    <row r="9" spans="1:15" ht="24" customHeight="1">
      <c r="A9" s="740" t="s">
        <v>197</v>
      </c>
      <c r="B9" s="741" t="s">
        <v>198</v>
      </c>
      <c r="C9" s="742">
        <v>53452</v>
      </c>
      <c r="D9" s="742">
        <v>53452</v>
      </c>
      <c r="E9" s="743">
        <v>0</v>
      </c>
      <c r="F9" s="742">
        <v>0</v>
      </c>
      <c r="G9" s="744">
        <v>0</v>
      </c>
      <c r="H9" s="745">
        <v>0</v>
      </c>
      <c r="I9" s="746">
        <v>0</v>
      </c>
      <c r="J9" s="746">
        <v>0</v>
      </c>
      <c r="K9" s="747">
        <v>31004</v>
      </c>
      <c r="L9" s="748">
        <v>12376</v>
      </c>
      <c r="M9" s="746">
        <v>38358</v>
      </c>
      <c r="N9" s="749">
        <v>11961</v>
      </c>
      <c r="O9" s="15"/>
    </row>
    <row r="10" spans="1:16" ht="24" customHeight="1">
      <c r="A10" s="740" t="s">
        <v>199</v>
      </c>
      <c r="B10" s="752" t="s">
        <v>200</v>
      </c>
      <c r="C10" s="742">
        <v>32292</v>
      </c>
      <c r="D10" s="748">
        <v>32292</v>
      </c>
      <c r="E10" s="751">
        <v>50.4</v>
      </c>
      <c r="F10" s="748">
        <v>16287</v>
      </c>
      <c r="G10" s="749">
        <v>34637</v>
      </c>
      <c r="H10" s="745">
        <v>34637</v>
      </c>
      <c r="I10" s="746">
        <v>0</v>
      </c>
      <c r="J10" s="745">
        <v>0</v>
      </c>
      <c r="K10" s="747">
        <v>32297</v>
      </c>
      <c r="L10" s="748">
        <v>0</v>
      </c>
      <c r="M10" s="746">
        <v>16005</v>
      </c>
      <c r="N10" s="749">
        <v>0</v>
      </c>
      <c r="O10" s="15"/>
      <c r="P10" s="15"/>
    </row>
    <row r="11" spans="1:16" ht="36" customHeight="1">
      <c r="A11" s="740" t="s">
        <v>201</v>
      </c>
      <c r="B11" s="750" t="s">
        <v>202</v>
      </c>
      <c r="C11" s="742">
        <v>190</v>
      </c>
      <c r="D11" s="742">
        <v>190</v>
      </c>
      <c r="E11" s="743">
        <v>25</v>
      </c>
      <c r="F11" s="742">
        <v>47</v>
      </c>
      <c r="G11" s="744">
        <v>190</v>
      </c>
      <c r="H11" s="745">
        <v>190</v>
      </c>
      <c r="I11" s="746">
        <v>0</v>
      </c>
      <c r="J11" s="745">
        <v>0</v>
      </c>
      <c r="K11" s="747">
        <v>190</v>
      </c>
      <c r="L11" s="748">
        <v>0</v>
      </c>
      <c r="M11" s="746">
        <v>142</v>
      </c>
      <c r="N11" s="749">
        <v>0</v>
      </c>
      <c r="O11" s="15"/>
      <c r="P11" s="15"/>
    </row>
    <row r="12" spans="1:16" ht="24" customHeight="1">
      <c r="A12" s="740" t="s">
        <v>203</v>
      </c>
      <c r="B12" s="752" t="s">
        <v>204</v>
      </c>
      <c r="C12" s="742">
        <v>7797</v>
      </c>
      <c r="D12" s="748">
        <v>7797</v>
      </c>
      <c r="E12" s="751">
        <v>12.5</v>
      </c>
      <c r="F12" s="748">
        <v>974</v>
      </c>
      <c r="G12" s="749">
        <v>6600</v>
      </c>
      <c r="H12" s="745">
        <v>6600</v>
      </c>
      <c r="I12" s="746">
        <v>0</v>
      </c>
      <c r="J12" s="745">
        <v>0</v>
      </c>
      <c r="K12" s="747">
        <v>7311</v>
      </c>
      <c r="L12" s="748">
        <v>1</v>
      </c>
      <c r="M12" s="746">
        <v>5331</v>
      </c>
      <c r="N12" s="749">
        <v>907</v>
      </c>
      <c r="O12" s="15"/>
      <c r="P12" s="15"/>
    </row>
    <row r="13" spans="1:14" ht="24" customHeight="1">
      <c r="A13" s="740" t="s">
        <v>205</v>
      </c>
      <c r="B13" s="741" t="s">
        <v>206</v>
      </c>
      <c r="C13" s="742">
        <v>13000</v>
      </c>
      <c r="D13" s="742">
        <v>13000</v>
      </c>
      <c r="E13" s="743">
        <v>25</v>
      </c>
      <c r="F13" s="742">
        <v>2593</v>
      </c>
      <c r="G13" s="744">
        <v>13000</v>
      </c>
      <c r="H13" s="745">
        <v>13000</v>
      </c>
      <c r="I13" s="746">
        <v>0</v>
      </c>
      <c r="J13" s="746">
        <v>0</v>
      </c>
      <c r="K13" s="747">
        <v>10372</v>
      </c>
      <c r="L13" s="748">
        <v>0</v>
      </c>
      <c r="M13" s="746">
        <v>7781</v>
      </c>
      <c r="N13" s="749">
        <v>0</v>
      </c>
    </row>
    <row r="14" spans="1:14" ht="27" customHeight="1">
      <c r="A14" s="740" t="s">
        <v>207</v>
      </c>
      <c r="B14" s="741" t="s">
        <v>208</v>
      </c>
      <c r="C14" s="742">
        <v>20000</v>
      </c>
      <c r="D14" s="742">
        <v>20000</v>
      </c>
      <c r="E14" s="743">
        <v>25</v>
      </c>
      <c r="F14" s="742">
        <v>5000</v>
      </c>
      <c r="G14" s="744">
        <v>20000</v>
      </c>
      <c r="H14" s="745">
        <v>20000</v>
      </c>
      <c r="I14" s="746">
        <v>0</v>
      </c>
      <c r="J14" s="746">
        <v>0</v>
      </c>
      <c r="K14" s="747">
        <v>19816</v>
      </c>
      <c r="L14" s="748">
        <v>0</v>
      </c>
      <c r="M14" s="746">
        <v>14730</v>
      </c>
      <c r="N14" s="749">
        <v>0</v>
      </c>
    </row>
    <row r="15" spans="1:14" ht="27" customHeight="1">
      <c r="A15" s="740" t="s">
        <v>209</v>
      </c>
      <c r="B15" s="741" t="s">
        <v>210</v>
      </c>
      <c r="C15" s="742">
        <v>998</v>
      </c>
      <c r="D15" s="742">
        <v>861</v>
      </c>
      <c r="E15" s="743">
        <v>20</v>
      </c>
      <c r="F15" s="742">
        <v>172</v>
      </c>
      <c r="G15" s="744">
        <v>946</v>
      </c>
      <c r="H15" s="745">
        <v>946</v>
      </c>
      <c r="I15" s="746">
        <v>0</v>
      </c>
      <c r="J15" s="746">
        <v>0</v>
      </c>
      <c r="K15" s="747">
        <v>868</v>
      </c>
      <c r="L15" s="748">
        <v>0</v>
      </c>
      <c r="M15" s="746">
        <v>695</v>
      </c>
      <c r="N15" s="749">
        <v>0</v>
      </c>
    </row>
    <row r="16" spans="1:15" ht="27" customHeight="1">
      <c r="A16" s="740" t="s">
        <v>211</v>
      </c>
      <c r="B16" s="753" t="s">
        <v>212</v>
      </c>
      <c r="C16" s="742">
        <v>3791</v>
      </c>
      <c r="D16" s="742">
        <v>3791</v>
      </c>
      <c r="E16" s="743">
        <v>0</v>
      </c>
      <c r="F16" s="742">
        <v>0</v>
      </c>
      <c r="G16" s="744">
        <v>600</v>
      </c>
      <c r="H16" s="745">
        <v>600</v>
      </c>
      <c r="I16" s="746">
        <v>0</v>
      </c>
      <c r="J16" s="746">
        <v>0</v>
      </c>
      <c r="K16" s="747">
        <v>3521</v>
      </c>
      <c r="L16" s="748">
        <v>150</v>
      </c>
      <c r="M16" s="746">
        <v>3412</v>
      </c>
      <c r="N16" s="749">
        <v>142</v>
      </c>
      <c r="O16" s="15"/>
    </row>
    <row r="17" spans="1:15" ht="21" customHeight="1">
      <c r="A17" s="740" t="s">
        <v>565</v>
      </c>
      <c r="B17" s="741" t="s">
        <v>627</v>
      </c>
      <c r="C17" s="742">
        <v>9625</v>
      </c>
      <c r="D17" s="742">
        <v>9625</v>
      </c>
      <c r="E17" s="743">
        <v>0</v>
      </c>
      <c r="F17" s="742">
        <v>0</v>
      </c>
      <c r="G17" s="744">
        <v>1000</v>
      </c>
      <c r="H17" s="745">
        <v>658</v>
      </c>
      <c r="I17" s="746">
        <v>0</v>
      </c>
      <c r="J17" s="746">
        <v>0</v>
      </c>
      <c r="K17" s="747">
        <v>4716</v>
      </c>
      <c r="L17" s="748">
        <v>905</v>
      </c>
      <c r="M17" s="746">
        <v>4486</v>
      </c>
      <c r="N17" s="749">
        <v>1124</v>
      </c>
      <c r="O17" s="15"/>
    </row>
    <row r="18" spans="1:15" ht="24" customHeight="1">
      <c r="A18" s="740" t="s">
        <v>213</v>
      </c>
      <c r="B18" s="741" t="s">
        <v>214</v>
      </c>
      <c r="C18" s="742">
        <v>9936</v>
      </c>
      <c r="D18" s="742">
        <v>9936</v>
      </c>
      <c r="E18" s="743">
        <v>0</v>
      </c>
      <c r="F18" s="742">
        <v>0</v>
      </c>
      <c r="G18" s="744">
        <v>500</v>
      </c>
      <c r="H18" s="745">
        <v>500</v>
      </c>
      <c r="I18" s="746">
        <v>0</v>
      </c>
      <c r="J18" s="746">
        <v>0</v>
      </c>
      <c r="K18" s="747">
        <v>3901</v>
      </c>
      <c r="L18" s="748">
        <v>2021</v>
      </c>
      <c r="M18" s="746">
        <v>3896</v>
      </c>
      <c r="N18" s="749">
        <v>2002</v>
      </c>
      <c r="O18" s="15"/>
    </row>
    <row r="19" spans="1:15" ht="24" customHeight="1">
      <c r="A19" s="740" t="s">
        <v>215</v>
      </c>
      <c r="B19" s="741" t="s">
        <v>216</v>
      </c>
      <c r="C19" s="742">
        <v>11850</v>
      </c>
      <c r="D19" s="742">
        <v>11850</v>
      </c>
      <c r="E19" s="743">
        <v>25</v>
      </c>
      <c r="F19" s="742">
        <v>3000</v>
      </c>
      <c r="G19" s="744">
        <v>11850</v>
      </c>
      <c r="H19" s="745">
        <v>11842</v>
      </c>
      <c r="I19" s="746">
        <v>0</v>
      </c>
      <c r="J19" s="746">
        <v>0</v>
      </c>
      <c r="K19" s="747">
        <v>11842</v>
      </c>
      <c r="L19" s="748">
        <v>0</v>
      </c>
      <c r="M19" s="746">
        <v>8881</v>
      </c>
      <c r="N19" s="749">
        <v>665</v>
      </c>
      <c r="O19" s="15"/>
    </row>
    <row r="20" spans="1:15" ht="24" customHeight="1">
      <c r="A20" s="740" t="s">
        <v>217</v>
      </c>
      <c r="B20" s="741" t="s">
        <v>218</v>
      </c>
      <c r="C20" s="742">
        <v>41159</v>
      </c>
      <c r="D20" s="742">
        <v>683</v>
      </c>
      <c r="E20" s="743">
        <v>100</v>
      </c>
      <c r="F20" s="742">
        <v>683</v>
      </c>
      <c r="G20" s="744">
        <v>45000</v>
      </c>
      <c r="H20" s="745">
        <v>758</v>
      </c>
      <c r="I20" s="746">
        <v>0</v>
      </c>
      <c r="J20" s="746">
        <v>0</v>
      </c>
      <c r="K20" s="747">
        <v>683</v>
      </c>
      <c r="L20" s="748">
        <v>0</v>
      </c>
      <c r="M20" s="746">
        <v>0</v>
      </c>
      <c r="N20" s="749">
        <v>0</v>
      </c>
      <c r="O20" s="15"/>
    </row>
    <row r="21" spans="1:15" ht="24" customHeight="1">
      <c r="A21" s="740" t="s">
        <v>219</v>
      </c>
      <c r="B21" s="741" t="s">
        <v>220</v>
      </c>
      <c r="C21" s="742">
        <v>28582</v>
      </c>
      <c r="D21" s="742">
        <v>26500</v>
      </c>
      <c r="E21" s="743">
        <v>25</v>
      </c>
      <c r="F21" s="742">
        <v>6625</v>
      </c>
      <c r="G21" s="744">
        <v>30000</v>
      </c>
      <c r="H21" s="745">
        <v>29000</v>
      </c>
      <c r="I21" s="746">
        <v>0</v>
      </c>
      <c r="J21" s="746">
        <v>0</v>
      </c>
      <c r="K21" s="747">
        <v>25725</v>
      </c>
      <c r="L21" s="748">
        <v>0</v>
      </c>
      <c r="M21" s="746">
        <v>19214</v>
      </c>
      <c r="N21" s="749">
        <v>0</v>
      </c>
      <c r="O21" s="15"/>
    </row>
    <row r="22" spans="1:15" ht="21.75" customHeight="1">
      <c r="A22" s="140" t="s">
        <v>1140</v>
      </c>
      <c r="B22" s="741" t="s">
        <v>221</v>
      </c>
      <c r="C22" s="742">
        <v>202163</v>
      </c>
      <c r="D22" s="742">
        <v>202163</v>
      </c>
      <c r="E22" s="743">
        <v>15</v>
      </c>
      <c r="F22" s="742">
        <v>30320</v>
      </c>
      <c r="G22" s="744">
        <v>30000</v>
      </c>
      <c r="H22" s="745">
        <v>10200</v>
      </c>
      <c r="I22" s="746">
        <v>19800</v>
      </c>
      <c r="J22" s="746">
        <v>0</v>
      </c>
      <c r="K22" s="747">
        <v>8456</v>
      </c>
      <c r="L22" s="748">
        <v>13824</v>
      </c>
      <c r="M22" s="746">
        <v>0</v>
      </c>
      <c r="N22" s="749">
        <v>0</v>
      </c>
      <c r="O22" s="15"/>
    </row>
    <row r="23" spans="1:15" ht="23.25" customHeight="1">
      <c r="A23" s="754" t="s">
        <v>222</v>
      </c>
      <c r="B23" s="755" t="s">
        <v>223</v>
      </c>
      <c r="C23" s="756">
        <v>4700</v>
      </c>
      <c r="D23" s="756">
        <v>4700</v>
      </c>
      <c r="E23" s="757">
        <v>12.5</v>
      </c>
      <c r="F23" s="756">
        <v>587</v>
      </c>
      <c r="G23" s="758">
        <v>4700</v>
      </c>
      <c r="H23" s="759">
        <v>3601</v>
      </c>
      <c r="I23" s="759">
        <v>0</v>
      </c>
      <c r="J23" s="759">
        <v>0</v>
      </c>
      <c r="K23" s="757">
        <v>2521</v>
      </c>
      <c r="L23" s="756">
        <v>0</v>
      </c>
      <c r="M23" s="759">
        <v>2206</v>
      </c>
      <c r="N23" s="758">
        <v>0</v>
      </c>
      <c r="O23" s="15"/>
    </row>
    <row r="24" spans="1:15" ht="24" customHeight="1">
      <c r="A24" s="740" t="s">
        <v>224</v>
      </c>
      <c r="B24" s="741" t="s">
        <v>225</v>
      </c>
      <c r="C24" s="742">
        <v>1404</v>
      </c>
      <c r="D24" s="742">
        <v>1404</v>
      </c>
      <c r="E24" s="743">
        <v>0</v>
      </c>
      <c r="F24" s="742">
        <v>0</v>
      </c>
      <c r="G24" s="744">
        <v>1404</v>
      </c>
      <c r="H24" s="745">
        <v>200</v>
      </c>
      <c r="I24" s="746">
        <v>1204</v>
      </c>
      <c r="J24" s="746">
        <v>0</v>
      </c>
      <c r="K24" s="747">
        <v>188</v>
      </c>
      <c r="L24" s="748">
        <v>0</v>
      </c>
      <c r="M24" s="746">
        <v>0</v>
      </c>
      <c r="N24" s="749">
        <v>188</v>
      </c>
      <c r="O24" s="15"/>
    </row>
    <row r="25" spans="1:15" ht="24" customHeight="1">
      <c r="A25" s="740" t="s">
        <v>226</v>
      </c>
      <c r="B25" s="750" t="s">
        <v>227</v>
      </c>
      <c r="C25" s="742">
        <v>897</v>
      </c>
      <c r="D25" s="742">
        <v>897</v>
      </c>
      <c r="E25" s="760">
        <v>20</v>
      </c>
      <c r="F25" s="742">
        <v>179</v>
      </c>
      <c r="G25" s="744">
        <v>897</v>
      </c>
      <c r="H25" s="745">
        <v>897</v>
      </c>
      <c r="I25" s="746">
        <v>0</v>
      </c>
      <c r="J25" s="746">
        <v>0</v>
      </c>
      <c r="K25" s="747">
        <v>609</v>
      </c>
      <c r="L25" s="748">
        <v>62</v>
      </c>
      <c r="M25" s="746">
        <v>0</v>
      </c>
      <c r="N25" s="749">
        <v>486</v>
      </c>
      <c r="O25" s="15"/>
    </row>
    <row r="26" spans="1:15" ht="24" customHeight="1">
      <c r="A26" s="140" t="s">
        <v>228</v>
      </c>
      <c r="B26" s="741" t="s">
        <v>229</v>
      </c>
      <c r="C26" s="742">
        <v>1050</v>
      </c>
      <c r="D26" s="742">
        <v>1050</v>
      </c>
      <c r="E26" s="743">
        <v>0</v>
      </c>
      <c r="F26" s="742">
        <v>0</v>
      </c>
      <c r="G26" s="744">
        <v>1050</v>
      </c>
      <c r="H26" s="745">
        <v>245</v>
      </c>
      <c r="I26" s="746">
        <v>805</v>
      </c>
      <c r="J26" s="746">
        <v>0</v>
      </c>
      <c r="K26" s="747">
        <v>204</v>
      </c>
      <c r="L26" s="748">
        <v>384</v>
      </c>
      <c r="M26" s="746">
        <v>0</v>
      </c>
      <c r="N26" s="749">
        <v>575</v>
      </c>
      <c r="O26" s="15"/>
    </row>
    <row r="27" spans="1:15" ht="24" customHeight="1">
      <c r="A27" s="761">
        <v>236100</v>
      </c>
      <c r="B27" s="741" t="s">
        <v>230</v>
      </c>
      <c r="C27" s="742">
        <v>5919</v>
      </c>
      <c r="D27" s="742">
        <v>5919</v>
      </c>
      <c r="E27" s="760">
        <v>48</v>
      </c>
      <c r="F27" s="742">
        <v>2889</v>
      </c>
      <c r="G27" s="744">
        <v>5919</v>
      </c>
      <c r="H27" s="745">
        <v>4370</v>
      </c>
      <c r="I27" s="746">
        <v>1549</v>
      </c>
      <c r="J27" s="746">
        <v>0</v>
      </c>
      <c r="K27" s="747">
        <v>244</v>
      </c>
      <c r="L27" s="748">
        <v>5526</v>
      </c>
      <c r="M27" s="746">
        <v>0</v>
      </c>
      <c r="N27" s="749">
        <v>0</v>
      </c>
      <c r="O27" s="15"/>
    </row>
    <row r="28" spans="1:15" ht="24" customHeight="1">
      <c r="A28" s="761">
        <v>236101</v>
      </c>
      <c r="B28" s="750" t="s">
        <v>231</v>
      </c>
      <c r="C28" s="742">
        <v>1302</v>
      </c>
      <c r="D28" s="742">
        <v>1302</v>
      </c>
      <c r="E28" s="760">
        <v>25</v>
      </c>
      <c r="F28" s="742">
        <v>326</v>
      </c>
      <c r="G28" s="744">
        <v>570</v>
      </c>
      <c r="H28" s="745">
        <v>570</v>
      </c>
      <c r="I28" s="746">
        <v>0</v>
      </c>
      <c r="J28" s="746">
        <v>0</v>
      </c>
      <c r="K28" s="747">
        <v>109</v>
      </c>
      <c r="L28" s="748">
        <v>1104</v>
      </c>
      <c r="M28" s="746">
        <v>727</v>
      </c>
      <c r="N28" s="749">
        <v>0</v>
      </c>
      <c r="O28" s="15"/>
    </row>
    <row r="29" spans="1:15" ht="27" customHeight="1">
      <c r="A29" s="740" t="s">
        <v>1136</v>
      </c>
      <c r="B29" s="741" t="s">
        <v>232</v>
      </c>
      <c r="C29" s="742">
        <v>121654</v>
      </c>
      <c r="D29" s="742">
        <v>156581</v>
      </c>
      <c r="E29" s="760">
        <v>10</v>
      </c>
      <c r="F29" s="742">
        <v>15591</v>
      </c>
      <c r="G29" s="744">
        <v>20680</v>
      </c>
      <c r="H29" s="745">
        <v>11380</v>
      </c>
      <c r="I29" s="746">
        <v>7161</v>
      </c>
      <c r="J29" s="746">
        <v>2139</v>
      </c>
      <c r="K29" s="747">
        <v>31346</v>
      </c>
      <c r="L29" s="748">
        <v>26079</v>
      </c>
      <c r="M29" s="746">
        <v>22856</v>
      </c>
      <c r="N29" s="749">
        <v>19016</v>
      </c>
      <c r="O29" s="15"/>
    </row>
    <row r="30" spans="1:15" ht="27" customHeight="1">
      <c r="A30" s="740" t="s">
        <v>489</v>
      </c>
      <c r="B30" s="741" t="s">
        <v>233</v>
      </c>
      <c r="C30" s="742">
        <v>54264</v>
      </c>
      <c r="D30" s="762">
        <v>47102</v>
      </c>
      <c r="E30" s="760">
        <v>11.4</v>
      </c>
      <c r="F30" s="742">
        <v>5377</v>
      </c>
      <c r="G30" s="744">
        <v>8103</v>
      </c>
      <c r="H30" s="745">
        <v>5503</v>
      </c>
      <c r="I30" s="746">
        <v>897</v>
      </c>
      <c r="J30" s="746">
        <v>1703</v>
      </c>
      <c r="K30" s="747">
        <v>16554</v>
      </c>
      <c r="L30" s="748">
        <v>1643</v>
      </c>
      <c r="M30" s="746">
        <v>12070</v>
      </c>
      <c r="N30" s="749">
        <v>1198</v>
      </c>
      <c r="O30" s="15"/>
    </row>
    <row r="31" spans="1:15" ht="27" customHeight="1">
      <c r="A31" s="740" t="s">
        <v>1137</v>
      </c>
      <c r="B31" s="741" t="s">
        <v>234</v>
      </c>
      <c r="C31" s="742">
        <v>136100</v>
      </c>
      <c r="D31" s="742">
        <v>130366</v>
      </c>
      <c r="E31" s="760">
        <v>13</v>
      </c>
      <c r="F31" s="742">
        <v>16947</v>
      </c>
      <c r="G31" s="744">
        <v>19515</v>
      </c>
      <c r="H31" s="745">
        <v>11215</v>
      </c>
      <c r="I31" s="746">
        <v>7634</v>
      </c>
      <c r="J31" s="746">
        <v>666</v>
      </c>
      <c r="K31" s="747">
        <v>32282</v>
      </c>
      <c r="L31" s="748">
        <v>22411</v>
      </c>
      <c r="M31" s="746">
        <v>23539</v>
      </c>
      <c r="N31" s="749">
        <v>16341</v>
      </c>
      <c r="O31" s="15"/>
    </row>
    <row r="32" spans="1:15" ht="26.25" customHeight="1">
      <c r="A32" s="140" t="s">
        <v>566</v>
      </c>
      <c r="B32" s="741" t="s">
        <v>235</v>
      </c>
      <c r="C32" s="742">
        <v>40978</v>
      </c>
      <c r="D32" s="742">
        <v>33984</v>
      </c>
      <c r="E32" s="760">
        <v>12</v>
      </c>
      <c r="F32" s="742">
        <v>3947</v>
      </c>
      <c r="G32" s="744">
        <v>5800</v>
      </c>
      <c r="H32" s="745">
        <v>2000</v>
      </c>
      <c r="I32" s="746">
        <v>3423</v>
      </c>
      <c r="J32" s="746">
        <v>377</v>
      </c>
      <c r="K32" s="747">
        <v>7099</v>
      </c>
      <c r="L32" s="748">
        <v>7108</v>
      </c>
      <c r="M32" s="746">
        <v>6734</v>
      </c>
      <c r="N32" s="749">
        <v>13101</v>
      </c>
      <c r="O32" s="15"/>
    </row>
    <row r="33" spans="1:14" ht="22.5" customHeight="1">
      <c r="A33" s="140" t="s">
        <v>1138</v>
      </c>
      <c r="B33" s="763" t="s">
        <v>236</v>
      </c>
      <c r="C33" s="742">
        <v>97037</v>
      </c>
      <c r="D33" s="742">
        <v>69870</v>
      </c>
      <c r="E33" s="743">
        <v>9.5</v>
      </c>
      <c r="F33" s="742">
        <v>6651</v>
      </c>
      <c r="G33" s="744">
        <v>8988</v>
      </c>
      <c r="H33" s="745">
        <v>7006</v>
      </c>
      <c r="I33" s="746">
        <v>0</v>
      </c>
      <c r="J33" s="746">
        <v>1982</v>
      </c>
      <c r="K33" s="747">
        <v>14245</v>
      </c>
      <c r="L33" s="748">
        <v>44371</v>
      </c>
      <c r="M33" s="746">
        <v>12498</v>
      </c>
      <c r="N33" s="749">
        <v>40560</v>
      </c>
    </row>
    <row r="34" spans="1:14" ht="65.25" customHeight="1">
      <c r="A34" s="736" t="s">
        <v>1134</v>
      </c>
      <c r="B34" s="736" t="s">
        <v>1135</v>
      </c>
      <c r="C34" s="737" t="s">
        <v>178</v>
      </c>
      <c r="D34" s="737" t="s">
        <v>179</v>
      </c>
      <c r="E34" s="738" t="s">
        <v>180</v>
      </c>
      <c r="F34" s="738" t="s">
        <v>181</v>
      </c>
      <c r="G34" s="738" t="s">
        <v>182</v>
      </c>
      <c r="H34" s="738" t="s">
        <v>183</v>
      </c>
      <c r="I34" s="739" t="s">
        <v>184</v>
      </c>
      <c r="J34" s="739" t="s">
        <v>185</v>
      </c>
      <c r="K34" s="738" t="s">
        <v>186</v>
      </c>
      <c r="L34" s="738" t="s">
        <v>187</v>
      </c>
      <c r="M34" s="738" t="s">
        <v>188</v>
      </c>
      <c r="N34" s="738" t="s">
        <v>189</v>
      </c>
    </row>
    <row r="35" spans="1:15" ht="21" customHeight="1">
      <c r="A35" s="740" t="s">
        <v>1139</v>
      </c>
      <c r="B35" s="741" t="s">
        <v>237</v>
      </c>
      <c r="C35" s="742">
        <v>4616</v>
      </c>
      <c r="D35" s="742">
        <v>4616</v>
      </c>
      <c r="E35" s="743">
        <v>100</v>
      </c>
      <c r="F35" s="742">
        <v>4616</v>
      </c>
      <c r="G35" s="744">
        <v>4616</v>
      </c>
      <c r="H35" s="745">
        <v>4275</v>
      </c>
      <c r="I35" s="746">
        <v>81</v>
      </c>
      <c r="J35" s="746">
        <v>260</v>
      </c>
      <c r="K35" s="747">
        <v>4274</v>
      </c>
      <c r="L35" s="748">
        <v>103</v>
      </c>
      <c r="M35" s="746">
        <v>0</v>
      </c>
      <c r="N35" s="749">
        <v>0</v>
      </c>
      <c r="O35" s="15"/>
    </row>
    <row r="36" spans="1:15" ht="24" customHeight="1">
      <c r="A36" s="740" t="s">
        <v>1141</v>
      </c>
      <c r="B36" s="741" t="s">
        <v>1127</v>
      </c>
      <c r="C36" s="742">
        <v>9131</v>
      </c>
      <c r="D36" s="742">
        <v>9131</v>
      </c>
      <c r="E36" s="760">
        <v>25</v>
      </c>
      <c r="F36" s="742">
        <v>2283</v>
      </c>
      <c r="G36" s="744">
        <v>9131</v>
      </c>
      <c r="H36" s="745">
        <v>7720</v>
      </c>
      <c r="I36" s="746">
        <v>0</v>
      </c>
      <c r="J36" s="746">
        <v>1411</v>
      </c>
      <c r="K36" s="747">
        <v>4565</v>
      </c>
      <c r="L36" s="748">
        <v>2</v>
      </c>
      <c r="M36" s="746">
        <v>0</v>
      </c>
      <c r="N36" s="749">
        <v>0</v>
      </c>
      <c r="O36" s="15"/>
    </row>
    <row r="37" spans="1:15" ht="24" customHeight="1">
      <c r="A37" s="740" t="s">
        <v>929</v>
      </c>
      <c r="B37" s="741" t="s">
        <v>238</v>
      </c>
      <c r="C37" s="742">
        <v>778</v>
      </c>
      <c r="D37" s="742">
        <v>778</v>
      </c>
      <c r="E37" s="760">
        <v>15</v>
      </c>
      <c r="F37" s="742">
        <v>117</v>
      </c>
      <c r="G37" s="744">
        <v>795</v>
      </c>
      <c r="H37" s="745">
        <v>0</v>
      </c>
      <c r="I37" s="746">
        <v>557</v>
      </c>
      <c r="J37" s="745">
        <v>238</v>
      </c>
      <c r="K37" s="747">
        <v>0</v>
      </c>
      <c r="L37" s="748">
        <v>557</v>
      </c>
      <c r="M37" s="746">
        <v>0</v>
      </c>
      <c r="N37" s="749">
        <v>445</v>
      </c>
      <c r="O37" s="15"/>
    </row>
    <row r="38" spans="1:15" ht="24" customHeight="1">
      <c r="A38" s="740" t="s">
        <v>833</v>
      </c>
      <c r="B38" s="741" t="s">
        <v>239</v>
      </c>
      <c r="C38" s="742">
        <v>18655</v>
      </c>
      <c r="D38" s="742">
        <v>18655</v>
      </c>
      <c r="E38" s="760">
        <v>15</v>
      </c>
      <c r="F38" s="742">
        <v>2798</v>
      </c>
      <c r="G38" s="744">
        <v>19069</v>
      </c>
      <c r="H38" s="745">
        <v>0</v>
      </c>
      <c r="I38" s="746">
        <v>7293</v>
      </c>
      <c r="J38" s="745">
        <v>11776</v>
      </c>
      <c r="K38" s="747">
        <v>0</v>
      </c>
      <c r="L38" s="748">
        <v>7293</v>
      </c>
      <c r="M38" s="746">
        <v>0</v>
      </c>
      <c r="N38" s="749">
        <v>0</v>
      </c>
      <c r="O38" s="15"/>
    </row>
    <row r="39" spans="1:15" ht="24" customHeight="1">
      <c r="A39" s="761">
        <v>236108</v>
      </c>
      <c r="B39" s="741" t="s">
        <v>1013</v>
      </c>
      <c r="C39" s="742">
        <v>12000</v>
      </c>
      <c r="D39" s="742">
        <v>12000</v>
      </c>
      <c r="E39" s="760">
        <v>10</v>
      </c>
      <c r="F39" s="742">
        <v>1200</v>
      </c>
      <c r="G39" s="758">
        <v>12000</v>
      </c>
      <c r="H39" s="745">
        <v>0</v>
      </c>
      <c r="I39" s="746">
        <v>50</v>
      </c>
      <c r="J39" s="764">
        <v>11950</v>
      </c>
      <c r="K39" s="747">
        <v>0</v>
      </c>
      <c r="L39" s="748">
        <v>8</v>
      </c>
      <c r="M39" s="746">
        <v>0</v>
      </c>
      <c r="N39" s="749">
        <v>0</v>
      </c>
      <c r="O39" s="15"/>
    </row>
    <row r="40" spans="1:15" ht="24" customHeight="1">
      <c r="A40" s="740" t="s">
        <v>50</v>
      </c>
      <c r="B40" s="750" t="s">
        <v>240</v>
      </c>
      <c r="C40" s="742">
        <v>305088</v>
      </c>
      <c r="D40" s="742">
        <v>305088</v>
      </c>
      <c r="E40" s="760">
        <v>7.5</v>
      </c>
      <c r="F40" s="742">
        <v>22882</v>
      </c>
      <c r="G40" s="940">
        <v>700000</v>
      </c>
      <c r="H40" s="745">
        <v>5500</v>
      </c>
      <c r="I40" s="746">
        <v>10500</v>
      </c>
      <c r="J40" s="943">
        <v>479792</v>
      </c>
      <c r="K40" s="747">
        <v>5088</v>
      </c>
      <c r="L40" s="748">
        <v>10091</v>
      </c>
      <c r="M40" s="746">
        <v>0</v>
      </c>
      <c r="N40" s="749">
        <v>0</v>
      </c>
      <c r="O40" s="15"/>
    </row>
    <row r="41" spans="1:15" ht="24" customHeight="1">
      <c r="A41" s="740" t="s">
        <v>241</v>
      </c>
      <c r="B41" s="750" t="s">
        <v>242</v>
      </c>
      <c r="C41" s="742">
        <v>20000</v>
      </c>
      <c r="D41" s="742">
        <v>0</v>
      </c>
      <c r="E41" s="760">
        <v>15</v>
      </c>
      <c r="F41" s="742">
        <v>0</v>
      </c>
      <c r="G41" s="941"/>
      <c r="H41" s="745">
        <v>2000</v>
      </c>
      <c r="I41" s="746">
        <v>0</v>
      </c>
      <c r="J41" s="944"/>
      <c r="K41" s="747">
        <v>332</v>
      </c>
      <c r="L41" s="748">
        <v>99</v>
      </c>
      <c r="M41" s="746">
        <v>0</v>
      </c>
      <c r="N41" s="749">
        <v>0</v>
      </c>
      <c r="O41" s="15"/>
    </row>
    <row r="42" spans="1:15" ht="24" customHeight="1">
      <c r="A42" s="740" t="s">
        <v>51</v>
      </c>
      <c r="B42" s="750" t="s">
        <v>243</v>
      </c>
      <c r="C42" s="742">
        <v>51792</v>
      </c>
      <c r="D42" s="742">
        <v>51792</v>
      </c>
      <c r="E42" s="760">
        <v>10</v>
      </c>
      <c r="F42" s="742">
        <v>5172</v>
      </c>
      <c r="G42" s="941"/>
      <c r="H42" s="745">
        <v>2100</v>
      </c>
      <c r="I42" s="746">
        <v>0</v>
      </c>
      <c r="J42" s="944"/>
      <c r="K42" s="747">
        <v>598</v>
      </c>
      <c r="L42" s="748">
        <v>184</v>
      </c>
      <c r="M42" s="746">
        <v>0</v>
      </c>
      <c r="N42" s="749">
        <v>0</v>
      </c>
      <c r="O42" s="15"/>
    </row>
    <row r="43" spans="1:15" ht="24" customHeight="1">
      <c r="A43" s="761">
        <v>236103</v>
      </c>
      <c r="B43" s="750" t="s">
        <v>244</v>
      </c>
      <c r="C43" s="742">
        <v>140000</v>
      </c>
      <c r="D43" s="742">
        <v>140000</v>
      </c>
      <c r="E43" s="760">
        <v>7.5</v>
      </c>
      <c r="F43" s="742">
        <v>10500</v>
      </c>
      <c r="G43" s="941"/>
      <c r="H43" s="745">
        <v>250</v>
      </c>
      <c r="I43" s="746">
        <v>2750</v>
      </c>
      <c r="J43" s="944"/>
      <c r="K43" s="747">
        <v>234</v>
      </c>
      <c r="L43" s="748">
        <v>1903</v>
      </c>
      <c r="M43" s="746">
        <v>0</v>
      </c>
      <c r="N43" s="749">
        <v>0</v>
      </c>
      <c r="O43" s="15"/>
    </row>
    <row r="44" spans="1:15" ht="24" customHeight="1">
      <c r="A44" s="761">
        <v>236104</v>
      </c>
      <c r="B44" s="750" t="s">
        <v>245</v>
      </c>
      <c r="C44" s="742">
        <v>82000</v>
      </c>
      <c r="D44" s="742">
        <v>82000</v>
      </c>
      <c r="E44" s="760">
        <v>7.5</v>
      </c>
      <c r="F44" s="742">
        <v>6150</v>
      </c>
      <c r="G44" s="941"/>
      <c r="H44" s="745">
        <v>50</v>
      </c>
      <c r="I44" s="746">
        <v>650</v>
      </c>
      <c r="J44" s="944"/>
      <c r="K44" s="747">
        <v>0</v>
      </c>
      <c r="L44" s="748">
        <v>535</v>
      </c>
      <c r="M44" s="746">
        <v>0</v>
      </c>
      <c r="N44" s="749">
        <v>0</v>
      </c>
      <c r="O44" s="15"/>
    </row>
    <row r="45" spans="1:15" ht="24" customHeight="1">
      <c r="A45" s="761">
        <v>236105</v>
      </c>
      <c r="B45" s="750" t="s">
        <v>246</v>
      </c>
      <c r="C45" s="742">
        <v>150000</v>
      </c>
      <c r="D45" s="742">
        <v>150000</v>
      </c>
      <c r="E45" s="760">
        <v>7.5</v>
      </c>
      <c r="F45" s="742">
        <v>11250</v>
      </c>
      <c r="G45" s="941"/>
      <c r="H45" s="745">
        <v>250</v>
      </c>
      <c r="I45" s="746">
        <v>0</v>
      </c>
      <c r="J45" s="944"/>
      <c r="K45" s="747">
        <v>220</v>
      </c>
      <c r="L45" s="748">
        <v>0</v>
      </c>
      <c r="M45" s="746">
        <v>0</v>
      </c>
      <c r="N45" s="749">
        <v>0</v>
      </c>
      <c r="O45" s="15"/>
    </row>
    <row r="46" spans="1:15" ht="24" customHeight="1">
      <c r="A46" s="761">
        <v>236106</v>
      </c>
      <c r="B46" s="750" t="s">
        <v>247</v>
      </c>
      <c r="C46" s="742">
        <v>80000</v>
      </c>
      <c r="D46" s="742">
        <v>80000</v>
      </c>
      <c r="E46" s="760">
        <v>7.5</v>
      </c>
      <c r="F46" s="742">
        <v>6000</v>
      </c>
      <c r="G46" s="941"/>
      <c r="H46" s="745">
        <v>800</v>
      </c>
      <c r="I46" s="746">
        <v>0</v>
      </c>
      <c r="J46" s="944"/>
      <c r="K46" s="747">
        <v>774</v>
      </c>
      <c r="L46" s="748">
        <v>0</v>
      </c>
      <c r="M46" s="746">
        <v>0</v>
      </c>
      <c r="N46" s="749">
        <v>0</v>
      </c>
      <c r="O46" s="15"/>
    </row>
    <row r="47" spans="1:15" ht="24" customHeight="1">
      <c r="A47" s="761">
        <v>236107</v>
      </c>
      <c r="B47" s="750" t="s">
        <v>248</v>
      </c>
      <c r="C47" s="742">
        <v>72114</v>
      </c>
      <c r="D47" s="742">
        <v>72114</v>
      </c>
      <c r="E47" s="760">
        <v>7.5</v>
      </c>
      <c r="F47" s="742">
        <v>5409</v>
      </c>
      <c r="G47" s="941"/>
      <c r="H47" s="745">
        <v>1650</v>
      </c>
      <c r="I47" s="746">
        <v>1350</v>
      </c>
      <c r="J47" s="944"/>
      <c r="K47" s="747">
        <v>1648</v>
      </c>
      <c r="L47" s="748">
        <v>533</v>
      </c>
      <c r="M47" s="746">
        <v>0</v>
      </c>
      <c r="N47" s="749">
        <v>0</v>
      </c>
      <c r="O47" s="15"/>
    </row>
    <row r="48" spans="1:15" ht="24" customHeight="1">
      <c r="A48" s="761">
        <v>236109</v>
      </c>
      <c r="B48" s="750" t="s">
        <v>249</v>
      </c>
      <c r="C48" s="742">
        <v>50000</v>
      </c>
      <c r="D48" s="742">
        <v>50000</v>
      </c>
      <c r="E48" s="760">
        <v>7.5</v>
      </c>
      <c r="F48" s="742">
        <v>3750</v>
      </c>
      <c r="G48" s="941"/>
      <c r="H48" s="745">
        <v>0</v>
      </c>
      <c r="I48" s="746">
        <v>1500</v>
      </c>
      <c r="J48" s="944"/>
      <c r="K48" s="747">
        <v>0</v>
      </c>
      <c r="L48" s="748">
        <v>1079</v>
      </c>
      <c r="M48" s="746">
        <v>0</v>
      </c>
      <c r="N48" s="749">
        <v>0</v>
      </c>
      <c r="O48" s="15"/>
    </row>
    <row r="49" spans="1:15" ht="24" customHeight="1">
      <c r="A49" s="761">
        <v>236110</v>
      </c>
      <c r="B49" s="750" t="s">
        <v>250</v>
      </c>
      <c r="C49" s="742">
        <v>115000</v>
      </c>
      <c r="D49" s="742">
        <v>115000</v>
      </c>
      <c r="E49" s="760">
        <v>7.5</v>
      </c>
      <c r="F49" s="742">
        <v>8625</v>
      </c>
      <c r="G49" s="941"/>
      <c r="H49" s="745">
        <v>0</v>
      </c>
      <c r="I49" s="746">
        <v>1000</v>
      </c>
      <c r="J49" s="944"/>
      <c r="K49" s="747">
        <v>0</v>
      </c>
      <c r="L49" s="748">
        <v>421</v>
      </c>
      <c r="M49" s="746">
        <v>0</v>
      </c>
      <c r="N49" s="749">
        <v>0</v>
      </c>
      <c r="O49" s="15"/>
    </row>
    <row r="50" spans="1:15" ht="24" customHeight="1">
      <c r="A50" s="761">
        <v>236112</v>
      </c>
      <c r="B50" s="750" t="s">
        <v>251</v>
      </c>
      <c r="C50" s="742">
        <v>140000</v>
      </c>
      <c r="D50" s="742">
        <v>140000</v>
      </c>
      <c r="E50" s="760">
        <v>7.5</v>
      </c>
      <c r="F50" s="742">
        <v>10500</v>
      </c>
      <c r="G50" s="941"/>
      <c r="H50" s="745">
        <v>510</v>
      </c>
      <c r="I50" s="746">
        <v>2000</v>
      </c>
      <c r="J50" s="944"/>
      <c r="K50" s="747">
        <v>319</v>
      </c>
      <c r="L50" s="748">
        <v>1770</v>
      </c>
      <c r="M50" s="746">
        <v>0</v>
      </c>
      <c r="N50" s="749">
        <v>0</v>
      </c>
      <c r="O50" s="15"/>
    </row>
    <row r="51" spans="1:15" ht="24" customHeight="1">
      <c r="A51" s="761">
        <v>236113</v>
      </c>
      <c r="B51" s="750" t="s">
        <v>252</v>
      </c>
      <c r="C51" s="742">
        <v>40000</v>
      </c>
      <c r="D51" s="742">
        <v>40000</v>
      </c>
      <c r="E51" s="760">
        <v>7.5</v>
      </c>
      <c r="F51" s="742">
        <v>3000</v>
      </c>
      <c r="G51" s="941"/>
      <c r="H51" s="745">
        <v>100</v>
      </c>
      <c r="I51" s="746">
        <v>2900</v>
      </c>
      <c r="J51" s="944"/>
      <c r="K51" s="747">
        <v>1</v>
      </c>
      <c r="L51" s="748">
        <v>2474</v>
      </c>
      <c r="M51" s="746">
        <v>0</v>
      </c>
      <c r="N51" s="749">
        <v>0</v>
      </c>
      <c r="O51" s="15"/>
    </row>
    <row r="52" spans="1:15" ht="24" customHeight="1">
      <c r="A52" s="761">
        <v>236114</v>
      </c>
      <c r="B52" s="750" t="s">
        <v>253</v>
      </c>
      <c r="C52" s="742">
        <v>60000</v>
      </c>
      <c r="D52" s="742">
        <v>60000</v>
      </c>
      <c r="E52" s="760">
        <v>7.5</v>
      </c>
      <c r="F52" s="742">
        <v>4500</v>
      </c>
      <c r="G52" s="941"/>
      <c r="H52" s="745">
        <v>600</v>
      </c>
      <c r="I52" s="746">
        <v>0</v>
      </c>
      <c r="J52" s="944"/>
      <c r="K52" s="747">
        <v>583</v>
      </c>
      <c r="L52" s="748">
        <v>0</v>
      </c>
      <c r="M52" s="746">
        <v>0</v>
      </c>
      <c r="N52" s="749">
        <v>0</v>
      </c>
      <c r="O52" s="15"/>
    </row>
    <row r="53" spans="1:15" ht="24" customHeight="1">
      <c r="A53" s="761">
        <v>236115</v>
      </c>
      <c r="B53" s="750" t="s">
        <v>254</v>
      </c>
      <c r="C53" s="742">
        <v>50000</v>
      </c>
      <c r="D53" s="742">
        <v>50000</v>
      </c>
      <c r="E53" s="760">
        <v>7.5</v>
      </c>
      <c r="F53" s="742">
        <v>3750</v>
      </c>
      <c r="G53" s="941"/>
      <c r="H53" s="745">
        <v>0</v>
      </c>
      <c r="I53" s="746">
        <v>1000</v>
      </c>
      <c r="J53" s="944"/>
      <c r="K53" s="747">
        <v>0</v>
      </c>
      <c r="L53" s="748">
        <v>985</v>
      </c>
      <c r="M53" s="746">
        <v>0</v>
      </c>
      <c r="N53" s="749">
        <v>0</v>
      </c>
      <c r="O53" s="15"/>
    </row>
    <row r="54" spans="1:15" ht="24" customHeight="1">
      <c r="A54" s="761">
        <v>236116</v>
      </c>
      <c r="B54" s="750" t="s">
        <v>255</v>
      </c>
      <c r="C54" s="742">
        <v>100000</v>
      </c>
      <c r="D54" s="742">
        <v>100000</v>
      </c>
      <c r="E54" s="760">
        <v>7.5</v>
      </c>
      <c r="F54" s="742">
        <v>7500</v>
      </c>
      <c r="G54" s="942"/>
      <c r="H54" s="745">
        <v>0</v>
      </c>
      <c r="I54" s="746">
        <v>2000</v>
      </c>
      <c r="J54" s="945"/>
      <c r="K54" s="747">
        <v>0</v>
      </c>
      <c r="L54" s="748">
        <v>1839</v>
      </c>
      <c r="M54" s="746">
        <v>0</v>
      </c>
      <c r="N54" s="749">
        <v>0</v>
      </c>
      <c r="O54" s="15"/>
    </row>
    <row r="55" spans="1:15" ht="24" customHeight="1">
      <c r="A55" s="761">
        <v>236117</v>
      </c>
      <c r="B55" s="750" t="s">
        <v>1148</v>
      </c>
      <c r="C55" s="742">
        <v>270000</v>
      </c>
      <c r="D55" s="742">
        <v>270000</v>
      </c>
      <c r="E55" s="760">
        <v>7.5</v>
      </c>
      <c r="F55" s="742">
        <v>20250</v>
      </c>
      <c r="G55" s="946">
        <v>1200000</v>
      </c>
      <c r="H55" s="745">
        <v>0</v>
      </c>
      <c r="I55" s="746">
        <v>500</v>
      </c>
      <c r="J55" s="943">
        <v>1195900</v>
      </c>
      <c r="K55" s="747">
        <v>0</v>
      </c>
      <c r="L55" s="748">
        <v>111</v>
      </c>
      <c r="M55" s="746">
        <v>0</v>
      </c>
      <c r="N55" s="749">
        <v>0</v>
      </c>
      <c r="O55" s="15"/>
    </row>
    <row r="56" spans="1:15" ht="24" customHeight="1">
      <c r="A56" s="761">
        <v>236118</v>
      </c>
      <c r="B56" s="750" t="s">
        <v>256</v>
      </c>
      <c r="C56" s="742">
        <v>140000</v>
      </c>
      <c r="D56" s="742">
        <v>140000</v>
      </c>
      <c r="E56" s="760">
        <v>7.5</v>
      </c>
      <c r="F56" s="742">
        <v>10500</v>
      </c>
      <c r="G56" s="947"/>
      <c r="H56" s="745">
        <v>0</v>
      </c>
      <c r="I56" s="746">
        <v>1000</v>
      </c>
      <c r="J56" s="947"/>
      <c r="K56" s="747">
        <v>0</v>
      </c>
      <c r="L56" s="748">
        <v>15</v>
      </c>
      <c r="M56" s="746">
        <v>0</v>
      </c>
      <c r="N56" s="749">
        <v>0</v>
      </c>
      <c r="O56" s="15"/>
    </row>
    <row r="57" spans="1:15" ht="24" customHeight="1">
      <c r="A57" s="761">
        <v>236126</v>
      </c>
      <c r="B57" s="750" t="s">
        <v>257</v>
      </c>
      <c r="C57" s="742">
        <v>115000</v>
      </c>
      <c r="D57" s="742">
        <v>115000</v>
      </c>
      <c r="E57" s="760">
        <v>7.5</v>
      </c>
      <c r="F57" s="742">
        <v>8625</v>
      </c>
      <c r="G57" s="947"/>
      <c r="H57" s="745">
        <v>200</v>
      </c>
      <c r="I57" s="746">
        <v>100</v>
      </c>
      <c r="J57" s="947"/>
      <c r="K57" s="747">
        <v>104</v>
      </c>
      <c r="L57" s="748">
        <v>173</v>
      </c>
      <c r="M57" s="746">
        <v>0</v>
      </c>
      <c r="N57" s="749">
        <v>0</v>
      </c>
      <c r="O57" s="15"/>
    </row>
    <row r="58" spans="1:15" ht="24" customHeight="1">
      <c r="A58" s="761">
        <v>236127</v>
      </c>
      <c r="B58" s="750" t="s">
        <v>258</v>
      </c>
      <c r="C58" s="742">
        <v>104300</v>
      </c>
      <c r="D58" s="742">
        <v>104300</v>
      </c>
      <c r="E58" s="760">
        <v>7.5</v>
      </c>
      <c r="F58" s="742">
        <v>7823</v>
      </c>
      <c r="G58" s="947"/>
      <c r="H58" s="745">
        <v>200</v>
      </c>
      <c r="I58" s="746">
        <v>0</v>
      </c>
      <c r="J58" s="947"/>
      <c r="K58" s="747">
        <v>134</v>
      </c>
      <c r="L58" s="748">
        <v>0</v>
      </c>
      <c r="M58" s="746">
        <v>0</v>
      </c>
      <c r="N58" s="749">
        <v>0</v>
      </c>
      <c r="O58" s="15"/>
    </row>
    <row r="59" spans="1:15" ht="24" customHeight="1">
      <c r="A59" s="761">
        <v>236128</v>
      </c>
      <c r="B59" s="750" t="s">
        <v>1159</v>
      </c>
      <c r="C59" s="742">
        <v>105000</v>
      </c>
      <c r="D59" s="742">
        <v>105000</v>
      </c>
      <c r="E59" s="760">
        <v>7.5</v>
      </c>
      <c r="F59" s="742">
        <v>7875</v>
      </c>
      <c r="G59" s="947"/>
      <c r="H59" s="745">
        <v>0</v>
      </c>
      <c r="I59" s="746">
        <v>100</v>
      </c>
      <c r="J59" s="947"/>
      <c r="K59" s="747">
        <v>0</v>
      </c>
      <c r="L59" s="748">
        <v>0</v>
      </c>
      <c r="M59" s="746">
        <v>0</v>
      </c>
      <c r="N59" s="749">
        <v>0</v>
      </c>
      <c r="O59" s="15"/>
    </row>
    <row r="60" spans="1:15" ht="22.5" customHeight="1">
      <c r="A60" s="761">
        <v>236137</v>
      </c>
      <c r="B60" s="750" t="s">
        <v>259</v>
      </c>
      <c r="C60" s="742">
        <v>100000</v>
      </c>
      <c r="D60" s="742">
        <v>100000</v>
      </c>
      <c r="E60" s="760">
        <v>7.5</v>
      </c>
      <c r="F60" s="742">
        <v>7500</v>
      </c>
      <c r="G60" s="945"/>
      <c r="H60" s="745">
        <v>0</v>
      </c>
      <c r="I60" s="746">
        <v>2000</v>
      </c>
      <c r="J60" s="945"/>
      <c r="K60" s="747">
        <v>0</v>
      </c>
      <c r="L60" s="748">
        <v>1241</v>
      </c>
      <c r="M60" s="746">
        <v>0</v>
      </c>
      <c r="N60" s="749">
        <v>0</v>
      </c>
      <c r="O60" s="15"/>
    </row>
    <row r="61" spans="1:15" ht="20.25" customHeight="1">
      <c r="A61" s="761" t="s">
        <v>328</v>
      </c>
      <c r="B61" s="750" t="s">
        <v>329</v>
      </c>
      <c r="C61" s="742">
        <v>245000</v>
      </c>
      <c r="D61" s="742">
        <v>245000</v>
      </c>
      <c r="E61" s="760">
        <v>15</v>
      </c>
      <c r="F61" s="742">
        <f>C61*0.15</f>
        <v>36750</v>
      </c>
      <c r="G61" s="744">
        <v>251000</v>
      </c>
      <c r="H61" s="745">
        <v>2083</v>
      </c>
      <c r="I61" s="746">
        <v>0</v>
      </c>
      <c r="J61" s="746">
        <v>248917</v>
      </c>
      <c r="K61" s="747">
        <v>2079</v>
      </c>
      <c r="L61" s="748">
        <v>0</v>
      </c>
      <c r="M61" s="746">
        <v>0</v>
      </c>
      <c r="N61" s="749">
        <v>0</v>
      </c>
      <c r="O61" s="15"/>
    </row>
    <row r="62" spans="1:15" ht="21" customHeight="1">
      <c r="A62" s="761">
        <v>236138</v>
      </c>
      <c r="B62" s="750" t="s">
        <v>491</v>
      </c>
      <c r="C62" s="742">
        <v>397000</v>
      </c>
      <c r="D62" s="742">
        <v>397000</v>
      </c>
      <c r="E62" s="760">
        <v>64</v>
      </c>
      <c r="F62" s="742">
        <v>255000</v>
      </c>
      <c r="G62" s="744">
        <v>397000</v>
      </c>
      <c r="H62" s="745">
        <v>0</v>
      </c>
      <c r="I62" s="746">
        <v>15301</v>
      </c>
      <c r="J62" s="746">
        <v>381699</v>
      </c>
      <c r="K62" s="747">
        <v>0</v>
      </c>
      <c r="L62" s="748">
        <v>7623</v>
      </c>
      <c r="M62" s="746">
        <v>0</v>
      </c>
      <c r="N62" s="749">
        <v>0</v>
      </c>
      <c r="O62" s="15"/>
    </row>
    <row r="63" spans="1:15" ht="21" customHeight="1">
      <c r="A63" s="761">
        <v>236139</v>
      </c>
      <c r="B63" s="750" t="s">
        <v>492</v>
      </c>
      <c r="C63" s="742">
        <v>457000</v>
      </c>
      <c r="D63" s="742">
        <v>457000</v>
      </c>
      <c r="E63" s="760">
        <v>67</v>
      </c>
      <c r="F63" s="742">
        <v>304000</v>
      </c>
      <c r="G63" s="744">
        <v>457000</v>
      </c>
      <c r="H63" s="745">
        <v>0</v>
      </c>
      <c r="I63" s="746">
        <v>25320</v>
      </c>
      <c r="J63" s="746">
        <v>431680</v>
      </c>
      <c r="K63" s="747">
        <v>0</v>
      </c>
      <c r="L63" s="748">
        <v>11125</v>
      </c>
      <c r="M63" s="746">
        <v>0</v>
      </c>
      <c r="N63" s="749">
        <v>0</v>
      </c>
      <c r="O63" s="15"/>
    </row>
    <row r="64" spans="1:15" ht="21" customHeight="1">
      <c r="A64" s="761">
        <v>236140</v>
      </c>
      <c r="B64" s="750" t="s">
        <v>493</v>
      </c>
      <c r="C64" s="742">
        <v>309000</v>
      </c>
      <c r="D64" s="742">
        <v>309000</v>
      </c>
      <c r="E64" s="760">
        <v>60</v>
      </c>
      <c r="F64" s="742">
        <v>185000</v>
      </c>
      <c r="G64" s="744">
        <v>309000</v>
      </c>
      <c r="H64" s="745">
        <v>0</v>
      </c>
      <c r="I64" s="746">
        <v>50</v>
      </c>
      <c r="J64" s="746">
        <v>308950</v>
      </c>
      <c r="K64" s="747">
        <v>0</v>
      </c>
      <c r="L64" s="748">
        <v>124</v>
      </c>
      <c r="M64" s="746">
        <v>0</v>
      </c>
      <c r="N64" s="749">
        <v>0</v>
      </c>
      <c r="O64" s="15"/>
    </row>
    <row r="65" spans="1:15" ht="21" customHeight="1">
      <c r="A65" s="761">
        <v>236141</v>
      </c>
      <c r="B65" s="750" t="s">
        <v>494</v>
      </c>
      <c r="C65" s="742">
        <v>165000</v>
      </c>
      <c r="D65" s="742">
        <v>165000</v>
      </c>
      <c r="E65" s="760">
        <v>61</v>
      </c>
      <c r="F65" s="742">
        <v>101000</v>
      </c>
      <c r="G65" s="744">
        <v>165000</v>
      </c>
      <c r="H65" s="745">
        <v>0</v>
      </c>
      <c r="I65" s="746">
        <v>9300</v>
      </c>
      <c r="J65" s="746">
        <v>155700</v>
      </c>
      <c r="K65" s="747">
        <v>0</v>
      </c>
      <c r="L65" s="748">
        <v>302</v>
      </c>
      <c r="M65" s="746">
        <v>0</v>
      </c>
      <c r="N65" s="749">
        <v>0</v>
      </c>
      <c r="O65" s="15"/>
    </row>
    <row r="66" spans="1:15" ht="65.25" customHeight="1">
      <c r="A66" s="736" t="s">
        <v>1134</v>
      </c>
      <c r="B66" s="736" t="s">
        <v>1135</v>
      </c>
      <c r="C66" s="737" t="s">
        <v>178</v>
      </c>
      <c r="D66" s="737" t="s">
        <v>179</v>
      </c>
      <c r="E66" s="738" t="s">
        <v>180</v>
      </c>
      <c r="F66" s="738" t="s">
        <v>181</v>
      </c>
      <c r="G66" s="738" t="s">
        <v>182</v>
      </c>
      <c r="H66" s="738" t="s">
        <v>183</v>
      </c>
      <c r="I66" s="739" t="s">
        <v>184</v>
      </c>
      <c r="J66" s="739" t="s">
        <v>185</v>
      </c>
      <c r="K66" s="738" t="s">
        <v>186</v>
      </c>
      <c r="L66" s="738" t="s">
        <v>187</v>
      </c>
      <c r="M66" s="738" t="s">
        <v>188</v>
      </c>
      <c r="N66" s="738" t="s">
        <v>189</v>
      </c>
      <c r="O66" s="15"/>
    </row>
    <row r="67" spans="1:15" ht="23.25" customHeight="1">
      <c r="A67" s="761">
        <v>236142</v>
      </c>
      <c r="B67" s="765" t="s">
        <v>260</v>
      </c>
      <c r="C67" s="742">
        <v>213570</v>
      </c>
      <c r="D67" s="742">
        <v>213570</v>
      </c>
      <c r="E67" s="760">
        <v>0</v>
      </c>
      <c r="F67" s="742">
        <v>0</v>
      </c>
      <c r="G67" s="744">
        <v>0</v>
      </c>
      <c r="H67" s="745">
        <v>0</v>
      </c>
      <c r="I67" s="746">
        <v>0</v>
      </c>
      <c r="J67" s="746">
        <v>0</v>
      </c>
      <c r="K67" s="747">
        <v>0</v>
      </c>
      <c r="L67" s="748">
        <v>0</v>
      </c>
      <c r="M67" s="746">
        <v>0</v>
      </c>
      <c r="N67" s="749">
        <v>53392</v>
      </c>
      <c r="O67" s="15"/>
    </row>
    <row r="68" spans="1:15" ht="24" customHeight="1">
      <c r="A68" s="761">
        <v>236143</v>
      </c>
      <c r="B68" s="765" t="s">
        <v>261</v>
      </c>
      <c r="C68" s="742">
        <v>77661</v>
      </c>
      <c r="D68" s="742">
        <v>77661</v>
      </c>
      <c r="E68" s="760">
        <v>0</v>
      </c>
      <c r="F68" s="742">
        <v>0</v>
      </c>
      <c r="G68" s="744">
        <v>0</v>
      </c>
      <c r="H68" s="745">
        <v>0</v>
      </c>
      <c r="I68" s="746">
        <v>0</v>
      </c>
      <c r="J68" s="746">
        <v>0</v>
      </c>
      <c r="K68" s="747">
        <v>0</v>
      </c>
      <c r="L68" s="748">
        <v>0</v>
      </c>
      <c r="M68" s="746">
        <v>0</v>
      </c>
      <c r="N68" s="749">
        <v>19415</v>
      </c>
      <c r="O68" s="15"/>
    </row>
    <row r="69" spans="1:15" ht="24" customHeight="1">
      <c r="A69" s="761">
        <v>236144</v>
      </c>
      <c r="B69" s="765" t="s">
        <v>262</v>
      </c>
      <c r="C69" s="742">
        <v>97077</v>
      </c>
      <c r="D69" s="742">
        <v>97077</v>
      </c>
      <c r="E69" s="760">
        <v>0</v>
      </c>
      <c r="F69" s="742">
        <v>0</v>
      </c>
      <c r="G69" s="744">
        <v>0</v>
      </c>
      <c r="H69" s="745">
        <v>0</v>
      </c>
      <c r="I69" s="746">
        <v>0</v>
      </c>
      <c r="J69" s="746">
        <v>0</v>
      </c>
      <c r="K69" s="747">
        <v>0</v>
      </c>
      <c r="L69" s="748">
        <v>0</v>
      </c>
      <c r="M69" s="746">
        <v>0</v>
      </c>
      <c r="N69" s="749">
        <v>24269</v>
      </c>
      <c r="O69" s="15"/>
    </row>
    <row r="70" spans="1:15" ht="24" customHeight="1">
      <c r="A70" s="761">
        <v>236145</v>
      </c>
      <c r="B70" s="765" t="s">
        <v>454</v>
      </c>
      <c r="C70" s="742">
        <v>16933</v>
      </c>
      <c r="D70" s="742">
        <v>16933</v>
      </c>
      <c r="E70" s="760">
        <v>0</v>
      </c>
      <c r="F70" s="742">
        <v>0</v>
      </c>
      <c r="G70" s="744">
        <v>1500</v>
      </c>
      <c r="H70" s="745">
        <v>0</v>
      </c>
      <c r="I70" s="746">
        <v>420</v>
      </c>
      <c r="J70" s="746">
        <v>1080</v>
      </c>
      <c r="K70" s="747">
        <v>0</v>
      </c>
      <c r="L70" s="748">
        <v>804</v>
      </c>
      <c r="M70" s="746">
        <v>0</v>
      </c>
      <c r="N70" s="749">
        <v>4233</v>
      </c>
      <c r="O70" s="15"/>
    </row>
    <row r="71" spans="1:15" ht="24" customHeight="1">
      <c r="A71" s="761">
        <v>236146</v>
      </c>
      <c r="B71" s="765" t="s">
        <v>1011</v>
      </c>
      <c r="C71" s="742">
        <v>940</v>
      </c>
      <c r="D71" s="742">
        <v>940</v>
      </c>
      <c r="E71" s="760">
        <v>0</v>
      </c>
      <c r="F71" s="742">
        <v>0</v>
      </c>
      <c r="G71" s="744">
        <v>400</v>
      </c>
      <c r="H71" s="745">
        <v>0</v>
      </c>
      <c r="I71" s="746">
        <v>100</v>
      </c>
      <c r="J71" s="746">
        <v>300</v>
      </c>
      <c r="K71" s="747">
        <v>0</v>
      </c>
      <c r="L71" s="748">
        <v>23</v>
      </c>
      <c r="M71" s="746">
        <v>0</v>
      </c>
      <c r="N71" s="749">
        <v>235</v>
      </c>
      <c r="O71" s="15"/>
    </row>
    <row r="72" spans="1:15" ht="24" customHeight="1">
      <c r="A72" s="761">
        <v>236147</v>
      </c>
      <c r="B72" s="765" t="s">
        <v>263</v>
      </c>
      <c r="C72" s="742">
        <v>940</v>
      </c>
      <c r="D72" s="742">
        <v>940</v>
      </c>
      <c r="E72" s="760">
        <v>0</v>
      </c>
      <c r="F72" s="742">
        <v>0</v>
      </c>
      <c r="G72" s="744">
        <v>0</v>
      </c>
      <c r="H72" s="745">
        <v>0</v>
      </c>
      <c r="I72" s="746">
        <v>0</v>
      </c>
      <c r="J72" s="746">
        <v>0</v>
      </c>
      <c r="K72" s="747">
        <v>0</v>
      </c>
      <c r="L72" s="748">
        <v>3</v>
      </c>
      <c r="M72" s="746">
        <v>0</v>
      </c>
      <c r="N72" s="749">
        <v>235</v>
      </c>
      <c r="O72" s="15"/>
    </row>
    <row r="73" spans="1:15" ht="19.5" customHeight="1">
      <c r="A73" s="761">
        <v>236148</v>
      </c>
      <c r="B73" s="765" t="s">
        <v>364</v>
      </c>
      <c r="C73" s="742">
        <v>6951</v>
      </c>
      <c r="D73" s="742">
        <v>6951</v>
      </c>
      <c r="E73" s="760">
        <v>15</v>
      </c>
      <c r="F73" s="742">
        <v>1042</v>
      </c>
      <c r="G73" s="744">
        <v>1000</v>
      </c>
      <c r="H73" s="745">
        <v>0</v>
      </c>
      <c r="I73" s="746">
        <v>535</v>
      </c>
      <c r="J73" s="746">
        <v>465</v>
      </c>
      <c r="K73" s="747">
        <v>0</v>
      </c>
      <c r="L73" s="748">
        <v>170</v>
      </c>
      <c r="M73" s="746">
        <v>0</v>
      </c>
      <c r="N73" s="749">
        <v>0</v>
      </c>
      <c r="O73" s="15"/>
    </row>
    <row r="74" spans="1:15" ht="35.25" customHeight="1">
      <c r="A74" s="761">
        <v>236149</v>
      </c>
      <c r="B74" s="765" t="s">
        <v>264</v>
      </c>
      <c r="C74" s="933" t="s">
        <v>265</v>
      </c>
      <c r="D74" s="934"/>
      <c r="E74" s="934"/>
      <c r="F74" s="920"/>
      <c r="G74" s="744">
        <v>0</v>
      </c>
      <c r="H74" s="745">
        <v>0</v>
      </c>
      <c r="I74" s="746">
        <v>0</v>
      </c>
      <c r="J74" s="746">
        <v>0</v>
      </c>
      <c r="K74" s="747">
        <v>0</v>
      </c>
      <c r="L74" s="748">
        <v>157</v>
      </c>
      <c r="M74" s="746">
        <v>0</v>
      </c>
      <c r="N74" s="749">
        <v>0</v>
      </c>
      <c r="O74" s="15"/>
    </row>
    <row r="75" spans="1:15" ht="19.5" customHeight="1">
      <c r="A75" s="761">
        <v>236151</v>
      </c>
      <c r="B75" s="765" t="s">
        <v>266</v>
      </c>
      <c r="C75" s="742">
        <v>400000</v>
      </c>
      <c r="D75" s="742">
        <v>400000</v>
      </c>
      <c r="E75" s="760">
        <v>25</v>
      </c>
      <c r="F75" s="742">
        <v>100000</v>
      </c>
      <c r="G75" s="744">
        <v>50000</v>
      </c>
      <c r="H75" s="745">
        <v>0</v>
      </c>
      <c r="I75" s="746">
        <v>25</v>
      </c>
      <c r="J75" s="746">
        <v>49975</v>
      </c>
      <c r="K75" s="747">
        <v>0</v>
      </c>
      <c r="L75" s="748">
        <v>22</v>
      </c>
      <c r="M75" s="746">
        <v>0</v>
      </c>
      <c r="N75" s="749">
        <v>0</v>
      </c>
      <c r="O75" s="15"/>
    </row>
    <row r="76" spans="1:15" ht="19.5" customHeight="1">
      <c r="A76" s="761">
        <v>236152</v>
      </c>
      <c r="B76" s="765" t="s">
        <v>962</v>
      </c>
      <c r="C76" s="742">
        <v>400000</v>
      </c>
      <c r="D76" s="742">
        <v>400000</v>
      </c>
      <c r="E76" s="760">
        <v>25</v>
      </c>
      <c r="F76" s="742">
        <v>100000</v>
      </c>
      <c r="G76" s="744">
        <v>50000</v>
      </c>
      <c r="H76" s="745">
        <v>0</v>
      </c>
      <c r="I76" s="746">
        <v>150</v>
      </c>
      <c r="J76" s="746">
        <v>49850</v>
      </c>
      <c r="K76" s="747">
        <v>0</v>
      </c>
      <c r="L76" s="748">
        <v>119</v>
      </c>
      <c r="M76" s="746">
        <v>0</v>
      </c>
      <c r="N76" s="749">
        <v>0</v>
      </c>
      <c r="O76" s="15"/>
    </row>
    <row r="77" spans="1:15" ht="19.5" customHeight="1">
      <c r="A77" s="761">
        <v>236154</v>
      </c>
      <c r="B77" s="765" t="s">
        <v>1055</v>
      </c>
      <c r="C77" s="742">
        <v>6735</v>
      </c>
      <c r="D77" s="742">
        <v>6735</v>
      </c>
      <c r="E77" s="760">
        <v>7.5</v>
      </c>
      <c r="F77" s="742">
        <v>505</v>
      </c>
      <c r="G77" s="744">
        <v>6735</v>
      </c>
      <c r="H77" s="745">
        <v>0</v>
      </c>
      <c r="I77" s="746">
        <v>100</v>
      </c>
      <c r="J77" s="746">
        <v>6635</v>
      </c>
      <c r="K77" s="747">
        <v>0</v>
      </c>
      <c r="L77" s="748">
        <v>97</v>
      </c>
      <c r="M77" s="746">
        <v>0</v>
      </c>
      <c r="N77" s="749">
        <v>0</v>
      </c>
      <c r="O77" s="15"/>
    </row>
    <row r="78" spans="1:15" ht="24" customHeight="1">
      <c r="A78" s="761">
        <v>236155</v>
      </c>
      <c r="B78" s="765" t="s">
        <v>267</v>
      </c>
      <c r="C78" s="742">
        <v>24119</v>
      </c>
      <c r="D78" s="742">
        <v>24119</v>
      </c>
      <c r="E78" s="760">
        <v>60</v>
      </c>
      <c r="F78" s="742">
        <v>14471</v>
      </c>
      <c r="G78" s="744">
        <v>24000</v>
      </c>
      <c r="H78" s="745">
        <v>0</v>
      </c>
      <c r="I78" s="746">
        <v>0</v>
      </c>
      <c r="J78" s="746">
        <v>24000</v>
      </c>
      <c r="K78" s="747">
        <v>0</v>
      </c>
      <c r="L78" s="748">
        <v>0</v>
      </c>
      <c r="M78" s="746">
        <v>0</v>
      </c>
      <c r="N78" s="749">
        <v>0</v>
      </c>
      <c r="O78" s="15"/>
    </row>
    <row r="79" spans="1:15" ht="19.5" customHeight="1">
      <c r="A79" s="761">
        <v>236157</v>
      </c>
      <c r="B79" s="765" t="s">
        <v>976</v>
      </c>
      <c r="C79" s="742">
        <v>4703</v>
      </c>
      <c r="D79" s="742">
        <v>4703</v>
      </c>
      <c r="E79" s="760">
        <v>15</v>
      </c>
      <c r="F79" s="742">
        <v>705</v>
      </c>
      <c r="G79" s="744">
        <v>4703</v>
      </c>
      <c r="H79" s="745">
        <v>0</v>
      </c>
      <c r="I79" s="746">
        <v>705</v>
      </c>
      <c r="J79" s="746">
        <v>3998</v>
      </c>
      <c r="K79" s="747">
        <v>0</v>
      </c>
      <c r="L79" s="748">
        <v>516</v>
      </c>
      <c r="M79" s="746">
        <v>0</v>
      </c>
      <c r="N79" s="749">
        <v>0</v>
      </c>
      <c r="O79" s="15"/>
    </row>
    <row r="80" spans="1:15" ht="19.5" customHeight="1">
      <c r="A80" s="761">
        <v>236158</v>
      </c>
      <c r="B80" s="765" t="s">
        <v>834</v>
      </c>
      <c r="C80" s="742">
        <v>35000</v>
      </c>
      <c r="D80" s="742">
        <v>35000</v>
      </c>
      <c r="E80" s="760">
        <v>10</v>
      </c>
      <c r="F80" s="742">
        <v>3500</v>
      </c>
      <c r="G80" s="744">
        <v>35000</v>
      </c>
      <c r="H80" s="745">
        <v>0</v>
      </c>
      <c r="I80" s="746">
        <v>2000</v>
      </c>
      <c r="J80" s="746">
        <v>33000</v>
      </c>
      <c r="K80" s="747">
        <v>0</v>
      </c>
      <c r="L80" s="748">
        <v>1263</v>
      </c>
      <c r="M80" s="746">
        <v>0</v>
      </c>
      <c r="N80" s="749">
        <v>0</v>
      </c>
      <c r="O80" s="15"/>
    </row>
    <row r="81" spans="1:15" ht="24" customHeight="1">
      <c r="A81" s="761">
        <v>236162</v>
      </c>
      <c r="B81" s="765" t="s">
        <v>268</v>
      </c>
      <c r="C81" s="742">
        <v>324609</v>
      </c>
      <c r="D81" s="742">
        <v>324609</v>
      </c>
      <c r="E81" s="760">
        <v>0</v>
      </c>
      <c r="F81" s="742">
        <v>0</v>
      </c>
      <c r="G81" s="744">
        <v>0</v>
      </c>
      <c r="H81" s="745">
        <v>0</v>
      </c>
      <c r="I81" s="746">
        <v>0</v>
      </c>
      <c r="J81" s="746">
        <v>0</v>
      </c>
      <c r="K81" s="747">
        <v>0</v>
      </c>
      <c r="L81" s="748">
        <v>60</v>
      </c>
      <c r="M81" s="746">
        <v>0</v>
      </c>
      <c r="N81" s="749">
        <v>0</v>
      </c>
      <c r="O81" s="15"/>
    </row>
    <row r="82" spans="1:15" ht="49.5" customHeight="1">
      <c r="A82" s="935" t="s">
        <v>269</v>
      </c>
      <c r="B82" s="936"/>
      <c r="C82" s="742"/>
      <c r="D82" s="742"/>
      <c r="E82" s="760"/>
      <c r="F82" s="742"/>
      <c r="G82" s="744">
        <v>-80120</v>
      </c>
      <c r="H82" s="745"/>
      <c r="I82" s="746"/>
      <c r="J82" s="746"/>
      <c r="K82" s="747"/>
      <c r="L82" s="748"/>
      <c r="M82" s="746"/>
      <c r="N82" s="749"/>
      <c r="O82" s="15"/>
    </row>
    <row r="83" spans="1:15" ht="23.25" customHeight="1">
      <c r="A83" s="937" t="s">
        <v>92</v>
      </c>
      <c r="B83" s="938"/>
      <c r="C83" s="9">
        <f>SUM(C5:C82)</f>
        <v>6517894</v>
      </c>
      <c r="D83" s="9">
        <f>SUM(D5:D82)</f>
        <v>6439940</v>
      </c>
      <c r="E83" s="766" t="s">
        <v>479</v>
      </c>
      <c r="F83" s="9">
        <f aca="true" t="shared" si="0" ref="F83:N83">SUM(F5:F82)</f>
        <v>1405895</v>
      </c>
      <c r="G83" s="9">
        <f t="shared" si="0"/>
        <v>3973346</v>
      </c>
      <c r="H83" s="9">
        <f t="shared" si="0"/>
        <v>254345</v>
      </c>
      <c r="I83" s="9">
        <f t="shared" si="0"/>
        <v>133810</v>
      </c>
      <c r="J83" s="9">
        <f t="shared" si="0"/>
        <v>3404443</v>
      </c>
      <c r="K83" s="9">
        <f t="shared" si="0"/>
        <v>346020</v>
      </c>
      <c r="L83" s="9">
        <f t="shared" si="0"/>
        <v>201054</v>
      </c>
      <c r="M83" s="9">
        <f t="shared" si="0"/>
        <v>235285</v>
      </c>
      <c r="N83" s="9">
        <f t="shared" si="0"/>
        <v>244417</v>
      </c>
      <c r="O83" s="15"/>
    </row>
    <row r="84" spans="1:15" ht="23.25" customHeight="1">
      <c r="A84" s="772"/>
      <c r="B84" s="773"/>
      <c r="C84" s="247"/>
      <c r="D84" s="247"/>
      <c r="E84" s="367"/>
      <c r="F84" s="247"/>
      <c r="G84" s="247"/>
      <c r="H84" s="247"/>
      <c r="I84" s="247"/>
      <c r="J84" s="247"/>
      <c r="K84" s="247"/>
      <c r="L84" s="247"/>
      <c r="M84" s="247"/>
      <c r="N84" s="247"/>
      <c r="O84" s="15"/>
    </row>
    <row r="85" spans="2:14" ht="12.75">
      <c r="B85" s="939" t="s">
        <v>270</v>
      </c>
      <c r="C85" s="939"/>
      <c r="D85" s="939"/>
      <c r="E85" s="939"/>
      <c r="F85" s="939"/>
      <c r="G85" s="939"/>
      <c r="H85" s="939"/>
      <c r="I85" s="939"/>
      <c r="J85" s="939"/>
      <c r="K85" s="939"/>
      <c r="L85" s="939"/>
      <c r="M85" s="939"/>
      <c r="N85" s="939"/>
    </row>
    <row r="86" ht="12.75" customHeight="1">
      <c r="B86" t="s">
        <v>271</v>
      </c>
    </row>
  </sheetData>
  <mergeCells count="21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G40:G54"/>
    <mergeCell ref="J40:J54"/>
    <mergeCell ref="G55:G60"/>
    <mergeCell ref="J55:J60"/>
    <mergeCell ref="C74:F74"/>
    <mergeCell ref="A82:B82"/>
    <mergeCell ref="A83:B83"/>
    <mergeCell ref="B85:N85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1" r:id="rId1"/>
  <headerFooter alignWithMargins="0">
    <oddFooter>&amp;C&amp;P</oddFooter>
  </headerFooter>
  <rowBreaks count="2" manualBreakCount="2">
    <brk id="33" max="13" man="1"/>
    <brk id="6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61" t="s">
        <v>603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</row>
    <row r="2" spans="2:17" ht="30" customHeight="1">
      <c r="B2" s="476"/>
      <c r="F2" s="948" t="s">
        <v>325</v>
      </c>
      <c r="G2" s="949"/>
      <c r="H2" s="949"/>
      <c r="I2" s="949"/>
      <c r="J2" s="948" t="s">
        <v>272</v>
      </c>
      <c r="K2" s="964"/>
      <c r="L2" s="950" t="s">
        <v>273</v>
      </c>
      <c r="M2" s="965"/>
      <c r="N2" s="965"/>
      <c r="O2" s="966"/>
      <c r="P2" s="950" t="s">
        <v>327</v>
      </c>
      <c r="Q2" s="966"/>
    </row>
    <row r="3" spans="1:17" ht="57" customHeight="1">
      <c r="A3" s="736" t="s">
        <v>1134</v>
      </c>
      <c r="B3" s="736" t="s">
        <v>274</v>
      </c>
      <c r="C3" s="738" t="s">
        <v>275</v>
      </c>
      <c r="D3" s="738" t="s">
        <v>180</v>
      </c>
      <c r="E3" s="738" t="s">
        <v>181</v>
      </c>
      <c r="F3" s="738" t="s">
        <v>276</v>
      </c>
      <c r="G3" s="738" t="s">
        <v>277</v>
      </c>
      <c r="H3" s="739" t="s">
        <v>278</v>
      </c>
      <c r="I3" s="739" t="s">
        <v>185</v>
      </c>
      <c r="J3" s="739" t="s">
        <v>279</v>
      </c>
      <c r="K3" s="767" t="s">
        <v>280</v>
      </c>
      <c r="L3" s="767" t="s">
        <v>281</v>
      </c>
      <c r="M3" s="767" t="s">
        <v>282</v>
      </c>
      <c r="N3" s="767" t="s">
        <v>283</v>
      </c>
      <c r="O3" s="767" t="s">
        <v>284</v>
      </c>
      <c r="P3" s="767" t="s">
        <v>285</v>
      </c>
      <c r="Q3" s="738" t="s">
        <v>286</v>
      </c>
    </row>
    <row r="4" spans="1:18" ht="27" customHeight="1">
      <c r="A4" s="962" t="s">
        <v>287</v>
      </c>
      <c r="B4" s="741" t="s">
        <v>288</v>
      </c>
      <c r="C4" s="742">
        <v>185000</v>
      </c>
      <c r="D4" s="743">
        <v>25</v>
      </c>
      <c r="E4" s="742">
        <v>46250</v>
      </c>
      <c r="F4" s="744">
        <v>120000</v>
      </c>
      <c r="G4" s="745">
        <v>117700</v>
      </c>
      <c r="H4" s="746">
        <v>0</v>
      </c>
      <c r="I4" s="746">
        <v>0</v>
      </c>
      <c r="J4" s="747">
        <v>110993</v>
      </c>
      <c r="K4" s="748">
        <v>26</v>
      </c>
      <c r="L4" s="746">
        <v>62985</v>
      </c>
      <c r="M4" s="746">
        <v>62985</v>
      </c>
      <c r="N4" s="746">
        <v>0</v>
      </c>
      <c r="O4" s="768">
        <v>0</v>
      </c>
      <c r="P4" s="769">
        <v>122741</v>
      </c>
      <c r="Q4" s="748">
        <v>0</v>
      </c>
      <c r="R4" s="15"/>
    </row>
    <row r="5" spans="1:18" ht="27" customHeight="1">
      <c r="A5" s="963"/>
      <c r="B5" s="741" t="s">
        <v>289</v>
      </c>
      <c r="C5" s="742"/>
      <c r="D5" s="743"/>
      <c r="E5" s="742"/>
      <c r="F5" s="744">
        <v>-2300</v>
      </c>
      <c r="G5" s="745"/>
      <c r="H5" s="746"/>
      <c r="I5" s="746"/>
      <c r="J5" s="747"/>
      <c r="K5" s="748"/>
      <c r="L5" s="746"/>
      <c r="M5" s="746"/>
      <c r="N5" s="746"/>
      <c r="O5" s="768"/>
      <c r="P5" s="769"/>
      <c r="Q5" s="748"/>
      <c r="R5" s="15"/>
    </row>
    <row r="6" spans="1:18" ht="27" customHeight="1">
      <c r="A6" s="962" t="s">
        <v>290</v>
      </c>
      <c r="B6" s="741" t="s">
        <v>291</v>
      </c>
      <c r="C6" s="742">
        <v>22408</v>
      </c>
      <c r="D6" s="743">
        <v>25</v>
      </c>
      <c r="E6" s="742">
        <v>5602</v>
      </c>
      <c r="F6" s="744">
        <v>25000</v>
      </c>
      <c r="G6" s="745">
        <v>12000</v>
      </c>
      <c r="H6" s="746">
        <v>0</v>
      </c>
      <c r="I6" s="746">
        <v>0</v>
      </c>
      <c r="J6" s="747">
        <v>4628</v>
      </c>
      <c r="K6" s="748">
        <v>0</v>
      </c>
      <c r="L6" s="746">
        <v>11112</v>
      </c>
      <c r="M6" s="746">
        <v>11112</v>
      </c>
      <c r="N6" s="746">
        <v>0</v>
      </c>
      <c r="O6" s="768">
        <v>0</v>
      </c>
      <c r="P6" s="769">
        <v>0</v>
      </c>
      <c r="Q6" s="748">
        <v>11785</v>
      </c>
      <c r="R6" s="15"/>
    </row>
    <row r="7" spans="1:18" ht="27" customHeight="1">
      <c r="A7" s="963"/>
      <c r="B7" s="741" t="s">
        <v>289</v>
      </c>
      <c r="C7" s="742"/>
      <c r="D7" s="743"/>
      <c r="E7" s="742"/>
      <c r="F7" s="744">
        <v>-13000</v>
      </c>
      <c r="G7" s="745"/>
      <c r="H7" s="746"/>
      <c r="I7" s="746"/>
      <c r="J7" s="747"/>
      <c r="K7" s="748"/>
      <c r="L7" s="746"/>
      <c r="M7" s="746"/>
      <c r="N7" s="746"/>
      <c r="O7" s="768"/>
      <c r="P7" s="769"/>
      <c r="Q7" s="748"/>
      <c r="R7" s="15"/>
    </row>
    <row r="8" spans="1:18" ht="27" customHeight="1">
      <c r="A8" s="740" t="s">
        <v>292</v>
      </c>
      <c r="B8" s="741" t="s">
        <v>293</v>
      </c>
      <c r="C8" s="742">
        <v>40818</v>
      </c>
      <c r="D8" s="743">
        <v>25</v>
      </c>
      <c r="E8" s="742">
        <v>10105</v>
      </c>
      <c r="F8" s="744">
        <v>43000</v>
      </c>
      <c r="G8" s="745">
        <v>15573</v>
      </c>
      <c r="H8" s="746">
        <v>0</v>
      </c>
      <c r="I8" s="746">
        <v>0</v>
      </c>
      <c r="J8" s="747">
        <v>13503</v>
      </c>
      <c r="K8" s="748">
        <v>0</v>
      </c>
      <c r="L8" s="746">
        <v>14681</v>
      </c>
      <c r="M8" s="746">
        <v>14681</v>
      </c>
      <c r="N8" s="746">
        <v>0</v>
      </c>
      <c r="O8" s="768">
        <v>0</v>
      </c>
      <c r="P8" s="769">
        <v>0</v>
      </c>
      <c r="Q8" s="748">
        <v>19898</v>
      </c>
      <c r="R8" s="15"/>
    </row>
    <row r="9" spans="1:18" ht="27" customHeight="1">
      <c r="A9" s="740"/>
      <c r="B9" s="741" t="s">
        <v>289</v>
      </c>
      <c r="C9" s="742"/>
      <c r="D9" s="743"/>
      <c r="E9" s="742"/>
      <c r="F9" s="744">
        <v>-27427</v>
      </c>
      <c r="G9" s="745"/>
      <c r="H9" s="746"/>
      <c r="I9" s="746"/>
      <c r="J9" s="747"/>
      <c r="K9" s="748"/>
      <c r="L9" s="746"/>
      <c r="M9" s="746"/>
      <c r="N9" s="746"/>
      <c r="O9" s="768"/>
      <c r="P9" s="769"/>
      <c r="Q9" s="748"/>
      <c r="R9" s="15"/>
    </row>
    <row r="10" spans="1:18" ht="27" customHeight="1">
      <c r="A10" s="740" t="s">
        <v>46</v>
      </c>
      <c r="B10" s="741" t="s">
        <v>294</v>
      </c>
      <c r="C10" s="742">
        <v>141442</v>
      </c>
      <c r="D10" s="743">
        <v>7.5</v>
      </c>
      <c r="E10" s="742">
        <v>10768</v>
      </c>
      <c r="F10" s="770" t="s">
        <v>295</v>
      </c>
      <c r="G10" s="745">
        <v>1200</v>
      </c>
      <c r="H10" s="746">
        <v>2800</v>
      </c>
      <c r="I10" s="770" t="s">
        <v>295</v>
      </c>
      <c r="J10" s="747">
        <v>439</v>
      </c>
      <c r="K10" s="748">
        <v>1671</v>
      </c>
      <c r="L10" s="746">
        <v>0</v>
      </c>
      <c r="M10" s="746">
        <v>0</v>
      </c>
      <c r="N10" s="746">
        <v>20000</v>
      </c>
      <c r="O10" s="768">
        <v>8661</v>
      </c>
      <c r="P10" s="769">
        <v>0</v>
      </c>
      <c r="Q10" s="748">
        <v>0</v>
      </c>
      <c r="R10" s="15"/>
    </row>
    <row r="11" spans="1:18" ht="27" customHeight="1">
      <c r="A11" s="740" t="s">
        <v>47</v>
      </c>
      <c r="B11" s="741" t="s">
        <v>296</v>
      </c>
      <c r="C11" s="742">
        <v>98462</v>
      </c>
      <c r="D11" s="743">
        <v>7.5</v>
      </c>
      <c r="E11" s="742">
        <v>7385</v>
      </c>
      <c r="F11" s="770" t="s">
        <v>295</v>
      </c>
      <c r="G11" s="745">
        <v>4200</v>
      </c>
      <c r="H11" s="746">
        <v>17800</v>
      </c>
      <c r="I11" s="770" t="s">
        <v>295</v>
      </c>
      <c r="J11" s="747">
        <v>4176</v>
      </c>
      <c r="K11" s="748">
        <v>16259</v>
      </c>
      <c r="L11" s="746">
        <v>0</v>
      </c>
      <c r="M11" s="746">
        <v>0</v>
      </c>
      <c r="N11" s="746">
        <v>34000</v>
      </c>
      <c r="O11" s="768">
        <v>34000</v>
      </c>
      <c r="P11" s="769">
        <v>0</v>
      </c>
      <c r="Q11" s="748">
        <v>0</v>
      </c>
      <c r="R11" s="15"/>
    </row>
    <row r="12" spans="1:18" ht="27" customHeight="1">
      <c r="A12" s="740" t="s">
        <v>48</v>
      </c>
      <c r="B12" s="741" t="s">
        <v>297</v>
      </c>
      <c r="C12" s="742">
        <v>267801</v>
      </c>
      <c r="D12" s="760">
        <v>7.5</v>
      </c>
      <c r="E12" s="742">
        <v>20085</v>
      </c>
      <c r="F12" s="770" t="s">
        <v>295</v>
      </c>
      <c r="G12" s="745">
        <v>6000</v>
      </c>
      <c r="H12" s="746">
        <v>34000</v>
      </c>
      <c r="I12" s="770" t="s">
        <v>295</v>
      </c>
      <c r="J12" s="747">
        <v>5917</v>
      </c>
      <c r="K12" s="748">
        <v>32979</v>
      </c>
      <c r="L12" s="746">
        <v>0</v>
      </c>
      <c r="M12" s="746">
        <v>0</v>
      </c>
      <c r="N12" s="746">
        <v>25500</v>
      </c>
      <c r="O12" s="768">
        <v>25500</v>
      </c>
      <c r="P12" s="769">
        <v>0</v>
      </c>
      <c r="Q12" s="748">
        <v>0</v>
      </c>
      <c r="R12" s="15"/>
    </row>
    <row r="13" spans="1:18" ht="27" customHeight="1">
      <c r="A13" s="740" t="s">
        <v>49</v>
      </c>
      <c r="B13" s="750" t="s">
        <v>298</v>
      </c>
      <c r="C13" s="742">
        <v>81736</v>
      </c>
      <c r="D13" s="760">
        <v>7.5</v>
      </c>
      <c r="E13" s="742">
        <v>8783</v>
      </c>
      <c r="F13" s="770" t="s">
        <v>295</v>
      </c>
      <c r="G13" s="745">
        <v>2700</v>
      </c>
      <c r="H13" s="746">
        <v>43475</v>
      </c>
      <c r="I13" s="770" t="s">
        <v>295</v>
      </c>
      <c r="J13" s="747">
        <v>1858</v>
      </c>
      <c r="K13" s="748">
        <v>44317</v>
      </c>
      <c r="L13" s="746">
        <v>0</v>
      </c>
      <c r="M13" s="746">
        <v>0</v>
      </c>
      <c r="N13" s="746">
        <v>39698</v>
      </c>
      <c r="O13" s="768">
        <v>39698</v>
      </c>
      <c r="P13" s="769">
        <v>0</v>
      </c>
      <c r="Q13" s="748">
        <v>28551</v>
      </c>
      <c r="R13" s="15"/>
    </row>
    <row r="14" spans="1:18" ht="27" customHeight="1">
      <c r="A14" s="761">
        <v>236102</v>
      </c>
      <c r="B14" s="750" t="s">
        <v>299</v>
      </c>
      <c r="C14" s="742">
        <v>164689</v>
      </c>
      <c r="D14" s="760">
        <v>7.5</v>
      </c>
      <c r="E14" s="742">
        <v>12352</v>
      </c>
      <c r="F14" s="770" t="s">
        <v>295</v>
      </c>
      <c r="G14" s="745">
        <v>6000</v>
      </c>
      <c r="H14" s="746">
        <v>62573</v>
      </c>
      <c r="I14" s="770" t="s">
        <v>295</v>
      </c>
      <c r="J14" s="747">
        <v>5236</v>
      </c>
      <c r="K14" s="748">
        <v>63337</v>
      </c>
      <c r="L14" s="746">
        <v>0</v>
      </c>
      <c r="M14" s="746">
        <v>0</v>
      </c>
      <c r="N14" s="746">
        <v>104685</v>
      </c>
      <c r="O14" s="768">
        <v>104685</v>
      </c>
      <c r="P14" s="769">
        <v>0</v>
      </c>
      <c r="Q14" s="748">
        <v>53871</v>
      </c>
      <c r="R14" s="15"/>
    </row>
    <row r="15" spans="1:18" ht="27" customHeight="1">
      <c r="A15" s="771"/>
      <c r="B15" s="771" t="s">
        <v>92</v>
      </c>
      <c r="C15" s="9">
        <f>SUM(C4:C14)</f>
        <v>1002356</v>
      </c>
      <c r="D15" s="766" t="s">
        <v>479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165373</v>
      </c>
      <c r="H15" s="9">
        <f t="shared" si="0"/>
        <v>160648</v>
      </c>
      <c r="I15" s="9">
        <f t="shared" si="0"/>
        <v>0</v>
      </c>
      <c r="J15" s="9">
        <f t="shared" si="0"/>
        <v>146750</v>
      </c>
      <c r="K15" s="9">
        <f t="shared" si="0"/>
        <v>158589</v>
      </c>
      <c r="L15" s="9">
        <f t="shared" si="0"/>
        <v>88778</v>
      </c>
      <c r="M15" s="9">
        <f t="shared" si="0"/>
        <v>88778</v>
      </c>
      <c r="N15" s="9">
        <f t="shared" si="0"/>
        <v>223883</v>
      </c>
      <c r="O15" s="9">
        <f t="shared" si="0"/>
        <v>212544</v>
      </c>
      <c r="P15" s="9">
        <f t="shared" si="0"/>
        <v>122741</v>
      </c>
      <c r="Q15" s="9">
        <f t="shared" si="0"/>
        <v>114105</v>
      </c>
      <c r="R15" s="15"/>
    </row>
    <row r="16" ht="15.75" customHeight="1"/>
    <row r="17" spans="2:17" ht="25.5" customHeight="1">
      <c r="B17" t="s">
        <v>300</v>
      </c>
      <c r="N17" s="858" t="s">
        <v>301</v>
      </c>
      <c r="O17" s="858"/>
      <c r="P17" s="858"/>
      <c r="Q17" s="858"/>
    </row>
  </sheetData>
  <mergeCells count="8">
    <mergeCell ref="A4:A5"/>
    <mergeCell ref="A6:A7"/>
    <mergeCell ref="N17:Q17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72"/>
  <sheetViews>
    <sheetView workbookViewId="0" topLeftCell="A1">
      <selection activeCell="E71" sqref="E7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8" customFormat="1" ht="18">
      <c r="A1" s="809" t="s">
        <v>1199</v>
      </c>
      <c r="B1" s="809"/>
      <c r="C1" s="809"/>
      <c r="D1" s="809"/>
      <c r="E1" s="809"/>
      <c r="F1" s="797"/>
      <c r="G1" s="797"/>
      <c r="H1" s="28"/>
      <c r="I1" s="9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97" t="s">
        <v>604</v>
      </c>
      <c r="B2" s="28"/>
      <c r="C2" s="28"/>
      <c r="D2" s="28"/>
      <c r="E2" s="91"/>
      <c r="I2" s="23"/>
    </row>
    <row r="3" spans="1:9" ht="12.75" customHeight="1">
      <c r="A3" s="64"/>
      <c r="B3" s="28"/>
      <c r="C3" s="28"/>
      <c r="E3" s="91"/>
      <c r="I3" s="23"/>
    </row>
    <row r="4" spans="1:9" ht="12.75" customHeight="1">
      <c r="A4" s="64"/>
      <c r="B4" s="28"/>
      <c r="C4" s="28"/>
      <c r="E4" s="91"/>
      <c r="I4" s="23"/>
    </row>
    <row r="5" spans="1:5" s="28" customFormat="1" ht="14.25" customHeight="1">
      <c r="A5" s="63" t="s">
        <v>80</v>
      </c>
      <c r="E5" s="63"/>
    </row>
    <row r="6" ht="12" customHeight="1">
      <c r="E6" s="63" t="s">
        <v>490</v>
      </c>
    </row>
    <row r="7" spans="1:5" ht="23.25" customHeight="1">
      <c r="A7" s="85" t="s">
        <v>149</v>
      </c>
      <c r="B7" s="86" t="s">
        <v>150</v>
      </c>
      <c r="C7" s="515" t="s">
        <v>1173</v>
      </c>
      <c r="D7" s="87" t="s">
        <v>648</v>
      </c>
      <c r="E7" s="87" t="s">
        <v>151</v>
      </c>
    </row>
    <row r="8" spans="1:5" ht="13.5" customHeight="1">
      <c r="A8" s="85"/>
      <c r="B8" s="86" t="s">
        <v>39</v>
      </c>
      <c r="C8" s="514">
        <v>1700</v>
      </c>
      <c r="D8" s="270">
        <v>30000</v>
      </c>
      <c r="E8" s="89"/>
    </row>
    <row r="9" spans="1:5" ht="12.75">
      <c r="A9" s="444">
        <v>39469</v>
      </c>
      <c r="B9" s="445" t="s">
        <v>831</v>
      </c>
      <c r="C9" s="432">
        <v>8001</v>
      </c>
      <c r="D9" s="455">
        <v>-618</v>
      </c>
      <c r="E9" s="456">
        <v>29382</v>
      </c>
    </row>
    <row r="10" spans="1:5" ht="25.5">
      <c r="A10" s="90">
        <v>39469</v>
      </c>
      <c r="B10" s="446" t="s">
        <v>832</v>
      </c>
      <c r="C10" s="432">
        <v>1800</v>
      </c>
      <c r="D10" s="457">
        <v>-20</v>
      </c>
      <c r="E10" s="456">
        <v>29362</v>
      </c>
    </row>
    <row r="11" spans="1:5" ht="25.5">
      <c r="A11" s="90">
        <v>39469</v>
      </c>
      <c r="B11" s="446" t="s">
        <v>837</v>
      </c>
      <c r="C11" s="432">
        <v>1800</v>
      </c>
      <c r="D11" s="158">
        <v>-20</v>
      </c>
      <c r="E11" s="458">
        <v>29342</v>
      </c>
    </row>
    <row r="12" spans="1:5" ht="25.5">
      <c r="A12" s="88">
        <v>39469</v>
      </c>
      <c r="B12" s="446" t="s">
        <v>838</v>
      </c>
      <c r="C12" s="432">
        <v>1800</v>
      </c>
      <c r="D12" s="158">
        <v>-100</v>
      </c>
      <c r="E12" s="458">
        <v>29242</v>
      </c>
    </row>
    <row r="13" spans="1:5" ht="25.5">
      <c r="A13" s="448">
        <v>39476</v>
      </c>
      <c r="B13" s="449" t="s">
        <v>841</v>
      </c>
      <c r="C13" s="452">
        <v>6000</v>
      </c>
      <c r="D13" s="459">
        <v>-1130</v>
      </c>
      <c r="E13" s="460">
        <v>28112</v>
      </c>
    </row>
    <row r="14" spans="1:5" ht="12.75">
      <c r="A14" s="88">
        <v>39497</v>
      </c>
      <c r="B14" s="436" t="s">
        <v>842</v>
      </c>
      <c r="C14" s="432">
        <v>8001</v>
      </c>
      <c r="D14" s="158">
        <v>-500</v>
      </c>
      <c r="E14" s="458">
        <v>27612</v>
      </c>
    </row>
    <row r="15" spans="1:5" ht="12.75">
      <c r="A15" s="88">
        <v>39497</v>
      </c>
      <c r="B15" s="493" t="s">
        <v>843</v>
      </c>
      <c r="C15" s="43">
        <v>2000</v>
      </c>
      <c r="D15" s="158">
        <v>-800</v>
      </c>
      <c r="E15" s="458">
        <v>26812</v>
      </c>
    </row>
    <row r="16" spans="1:5" ht="12.75">
      <c r="A16" s="88">
        <v>39497</v>
      </c>
      <c r="B16" s="4" t="s">
        <v>844</v>
      </c>
      <c r="C16" s="43">
        <v>3000</v>
      </c>
      <c r="D16" s="158">
        <v>-20</v>
      </c>
      <c r="E16" s="458">
        <v>26792</v>
      </c>
    </row>
    <row r="17" spans="1:5" ht="12.75">
      <c r="A17" s="88">
        <v>39497</v>
      </c>
      <c r="B17" s="4" t="s">
        <v>853</v>
      </c>
      <c r="C17" s="432">
        <v>3000</v>
      </c>
      <c r="D17" s="158">
        <v>-230</v>
      </c>
      <c r="E17" s="458">
        <v>26562</v>
      </c>
    </row>
    <row r="18" spans="1:5" ht="12.75">
      <c r="A18" s="88">
        <v>39497</v>
      </c>
      <c r="B18" s="4" t="s">
        <v>854</v>
      </c>
      <c r="C18" s="432">
        <v>3000</v>
      </c>
      <c r="D18" s="461">
        <v>-380</v>
      </c>
      <c r="E18" s="458">
        <v>26182</v>
      </c>
    </row>
    <row r="19" spans="1:5" ht="12.75">
      <c r="A19" s="448">
        <v>39504</v>
      </c>
      <c r="B19" s="450" t="s">
        <v>855</v>
      </c>
      <c r="C19" s="453">
        <v>8001</v>
      </c>
      <c r="D19" s="462">
        <v>-600</v>
      </c>
      <c r="E19" s="460">
        <v>25582</v>
      </c>
    </row>
    <row r="20" spans="1:5" ht="12.75" customHeight="1">
      <c r="A20" s="88">
        <v>39504</v>
      </c>
      <c r="B20" s="451" t="s">
        <v>856</v>
      </c>
      <c r="C20" s="454">
        <v>8002</v>
      </c>
      <c r="D20" s="462">
        <v>-1700</v>
      </c>
      <c r="E20" s="456">
        <v>23882</v>
      </c>
    </row>
    <row r="21" spans="1:5" ht="12.75">
      <c r="A21" s="88">
        <v>39504</v>
      </c>
      <c r="B21" s="4" t="s">
        <v>857</v>
      </c>
      <c r="C21" s="432">
        <v>8002</v>
      </c>
      <c r="D21" s="461">
        <v>-600</v>
      </c>
      <c r="E21" s="458">
        <v>23282</v>
      </c>
    </row>
    <row r="22" spans="1:5" ht="12.75">
      <c r="A22" s="88">
        <v>39511</v>
      </c>
      <c r="B22" s="4" t="s">
        <v>1190</v>
      </c>
      <c r="C22" s="432">
        <v>8000</v>
      </c>
      <c r="D22" s="461">
        <v>-1000</v>
      </c>
      <c r="E22" s="458">
        <v>22282</v>
      </c>
    </row>
    <row r="23" spans="1:5" ht="12.75">
      <c r="A23" s="88">
        <v>39511</v>
      </c>
      <c r="B23" s="4" t="s">
        <v>1191</v>
      </c>
      <c r="C23" s="432">
        <v>1000</v>
      </c>
      <c r="D23" s="461">
        <v>-41</v>
      </c>
      <c r="E23" s="458">
        <v>22241</v>
      </c>
    </row>
    <row r="24" spans="1:5" ht="12.75">
      <c r="A24" s="88">
        <v>39525</v>
      </c>
      <c r="B24" s="4" t="s">
        <v>1192</v>
      </c>
      <c r="C24" s="432">
        <v>8001</v>
      </c>
      <c r="D24" s="461">
        <v>-203</v>
      </c>
      <c r="E24" s="458">
        <v>22038</v>
      </c>
    </row>
    <row r="25" spans="1:5" ht="12.75">
      <c r="A25" s="88">
        <v>39525</v>
      </c>
      <c r="B25" s="4" t="s">
        <v>1193</v>
      </c>
      <c r="C25" s="432">
        <v>4000</v>
      </c>
      <c r="D25" s="461">
        <v>-500</v>
      </c>
      <c r="E25" s="458">
        <v>21538</v>
      </c>
    </row>
    <row r="26" spans="1:5" ht="12.75">
      <c r="A26" s="88">
        <v>39525</v>
      </c>
      <c r="B26" s="4" t="s">
        <v>1194</v>
      </c>
      <c r="C26" s="432">
        <v>3000</v>
      </c>
      <c r="D26" s="461">
        <v>-22</v>
      </c>
      <c r="E26" s="458">
        <v>21516</v>
      </c>
    </row>
    <row r="27" spans="1:5" ht="12.75">
      <c r="A27" s="88">
        <v>39539</v>
      </c>
      <c r="B27" s="447" t="s">
        <v>1060</v>
      </c>
      <c r="C27" s="432">
        <v>1800</v>
      </c>
      <c r="D27" s="461">
        <v>-55</v>
      </c>
      <c r="E27" s="458">
        <v>21461</v>
      </c>
    </row>
    <row r="28" spans="1:5" ht="12.75">
      <c r="A28" s="88">
        <v>39539</v>
      </c>
      <c r="B28" s="447" t="s">
        <v>1061</v>
      </c>
      <c r="C28" s="432">
        <v>1600</v>
      </c>
      <c r="D28" s="461">
        <v>-1021.6</v>
      </c>
      <c r="E28" s="458">
        <v>20439.4</v>
      </c>
    </row>
    <row r="29" spans="1:5" ht="25.5">
      <c r="A29" s="88">
        <v>39539</v>
      </c>
      <c r="B29" s="447" t="s">
        <v>1064</v>
      </c>
      <c r="C29" s="585">
        <v>4000</v>
      </c>
      <c r="D29" s="461">
        <v>-306</v>
      </c>
      <c r="E29" s="458">
        <v>20133.4</v>
      </c>
    </row>
    <row r="30" spans="1:5" ht="12.75">
      <c r="A30" s="88">
        <v>39553</v>
      </c>
      <c r="B30" s="4" t="s">
        <v>1065</v>
      </c>
      <c r="C30" s="43">
        <v>3000</v>
      </c>
      <c r="D30" s="158">
        <v>-95</v>
      </c>
      <c r="E30" s="458">
        <v>20038.4</v>
      </c>
    </row>
    <row r="31" spans="1:5" ht="12.75">
      <c r="A31" s="583">
        <v>39560</v>
      </c>
      <c r="B31" s="447" t="s">
        <v>1066</v>
      </c>
      <c r="C31" s="586" t="s">
        <v>655</v>
      </c>
      <c r="D31" s="588">
        <v>-700</v>
      </c>
      <c r="E31" s="458">
        <v>19338.4</v>
      </c>
    </row>
    <row r="32" spans="1:5" ht="25.5">
      <c r="A32" s="583">
        <v>39560</v>
      </c>
      <c r="B32" s="584" t="s">
        <v>1067</v>
      </c>
      <c r="C32" s="587">
        <v>3000</v>
      </c>
      <c r="D32" s="588">
        <v>-100</v>
      </c>
      <c r="E32" s="458">
        <v>19238.4</v>
      </c>
    </row>
    <row r="33" spans="1:5" ht="25.5">
      <c r="A33" s="583">
        <v>39560</v>
      </c>
      <c r="B33" s="447" t="s">
        <v>1069</v>
      </c>
      <c r="C33" s="587">
        <v>3000</v>
      </c>
      <c r="D33" s="588">
        <v>-600</v>
      </c>
      <c r="E33" s="458">
        <v>18638.4</v>
      </c>
    </row>
    <row r="34" spans="1:5" ht="25.5">
      <c r="A34" s="583">
        <v>39567</v>
      </c>
      <c r="B34" s="447" t="s">
        <v>1070</v>
      </c>
      <c r="C34" s="587">
        <v>9000</v>
      </c>
      <c r="D34" s="588">
        <v>-200</v>
      </c>
      <c r="E34" s="590">
        <v>18438.4</v>
      </c>
    </row>
    <row r="35" spans="1:5" ht="25.5">
      <c r="A35" s="583">
        <v>39567</v>
      </c>
      <c r="B35" s="447" t="s">
        <v>1071</v>
      </c>
      <c r="C35" s="589" t="s">
        <v>1072</v>
      </c>
      <c r="D35" s="588">
        <v>-400</v>
      </c>
      <c r="E35" s="595">
        <v>18038.4</v>
      </c>
    </row>
    <row r="36" spans="1:5" ht="12.75">
      <c r="A36" s="583">
        <v>39574</v>
      </c>
      <c r="B36" s="447" t="s">
        <v>870</v>
      </c>
      <c r="C36" s="587">
        <v>8000</v>
      </c>
      <c r="D36" s="588">
        <v>-1685</v>
      </c>
      <c r="E36" s="595">
        <v>16353.4</v>
      </c>
    </row>
    <row r="37" spans="1:5" ht="38.25">
      <c r="A37" s="583">
        <v>39574</v>
      </c>
      <c r="B37" s="447" t="s">
        <v>871</v>
      </c>
      <c r="C37" s="587">
        <v>9000</v>
      </c>
      <c r="D37" s="588">
        <v>-68.2</v>
      </c>
      <c r="E37" s="595">
        <v>16285.2</v>
      </c>
    </row>
    <row r="38" spans="1:5" ht="12.75">
      <c r="A38" s="583">
        <v>39574</v>
      </c>
      <c r="B38" s="447" t="s">
        <v>872</v>
      </c>
      <c r="C38" s="587">
        <v>5000</v>
      </c>
      <c r="D38" s="588">
        <v>-250</v>
      </c>
      <c r="E38" s="595">
        <v>16035.2</v>
      </c>
    </row>
    <row r="39" spans="1:5" ht="12.75">
      <c r="A39" s="583">
        <v>39574</v>
      </c>
      <c r="B39" s="447" t="s">
        <v>873</v>
      </c>
      <c r="C39" s="587">
        <v>1800</v>
      </c>
      <c r="D39" s="588">
        <v>-3.4</v>
      </c>
      <c r="E39" s="595">
        <v>16031.8</v>
      </c>
    </row>
    <row r="40" spans="1:5" ht="25.5">
      <c r="A40" s="583">
        <v>39588</v>
      </c>
      <c r="B40" s="447" t="s">
        <v>874</v>
      </c>
      <c r="C40" s="587">
        <v>1600</v>
      </c>
      <c r="D40" s="588">
        <v>-130</v>
      </c>
      <c r="E40" s="595">
        <v>15901.8</v>
      </c>
    </row>
    <row r="41" spans="1:5" ht="12" customHeight="1">
      <c r="A41" s="583">
        <v>39588</v>
      </c>
      <c r="B41" s="447" t="s">
        <v>875</v>
      </c>
      <c r="C41" s="587">
        <v>3000</v>
      </c>
      <c r="D41" s="588">
        <v>-405</v>
      </c>
      <c r="E41" s="595">
        <v>15496.8</v>
      </c>
    </row>
    <row r="42" spans="1:5" ht="25.5">
      <c r="A42" s="583">
        <v>39588</v>
      </c>
      <c r="B42" s="447" t="s">
        <v>877</v>
      </c>
      <c r="C42" s="587">
        <v>1800</v>
      </c>
      <c r="D42" s="588">
        <v>-50</v>
      </c>
      <c r="E42" s="595">
        <v>15446.8</v>
      </c>
    </row>
    <row r="43" spans="1:5" ht="12.75">
      <c r="A43" s="583">
        <v>39588</v>
      </c>
      <c r="B43" s="447" t="s">
        <v>878</v>
      </c>
      <c r="C43" s="587">
        <v>1800</v>
      </c>
      <c r="D43" s="588">
        <v>-80</v>
      </c>
      <c r="E43" s="595">
        <v>15366.8</v>
      </c>
    </row>
    <row r="44" spans="1:5" ht="25.5">
      <c r="A44" s="583">
        <v>39595</v>
      </c>
      <c r="B44" s="447" t="s">
        <v>879</v>
      </c>
      <c r="C44" s="587">
        <v>5100</v>
      </c>
      <c r="D44" s="588">
        <v>-32.5</v>
      </c>
      <c r="E44" s="595">
        <v>15334.3</v>
      </c>
    </row>
    <row r="45" spans="1:5" ht="25.5">
      <c r="A45" s="583">
        <v>39595</v>
      </c>
      <c r="B45" s="447" t="s">
        <v>880</v>
      </c>
      <c r="C45" s="587">
        <v>3000</v>
      </c>
      <c r="D45" s="588">
        <v>-860</v>
      </c>
      <c r="E45" s="595">
        <v>14474.3</v>
      </c>
    </row>
    <row r="46" spans="1:5" ht="25.5">
      <c r="A46" s="88">
        <v>39602</v>
      </c>
      <c r="B46" s="447" t="s">
        <v>496</v>
      </c>
      <c r="C46" s="43">
        <v>1500</v>
      </c>
      <c r="D46" s="158">
        <v>-420</v>
      </c>
      <c r="E46" s="456">
        <v>14054.3</v>
      </c>
    </row>
    <row r="47" spans="1:5" ht="12.75">
      <c r="A47" s="159"/>
      <c r="B47" s="618"/>
      <c r="C47" s="115"/>
      <c r="D47" s="429"/>
      <c r="E47" s="429"/>
    </row>
    <row r="48" spans="1:5" ht="12.75">
      <c r="A48" s="159"/>
      <c r="B48" s="618"/>
      <c r="C48" s="115"/>
      <c r="D48" s="429"/>
      <c r="E48" s="63"/>
    </row>
    <row r="49" spans="1:5" ht="12.75">
      <c r="A49" s="63" t="s">
        <v>80</v>
      </c>
      <c r="B49" s="28"/>
      <c r="C49" s="115"/>
      <c r="D49" s="429"/>
      <c r="E49" s="63"/>
    </row>
    <row r="50" spans="1:5" ht="12.75">
      <c r="A50" s="605"/>
      <c r="B50" s="606"/>
      <c r="C50" s="607"/>
      <c r="D50" s="608"/>
      <c r="E50" s="63" t="s">
        <v>490</v>
      </c>
    </row>
    <row r="51" spans="1:5" ht="25.5">
      <c r="A51" s="609" t="s">
        <v>149</v>
      </c>
      <c r="B51" s="610" t="s">
        <v>150</v>
      </c>
      <c r="C51" s="611" t="s">
        <v>1173</v>
      </c>
      <c r="D51" s="612" t="s">
        <v>648</v>
      </c>
      <c r="E51" s="87" t="s">
        <v>151</v>
      </c>
    </row>
    <row r="52" spans="1:5" ht="12.75">
      <c r="A52" s="583">
        <v>39602</v>
      </c>
      <c r="B52" s="600" t="s">
        <v>497</v>
      </c>
      <c r="C52" s="587">
        <v>3000</v>
      </c>
      <c r="D52" s="588">
        <v>-1238</v>
      </c>
      <c r="E52" s="590">
        <v>12816.3</v>
      </c>
    </row>
    <row r="53" spans="1:5" ht="25.5">
      <c r="A53" s="88">
        <v>39609</v>
      </c>
      <c r="B53" s="447" t="s">
        <v>498</v>
      </c>
      <c r="C53" s="43">
        <v>1800</v>
      </c>
      <c r="D53" s="158">
        <v>-12.2</v>
      </c>
      <c r="E53" s="456">
        <v>12804.1</v>
      </c>
    </row>
    <row r="54" spans="1:5" ht="38.25">
      <c r="A54" s="583">
        <v>39616</v>
      </c>
      <c r="B54" s="447" t="s">
        <v>499</v>
      </c>
      <c r="C54" s="587" t="s">
        <v>663</v>
      </c>
      <c r="D54" s="588">
        <v>-300</v>
      </c>
      <c r="E54" s="590">
        <v>12504.1</v>
      </c>
    </row>
    <row r="55" spans="1:5" ht="12.75">
      <c r="A55" s="583">
        <v>39616</v>
      </c>
      <c r="B55" s="447" t="s">
        <v>500</v>
      </c>
      <c r="C55" s="587">
        <v>4000</v>
      </c>
      <c r="D55" s="588">
        <v>-150</v>
      </c>
      <c r="E55" s="590">
        <v>12354.1</v>
      </c>
    </row>
    <row r="56" spans="1:5" ht="12.75">
      <c r="A56" s="583">
        <v>39616</v>
      </c>
      <c r="B56" s="447" t="s">
        <v>501</v>
      </c>
      <c r="C56" s="587">
        <v>4000</v>
      </c>
      <c r="D56" s="588">
        <v>-120</v>
      </c>
      <c r="E56" s="590">
        <v>12234.1</v>
      </c>
    </row>
    <row r="57" spans="1:5" ht="12.75">
      <c r="A57" s="583">
        <v>39616</v>
      </c>
      <c r="B57" s="4" t="s">
        <v>502</v>
      </c>
      <c r="C57" s="587">
        <v>3000</v>
      </c>
      <c r="D57" s="588">
        <v>-560</v>
      </c>
      <c r="E57" s="595">
        <v>11674.1</v>
      </c>
    </row>
    <row r="58" spans="1:5" ht="38.25">
      <c r="A58" s="583">
        <v>39626</v>
      </c>
      <c r="B58" s="447" t="s">
        <v>1104</v>
      </c>
      <c r="C58" s="587">
        <v>4000</v>
      </c>
      <c r="D58" s="588">
        <v>-200</v>
      </c>
      <c r="E58" s="595">
        <v>11474.1</v>
      </c>
    </row>
    <row r="59" spans="1:5" ht="12.75">
      <c r="A59" s="583">
        <v>39637</v>
      </c>
      <c r="B59" s="447" t="s">
        <v>418</v>
      </c>
      <c r="C59" s="587">
        <v>8001</v>
      </c>
      <c r="D59" s="588">
        <v>-1600</v>
      </c>
      <c r="E59" s="595">
        <v>9874.1</v>
      </c>
    </row>
    <row r="60" spans="1:5" ht="12.75">
      <c r="A60" s="583">
        <v>39637</v>
      </c>
      <c r="B60" s="447" t="s">
        <v>419</v>
      </c>
      <c r="C60" s="587">
        <v>3000</v>
      </c>
      <c r="D60" s="588">
        <v>-500</v>
      </c>
      <c r="E60" s="595">
        <v>9374.1</v>
      </c>
    </row>
    <row r="61" spans="1:5" ht="25.5">
      <c r="A61" s="583">
        <v>39637</v>
      </c>
      <c r="B61" s="616" t="s">
        <v>420</v>
      </c>
      <c r="C61" s="587">
        <v>3000</v>
      </c>
      <c r="D61" s="588">
        <v>-45</v>
      </c>
      <c r="E61" s="595">
        <v>9329.1</v>
      </c>
    </row>
    <row r="62" spans="1:5" ht="25.5">
      <c r="A62" s="583">
        <v>39637</v>
      </c>
      <c r="B62" s="447" t="s">
        <v>421</v>
      </c>
      <c r="C62" s="587">
        <v>5000</v>
      </c>
      <c r="D62" s="588">
        <v>-250</v>
      </c>
      <c r="E62" s="595">
        <v>9079.1</v>
      </c>
    </row>
    <row r="63" spans="1:5" ht="25.5">
      <c r="A63" s="583">
        <v>39637</v>
      </c>
      <c r="B63" s="447" t="s">
        <v>422</v>
      </c>
      <c r="C63" s="587">
        <v>5000</v>
      </c>
      <c r="D63" s="588">
        <v>-2000</v>
      </c>
      <c r="E63" s="595">
        <v>7079.1</v>
      </c>
    </row>
    <row r="64" spans="1:5" ht="25.5">
      <c r="A64" s="583">
        <v>39637</v>
      </c>
      <c r="B64" s="447" t="s">
        <v>423</v>
      </c>
      <c r="C64" s="587">
        <v>1800</v>
      </c>
      <c r="D64" s="588">
        <v>-20</v>
      </c>
      <c r="E64" s="595">
        <v>7059.1</v>
      </c>
    </row>
    <row r="65" spans="1:5" ht="25.5">
      <c r="A65" s="583">
        <v>39651</v>
      </c>
      <c r="B65" s="447" t="s">
        <v>424</v>
      </c>
      <c r="C65" s="587">
        <v>3000</v>
      </c>
      <c r="D65" s="588">
        <v>-114</v>
      </c>
      <c r="E65" s="595">
        <v>6945.1</v>
      </c>
    </row>
    <row r="66" spans="1:5" ht="25.5">
      <c r="A66" s="583">
        <v>39651</v>
      </c>
      <c r="B66" s="447" t="s">
        <v>425</v>
      </c>
      <c r="C66" s="587">
        <v>3000</v>
      </c>
      <c r="D66" s="588">
        <v>-100</v>
      </c>
      <c r="E66" s="595">
        <v>6845.1</v>
      </c>
    </row>
    <row r="67" spans="1:5" ht="12.75">
      <c r="A67" s="583">
        <v>39651</v>
      </c>
      <c r="B67" s="600" t="s">
        <v>426</v>
      </c>
      <c r="C67" s="587">
        <v>3000</v>
      </c>
      <c r="D67" s="588">
        <v>400</v>
      </c>
      <c r="E67" s="595">
        <v>7245.1</v>
      </c>
    </row>
    <row r="68" spans="1:5" ht="25.5">
      <c r="A68" s="583">
        <v>39651</v>
      </c>
      <c r="B68" s="447" t="s">
        <v>427</v>
      </c>
      <c r="C68" s="587">
        <v>3000</v>
      </c>
      <c r="D68" s="588">
        <v>-150</v>
      </c>
      <c r="E68" s="595">
        <v>7095.1</v>
      </c>
    </row>
    <row r="69" spans="1:5" ht="25.5">
      <c r="A69" s="583">
        <v>39651</v>
      </c>
      <c r="B69" s="447" t="s">
        <v>428</v>
      </c>
      <c r="C69" s="587">
        <v>3000</v>
      </c>
      <c r="D69" s="588">
        <v>-49.8</v>
      </c>
      <c r="E69" s="595">
        <v>7045.3</v>
      </c>
    </row>
    <row r="70" spans="1:5" ht="25.5">
      <c r="A70" s="583">
        <v>39651</v>
      </c>
      <c r="B70" s="447" t="s">
        <v>429</v>
      </c>
      <c r="C70" s="587">
        <v>1800</v>
      </c>
      <c r="D70" s="588">
        <v>-12.5</v>
      </c>
      <c r="E70" s="595">
        <v>7032.8</v>
      </c>
    </row>
    <row r="71" spans="1:5" ht="25.5">
      <c r="A71" s="583">
        <v>39651</v>
      </c>
      <c r="B71" s="447" t="s">
        <v>430</v>
      </c>
      <c r="C71" s="587">
        <v>1000</v>
      </c>
      <c r="D71" s="588">
        <v>-430</v>
      </c>
      <c r="E71" s="595">
        <v>6602.8</v>
      </c>
    </row>
    <row r="72" spans="1:5" ht="25.5">
      <c r="A72" s="583">
        <v>39665</v>
      </c>
      <c r="B72" s="447" t="s">
        <v>397</v>
      </c>
      <c r="C72" s="587">
        <v>3000</v>
      </c>
      <c r="D72" s="588">
        <v>-60</v>
      </c>
      <c r="E72" s="590">
        <v>6542.8</v>
      </c>
    </row>
    <row r="73" spans="1:5" ht="12.75">
      <c r="A73" s="583">
        <v>39665</v>
      </c>
      <c r="B73" s="447" t="s">
        <v>398</v>
      </c>
      <c r="C73" s="587">
        <v>3000</v>
      </c>
      <c r="D73" s="588">
        <v>-85</v>
      </c>
      <c r="E73" s="590">
        <v>6457.8</v>
      </c>
    </row>
    <row r="74" spans="1:5" ht="25.5">
      <c r="A74" s="583">
        <v>39679</v>
      </c>
      <c r="B74" s="447" t="s">
        <v>399</v>
      </c>
      <c r="C74" s="587">
        <v>8001</v>
      </c>
      <c r="D74" s="588">
        <v>-1759</v>
      </c>
      <c r="E74" s="590">
        <v>4698.8</v>
      </c>
    </row>
    <row r="75" spans="1:5" ht="25.5">
      <c r="A75" s="583">
        <v>39679</v>
      </c>
      <c r="B75" s="447" t="s">
        <v>400</v>
      </c>
      <c r="C75" s="587">
        <v>3000</v>
      </c>
      <c r="D75" s="588">
        <v>-5</v>
      </c>
      <c r="E75" s="590">
        <v>4693.8</v>
      </c>
    </row>
    <row r="76" spans="1:5" ht="12.75">
      <c r="A76" s="583">
        <v>39679</v>
      </c>
      <c r="B76" s="447" t="s">
        <v>401</v>
      </c>
      <c r="C76" s="587">
        <v>3000</v>
      </c>
      <c r="D76" s="588">
        <v>-65</v>
      </c>
      <c r="E76" s="590">
        <v>4628.8</v>
      </c>
    </row>
    <row r="77" spans="1:5" ht="12.75">
      <c r="A77" s="583">
        <v>39686</v>
      </c>
      <c r="B77" s="447" t="s">
        <v>402</v>
      </c>
      <c r="C77" s="587">
        <v>8000</v>
      </c>
      <c r="D77" s="588">
        <v>-1400</v>
      </c>
      <c r="E77" s="590">
        <v>3228.8</v>
      </c>
    </row>
    <row r="78" spans="1:5" ht="25.5">
      <c r="A78" s="583">
        <v>39686</v>
      </c>
      <c r="B78" s="447" t="s">
        <v>403</v>
      </c>
      <c r="C78" s="587">
        <v>4000</v>
      </c>
      <c r="D78" s="588">
        <v>-200</v>
      </c>
      <c r="E78" s="590">
        <v>3028.8</v>
      </c>
    </row>
    <row r="79" spans="1:5" ht="25.5">
      <c r="A79" s="583">
        <v>39686</v>
      </c>
      <c r="B79" s="447" t="s">
        <v>404</v>
      </c>
      <c r="C79" s="587">
        <v>5000</v>
      </c>
      <c r="D79" s="588">
        <v>-60</v>
      </c>
      <c r="E79" s="590">
        <v>2968.8</v>
      </c>
    </row>
    <row r="80" spans="1:5" ht="25.5">
      <c r="A80" s="583">
        <v>39686</v>
      </c>
      <c r="B80" s="447" t="s">
        <v>405</v>
      </c>
      <c r="C80" s="587">
        <v>5000</v>
      </c>
      <c r="D80" s="588">
        <v>-119</v>
      </c>
      <c r="E80" s="595">
        <v>2849.8</v>
      </c>
    </row>
    <row r="81" spans="1:5" ht="12.75">
      <c r="A81" s="583">
        <v>39693</v>
      </c>
      <c r="B81" s="447" t="s">
        <v>8</v>
      </c>
      <c r="C81" s="587">
        <v>5000</v>
      </c>
      <c r="D81" s="588">
        <v>-21</v>
      </c>
      <c r="E81" s="595">
        <v>2828.8</v>
      </c>
    </row>
    <row r="82" spans="1:5" ht="12.75">
      <c r="A82" s="583">
        <v>39706</v>
      </c>
      <c r="B82" s="447" t="s">
        <v>9</v>
      </c>
      <c r="C82" s="587">
        <v>3000</v>
      </c>
      <c r="D82" s="588">
        <v>-180</v>
      </c>
      <c r="E82" s="595">
        <v>2648.8</v>
      </c>
    </row>
    <row r="83" spans="1:5" ht="12.75">
      <c r="A83" s="583">
        <v>39706</v>
      </c>
      <c r="B83" s="447" t="s">
        <v>10</v>
      </c>
      <c r="C83" s="587">
        <v>5000</v>
      </c>
      <c r="D83" s="588">
        <v>-250</v>
      </c>
      <c r="E83" s="595">
        <v>2398.8</v>
      </c>
    </row>
    <row r="84" spans="1:5" ht="12.75">
      <c r="A84" s="583">
        <v>39706</v>
      </c>
      <c r="B84" s="447" t="s">
        <v>11</v>
      </c>
      <c r="C84" s="587">
        <v>1800</v>
      </c>
      <c r="D84" s="588">
        <v>-40</v>
      </c>
      <c r="E84" s="595">
        <v>2358.8</v>
      </c>
    </row>
    <row r="85" spans="1:5" ht="12.75">
      <c r="A85" s="583">
        <v>39706</v>
      </c>
      <c r="B85" s="447" t="s">
        <v>13</v>
      </c>
      <c r="C85" s="587">
        <v>5000</v>
      </c>
      <c r="D85" s="588">
        <v>-345.1</v>
      </c>
      <c r="E85" s="595">
        <v>2013.7</v>
      </c>
    </row>
    <row r="86" spans="1:5" ht="25.5">
      <c r="A86" s="583">
        <v>39714</v>
      </c>
      <c r="B86" s="447" t="s">
        <v>14</v>
      </c>
      <c r="C86" s="587">
        <v>8001</v>
      </c>
      <c r="D86" s="588">
        <v>-100</v>
      </c>
      <c r="E86" s="595">
        <v>1913.7</v>
      </c>
    </row>
    <row r="87" spans="1:5" ht="12" customHeight="1">
      <c r="A87" s="583">
        <v>39721</v>
      </c>
      <c r="B87" s="447" t="s">
        <v>19</v>
      </c>
      <c r="C87" s="587">
        <v>3000</v>
      </c>
      <c r="D87" s="588">
        <v>-300</v>
      </c>
      <c r="E87" s="595">
        <v>1613.7</v>
      </c>
    </row>
    <row r="88" spans="1:5" ht="12.75">
      <c r="A88" s="583">
        <v>39728</v>
      </c>
      <c r="B88" s="447" t="s">
        <v>903</v>
      </c>
      <c r="C88" s="587">
        <v>3000</v>
      </c>
      <c r="D88" s="588">
        <v>-45</v>
      </c>
      <c r="E88" s="595">
        <v>1568.7</v>
      </c>
    </row>
    <row r="89" spans="1:5" ht="12.75">
      <c r="A89" s="88">
        <v>39728</v>
      </c>
      <c r="B89" s="447" t="s">
        <v>904</v>
      </c>
      <c r="C89" s="43">
        <v>3000</v>
      </c>
      <c r="D89" s="158">
        <v>-200</v>
      </c>
      <c r="E89" s="458">
        <v>1368.7</v>
      </c>
    </row>
    <row r="90" spans="1:5" ht="12.75">
      <c r="A90" s="159"/>
      <c r="B90" s="618"/>
      <c r="C90" s="115"/>
      <c r="D90" s="429"/>
      <c r="E90" s="638"/>
    </row>
    <row r="91" spans="1:5" ht="12.75">
      <c r="A91" s="63" t="s">
        <v>80</v>
      </c>
      <c r="B91" s="28"/>
      <c r="C91" s="115"/>
      <c r="D91" s="429"/>
      <c r="E91" s="638"/>
    </row>
    <row r="92" spans="1:5" ht="12.75">
      <c r="A92" s="605"/>
      <c r="B92" s="606"/>
      <c r="C92" s="607"/>
      <c r="D92" s="608"/>
      <c r="E92" s="63" t="s">
        <v>490</v>
      </c>
    </row>
    <row r="93" spans="1:5" ht="25.5">
      <c r="A93" s="85" t="s">
        <v>149</v>
      </c>
      <c r="B93" s="86" t="s">
        <v>150</v>
      </c>
      <c r="C93" s="515" t="s">
        <v>1173</v>
      </c>
      <c r="D93" s="87" t="s">
        <v>648</v>
      </c>
      <c r="E93" s="87" t="s">
        <v>151</v>
      </c>
    </row>
    <row r="94" spans="1:5" ht="12.75">
      <c r="A94" s="88">
        <v>39728</v>
      </c>
      <c r="B94" s="447" t="s">
        <v>905</v>
      </c>
      <c r="C94" s="43">
        <v>1000</v>
      </c>
      <c r="D94" s="158">
        <v>-500</v>
      </c>
      <c r="E94" s="595">
        <v>868.7</v>
      </c>
    </row>
    <row r="95" spans="1:5" ht="25.5">
      <c r="A95" s="88">
        <v>39728</v>
      </c>
      <c r="B95" s="447" t="s">
        <v>906</v>
      </c>
      <c r="C95" s="43">
        <v>1000</v>
      </c>
      <c r="D95" s="158">
        <v>-20</v>
      </c>
      <c r="E95" s="595">
        <v>848.7</v>
      </c>
    </row>
    <row r="96" spans="1:5" ht="12.75">
      <c r="A96" s="88">
        <v>39728</v>
      </c>
      <c r="B96" s="447" t="s">
        <v>907</v>
      </c>
      <c r="C96" s="43">
        <v>1800</v>
      </c>
      <c r="D96" s="158">
        <v>-5</v>
      </c>
      <c r="E96" s="595">
        <v>843.7</v>
      </c>
    </row>
    <row r="97" spans="1:5" ht="12.75">
      <c r="A97" s="88">
        <v>39742</v>
      </c>
      <c r="B97" s="4" t="s">
        <v>908</v>
      </c>
      <c r="C97" s="43">
        <v>1700</v>
      </c>
      <c r="D97" s="158">
        <v>300</v>
      </c>
      <c r="E97" s="595">
        <v>1143.7</v>
      </c>
    </row>
    <row r="98" spans="1:5" ht="25.5">
      <c r="A98" s="88">
        <v>39742</v>
      </c>
      <c r="B98" s="447" t="s">
        <v>909</v>
      </c>
      <c r="C98" s="43">
        <v>1700</v>
      </c>
      <c r="D98" s="158">
        <v>2000</v>
      </c>
      <c r="E98" s="595">
        <v>3143.7</v>
      </c>
    </row>
    <row r="99" spans="1:5" ht="25.5">
      <c r="A99" s="88">
        <v>39742</v>
      </c>
      <c r="B99" s="447" t="s">
        <v>910</v>
      </c>
      <c r="C99" s="43">
        <v>3000</v>
      </c>
      <c r="D99" s="158">
        <v>-160</v>
      </c>
      <c r="E99" s="595">
        <v>2983.7</v>
      </c>
    </row>
    <row r="100" spans="1:5" ht="25.5">
      <c r="A100" s="88">
        <v>39742</v>
      </c>
      <c r="B100" s="447" t="s">
        <v>911</v>
      </c>
      <c r="C100" s="43">
        <v>3000</v>
      </c>
      <c r="D100" s="158">
        <v>-5.9</v>
      </c>
      <c r="E100" s="595">
        <v>2977.8</v>
      </c>
    </row>
    <row r="101" spans="1:5" ht="12.75">
      <c r="A101" s="88">
        <v>39742</v>
      </c>
      <c r="B101" s="447" t="s">
        <v>913</v>
      </c>
      <c r="C101" s="43">
        <v>5000</v>
      </c>
      <c r="D101" s="158">
        <v>-114</v>
      </c>
      <c r="E101" s="595">
        <v>2863.8</v>
      </c>
    </row>
    <row r="102" spans="1:5" ht="38.25">
      <c r="A102" s="88">
        <v>39742</v>
      </c>
      <c r="B102" s="447" t="s">
        <v>914</v>
      </c>
      <c r="C102" s="43">
        <v>5100</v>
      </c>
      <c r="D102" s="158">
        <v>-100</v>
      </c>
      <c r="E102" s="595">
        <v>2763.8</v>
      </c>
    </row>
    <row r="103" spans="1:5" ht="15" customHeight="1">
      <c r="A103" s="88">
        <v>39756</v>
      </c>
      <c r="B103" s="447" t="s">
        <v>520</v>
      </c>
      <c r="C103" s="43">
        <v>3000</v>
      </c>
      <c r="D103" s="158">
        <v>-55</v>
      </c>
      <c r="E103" s="595">
        <v>2708.8</v>
      </c>
    </row>
    <row r="104" spans="1:5" ht="14.25" customHeight="1">
      <c r="A104" s="88">
        <v>39777</v>
      </c>
      <c r="B104" s="646" t="s">
        <v>521</v>
      </c>
      <c r="C104" s="43">
        <v>1700</v>
      </c>
      <c r="D104" s="158">
        <v>953.4</v>
      </c>
      <c r="E104" s="591">
        <v>3662.2</v>
      </c>
    </row>
    <row r="105" spans="1:5" ht="12" customHeight="1">
      <c r="A105" s="88"/>
      <c r="B105" s="4"/>
      <c r="C105" s="43"/>
      <c r="D105" s="158"/>
      <c r="E105" s="458"/>
    </row>
    <row r="106" spans="1:5" ht="9.75" customHeight="1">
      <c r="A106" s="159"/>
      <c r="B106" s="160"/>
      <c r="C106" s="480"/>
      <c r="D106" s="481"/>
      <c r="E106" s="482"/>
    </row>
    <row r="107" spans="1:5" ht="9" customHeight="1">
      <c r="A107" s="159"/>
      <c r="B107" s="160"/>
      <c r="C107" s="13"/>
      <c r="D107" s="24"/>
      <c r="E107" s="161"/>
    </row>
    <row r="108" spans="1:5" s="28" customFormat="1" ht="14.25" customHeight="1">
      <c r="A108" s="63" t="s">
        <v>152</v>
      </c>
      <c r="E108" s="63"/>
    </row>
    <row r="109" ht="13.5" customHeight="1">
      <c r="E109" s="63" t="s">
        <v>490</v>
      </c>
    </row>
    <row r="110" spans="1:5" ht="23.25" customHeight="1">
      <c r="A110" s="85" t="s">
        <v>149</v>
      </c>
      <c r="B110" s="86" t="s">
        <v>150</v>
      </c>
      <c r="C110" s="515" t="s">
        <v>1173</v>
      </c>
      <c r="D110" s="87" t="s">
        <v>649</v>
      </c>
      <c r="E110" s="87" t="s">
        <v>151</v>
      </c>
    </row>
    <row r="111" spans="1:8" ht="14.25" customHeight="1">
      <c r="A111" s="85"/>
      <c r="B111" s="86" t="s">
        <v>38</v>
      </c>
      <c r="C111" s="514">
        <v>1700</v>
      </c>
      <c r="D111" s="270">
        <v>10000</v>
      </c>
      <c r="E111" s="299" t="s">
        <v>154</v>
      </c>
      <c r="H111" s="2"/>
    </row>
    <row r="112" spans="1:8" ht="25.5" customHeight="1">
      <c r="A112" s="477">
        <v>39469</v>
      </c>
      <c r="B112" s="446" t="s">
        <v>858</v>
      </c>
      <c r="C112" s="432">
        <v>6000</v>
      </c>
      <c r="D112" s="494" t="s">
        <v>859</v>
      </c>
      <c r="E112" s="458">
        <v>9565.6</v>
      </c>
      <c r="H112" s="2"/>
    </row>
    <row r="113" spans="1:8" ht="25.5" customHeight="1">
      <c r="A113" s="448">
        <v>39553</v>
      </c>
      <c r="B113" s="447" t="s">
        <v>1059</v>
      </c>
      <c r="C113" s="452">
        <v>6000</v>
      </c>
      <c r="D113" s="459">
        <v>-278</v>
      </c>
      <c r="E113" s="617">
        <v>9287.6</v>
      </c>
      <c r="H113" s="2"/>
    </row>
    <row r="114" spans="1:8" ht="14.25" customHeight="1">
      <c r="A114" s="88">
        <v>39637</v>
      </c>
      <c r="B114" s="447" t="s">
        <v>431</v>
      </c>
      <c r="C114" s="452">
        <v>9000</v>
      </c>
      <c r="D114" s="459">
        <v>-1000</v>
      </c>
      <c r="E114" s="621">
        <v>8287.6</v>
      </c>
      <c r="H114" s="2"/>
    </row>
    <row r="115" spans="1:8" ht="25.5" customHeight="1">
      <c r="A115" s="448">
        <v>39686</v>
      </c>
      <c r="B115" s="449" t="s">
        <v>396</v>
      </c>
      <c r="C115" s="452">
        <v>9000</v>
      </c>
      <c r="D115" s="459">
        <v>-389.1</v>
      </c>
      <c r="E115" s="630">
        <v>7898.5</v>
      </c>
      <c r="H115" s="2"/>
    </row>
    <row r="116" spans="1:8" ht="37.5" customHeight="1">
      <c r="A116" s="90">
        <v>39721</v>
      </c>
      <c r="B116" s="447" t="s">
        <v>1068</v>
      </c>
      <c r="C116" s="629">
        <v>1000</v>
      </c>
      <c r="D116" s="617">
        <v>-786</v>
      </c>
      <c r="E116" s="630">
        <v>7112.5</v>
      </c>
      <c r="H116" s="2"/>
    </row>
    <row r="117" spans="1:8" ht="25.5" customHeight="1">
      <c r="A117" s="90">
        <v>39742</v>
      </c>
      <c r="B117" s="447" t="s">
        <v>902</v>
      </c>
      <c r="C117" s="454"/>
      <c r="D117" s="633">
        <v>-2000</v>
      </c>
      <c r="E117" s="620">
        <v>5112.5</v>
      </c>
      <c r="H117" s="2"/>
    </row>
    <row r="118" spans="1:8" ht="12" customHeight="1">
      <c r="A118" s="448"/>
      <c r="B118" s="604"/>
      <c r="C118" s="450"/>
      <c r="D118" s="622"/>
      <c r="E118" s="623"/>
      <c r="H118" s="2"/>
    </row>
    <row r="119" spans="1:8" ht="12.75">
      <c r="A119" s="440"/>
      <c r="B119" s="441"/>
      <c r="C119" s="160"/>
      <c r="D119" s="442"/>
      <c r="E119" s="443"/>
      <c r="H119" s="2"/>
    </row>
    <row r="120" spans="1:8" ht="7.5" customHeight="1">
      <c r="A120" s="440"/>
      <c r="B120" s="441"/>
      <c r="C120" s="160"/>
      <c r="D120" s="442"/>
      <c r="E120" s="443"/>
      <c r="H120" s="2"/>
    </row>
    <row r="121" spans="1:5" s="28" customFormat="1" ht="13.5" customHeight="1">
      <c r="A121" s="63" t="s">
        <v>153</v>
      </c>
      <c r="E121" s="63"/>
    </row>
    <row r="122" ht="12" customHeight="1">
      <c r="E122" s="63" t="s">
        <v>490</v>
      </c>
    </row>
    <row r="123" spans="1:5" ht="23.25" customHeight="1">
      <c r="A123" s="85" t="s">
        <v>149</v>
      </c>
      <c r="B123" s="86" t="s">
        <v>150</v>
      </c>
      <c r="C123" s="515" t="s">
        <v>1173</v>
      </c>
      <c r="D123" s="87" t="s">
        <v>650</v>
      </c>
      <c r="E123" s="87" t="s">
        <v>151</v>
      </c>
    </row>
    <row r="124" spans="1:7" ht="15" customHeight="1">
      <c r="A124" s="85"/>
      <c r="B124" s="86" t="s">
        <v>38</v>
      </c>
      <c r="C124" s="514">
        <v>1700</v>
      </c>
      <c r="D124" s="270">
        <v>100000</v>
      </c>
      <c r="E124" s="89"/>
      <c r="G124" s="333"/>
    </row>
    <row r="125" spans="1:9" ht="12.75">
      <c r="A125" s="439">
        <v>39490</v>
      </c>
      <c r="B125" s="33" t="s">
        <v>861</v>
      </c>
      <c r="C125" s="32">
        <v>4000</v>
      </c>
      <c r="D125" s="495">
        <v>-2000</v>
      </c>
      <c r="E125" s="540">
        <v>98000</v>
      </c>
      <c r="I125" s="245"/>
    </row>
    <row r="126" spans="1:9" ht="25.5">
      <c r="A126" s="439">
        <v>39532</v>
      </c>
      <c r="B126" s="447" t="s">
        <v>1217</v>
      </c>
      <c r="C126" s="32">
        <v>1500</v>
      </c>
      <c r="D126" s="538" t="s">
        <v>1236</v>
      </c>
      <c r="E126" s="540">
        <v>97881.3</v>
      </c>
      <c r="I126" s="245"/>
    </row>
    <row r="127" spans="1:9" ht="12.75">
      <c r="A127" s="439">
        <v>39532</v>
      </c>
      <c r="B127" s="447" t="s">
        <v>1223</v>
      </c>
      <c r="C127" s="32">
        <v>8005</v>
      </c>
      <c r="D127" s="282">
        <v>-3000</v>
      </c>
      <c r="E127" s="540">
        <v>94881.3</v>
      </c>
      <c r="I127" s="245"/>
    </row>
    <row r="128" spans="1:9" ht="25.5">
      <c r="A128" s="439">
        <v>39532</v>
      </c>
      <c r="B128" s="447" t="s">
        <v>1224</v>
      </c>
      <c r="C128" s="32">
        <v>8000</v>
      </c>
      <c r="D128" s="282">
        <v>-5000</v>
      </c>
      <c r="E128" s="540">
        <v>89881.3</v>
      </c>
      <c r="I128" s="245"/>
    </row>
    <row r="129" spans="1:9" ht="12.75">
      <c r="A129" s="439">
        <v>39532</v>
      </c>
      <c r="B129" s="447" t="s">
        <v>1225</v>
      </c>
      <c r="C129" s="162">
        <v>1000</v>
      </c>
      <c r="D129" s="539">
        <v>-199.5</v>
      </c>
      <c r="E129" s="540">
        <v>89681.8</v>
      </c>
      <c r="I129" s="245"/>
    </row>
    <row r="130" spans="1:9" ht="12.75">
      <c r="A130" s="439">
        <v>39532</v>
      </c>
      <c r="B130" s="536" t="s">
        <v>1226</v>
      </c>
      <c r="C130" s="537" t="s">
        <v>1231</v>
      </c>
      <c r="D130" s="282">
        <v>-47</v>
      </c>
      <c r="E130" s="540">
        <v>89634.8</v>
      </c>
      <c r="I130" s="245"/>
    </row>
    <row r="131" spans="1:9" ht="25.5">
      <c r="A131" s="439">
        <v>39532</v>
      </c>
      <c r="B131" s="447" t="s">
        <v>1227</v>
      </c>
      <c r="C131" s="537" t="s">
        <v>1232</v>
      </c>
      <c r="D131" s="539">
        <v>-4936.5</v>
      </c>
      <c r="E131" s="540">
        <v>84698.3</v>
      </c>
      <c r="I131" s="245"/>
    </row>
    <row r="132" spans="1:9" ht="25.5">
      <c r="A132" s="439">
        <v>39532</v>
      </c>
      <c r="B132" s="447" t="s">
        <v>1228</v>
      </c>
      <c r="C132" s="537" t="s">
        <v>1233</v>
      </c>
      <c r="D132" s="282">
        <v>-9250</v>
      </c>
      <c r="E132" s="540">
        <v>75448.3</v>
      </c>
      <c r="I132" s="245"/>
    </row>
    <row r="133" spans="1:9" ht="12.75">
      <c r="A133" s="439">
        <v>39532</v>
      </c>
      <c r="B133" s="536" t="s">
        <v>1229</v>
      </c>
      <c r="C133" s="537" t="s">
        <v>1234</v>
      </c>
      <c r="D133" s="539">
        <v>-3506.4</v>
      </c>
      <c r="E133" s="540">
        <v>71941.9</v>
      </c>
      <c r="I133" s="245"/>
    </row>
    <row r="134" spans="1:9" ht="25.5">
      <c r="A134" s="439">
        <v>39532</v>
      </c>
      <c r="B134" s="447" t="s">
        <v>1230</v>
      </c>
      <c r="C134" s="537" t="s">
        <v>1235</v>
      </c>
      <c r="D134" s="282">
        <v>-15000</v>
      </c>
      <c r="E134" s="540">
        <v>56941.9</v>
      </c>
      <c r="I134" s="245"/>
    </row>
    <row r="135" spans="1:9" ht="25.5">
      <c r="A135" s="439">
        <v>39581</v>
      </c>
      <c r="B135" s="447" t="s">
        <v>865</v>
      </c>
      <c r="C135" s="537" t="s">
        <v>654</v>
      </c>
      <c r="D135" s="282">
        <v>-238</v>
      </c>
      <c r="E135" s="540">
        <v>56703.9</v>
      </c>
      <c r="I135" s="245"/>
    </row>
    <row r="136" spans="1:9" ht="12.75">
      <c r="A136" s="594">
        <v>39581</v>
      </c>
      <c r="B136" s="447" t="s">
        <v>866</v>
      </c>
      <c r="C136" s="537">
        <v>1000</v>
      </c>
      <c r="D136" s="25">
        <v>-763</v>
      </c>
      <c r="E136" s="540">
        <v>55940.9</v>
      </c>
      <c r="I136" s="245"/>
    </row>
    <row r="137" spans="1:9" ht="12.75">
      <c r="A137" s="634"/>
      <c r="B137" s="618"/>
      <c r="C137" s="631"/>
      <c r="D137" s="24"/>
      <c r="E137" s="632"/>
      <c r="I137" s="245"/>
    </row>
    <row r="138" spans="1:9" ht="12.75">
      <c r="A138" s="11" t="s">
        <v>153</v>
      </c>
      <c r="B138" s="13"/>
      <c r="C138" s="631"/>
      <c r="D138" s="24"/>
      <c r="E138" s="632"/>
      <c r="I138" s="245"/>
    </row>
    <row r="139" spans="1:9" ht="12.75">
      <c r="A139" s="635"/>
      <c r="B139" s="606"/>
      <c r="C139" s="636"/>
      <c r="D139" s="637"/>
      <c r="E139" s="553" t="s">
        <v>490</v>
      </c>
      <c r="I139" s="245"/>
    </row>
    <row r="140" spans="1:9" ht="25.5">
      <c r="A140" s="85" t="s">
        <v>149</v>
      </c>
      <c r="B140" s="86" t="s">
        <v>150</v>
      </c>
      <c r="C140" s="515" t="s">
        <v>1173</v>
      </c>
      <c r="D140" s="87" t="s">
        <v>650</v>
      </c>
      <c r="E140" s="87" t="s">
        <v>151</v>
      </c>
      <c r="I140" s="245"/>
    </row>
    <row r="141" spans="1:9" ht="25.5">
      <c r="A141" s="594">
        <v>39581</v>
      </c>
      <c r="B141" s="447" t="s">
        <v>867</v>
      </c>
      <c r="C141" s="537">
        <v>1000</v>
      </c>
      <c r="D141" s="25">
        <v>-444</v>
      </c>
      <c r="E141" s="540">
        <v>55496.9</v>
      </c>
      <c r="I141" s="245"/>
    </row>
    <row r="142" spans="1:9" ht="25.5">
      <c r="A142" s="594">
        <v>39581</v>
      </c>
      <c r="B142" s="447" t="s">
        <v>868</v>
      </c>
      <c r="C142" s="537">
        <v>6000</v>
      </c>
      <c r="D142" s="461">
        <v>-4114.8</v>
      </c>
      <c r="E142" s="540">
        <v>51382.1</v>
      </c>
      <c r="I142" s="245"/>
    </row>
    <row r="143" spans="1:9" ht="25.5">
      <c r="A143" s="594">
        <v>39581</v>
      </c>
      <c r="B143" s="447" t="s">
        <v>869</v>
      </c>
      <c r="C143" s="537">
        <v>1600</v>
      </c>
      <c r="D143" s="25">
        <v>-10919</v>
      </c>
      <c r="E143" s="602">
        <v>40463.1</v>
      </c>
      <c r="I143" s="245"/>
    </row>
    <row r="144" spans="1:9" ht="25.5">
      <c r="A144" s="594">
        <v>39623</v>
      </c>
      <c r="B144" s="447" t="s">
        <v>555</v>
      </c>
      <c r="C144" s="537">
        <v>1500</v>
      </c>
      <c r="D144" s="461">
        <v>-12.8</v>
      </c>
      <c r="E144" s="602">
        <v>40450.3</v>
      </c>
      <c r="I144" s="245"/>
    </row>
    <row r="145" spans="1:9" ht="12.75">
      <c r="A145" s="594">
        <v>39623</v>
      </c>
      <c r="B145" s="447" t="s">
        <v>556</v>
      </c>
      <c r="C145" s="537">
        <v>1500</v>
      </c>
      <c r="D145" s="25">
        <v>-400</v>
      </c>
      <c r="E145" s="602">
        <v>40050.3</v>
      </c>
      <c r="I145" s="245"/>
    </row>
    <row r="146" spans="1:9" ht="12.75">
      <c r="A146" s="594">
        <v>39623</v>
      </c>
      <c r="B146" s="447" t="s">
        <v>557</v>
      </c>
      <c r="C146" s="537">
        <v>1900</v>
      </c>
      <c r="D146" s="25">
        <v>-3800</v>
      </c>
      <c r="E146" s="602">
        <v>36250.3</v>
      </c>
      <c r="I146" s="245"/>
    </row>
    <row r="147" spans="1:9" ht="12.75">
      <c r="A147" s="594">
        <v>39623</v>
      </c>
      <c r="B147" s="447" t="s">
        <v>558</v>
      </c>
      <c r="C147" s="537">
        <v>9000</v>
      </c>
      <c r="D147" s="25">
        <v>-1000</v>
      </c>
      <c r="E147" s="602">
        <v>35250.3</v>
      </c>
      <c r="I147" s="245"/>
    </row>
    <row r="148" spans="1:9" ht="12.75">
      <c r="A148" s="594">
        <v>39623</v>
      </c>
      <c r="B148" s="447" t="s">
        <v>559</v>
      </c>
      <c r="C148" s="537">
        <v>9000</v>
      </c>
      <c r="D148" s="25">
        <v>-200</v>
      </c>
      <c r="E148" s="602">
        <v>35050.3</v>
      </c>
      <c r="I148" s="245"/>
    </row>
    <row r="149" spans="1:9" ht="25.5">
      <c r="A149" s="594">
        <v>39623</v>
      </c>
      <c r="B149" s="447" t="s">
        <v>560</v>
      </c>
      <c r="C149" s="537">
        <v>3000</v>
      </c>
      <c r="D149" s="25">
        <v>-7000</v>
      </c>
      <c r="E149" s="602">
        <v>28050.3</v>
      </c>
      <c r="I149" s="245"/>
    </row>
    <row r="150" spans="1:9" ht="25.5">
      <c r="A150" s="88">
        <v>39623</v>
      </c>
      <c r="B150" s="447" t="s">
        <v>561</v>
      </c>
      <c r="C150" s="537">
        <v>5100</v>
      </c>
      <c r="D150" s="601">
        <v>-1443</v>
      </c>
      <c r="E150" s="602">
        <v>26607.3</v>
      </c>
      <c r="I150" s="245"/>
    </row>
    <row r="151" spans="1:9" ht="25.5">
      <c r="A151" s="88">
        <v>39623</v>
      </c>
      <c r="B151" s="447" t="s">
        <v>562</v>
      </c>
      <c r="C151" s="537">
        <v>5100</v>
      </c>
      <c r="D151" s="158">
        <v>-5775</v>
      </c>
      <c r="E151" s="540">
        <v>20832.3</v>
      </c>
      <c r="I151" s="245"/>
    </row>
    <row r="152" spans="1:9" ht="12.75">
      <c r="A152" s="88">
        <v>39707</v>
      </c>
      <c r="B152" s="447" t="s">
        <v>20</v>
      </c>
      <c r="C152" s="537">
        <v>1700</v>
      </c>
      <c r="D152" s="628">
        <v>50000</v>
      </c>
      <c r="E152" s="540">
        <v>70832.3</v>
      </c>
      <c r="I152" s="245"/>
    </row>
    <row r="153" spans="1:9" ht="12.75">
      <c r="A153" s="88">
        <v>39707</v>
      </c>
      <c r="B153" s="447" t="s">
        <v>21</v>
      </c>
      <c r="C153" s="537">
        <v>3000</v>
      </c>
      <c r="D153" s="601">
        <v>-80</v>
      </c>
      <c r="E153" s="540">
        <v>70752.3</v>
      </c>
      <c r="I153" s="245"/>
    </row>
    <row r="154" spans="1:9" ht="25.5">
      <c r="A154" s="88">
        <v>39707</v>
      </c>
      <c r="B154" s="447" t="s">
        <v>22</v>
      </c>
      <c r="C154" s="537">
        <v>1500</v>
      </c>
      <c r="D154" s="158">
        <v>-658.3</v>
      </c>
      <c r="E154" s="540">
        <v>70094</v>
      </c>
      <c r="I154" s="245"/>
    </row>
    <row r="155" spans="1:9" ht="12.75">
      <c r="A155" s="88">
        <v>39707</v>
      </c>
      <c r="B155" s="447" t="s">
        <v>23</v>
      </c>
      <c r="C155" s="537">
        <v>1500</v>
      </c>
      <c r="D155" s="158">
        <v>-278.3</v>
      </c>
      <c r="E155" s="540">
        <v>69815.7</v>
      </c>
      <c r="I155" s="245"/>
    </row>
    <row r="156" spans="1:9" ht="12.75">
      <c r="A156" s="88">
        <v>39707</v>
      </c>
      <c r="B156" s="447" t="s">
        <v>24</v>
      </c>
      <c r="C156" s="537">
        <v>8000</v>
      </c>
      <c r="D156" s="158">
        <v>-3000</v>
      </c>
      <c r="E156" s="540">
        <v>66815.7</v>
      </c>
      <c r="I156" s="245"/>
    </row>
    <row r="157" spans="1:9" ht="12.75">
      <c r="A157" s="88">
        <v>39707</v>
      </c>
      <c r="B157" s="447" t="s">
        <v>25</v>
      </c>
      <c r="C157" s="537">
        <v>8000</v>
      </c>
      <c r="D157" s="601">
        <v>-3282</v>
      </c>
      <c r="E157" s="540">
        <v>63533.7</v>
      </c>
      <c r="I157" s="245"/>
    </row>
    <row r="158" spans="1:9" ht="12.75">
      <c r="A158" s="88">
        <v>39707</v>
      </c>
      <c r="B158" s="447" t="s">
        <v>26</v>
      </c>
      <c r="C158" s="537">
        <v>8000</v>
      </c>
      <c r="D158" s="601">
        <v>-7850</v>
      </c>
      <c r="E158" s="540">
        <v>55683.7</v>
      </c>
      <c r="I158" s="245"/>
    </row>
    <row r="159" spans="1:9" ht="25.5">
      <c r="A159" s="88">
        <v>39707</v>
      </c>
      <c r="B159" s="447" t="s">
        <v>27</v>
      </c>
      <c r="C159" s="537">
        <v>8001</v>
      </c>
      <c r="D159" s="601">
        <v>-4000</v>
      </c>
      <c r="E159" s="540">
        <v>51683.7</v>
      </c>
      <c r="I159" s="245"/>
    </row>
    <row r="160" spans="1:9" ht="25.5">
      <c r="A160" s="88">
        <v>39707</v>
      </c>
      <c r="B160" s="447" t="s">
        <v>28</v>
      </c>
      <c r="C160" s="537">
        <v>8000</v>
      </c>
      <c r="D160" s="601">
        <v>-15000</v>
      </c>
      <c r="E160" s="540">
        <v>36683.7</v>
      </c>
      <c r="I160" s="245"/>
    </row>
    <row r="161" spans="1:9" ht="38.25">
      <c r="A161" s="88">
        <v>39707</v>
      </c>
      <c r="B161" s="447" t="s">
        <v>29</v>
      </c>
      <c r="C161" s="537">
        <v>9000</v>
      </c>
      <c r="D161" s="601">
        <v>-2000</v>
      </c>
      <c r="E161" s="540">
        <v>34683.7</v>
      </c>
      <c r="I161" s="245"/>
    </row>
    <row r="162" spans="1:9" ht="25.5">
      <c r="A162" s="88">
        <v>39707</v>
      </c>
      <c r="B162" s="447" t="s">
        <v>30</v>
      </c>
      <c r="C162" s="537">
        <v>1800</v>
      </c>
      <c r="D162" s="158">
        <v>-200</v>
      </c>
      <c r="E162" s="540">
        <v>34483.7</v>
      </c>
      <c r="I162" s="245"/>
    </row>
    <row r="163" spans="1:9" ht="38.25">
      <c r="A163" s="88">
        <v>39707</v>
      </c>
      <c r="B163" s="447" t="s">
        <v>31</v>
      </c>
      <c r="C163" s="537">
        <v>1000</v>
      </c>
      <c r="D163" s="158">
        <v>-12410.7</v>
      </c>
      <c r="E163" s="540">
        <v>22073</v>
      </c>
      <c r="I163" s="245"/>
    </row>
    <row r="164" spans="1:9" ht="25.5">
      <c r="A164" s="88">
        <v>39707</v>
      </c>
      <c r="B164" s="447" t="s">
        <v>32</v>
      </c>
      <c r="C164" s="537">
        <v>1000</v>
      </c>
      <c r="D164" s="158">
        <v>-3962</v>
      </c>
      <c r="E164" s="540">
        <v>18111</v>
      </c>
      <c r="I164" s="245"/>
    </row>
    <row r="165" spans="1:9" ht="25.5">
      <c r="A165" s="88">
        <v>39707</v>
      </c>
      <c r="B165" s="447" t="s">
        <v>33</v>
      </c>
      <c r="C165" s="537">
        <v>1000</v>
      </c>
      <c r="D165" s="158">
        <v>-3447</v>
      </c>
      <c r="E165" s="540">
        <v>14664</v>
      </c>
      <c r="I165" s="245"/>
    </row>
    <row r="166" spans="1:9" ht="27.75" customHeight="1">
      <c r="A166" s="88">
        <v>39707</v>
      </c>
      <c r="B166" s="447" t="s">
        <v>34</v>
      </c>
      <c r="C166" s="537">
        <v>1000</v>
      </c>
      <c r="D166" s="158">
        <v>-200</v>
      </c>
      <c r="E166" s="540">
        <v>14464</v>
      </c>
      <c r="I166" s="245"/>
    </row>
    <row r="167" spans="1:9" ht="25.5">
      <c r="A167" s="88">
        <v>39707</v>
      </c>
      <c r="B167" s="447" t="s">
        <v>35</v>
      </c>
      <c r="C167" s="537">
        <v>5100</v>
      </c>
      <c r="D167" s="158">
        <v>-2550</v>
      </c>
      <c r="E167" s="540">
        <v>11914</v>
      </c>
      <c r="I167" s="245"/>
    </row>
    <row r="168" spans="1:9" ht="27" customHeight="1">
      <c r="A168" s="88">
        <v>39707</v>
      </c>
      <c r="B168" s="604" t="s">
        <v>36</v>
      </c>
      <c r="C168" s="537">
        <v>1600</v>
      </c>
      <c r="D168" s="158">
        <v>-248</v>
      </c>
      <c r="E168" s="540">
        <v>11666</v>
      </c>
      <c r="I168" s="245"/>
    </row>
    <row r="169" spans="1:9" ht="14.25" customHeight="1">
      <c r="A169" s="88">
        <v>39766</v>
      </c>
      <c r="B169" s="604" t="s">
        <v>519</v>
      </c>
      <c r="C169" s="537" t="s">
        <v>1231</v>
      </c>
      <c r="D169" s="158">
        <v>-135</v>
      </c>
      <c r="E169" s="540">
        <v>11531</v>
      </c>
      <c r="I169" s="245"/>
    </row>
    <row r="170" spans="1:9" ht="14.25" customHeight="1">
      <c r="A170" s="88">
        <v>39799</v>
      </c>
      <c r="B170" s="447" t="s">
        <v>618</v>
      </c>
      <c r="C170" s="537">
        <v>1500</v>
      </c>
      <c r="D170" s="158">
        <v>-1629.5</v>
      </c>
      <c r="E170" s="540">
        <v>9901.5</v>
      </c>
      <c r="I170" s="245"/>
    </row>
    <row r="171" spans="1:9" ht="14.25" customHeight="1">
      <c r="A171" s="88">
        <v>39799</v>
      </c>
      <c r="B171" s="447" t="s">
        <v>619</v>
      </c>
      <c r="C171" s="537">
        <v>1500</v>
      </c>
      <c r="D171" s="158">
        <v>-43.8</v>
      </c>
      <c r="E171" s="496">
        <v>9857.7</v>
      </c>
      <c r="I171" s="245"/>
    </row>
    <row r="172" spans="1:5" ht="12.75">
      <c r="A172" s="88"/>
      <c r="B172" s="604"/>
      <c r="C172" s="537"/>
      <c r="D172" s="158"/>
      <c r="E172" s="496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83" r:id="rId1"/>
  <headerFooter alignWithMargins="0">
    <oddFooter>&amp;C&amp;P</oddFooter>
  </headerFooter>
  <rowBreaks count="3" manualBreakCount="3">
    <brk id="46" max="4" man="1"/>
    <brk id="89" max="4" man="1"/>
    <brk id="1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6"/>
  <sheetViews>
    <sheetView workbookViewId="0" topLeftCell="A1">
      <selection activeCell="D102" sqref="D10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2" t="s">
        <v>590</v>
      </c>
      <c r="B1" s="812"/>
      <c r="C1" s="812"/>
      <c r="D1" s="812"/>
      <c r="E1" s="812"/>
      <c r="I1" t="s">
        <v>154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467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1143</v>
      </c>
      <c r="B7" s="49" t="s">
        <v>133</v>
      </c>
      <c r="C7" s="58" t="s">
        <v>134</v>
      </c>
      <c r="D7" s="5" t="s">
        <v>1145</v>
      </c>
      <c r="E7" s="50" t="s">
        <v>136</v>
      </c>
      <c r="F7" t="s">
        <v>369</v>
      </c>
      <c r="G7" s="312"/>
    </row>
    <row r="8" spans="1:5" ht="12.75">
      <c r="A8" s="94" t="s">
        <v>920</v>
      </c>
      <c r="B8" s="306">
        <v>684730</v>
      </c>
      <c r="C8" s="306">
        <v>750865</v>
      </c>
      <c r="D8" s="654">
        <v>750866</v>
      </c>
      <c r="E8" s="339">
        <f aca="true" t="shared" si="0" ref="E8:E14">+D8/C8*100</f>
        <v>100.00013317973271</v>
      </c>
    </row>
    <row r="9" spans="1:5" ht="12.75">
      <c r="A9" s="93" t="s">
        <v>535</v>
      </c>
      <c r="B9" s="306">
        <v>54240</v>
      </c>
      <c r="C9" s="306">
        <v>67880</v>
      </c>
      <c r="D9" s="654">
        <v>67880</v>
      </c>
      <c r="E9" s="339">
        <f t="shared" si="0"/>
        <v>100</v>
      </c>
    </row>
    <row r="10" spans="1:5" ht="12.75">
      <c r="A10" s="93" t="s">
        <v>921</v>
      </c>
      <c r="B10" s="306">
        <v>33900</v>
      </c>
      <c r="C10" s="306">
        <v>67340</v>
      </c>
      <c r="D10" s="654">
        <v>67341</v>
      </c>
      <c r="E10" s="339">
        <f t="shared" si="0"/>
        <v>100.00148500148501</v>
      </c>
    </row>
    <row r="11" spans="1:5" ht="12.75">
      <c r="A11" s="93" t="s">
        <v>536</v>
      </c>
      <c r="B11" s="306">
        <v>1010150</v>
      </c>
      <c r="C11" s="306">
        <v>1170150</v>
      </c>
      <c r="D11" s="654">
        <v>1171504</v>
      </c>
      <c r="E11" s="339">
        <f t="shared" si="0"/>
        <v>100.11571166089817</v>
      </c>
    </row>
    <row r="12" spans="1:5" ht="12.75">
      <c r="A12" s="93" t="s">
        <v>317</v>
      </c>
      <c r="B12" s="306">
        <v>1647187</v>
      </c>
      <c r="C12" s="306">
        <v>1673972</v>
      </c>
      <c r="D12" s="654">
        <v>1674589</v>
      </c>
      <c r="E12" s="339">
        <f t="shared" si="0"/>
        <v>100.03685844207668</v>
      </c>
    </row>
    <row r="13" spans="1:5" ht="12.75">
      <c r="A13" s="93" t="s">
        <v>1177</v>
      </c>
      <c r="B13" s="306">
        <v>0</v>
      </c>
      <c r="C13" s="306">
        <v>58692</v>
      </c>
      <c r="D13" s="654">
        <v>58692</v>
      </c>
      <c r="E13" s="339">
        <f t="shared" si="0"/>
        <v>100</v>
      </c>
    </row>
    <row r="14" spans="1:6" ht="12.75">
      <c r="A14" s="232" t="s">
        <v>1146</v>
      </c>
      <c r="B14" s="306">
        <v>1300</v>
      </c>
      <c r="C14" s="306">
        <v>1300</v>
      </c>
      <c r="D14" s="654">
        <v>1360</v>
      </c>
      <c r="E14" s="339">
        <f t="shared" si="0"/>
        <v>104.61538461538463</v>
      </c>
      <c r="F14" t="s">
        <v>366</v>
      </c>
    </row>
    <row r="15" spans="1:5" ht="12.75">
      <c r="A15" s="232" t="s">
        <v>922</v>
      </c>
      <c r="B15" s="306">
        <v>0</v>
      </c>
      <c r="C15" s="306">
        <v>0</v>
      </c>
      <c r="D15" s="654">
        <v>25</v>
      </c>
      <c r="E15" s="339" t="s">
        <v>479</v>
      </c>
    </row>
    <row r="16" spans="1:5" ht="12.75">
      <c r="A16" s="232" t="s">
        <v>923</v>
      </c>
      <c r="B16" s="306">
        <v>0</v>
      </c>
      <c r="C16" s="306">
        <v>0</v>
      </c>
      <c r="D16" s="654">
        <v>40</v>
      </c>
      <c r="E16" s="339" t="s">
        <v>479</v>
      </c>
    </row>
    <row r="17" spans="1:5" ht="12.75">
      <c r="A17" s="107" t="s">
        <v>487</v>
      </c>
      <c r="B17" s="108">
        <f>SUM(B8:B14)</f>
        <v>3431507</v>
      </c>
      <c r="C17" s="108">
        <f>SUM(C8:C14)</f>
        <v>3790199</v>
      </c>
      <c r="D17" s="295">
        <f>SUM(D8:D16)</f>
        <v>3792297</v>
      </c>
      <c r="E17" s="231">
        <f>+D17/C17*100</f>
        <v>100.05535329411464</v>
      </c>
    </row>
    <row r="18" spans="1:5" ht="12.75">
      <c r="A18" s="558"/>
      <c r="B18" s="548"/>
      <c r="C18" s="548"/>
      <c r="D18" s="549"/>
      <c r="E18" s="559"/>
    </row>
    <row r="19" spans="1:5" ht="14.25" customHeight="1">
      <c r="A19" s="3" t="s">
        <v>469</v>
      </c>
      <c r="B19" s="9">
        <f>B17</f>
        <v>3431507</v>
      </c>
      <c r="C19" s="9">
        <f>C17</f>
        <v>3790199</v>
      </c>
      <c r="D19" s="9">
        <f>D17</f>
        <v>3792297</v>
      </c>
      <c r="E19" s="26">
        <f>+D19/C19*100</f>
        <v>100.05535329411464</v>
      </c>
    </row>
    <row r="20" spans="1:5" ht="12.75">
      <c r="A20" s="561"/>
      <c r="B20" s="549"/>
      <c r="C20" s="549"/>
      <c r="D20" s="549"/>
      <c r="E20" s="562"/>
    </row>
    <row r="21" spans="1:5" ht="12.75">
      <c r="A21" s="246"/>
      <c r="B21" s="247"/>
      <c r="C21" s="247"/>
      <c r="D21" s="247"/>
      <c r="E21" s="288"/>
    </row>
    <row r="22" spans="1:5" ht="12.75">
      <c r="A22" s="246"/>
      <c r="B22" s="247"/>
      <c r="C22" s="247"/>
      <c r="D22" s="247"/>
      <c r="E22" s="288"/>
    </row>
    <row r="23" spans="1:11" ht="13.5" customHeight="1">
      <c r="A23" s="11" t="s">
        <v>468</v>
      </c>
      <c r="B23" s="18"/>
      <c r="C23" s="18"/>
      <c r="D23" s="247"/>
      <c r="E23" s="576"/>
      <c r="K23" t="s">
        <v>154</v>
      </c>
    </row>
    <row r="24" spans="1:5" ht="13.5" customHeight="1">
      <c r="A24" s="553"/>
      <c r="B24" s="551"/>
      <c r="C24" s="551"/>
      <c r="D24" s="546"/>
      <c r="E24" s="560"/>
    </row>
    <row r="25" spans="1:5" ht="26.25" customHeight="1">
      <c r="A25" s="5" t="s">
        <v>1143</v>
      </c>
      <c r="B25" s="49" t="s">
        <v>133</v>
      </c>
      <c r="C25" s="58" t="s">
        <v>134</v>
      </c>
      <c r="D25" s="5" t="s">
        <v>1145</v>
      </c>
      <c r="E25" s="50" t="s">
        <v>136</v>
      </c>
    </row>
    <row r="26" spans="1:7" ht="12.75">
      <c r="A26" s="33" t="s">
        <v>960</v>
      </c>
      <c r="B26" s="27">
        <v>600</v>
      </c>
      <c r="C26" s="308">
        <v>2100</v>
      </c>
      <c r="D26" s="308">
        <v>2957</v>
      </c>
      <c r="E26" s="339">
        <f aca="true" t="shared" si="1" ref="E26:E38">+D26/C26*100</f>
        <v>140.8095238095238</v>
      </c>
      <c r="G26" s="261"/>
    </row>
    <row r="27" spans="1:7" ht="12.75">
      <c r="A27" s="33" t="s">
        <v>961</v>
      </c>
      <c r="B27" s="27">
        <v>300</v>
      </c>
      <c r="C27" s="308">
        <v>300</v>
      </c>
      <c r="D27" s="308">
        <v>1225</v>
      </c>
      <c r="E27" s="339">
        <f t="shared" si="1"/>
        <v>408.3333333333333</v>
      </c>
      <c r="G27" s="261"/>
    </row>
    <row r="28" spans="1:5" ht="12.75">
      <c r="A28" s="33" t="s">
        <v>478</v>
      </c>
      <c r="B28" s="27">
        <v>15000</v>
      </c>
      <c r="C28" s="308">
        <v>40000</v>
      </c>
      <c r="D28" s="308">
        <v>64328</v>
      </c>
      <c r="E28" s="339">
        <f t="shared" si="1"/>
        <v>160.82</v>
      </c>
    </row>
    <row r="29" spans="1:6" ht="12.75" customHeight="1">
      <c r="A29" s="22" t="s">
        <v>1147</v>
      </c>
      <c r="B29" s="27">
        <v>41811</v>
      </c>
      <c r="C29" s="308">
        <v>46193</v>
      </c>
      <c r="D29" s="308">
        <v>46193</v>
      </c>
      <c r="E29" s="31">
        <f t="shared" si="1"/>
        <v>100</v>
      </c>
      <c r="F29" t="s">
        <v>367</v>
      </c>
    </row>
    <row r="30" spans="1:7" ht="13.5" customHeight="1">
      <c r="A30" s="22" t="s">
        <v>924</v>
      </c>
      <c r="B30" s="27">
        <v>38300</v>
      </c>
      <c r="C30" s="308">
        <v>48941</v>
      </c>
      <c r="D30" s="308">
        <v>39426</v>
      </c>
      <c r="E30" s="31">
        <f t="shared" si="1"/>
        <v>80.55822316667007</v>
      </c>
      <c r="G30" s="261"/>
    </row>
    <row r="31" spans="1:7" ht="12" customHeight="1">
      <c r="A31" s="22" t="s">
        <v>647</v>
      </c>
      <c r="B31" s="27">
        <v>141700</v>
      </c>
      <c r="C31" s="308">
        <v>149232</v>
      </c>
      <c r="D31" s="238">
        <v>158836</v>
      </c>
      <c r="E31" s="31">
        <f t="shared" si="1"/>
        <v>106.43561702583897</v>
      </c>
      <c r="G31" s="261"/>
    </row>
    <row r="32" spans="1:9" ht="12.75">
      <c r="A32" s="22" t="s">
        <v>646</v>
      </c>
      <c r="B32" s="27">
        <v>13000</v>
      </c>
      <c r="C32" s="308">
        <v>13000</v>
      </c>
      <c r="D32" s="238">
        <v>15011</v>
      </c>
      <c r="E32" s="31">
        <f t="shared" si="1"/>
        <v>115.46923076923076</v>
      </c>
      <c r="H32">
        <v>2143</v>
      </c>
      <c r="I32">
        <v>2</v>
      </c>
    </row>
    <row r="33" spans="1:5" ht="12.75">
      <c r="A33" s="22" t="s">
        <v>395</v>
      </c>
      <c r="B33" s="27">
        <v>1419</v>
      </c>
      <c r="C33" s="308">
        <v>5458</v>
      </c>
      <c r="D33" s="308">
        <v>5458</v>
      </c>
      <c r="E33" s="31">
        <f t="shared" si="1"/>
        <v>100</v>
      </c>
    </row>
    <row r="34" spans="1:5" ht="12.75">
      <c r="A34" s="22" t="s">
        <v>849</v>
      </c>
      <c r="B34" s="27">
        <v>0</v>
      </c>
      <c r="C34" s="27">
        <v>2512</v>
      </c>
      <c r="D34" s="238">
        <v>2997</v>
      </c>
      <c r="E34" s="31">
        <f t="shared" si="1"/>
        <v>119.30732484076434</v>
      </c>
    </row>
    <row r="35" spans="1:5" ht="12.75">
      <c r="A35" s="33" t="s">
        <v>850</v>
      </c>
      <c r="B35" s="27">
        <v>0</v>
      </c>
      <c r="C35" s="27">
        <v>309</v>
      </c>
      <c r="D35" s="238">
        <v>592</v>
      </c>
      <c r="E35" s="31">
        <f t="shared" si="1"/>
        <v>191.58576051779934</v>
      </c>
    </row>
    <row r="36" spans="1:5" ht="12.75">
      <c r="A36" s="22" t="s">
        <v>851</v>
      </c>
      <c r="B36" s="27">
        <v>0</v>
      </c>
      <c r="C36" s="27">
        <v>300</v>
      </c>
      <c r="D36" s="238">
        <v>500</v>
      </c>
      <c r="E36" s="31">
        <f t="shared" si="1"/>
        <v>166.66666666666669</v>
      </c>
    </row>
    <row r="37" spans="1:5" ht="12.75">
      <c r="A37" s="22" t="s">
        <v>852</v>
      </c>
      <c r="B37" s="27">
        <v>0</v>
      </c>
      <c r="C37" s="27">
        <v>14644</v>
      </c>
      <c r="D37" s="238">
        <v>15138</v>
      </c>
      <c r="E37" s="31">
        <f t="shared" si="1"/>
        <v>103.37339524720022</v>
      </c>
    </row>
    <row r="38" spans="1:5" ht="12.75">
      <c r="A38" s="22" t="s">
        <v>517</v>
      </c>
      <c r="B38" s="27">
        <v>0</v>
      </c>
      <c r="C38" s="27">
        <v>953</v>
      </c>
      <c r="D38" s="238">
        <v>953</v>
      </c>
      <c r="E38" s="31">
        <f t="shared" si="1"/>
        <v>100</v>
      </c>
    </row>
    <row r="39" spans="1:5" ht="12.75">
      <c r="A39" s="22" t="s">
        <v>662</v>
      </c>
      <c r="B39" s="27">
        <v>0</v>
      </c>
      <c r="C39" s="308">
        <v>0</v>
      </c>
      <c r="D39" s="308">
        <f>D48</f>
        <v>8881</v>
      </c>
      <c r="E39" s="342" t="s">
        <v>479</v>
      </c>
    </row>
    <row r="40" spans="1:5" ht="12.75">
      <c r="A40" s="107" t="s">
        <v>488</v>
      </c>
      <c r="B40" s="108">
        <f>SUM(B26:B39)</f>
        <v>252130</v>
      </c>
      <c r="C40" s="295">
        <f>SUM(C26:C39)</f>
        <v>323942</v>
      </c>
      <c r="D40" s="295">
        <f>SUM(D26:D39)</f>
        <v>362495</v>
      </c>
      <c r="E40" s="341">
        <f>+D40/C40*100</f>
        <v>111.90120453661459</v>
      </c>
    </row>
    <row r="41" spans="1:5" ht="12.75">
      <c r="A41" s="547"/>
      <c r="B41" s="548"/>
      <c r="C41" s="549"/>
      <c r="D41" s="549"/>
      <c r="E41" s="550"/>
    </row>
    <row r="42" spans="1:5" ht="12.75">
      <c r="A42" s="557" t="s">
        <v>661</v>
      </c>
      <c r="B42" s="551"/>
      <c r="C42" s="546"/>
      <c r="D42" s="546"/>
      <c r="E42" s="552"/>
    </row>
    <row r="43" spans="1:5" ht="12.75">
      <c r="A43" s="22" t="s">
        <v>459</v>
      </c>
      <c r="B43" s="27">
        <v>0</v>
      </c>
      <c r="C43" s="27">
        <v>0</v>
      </c>
      <c r="D43" s="238">
        <v>1995</v>
      </c>
      <c r="E43" s="31" t="s">
        <v>479</v>
      </c>
    </row>
    <row r="44" spans="1:5" ht="12.75">
      <c r="A44" s="22" t="s">
        <v>836</v>
      </c>
      <c r="B44" s="27">
        <v>0</v>
      </c>
      <c r="C44" s="27">
        <v>0</v>
      </c>
      <c r="D44" s="238">
        <v>615</v>
      </c>
      <c r="E44" s="31" t="s">
        <v>479</v>
      </c>
    </row>
    <row r="45" spans="1:5" ht="12.75">
      <c r="A45" s="22" t="s">
        <v>531</v>
      </c>
      <c r="B45" s="27">
        <v>0</v>
      </c>
      <c r="C45" s="27">
        <v>0</v>
      </c>
      <c r="D45" s="238">
        <v>19</v>
      </c>
      <c r="E45" s="31" t="s">
        <v>479</v>
      </c>
    </row>
    <row r="46" spans="1:5" ht="12.75">
      <c r="A46" s="22" t="s">
        <v>460</v>
      </c>
      <c r="B46" s="27">
        <v>0</v>
      </c>
      <c r="C46" s="27">
        <v>0</v>
      </c>
      <c r="D46" s="238">
        <v>6171</v>
      </c>
      <c r="E46" s="339" t="s">
        <v>479</v>
      </c>
    </row>
    <row r="47" spans="1:5" ht="12.75">
      <c r="A47" s="22" t="s">
        <v>461</v>
      </c>
      <c r="B47" s="27">
        <v>0</v>
      </c>
      <c r="C47" s="27">
        <v>0</v>
      </c>
      <c r="D47" s="238">
        <v>81</v>
      </c>
      <c r="E47" s="339" t="s">
        <v>479</v>
      </c>
    </row>
    <row r="48" spans="1:5" ht="12.75">
      <c r="A48" s="124" t="s">
        <v>464</v>
      </c>
      <c r="B48" s="295">
        <v>0</v>
      </c>
      <c r="C48" s="295">
        <v>0</v>
      </c>
      <c r="D48" s="295">
        <f>SUM(D43:D47)</f>
        <v>8881</v>
      </c>
      <c r="E48" s="545" t="s">
        <v>479</v>
      </c>
    </row>
    <row r="49" spans="1:5" ht="12.75">
      <c r="A49" s="554"/>
      <c r="B49" s="555"/>
      <c r="C49" s="555"/>
      <c r="D49" s="555"/>
      <c r="E49" s="556"/>
    </row>
    <row r="50" spans="1:5" ht="14.25" customHeight="1">
      <c r="A50" s="3" t="s">
        <v>470</v>
      </c>
      <c r="B50" s="9">
        <f>B40</f>
        <v>252130</v>
      </c>
      <c r="C50" s="9">
        <f>C40</f>
        <v>323942</v>
      </c>
      <c r="D50" s="9">
        <f>D40</f>
        <v>362495</v>
      </c>
      <c r="E50" s="26">
        <f>+D50/C50*100</f>
        <v>111.90120453661459</v>
      </c>
    </row>
    <row r="51" spans="1:5" ht="12.75">
      <c r="A51" s="246"/>
      <c r="B51" s="247"/>
      <c r="C51" s="247"/>
      <c r="D51" s="247"/>
      <c r="E51" s="248"/>
    </row>
    <row r="52" spans="1:5" ht="12.75">
      <c r="A52" s="246"/>
      <c r="B52" s="247"/>
      <c r="C52" s="247"/>
      <c r="D52" s="247"/>
      <c r="E52" s="248"/>
    </row>
    <row r="53" spans="1:5" ht="12.75">
      <c r="A53" s="246"/>
      <c r="B53" s="247"/>
      <c r="C53" s="247"/>
      <c r="D53" s="247"/>
      <c r="E53" s="248"/>
    </row>
    <row r="54" spans="1:5" s="28" customFormat="1" ht="12.75">
      <c r="A54" s="63" t="s">
        <v>113</v>
      </c>
      <c r="C54" s="80"/>
      <c r="E54"/>
    </row>
    <row r="55" spans="1:5" s="28" customFormat="1" ht="12.75">
      <c r="A55" s="63"/>
      <c r="C55" s="80"/>
      <c r="E55"/>
    </row>
    <row r="56" spans="1:5" s="28" customFormat="1" ht="27.75" customHeight="1">
      <c r="A56" s="5" t="s">
        <v>1143</v>
      </c>
      <c r="B56" s="49" t="s">
        <v>133</v>
      </c>
      <c r="C56" s="58" t="s">
        <v>134</v>
      </c>
      <c r="D56" s="5" t="s">
        <v>1145</v>
      </c>
      <c r="E56" s="50" t="s">
        <v>136</v>
      </c>
    </row>
    <row r="57" spans="1:5" s="28" customFormat="1" ht="12.75">
      <c r="A57" s="22" t="s">
        <v>137</v>
      </c>
      <c r="B57" s="215">
        <v>1500</v>
      </c>
      <c r="C57" s="238">
        <v>12276</v>
      </c>
      <c r="D57" s="238">
        <v>9375</v>
      </c>
      <c r="E57" s="339">
        <f>+D57/C57*100</f>
        <v>76.36852394916912</v>
      </c>
    </row>
    <row r="58" spans="1:5" s="28" customFormat="1" ht="12.75">
      <c r="A58" s="22" t="s">
        <v>141</v>
      </c>
      <c r="B58" s="215">
        <v>6500</v>
      </c>
      <c r="C58" s="238">
        <v>7110</v>
      </c>
      <c r="D58" s="238">
        <v>25194</v>
      </c>
      <c r="E58" s="339">
        <f>+D58/C58*100</f>
        <v>354.34599156118145</v>
      </c>
    </row>
    <row r="59" spans="1:5" s="28" customFormat="1" ht="12.75">
      <c r="A59" s="22" t="s">
        <v>925</v>
      </c>
      <c r="B59" s="215">
        <v>0</v>
      </c>
      <c r="C59" s="238">
        <v>2818</v>
      </c>
      <c r="D59" s="238">
        <v>2539</v>
      </c>
      <c r="E59" s="339">
        <f>+D59/C59*100</f>
        <v>90.09936124911285</v>
      </c>
    </row>
    <row r="60" spans="1:5" s="28" customFormat="1" ht="12.75">
      <c r="A60" s="107" t="s">
        <v>495</v>
      </c>
      <c r="B60" s="233">
        <f>SUM(B57:B59)</f>
        <v>8000</v>
      </c>
      <c r="C60" s="320">
        <f>SUM(C57:C59)</f>
        <v>22204</v>
      </c>
      <c r="D60" s="320">
        <f>SUM(D57:D59)</f>
        <v>37108</v>
      </c>
      <c r="E60" s="120">
        <f>+D60/C60*100</f>
        <v>167.1230408935327</v>
      </c>
    </row>
    <row r="61" spans="1:5" ht="12.75">
      <c r="A61" s="246"/>
      <c r="B61" s="247"/>
      <c r="C61" s="247"/>
      <c r="D61" s="247"/>
      <c r="E61" s="248"/>
    </row>
    <row r="62" spans="1:5" ht="15.75" customHeight="1">
      <c r="A62" s="3" t="s">
        <v>471</v>
      </c>
      <c r="B62" s="9">
        <f>B60</f>
        <v>8000</v>
      </c>
      <c r="C62" s="9">
        <f>C60</f>
        <v>22204</v>
      </c>
      <c r="D62" s="9">
        <f>D60</f>
        <v>37108</v>
      </c>
      <c r="E62" s="26">
        <f>+D62/C62*100</f>
        <v>167.1230408935327</v>
      </c>
    </row>
    <row r="63" spans="1:5" ht="12.75">
      <c r="A63" s="246"/>
      <c r="B63" s="247"/>
      <c r="C63" s="247"/>
      <c r="D63" s="247"/>
      <c r="E63" s="248"/>
    </row>
    <row r="64" spans="1:5" ht="15">
      <c r="A64" s="563" t="s">
        <v>472</v>
      </c>
      <c r="B64" s="247"/>
      <c r="C64" s="247"/>
      <c r="D64" s="247"/>
      <c r="E64" s="248"/>
    </row>
    <row r="65" spans="1:5" ht="12.75">
      <c r="A65" s="246" t="s">
        <v>462</v>
      </c>
      <c r="B65" s="247"/>
      <c r="C65" s="247"/>
      <c r="D65" s="247"/>
      <c r="E65" s="248"/>
    </row>
    <row r="66" spans="1:5" ht="12.75">
      <c r="A66" s="246"/>
      <c r="B66" s="247"/>
      <c r="C66" s="247"/>
      <c r="D66" s="247"/>
      <c r="E66" s="248"/>
    </row>
    <row r="67" spans="1:5" ht="27" customHeight="1">
      <c r="A67" s="5" t="s">
        <v>1143</v>
      </c>
      <c r="B67" s="49" t="s">
        <v>133</v>
      </c>
      <c r="C67" s="58" t="s">
        <v>134</v>
      </c>
      <c r="D67" s="5" t="s">
        <v>1145</v>
      </c>
      <c r="E67" s="50" t="s">
        <v>136</v>
      </c>
    </row>
    <row r="68" spans="1:5" ht="12.75">
      <c r="A68" s="33" t="s">
        <v>447</v>
      </c>
      <c r="B68" s="27">
        <v>0</v>
      </c>
      <c r="C68" s="308">
        <v>6426</v>
      </c>
      <c r="D68" s="308">
        <v>12119</v>
      </c>
      <c r="E68" s="31">
        <f aca="true" t="shared" si="2" ref="E68:E75">+D68/C68*100</f>
        <v>188.5932150638033</v>
      </c>
    </row>
    <row r="69" spans="1:5" ht="12.75">
      <c r="A69" s="22" t="s">
        <v>448</v>
      </c>
      <c r="B69" s="27">
        <v>71336</v>
      </c>
      <c r="C69" s="308">
        <v>71336</v>
      </c>
      <c r="D69" s="319">
        <v>71336</v>
      </c>
      <c r="E69" s="31">
        <f t="shared" si="2"/>
        <v>100</v>
      </c>
    </row>
    <row r="70" spans="1:5" ht="12.75">
      <c r="A70" s="22" t="s">
        <v>449</v>
      </c>
      <c r="B70" s="27">
        <v>3622</v>
      </c>
      <c r="C70" s="308">
        <v>31622</v>
      </c>
      <c r="D70" s="319">
        <v>1517</v>
      </c>
      <c r="E70" s="31">
        <f t="shared" si="2"/>
        <v>4.797293023844159</v>
      </c>
    </row>
    <row r="71" spans="1:5" ht="12.75">
      <c r="A71" s="33" t="s">
        <v>455</v>
      </c>
      <c r="B71" s="27">
        <v>3731380</v>
      </c>
      <c r="C71" s="308">
        <v>3772078</v>
      </c>
      <c r="D71" s="319">
        <v>3772078</v>
      </c>
      <c r="E71" s="31">
        <f t="shared" si="2"/>
        <v>100</v>
      </c>
    </row>
    <row r="72" spans="1:5" ht="12.75">
      <c r="A72" s="33" t="s">
        <v>456</v>
      </c>
      <c r="B72" s="27">
        <v>0</v>
      </c>
      <c r="C72" s="308">
        <v>196027</v>
      </c>
      <c r="D72" s="319">
        <v>196099</v>
      </c>
      <c r="E72" s="31">
        <f t="shared" si="2"/>
        <v>100.03672963418305</v>
      </c>
    </row>
    <row r="73" spans="1:5" ht="12.75">
      <c r="A73" s="33" t="s">
        <v>457</v>
      </c>
      <c r="B73" s="27">
        <v>6500</v>
      </c>
      <c r="C73" s="27">
        <v>6500</v>
      </c>
      <c r="D73" s="319">
        <v>6500</v>
      </c>
      <c r="E73" s="31">
        <f t="shared" si="2"/>
        <v>100</v>
      </c>
    </row>
    <row r="74" spans="1:5" ht="12.75">
      <c r="A74" s="33" t="s">
        <v>458</v>
      </c>
      <c r="B74" s="27">
        <v>2050</v>
      </c>
      <c r="C74" s="27">
        <v>2050</v>
      </c>
      <c r="D74" s="319">
        <v>1489</v>
      </c>
      <c r="E74" s="31">
        <f t="shared" si="2"/>
        <v>72.6341463414634</v>
      </c>
    </row>
    <row r="75" spans="1:5" ht="25.5">
      <c r="A75" s="234" t="s">
        <v>168</v>
      </c>
      <c r="B75" s="233">
        <f>SUM(B68:B74)</f>
        <v>3814888</v>
      </c>
      <c r="C75" s="233">
        <f>SUM(C68:C74)</f>
        <v>4086039</v>
      </c>
      <c r="D75" s="320">
        <f>SUM(D68:D74)</f>
        <v>4061138</v>
      </c>
      <c r="E75" s="31">
        <f t="shared" si="2"/>
        <v>99.39058339873897</v>
      </c>
    </row>
    <row r="76" spans="1:5" s="28" customFormat="1" ht="12.75" customHeight="1">
      <c r="A76" s="564"/>
      <c r="B76" s="565"/>
      <c r="C76" s="565"/>
      <c r="D76" s="566"/>
      <c r="E76" s="567"/>
    </row>
    <row r="77" spans="1:5" s="28" customFormat="1" ht="9.75" customHeight="1">
      <c r="A77" s="577"/>
      <c r="B77" s="578"/>
      <c r="C77" s="578"/>
      <c r="D77" s="579"/>
      <c r="E77" s="580"/>
    </row>
    <row r="78" spans="1:5" s="28" customFormat="1" ht="12.75">
      <c r="A78" s="581" t="s">
        <v>463</v>
      </c>
      <c r="B78" s="247"/>
      <c r="C78" s="247"/>
      <c r="D78" s="247"/>
      <c r="E78" s="582"/>
    </row>
    <row r="79" spans="1:5" s="28" customFormat="1" ht="12.75">
      <c r="A79" s="557"/>
      <c r="B79" s="546"/>
      <c r="C79" s="546"/>
      <c r="D79" s="546"/>
      <c r="E79" s="568"/>
    </row>
    <row r="80" spans="1:5" ht="26.25" customHeight="1">
      <c r="A80" s="5" t="s">
        <v>1143</v>
      </c>
      <c r="B80" s="49" t="s">
        <v>133</v>
      </c>
      <c r="C80" s="58" t="s">
        <v>134</v>
      </c>
      <c r="D80" s="5" t="s">
        <v>1145</v>
      </c>
      <c r="E80" s="50" t="s">
        <v>136</v>
      </c>
    </row>
    <row r="81" spans="1:5" ht="12.75" customHeight="1">
      <c r="A81" s="22" t="s">
        <v>452</v>
      </c>
      <c r="B81" s="215">
        <v>0</v>
      </c>
      <c r="C81" s="238">
        <v>2644</v>
      </c>
      <c r="D81" s="238">
        <v>2644</v>
      </c>
      <c r="E81" s="339">
        <f>+D81/C81*100</f>
        <v>100</v>
      </c>
    </row>
    <row r="82" spans="1:5" ht="12.75">
      <c r="A82" s="22" t="s">
        <v>453</v>
      </c>
      <c r="B82" s="215">
        <v>0</v>
      </c>
      <c r="C82" s="238">
        <v>85000</v>
      </c>
      <c r="D82" s="238">
        <v>84662</v>
      </c>
      <c r="E82" s="339">
        <f>+D82/C82*100</f>
        <v>99.60235294117648</v>
      </c>
    </row>
    <row r="83" spans="1:5" ht="12.75">
      <c r="A83" s="22" t="s">
        <v>451</v>
      </c>
      <c r="B83" s="215">
        <v>0</v>
      </c>
      <c r="C83" s="238">
        <v>24139</v>
      </c>
      <c r="D83" s="238">
        <v>20289</v>
      </c>
      <c r="E83" s="339">
        <f>+D83/C83*100</f>
        <v>84.0507063258627</v>
      </c>
    </row>
    <row r="84" spans="1:5" ht="12.75">
      <c r="A84" s="22" t="s">
        <v>450</v>
      </c>
      <c r="B84" s="215">
        <v>0</v>
      </c>
      <c r="C84" s="238">
        <v>1029</v>
      </c>
      <c r="D84" s="238">
        <v>1029</v>
      </c>
      <c r="E84" s="339">
        <f>+D84/C84*100</f>
        <v>100</v>
      </c>
    </row>
    <row r="85" spans="1:5" ht="25.5">
      <c r="A85" s="234" t="s">
        <v>465</v>
      </c>
      <c r="B85" s="233">
        <f>SUM(B82:B83)</f>
        <v>0</v>
      </c>
      <c r="C85" s="233">
        <f>SUM(C81:C84)</f>
        <v>112812</v>
      </c>
      <c r="D85" s="320">
        <f>SUM(D81:D84)</f>
        <v>108624</v>
      </c>
      <c r="E85" s="109">
        <f>+D85/C85*100</f>
        <v>96.2876289756409</v>
      </c>
    </row>
    <row r="86" spans="1:5" ht="12.75">
      <c r="A86" s="246"/>
      <c r="B86" s="247"/>
      <c r="C86" s="247"/>
      <c r="D86" s="247"/>
      <c r="E86" s="248"/>
    </row>
    <row r="87" spans="1:5" ht="12.75">
      <c r="A87" s="3" t="s">
        <v>473</v>
      </c>
      <c r="B87" s="9">
        <f>B75+B85</f>
        <v>3814888</v>
      </c>
      <c r="C87" s="9">
        <f>C75+C85</f>
        <v>4198851</v>
      </c>
      <c r="D87" s="9">
        <f>D75+D85</f>
        <v>4169762</v>
      </c>
      <c r="E87" s="10">
        <f>+D87/C87*100</f>
        <v>99.30721523578713</v>
      </c>
    </row>
    <row r="88" spans="1:5" ht="12.75">
      <c r="A88" s="246"/>
      <c r="B88" s="247"/>
      <c r="C88" s="247"/>
      <c r="D88" s="247"/>
      <c r="E88" s="248"/>
    </row>
    <row r="89" spans="1:5" ht="12.75">
      <c r="A89" s="3" t="s">
        <v>466</v>
      </c>
      <c r="B89" s="9">
        <f>B19+B50+B62+B87</f>
        <v>7506525</v>
      </c>
      <c r="C89" s="9">
        <f>C19+C50+C62+C87</f>
        <v>8335196</v>
      </c>
      <c r="D89" s="9">
        <f>D19+D50+D62+D87</f>
        <v>8361662</v>
      </c>
      <c r="E89" s="10">
        <f>+D89/C89*100</f>
        <v>100.31752102769988</v>
      </c>
    </row>
    <row r="90" spans="1:5" ht="12.75">
      <c r="A90" s="246"/>
      <c r="B90" s="247"/>
      <c r="C90" s="247"/>
      <c r="D90" s="247"/>
      <c r="E90" s="248"/>
    </row>
    <row r="91" spans="1:10" ht="15.75">
      <c r="A91" s="72" t="s">
        <v>971</v>
      </c>
      <c r="B91" s="2"/>
      <c r="C91" s="2"/>
      <c r="J91" t="s">
        <v>154</v>
      </c>
    </row>
    <row r="93" spans="1:5" ht="25.5" customHeight="1">
      <c r="A93" s="5" t="s">
        <v>971</v>
      </c>
      <c r="B93" s="49" t="s">
        <v>133</v>
      </c>
      <c r="C93" s="58" t="s">
        <v>134</v>
      </c>
      <c r="D93" s="5" t="s">
        <v>1145</v>
      </c>
      <c r="E93" s="50" t="s">
        <v>136</v>
      </c>
    </row>
    <row r="94" spans="1:7" ht="15" customHeight="1">
      <c r="A94" s="356" t="s">
        <v>582</v>
      </c>
      <c r="B94" s="215">
        <v>9000</v>
      </c>
      <c r="C94" s="238">
        <v>9000</v>
      </c>
      <c r="D94" s="238">
        <v>3500</v>
      </c>
      <c r="E94" s="339">
        <f aca="true" t="shared" si="3" ref="E94:E102">+D94/C94*100</f>
        <v>38.88888888888889</v>
      </c>
      <c r="F94" t="s">
        <v>368</v>
      </c>
      <c r="G94" s="15"/>
    </row>
    <row r="95" spans="1:11" ht="15" customHeight="1">
      <c r="A95" s="22" t="s">
        <v>953</v>
      </c>
      <c r="B95" s="215">
        <v>10020</v>
      </c>
      <c r="C95" s="238">
        <v>10020</v>
      </c>
      <c r="D95" s="238">
        <v>7809</v>
      </c>
      <c r="E95" s="339">
        <f t="shared" si="3"/>
        <v>77.93413173652695</v>
      </c>
      <c r="K95" s="119"/>
    </row>
    <row r="96" spans="1:11" ht="25.5" customHeight="1">
      <c r="A96" s="593" t="s">
        <v>638</v>
      </c>
      <c r="B96" s="463">
        <v>0</v>
      </c>
      <c r="C96" s="492">
        <v>82698</v>
      </c>
      <c r="D96" s="302">
        <v>82603</v>
      </c>
      <c r="E96" s="296">
        <f t="shared" si="3"/>
        <v>99.88512418680017</v>
      </c>
      <c r="K96" s="119"/>
    </row>
    <row r="97" spans="1:11" ht="15" customHeight="1">
      <c r="A97" s="22" t="s">
        <v>1237</v>
      </c>
      <c r="B97" s="215">
        <v>0</v>
      </c>
      <c r="C97" s="238">
        <v>140</v>
      </c>
      <c r="D97" s="238">
        <v>140</v>
      </c>
      <c r="E97" s="339">
        <f t="shared" si="3"/>
        <v>100</v>
      </c>
      <c r="K97" s="119"/>
    </row>
    <row r="98" spans="1:11" ht="25.5">
      <c r="A98" s="593" t="s">
        <v>881</v>
      </c>
      <c r="B98" s="463">
        <v>0</v>
      </c>
      <c r="C98" s="492">
        <v>26799</v>
      </c>
      <c r="D98" s="302">
        <v>26799</v>
      </c>
      <c r="E98" s="296">
        <f t="shared" si="3"/>
        <v>100</v>
      </c>
      <c r="K98" s="119"/>
    </row>
    <row r="99" spans="1:5" ht="25.5" customHeight="1">
      <c r="A99" s="604" t="s">
        <v>388</v>
      </c>
      <c r="B99" s="463">
        <v>0</v>
      </c>
      <c r="C99" s="492">
        <v>10800</v>
      </c>
      <c r="D99" s="302">
        <v>10800</v>
      </c>
      <c r="E99" s="296">
        <f t="shared" si="3"/>
        <v>100</v>
      </c>
    </row>
    <row r="100" spans="1:10" ht="25.5" customHeight="1">
      <c r="A100" s="447" t="s">
        <v>968</v>
      </c>
      <c r="B100" s="463">
        <v>0</v>
      </c>
      <c r="C100" s="492">
        <v>16234</v>
      </c>
      <c r="D100" s="302">
        <v>16234</v>
      </c>
      <c r="E100" s="296">
        <f t="shared" si="3"/>
        <v>100</v>
      </c>
      <c r="J100" s="119"/>
    </row>
    <row r="101" spans="1:5" ht="25.5" customHeight="1">
      <c r="A101" s="446" t="s">
        <v>12</v>
      </c>
      <c r="B101" s="463">
        <v>0</v>
      </c>
      <c r="C101" s="492">
        <v>6257</v>
      </c>
      <c r="D101" s="302">
        <v>6257</v>
      </c>
      <c r="E101" s="296">
        <f t="shared" si="3"/>
        <v>100</v>
      </c>
    </row>
    <row r="102" spans="1:5" ht="12.75">
      <c r="A102" s="3" t="s">
        <v>889</v>
      </c>
      <c r="B102" s="9">
        <f>SUM(B94:B101)</f>
        <v>19020</v>
      </c>
      <c r="C102" s="9">
        <f>SUM(C94:C101)</f>
        <v>161948</v>
      </c>
      <c r="D102" s="9">
        <f>SUM(D94:D101)</f>
        <v>154142</v>
      </c>
      <c r="E102" s="10">
        <f t="shared" si="3"/>
        <v>95.17993429989873</v>
      </c>
    </row>
    <row r="103" ht="12.75">
      <c r="A103" s="619"/>
    </row>
    <row r="104" ht="12.75">
      <c r="A104" s="603"/>
    </row>
    <row r="105" spans="1:5" ht="12.75">
      <c r="A105" s="3" t="s">
        <v>524</v>
      </c>
      <c r="B105" s="9">
        <f>B89+B102</f>
        <v>7525545</v>
      </c>
      <c r="C105" s="9">
        <f>C89+C102</f>
        <v>8497144</v>
      </c>
      <c r="D105" s="9">
        <f>D89+D102</f>
        <v>8515804</v>
      </c>
      <c r="E105" s="10">
        <f>+D105/C105*100</f>
        <v>100.21960319843939</v>
      </c>
    </row>
    <row r="109" spans="1:2" ht="12.75">
      <c r="A109" s="92"/>
      <c r="B109" s="92"/>
    </row>
    <row r="110" spans="1:2" ht="12.75">
      <c r="A110" s="92"/>
      <c r="B110" s="92"/>
    </row>
    <row r="111" spans="1:2" ht="12.75">
      <c r="A111" s="92"/>
      <c r="B111" s="92"/>
    </row>
    <row r="112" spans="1:2" ht="12.75">
      <c r="A112" s="92"/>
      <c r="B112" s="92"/>
    </row>
    <row r="113" spans="1:2" ht="12.75">
      <c r="A113" s="92"/>
      <c r="B113" s="92"/>
    </row>
    <row r="114" spans="1:5" ht="12.75">
      <c r="A114" s="814"/>
      <c r="B114" s="814"/>
      <c r="C114" s="814"/>
      <c r="D114" s="814"/>
      <c r="E114" s="814"/>
    </row>
    <row r="115" spans="1:5" ht="12.75">
      <c r="A115" s="92"/>
      <c r="B115" s="229"/>
      <c r="C115" s="230"/>
      <c r="D115" s="229"/>
      <c r="E115" s="229"/>
    </row>
    <row r="116" spans="1:5" ht="12.75">
      <c r="A116" s="92"/>
      <c r="B116" s="229"/>
      <c r="C116" s="230"/>
      <c r="D116" s="229"/>
      <c r="E116" s="229"/>
    </row>
  </sheetData>
  <mergeCells count="2">
    <mergeCell ref="A1:E1"/>
    <mergeCell ref="A114:E11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A1" sqref="A1:Q1"/>
    </sheetView>
  </sheetViews>
  <sheetFormatPr defaultColWidth="9.00390625" defaultRowHeight="12.75"/>
  <cols>
    <col min="1" max="1" width="28.25390625" style="0" customWidth="1"/>
    <col min="2" max="5" width="7.375" style="0" bestFit="1" customWidth="1"/>
    <col min="6" max="6" width="7.25390625" style="0" customWidth="1"/>
    <col min="7" max="7" width="7.375" style="0" bestFit="1" customWidth="1"/>
    <col min="8" max="8" width="7.375" style="0" customWidth="1"/>
    <col min="9" max="11" width="7.125" style="0" customWidth="1"/>
    <col min="12" max="13" width="7.375" style="0" customWidth="1"/>
    <col min="14" max="14" width="8.75390625" style="0" customWidth="1"/>
    <col min="15" max="15" width="10.00390625" style="0" customWidth="1"/>
    <col min="16" max="16" width="9.875" style="0" customWidth="1"/>
    <col min="17" max="17" width="13.125" style="0" customWidth="1"/>
  </cols>
  <sheetData>
    <row r="1" spans="1:17" ht="20.25" customHeight="1">
      <c r="A1" s="808" t="s">
        <v>591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</row>
    <row r="3" spans="1:17" ht="12.75">
      <c r="A3" s="44" t="s">
        <v>1143</v>
      </c>
      <c r="B3" s="44" t="s">
        <v>118</v>
      </c>
      <c r="C3" s="44" t="s">
        <v>119</v>
      </c>
      <c r="D3" s="44" t="s">
        <v>120</v>
      </c>
      <c r="E3" s="44" t="s">
        <v>121</v>
      </c>
      <c r="F3" s="44" t="s">
        <v>122</v>
      </c>
      <c r="G3" s="44" t="s">
        <v>123</v>
      </c>
      <c r="H3" s="44" t="s">
        <v>124</v>
      </c>
      <c r="I3" s="44" t="s">
        <v>125</v>
      </c>
      <c r="J3" s="44" t="s">
        <v>126</v>
      </c>
      <c r="K3" s="44" t="s">
        <v>127</v>
      </c>
      <c r="L3" s="44" t="s">
        <v>128</v>
      </c>
      <c r="M3" s="44" t="s">
        <v>129</v>
      </c>
      <c r="N3" s="44" t="s">
        <v>92</v>
      </c>
      <c r="O3" s="44" t="s">
        <v>1187</v>
      </c>
      <c r="P3" s="44" t="s">
        <v>1188</v>
      </c>
      <c r="Q3" s="45" t="s">
        <v>736</v>
      </c>
    </row>
    <row r="4" spans="1:17" ht="12.75">
      <c r="A4" s="76" t="s">
        <v>104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>
        <v>59172</v>
      </c>
      <c r="K4" s="46">
        <v>63054</v>
      </c>
      <c r="L4" s="46">
        <v>80421</v>
      </c>
      <c r="M4" s="46">
        <v>51141</v>
      </c>
      <c r="N4" s="241">
        <f>SUM(B4:M4)</f>
        <v>750866</v>
      </c>
      <c r="O4" s="306">
        <v>684730</v>
      </c>
      <c r="P4" s="46">
        <v>750865</v>
      </c>
      <c r="Q4" s="728">
        <f aca="true" t="shared" si="0" ref="Q4:Q9">+N4/O4*100</f>
        <v>109.65869758883065</v>
      </c>
    </row>
    <row r="5" spans="1:17" ht="12.75">
      <c r="A5" s="78" t="s">
        <v>1170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>
        <v>1255</v>
      </c>
      <c r="K5" s="46">
        <v>5376</v>
      </c>
      <c r="L5" s="46">
        <v>1887</v>
      </c>
      <c r="M5" s="46">
        <v>7493</v>
      </c>
      <c r="N5" s="241">
        <f>SUM(B5:M5)</f>
        <v>67880</v>
      </c>
      <c r="O5" s="306">
        <v>54240</v>
      </c>
      <c r="P5" s="46">
        <v>67880</v>
      </c>
      <c r="Q5" s="728">
        <f t="shared" si="0"/>
        <v>125.14749262536873</v>
      </c>
    </row>
    <row r="6" spans="1:17" ht="12.75">
      <c r="A6" s="78" t="s">
        <v>1171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>
        <v>5507</v>
      </c>
      <c r="K6" s="46">
        <v>5502</v>
      </c>
      <c r="L6" s="46">
        <v>7799</v>
      </c>
      <c r="M6" s="46">
        <v>4339</v>
      </c>
      <c r="N6" s="241">
        <f>SUM(B6:M6)</f>
        <v>67341</v>
      </c>
      <c r="O6" s="306">
        <v>33900</v>
      </c>
      <c r="P6" s="46">
        <v>67340</v>
      </c>
      <c r="Q6" s="728">
        <f t="shared" si="0"/>
        <v>198.64601769911505</v>
      </c>
    </row>
    <row r="7" spans="1:17" ht="12.75">
      <c r="A7" s="78" t="s">
        <v>512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>
        <v>131946</v>
      </c>
      <c r="K7" s="46">
        <v>130699</v>
      </c>
      <c r="L7" s="46">
        <v>13184</v>
      </c>
      <c r="M7" s="46">
        <v>56137</v>
      </c>
      <c r="N7" s="241">
        <f>SUM(B7:M7)</f>
        <v>1171504</v>
      </c>
      <c r="O7" s="306">
        <v>1010150</v>
      </c>
      <c r="P7" s="46">
        <v>1170150</v>
      </c>
      <c r="Q7" s="728">
        <f t="shared" si="0"/>
        <v>115.97327129634212</v>
      </c>
    </row>
    <row r="8" spans="1:17" ht="12.75">
      <c r="A8" s="78" t="s">
        <v>1172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>
        <v>52804</v>
      </c>
      <c r="K8" s="46">
        <v>118920</v>
      </c>
      <c r="L8" s="46">
        <v>267427</v>
      </c>
      <c r="M8" s="46">
        <v>68699</v>
      </c>
      <c r="N8" s="241">
        <f>SUM(B8:M8)</f>
        <v>1674589</v>
      </c>
      <c r="O8" s="306">
        <v>1647187</v>
      </c>
      <c r="P8" s="46">
        <v>1673972</v>
      </c>
      <c r="Q8" s="728">
        <f t="shared" si="0"/>
        <v>101.66356339626283</v>
      </c>
    </row>
    <row r="9" spans="1:17" ht="12.75">
      <c r="A9" s="79" t="s">
        <v>130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250684</v>
      </c>
      <c r="K9" s="47">
        <f t="shared" si="1"/>
        <v>323551</v>
      </c>
      <c r="L9" s="47">
        <f t="shared" si="1"/>
        <v>370718</v>
      </c>
      <c r="M9" s="47">
        <f t="shared" si="1"/>
        <v>187809</v>
      </c>
      <c r="N9" s="48">
        <f t="shared" si="1"/>
        <v>3732180</v>
      </c>
      <c r="O9" s="48">
        <f t="shared" si="1"/>
        <v>3430207</v>
      </c>
      <c r="P9" s="48">
        <f>SUM(P4:P8)</f>
        <v>3730207</v>
      </c>
      <c r="Q9" s="34">
        <f t="shared" si="0"/>
        <v>108.80334627035629</v>
      </c>
    </row>
    <row r="10" spans="1:17" ht="12.75">
      <c r="A10" s="263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4"/>
      <c r="O10" s="264"/>
      <c r="P10" s="264"/>
      <c r="Q10" s="265"/>
    </row>
    <row r="11" spans="1:17" ht="12.75">
      <c r="A11" s="44" t="s">
        <v>1143</v>
      </c>
      <c r="B11" s="44" t="s">
        <v>118</v>
      </c>
      <c r="C11" s="44" t="s">
        <v>119</v>
      </c>
      <c r="D11" s="44" t="s">
        <v>120</v>
      </c>
      <c r="E11" s="44" t="s">
        <v>121</v>
      </c>
      <c r="F11" s="44" t="s">
        <v>122</v>
      </c>
      <c r="G11" s="44" t="s">
        <v>123</v>
      </c>
      <c r="H11" s="44" t="s">
        <v>124</v>
      </c>
      <c r="I11" s="44" t="s">
        <v>125</v>
      </c>
      <c r="J11" s="44" t="s">
        <v>126</v>
      </c>
      <c r="K11" s="44" t="s">
        <v>127</v>
      </c>
      <c r="L11" s="44" t="s">
        <v>128</v>
      </c>
      <c r="M11" s="44" t="s">
        <v>129</v>
      </c>
      <c r="N11" s="44" t="s">
        <v>92</v>
      </c>
      <c r="O11" s="44" t="s">
        <v>1185</v>
      </c>
      <c r="P11" s="44" t="s">
        <v>1186</v>
      </c>
      <c r="Q11" s="45" t="s">
        <v>1144</v>
      </c>
    </row>
    <row r="12" spans="1:17" ht="18.75" customHeight="1">
      <c r="A12" s="76" t="s">
        <v>513</v>
      </c>
      <c r="B12" s="46" t="s">
        <v>154</v>
      </c>
      <c r="C12" s="46" t="s">
        <v>154</v>
      </c>
      <c r="D12" s="46" t="s">
        <v>154</v>
      </c>
      <c r="E12" s="46" t="s">
        <v>154</v>
      </c>
      <c r="F12" s="46" t="s">
        <v>154</v>
      </c>
      <c r="G12" s="46">
        <v>58692</v>
      </c>
      <c r="H12" s="46"/>
      <c r="I12" s="46"/>
      <c r="J12" s="46"/>
      <c r="K12" s="46"/>
      <c r="L12" s="46"/>
      <c r="M12" s="46"/>
      <c r="N12" s="241">
        <v>58692</v>
      </c>
      <c r="O12" s="29" t="s">
        <v>479</v>
      </c>
      <c r="P12" s="46">
        <v>58692</v>
      </c>
      <c r="Q12" s="29">
        <f>+N12/P12*100</f>
        <v>100</v>
      </c>
    </row>
    <row r="13" ht="22.5" customHeight="1"/>
    <row r="39" spans="1:17" ht="18">
      <c r="A39" s="809" t="s">
        <v>5</v>
      </c>
      <c r="B39" s="809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</row>
    <row r="41" ht="12.75">
      <c r="A41" s="2" t="s">
        <v>1184</v>
      </c>
    </row>
    <row r="42" spans="1:17" ht="12.75">
      <c r="A42" s="44" t="s">
        <v>1143</v>
      </c>
      <c r="B42" s="44" t="s">
        <v>118</v>
      </c>
      <c r="C42" s="44" t="s">
        <v>119</v>
      </c>
      <c r="D42" s="44" t="s">
        <v>120</v>
      </c>
      <c r="E42" s="44" t="s">
        <v>121</v>
      </c>
      <c r="F42" s="44" t="s">
        <v>122</v>
      </c>
      <c r="G42" s="44" t="s">
        <v>123</v>
      </c>
      <c r="H42" s="44" t="s">
        <v>124</v>
      </c>
      <c r="I42" s="44" t="s">
        <v>125</v>
      </c>
      <c r="J42" s="44" t="s">
        <v>126</v>
      </c>
      <c r="K42" s="44" t="s">
        <v>127</v>
      </c>
      <c r="L42" s="44" t="s">
        <v>128</v>
      </c>
      <c r="M42" s="44" t="s">
        <v>129</v>
      </c>
      <c r="N42" s="44" t="s">
        <v>92</v>
      </c>
      <c r="O42" s="44" t="s">
        <v>1187</v>
      </c>
      <c r="P42" s="44" t="s">
        <v>1188</v>
      </c>
      <c r="Q42" s="45" t="s">
        <v>735</v>
      </c>
    </row>
    <row r="43" spans="1:17" ht="12.75">
      <c r="A43" s="76" t="s">
        <v>104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>
        <v>59172</v>
      </c>
      <c r="K43" s="46">
        <v>63054</v>
      </c>
      <c r="L43" s="46">
        <v>80421</v>
      </c>
      <c r="M43" s="46">
        <v>51141</v>
      </c>
      <c r="N43" s="241">
        <f>SUM(B43:M43)</f>
        <v>750866</v>
      </c>
      <c r="O43" s="46">
        <v>684730</v>
      </c>
      <c r="P43" s="46">
        <v>750865</v>
      </c>
      <c r="Q43" s="728">
        <f aca="true" t="shared" si="2" ref="Q43:Q48">+N43/O43*100</f>
        <v>109.65869758883065</v>
      </c>
    </row>
    <row r="44" spans="1:17" ht="12.75">
      <c r="A44" s="78" t="s">
        <v>1170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>
        <v>1255</v>
      </c>
      <c r="K44" s="46">
        <v>5376</v>
      </c>
      <c r="L44" s="46">
        <v>1887</v>
      </c>
      <c r="M44" s="46">
        <v>7493</v>
      </c>
      <c r="N44" s="241">
        <f>SUM(B44:M44)</f>
        <v>67880</v>
      </c>
      <c r="O44" s="46">
        <v>54240</v>
      </c>
      <c r="P44" s="46">
        <v>67880</v>
      </c>
      <c r="Q44" s="728">
        <f t="shared" si="2"/>
        <v>125.14749262536873</v>
      </c>
    </row>
    <row r="45" spans="1:17" ht="12.75">
      <c r="A45" s="78" t="s">
        <v>1171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>
        <v>5507</v>
      </c>
      <c r="K45" s="46">
        <v>5502</v>
      </c>
      <c r="L45" s="46">
        <v>7799</v>
      </c>
      <c r="M45" s="46">
        <v>4339</v>
      </c>
      <c r="N45" s="241">
        <f>SUM(B45:M45)</f>
        <v>67341</v>
      </c>
      <c r="O45" s="46">
        <v>33900</v>
      </c>
      <c r="P45" s="46">
        <v>67340</v>
      </c>
      <c r="Q45" s="728">
        <f t="shared" si="2"/>
        <v>198.64601769911505</v>
      </c>
    </row>
    <row r="46" spans="1:17" ht="12.75">
      <c r="A46" s="78" t="s">
        <v>512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>
        <v>131946</v>
      </c>
      <c r="K46" s="46">
        <v>130699</v>
      </c>
      <c r="L46" s="46">
        <v>13184</v>
      </c>
      <c r="M46" s="46">
        <v>56137</v>
      </c>
      <c r="N46" s="241">
        <f>SUM(B46:M46)</f>
        <v>1171504</v>
      </c>
      <c r="O46" s="46">
        <v>1010150</v>
      </c>
      <c r="P46" s="46">
        <v>1170150</v>
      </c>
      <c r="Q46" s="728">
        <f t="shared" si="2"/>
        <v>115.97327129634212</v>
      </c>
    </row>
    <row r="47" spans="1:17" ht="12.75">
      <c r="A47" s="78" t="s">
        <v>1172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>
        <v>52804</v>
      </c>
      <c r="K47" s="46">
        <v>118920</v>
      </c>
      <c r="L47" s="46">
        <v>267427</v>
      </c>
      <c r="M47" s="46">
        <v>68699</v>
      </c>
      <c r="N47" s="241">
        <f>SUM(B47:M47)</f>
        <v>1674589</v>
      </c>
      <c r="O47" s="46">
        <v>1647187</v>
      </c>
      <c r="P47" s="46">
        <v>1673972</v>
      </c>
      <c r="Q47" s="728">
        <f t="shared" si="2"/>
        <v>101.66356339626283</v>
      </c>
    </row>
    <row r="48" spans="1:17" ht="12.75">
      <c r="A48" s="79" t="s">
        <v>130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250684</v>
      </c>
      <c r="K48" s="47">
        <f t="shared" si="3"/>
        <v>323551</v>
      </c>
      <c r="L48" s="47">
        <f t="shared" si="3"/>
        <v>370718</v>
      </c>
      <c r="M48" s="47">
        <f t="shared" si="3"/>
        <v>187809</v>
      </c>
      <c r="N48" s="48">
        <f t="shared" si="3"/>
        <v>3732180</v>
      </c>
      <c r="O48" s="48">
        <f t="shared" si="3"/>
        <v>3430207</v>
      </c>
      <c r="P48" s="48">
        <f>SUM(P43:P47)</f>
        <v>3730207</v>
      </c>
      <c r="Q48" s="34">
        <f t="shared" si="2"/>
        <v>108.80334627035629</v>
      </c>
    </row>
    <row r="49" spans="1:17" ht="12.75">
      <c r="A49" s="263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4"/>
      <c r="O49" s="264"/>
      <c r="P49" s="264"/>
      <c r="Q49" s="260"/>
    </row>
    <row r="50" spans="1:17" ht="12.75">
      <c r="A50" s="259" t="s">
        <v>659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4"/>
      <c r="P50" s="264"/>
      <c r="Q50" s="260"/>
    </row>
    <row r="51" spans="1:17" ht="12.75">
      <c r="A51" s="83" t="s">
        <v>1143</v>
      </c>
      <c r="B51" s="83" t="s">
        <v>118</v>
      </c>
      <c r="C51" s="83" t="s">
        <v>119</v>
      </c>
      <c r="D51" s="83" t="s">
        <v>120</v>
      </c>
      <c r="E51" s="83" t="s">
        <v>121</v>
      </c>
      <c r="F51" s="83" t="s">
        <v>122</v>
      </c>
      <c r="G51" s="83" t="s">
        <v>123</v>
      </c>
      <c r="H51" s="83" t="s">
        <v>124</v>
      </c>
      <c r="I51" s="83" t="s">
        <v>125</v>
      </c>
      <c r="J51" s="83" t="s">
        <v>126</v>
      </c>
      <c r="K51" s="83" t="s">
        <v>127</v>
      </c>
      <c r="L51" s="83" t="s">
        <v>128</v>
      </c>
      <c r="M51" s="83" t="s">
        <v>129</v>
      </c>
      <c r="N51" s="83" t="s">
        <v>92</v>
      </c>
      <c r="O51" s="44" t="s">
        <v>1187</v>
      </c>
      <c r="P51" s="44" t="s">
        <v>1188</v>
      </c>
      <c r="Q51" s="45" t="s">
        <v>735</v>
      </c>
    </row>
    <row r="52" spans="1:17" ht="12.75">
      <c r="A52" s="84" t="s">
        <v>104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>
        <v>68747</v>
      </c>
      <c r="K52" s="46">
        <v>67783</v>
      </c>
      <c r="L52" s="46">
        <v>74324</v>
      </c>
      <c r="M52" s="46">
        <v>84588</v>
      </c>
      <c r="N52" s="46">
        <f aca="true" t="shared" si="4" ref="N52:N57">SUM(B52:M52)</f>
        <v>819753</v>
      </c>
      <c r="O52" s="46">
        <v>752940</v>
      </c>
      <c r="P52" s="46">
        <v>819740</v>
      </c>
      <c r="Q52" s="728">
        <f aca="true" t="shared" si="5" ref="Q52:Q57">+N52/O52*100</f>
        <v>108.8736154275241</v>
      </c>
    </row>
    <row r="53" spans="1:17" ht="12.75">
      <c r="A53" s="84" t="s">
        <v>1170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>
        <v>3457</v>
      </c>
      <c r="K53" s="46">
        <v>5762</v>
      </c>
      <c r="L53" s="46">
        <v>1623</v>
      </c>
      <c r="M53" s="46">
        <v>10054</v>
      </c>
      <c r="N53" s="46">
        <f t="shared" si="4"/>
        <v>64419</v>
      </c>
      <c r="O53" s="46">
        <v>69720</v>
      </c>
      <c r="P53" s="46">
        <v>69720</v>
      </c>
      <c r="Q53" s="728">
        <f t="shared" si="5"/>
        <v>92.39672977624784</v>
      </c>
    </row>
    <row r="54" spans="1:17" ht="12.75">
      <c r="A54" s="84" t="s">
        <v>1171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>
        <v>4740</v>
      </c>
      <c r="K54" s="46">
        <v>4553</v>
      </c>
      <c r="L54" s="46">
        <v>5605</v>
      </c>
      <c r="M54" s="46">
        <v>4541</v>
      </c>
      <c r="N54" s="46">
        <f t="shared" si="4"/>
        <v>55417</v>
      </c>
      <c r="O54" s="46">
        <v>41830</v>
      </c>
      <c r="P54" s="46">
        <v>55400</v>
      </c>
      <c r="Q54" s="728">
        <f t="shared" si="5"/>
        <v>132.481472627301</v>
      </c>
    </row>
    <row r="55" spans="1:17" ht="12.75">
      <c r="A55" s="84" t="s">
        <v>512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>
        <v>39238</v>
      </c>
      <c r="K55" s="46">
        <v>146464</v>
      </c>
      <c r="L55" s="46">
        <v>16911</v>
      </c>
      <c r="M55" s="46">
        <v>73574</v>
      </c>
      <c r="N55" s="46">
        <f t="shared" si="4"/>
        <v>1006112</v>
      </c>
      <c r="O55" s="46">
        <v>948150</v>
      </c>
      <c r="P55" s="46">
        <v>1006100</v>
      </c>
      <c r="Q55" s="728">
        <f t="shared" si="5"/>
        <v>106.11316774771925</v>
      </c>
    </row>
    <row r="56" spans="1:17" ht="12.75">
      <c r="A56" s="84" t="s">
        <v>1172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>
        <v>35893</v>
      </c>
      <c r="K56" s="46">
        <v>114607</v>
      </c>
      <c r="L56" s="46">
        <v>225655</v>
      </c>
      <c r="M56" s="46">
        <v>73501</v>
      </c>
      <c r="N56" s="46">
        <f t="shared" si="4"/>
        <v>1524015</v>
      </c>
      <c r="O56" s="46">
        <v>1399399</v>
      </c>
      <c r="P56" s="46">
        <v>1501079</v>
      </c>
      <c r="Q56" s="728">
        <f t="shared" si="5"/>
        <v>108.90496563167473</v>
      </c>
    </row>
    <row r="57" spans="1:17" ht="12.75">
      <c r="A57" s="47" t="s">
        <v>130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 aca="true" t="shared" si="7" ref="H57:M57">SUM(H52:H56)</f>
        <v>445049</v>
      </c>
      <c r="I57" s="47">
        <f t="shared" si="7"/>
        <v>295998</v>
      </c>
      <c r="J57" s="47">
        <f t="shared" si="7"/>
        <v>152075</v>
      </c>
      <c r="K57" s="47">
        <f t="shared" si="7"/>
        <v>339169</v>
      </c>
      <c r="L57" s="47">
        <f t="shared" si="7"/>
        <v>324118</v>
      </c>
      <c r="M57" s="47">
        <f t="shared" si="7"/>
        <v>246258</v>
      </c>
      <c r="N57" s="47">
        <f t="shared" si="4"/>
        <v>3469716</v>
      </c>
      <c r="O57" s="48">
        <f>SUM(O52:O56)</f>
        <v>3212039</v>
      </c>
      <c r="P57" s="48">
        <f>SUM(P52:P56)</f>
        <v>3452039</v>
      </c>
      <c r="Q57" s="34">
        <f t="shared" si="5"/>
        <v>108.02222513487538</v>
      </c>
    </row>
    <row r="58" spans="1:17" ht="12.75">
      <c r="A58" s="263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4"/>
      <c r="O58" s="264"/>
      <c r="P58" s="264"/>
      <c r="Q58" s="260"/>
    </row>
    <row r="59" spans="1:17" ht="12.7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</row>
    <row r="60" spans="1:17" ht="12.7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48"/>
  <sheetViews>
    <sheetView zoomScaleSheetLayoutView="70" workbookViewId="0" topLeftCell="A1">
      <selection activeCell="F641" sqref="F641"/>
    </sheetView>
  </sheetViews>
  <sheetFormatPr defaultColWidth="9.00390625" defaultRowHeight="12.75"/>
  <cols>
    <col min="1" max="1" width="4.87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3" t="s">
        <v>592</v>
      </c>
      <c r="B1" s="813"/>
      <c r="C1" s="813"/>
      <c r="D1" s="813"/>
      <c r="E1" s="813"/>
      <c r="F1" s="813"/>
      <c r="G1" s="813"/>
      <c r="I1" s="8"/>
    </row>
    <row r="2" spans="1:9" ht="14.25" customHeight="1">
      <c r="A2" s="326"/>
      <c r="B2" s="326"/>
      <c r="C2" s="326"/>
      <c r="D2" s="326"/>
      <c r="E2" s="326"/>
      <c r="F2" s="326"/>
      <c r="G2" s="326"/>
      <c r="I2" s="8"/>
    </row>
    <row r="3" ht="12.75" hidden="1">
      <c r="G3" s="23"/>
    </row>
    <row r="4" spans="1:7" ht="25.5" customHeight="1">
      <c r="A4" s="837" t="s">
        <v>93</v>
      </c>
      <c r="B4" s="838"/>
      <c r="C4" s="839"/>
      <c r="D4" s="51" t="s">
        <v>133</v>
      </c>
      <c r="E4" s="51" t="s">
        <v>134</v>
      </c>
      <c r="F4" s="5" t="s">
        <v>1145</v>
      </c>
      <c r="G4" s="50" t="s">
        <v>136</v>
      </c>
    </row>
    <row r="5" spans="1:256" s="28" customFormat="1" ht="15">
      <c r="A5" s="824" t="s">
        <v>81</v>
      </c>
      <c r="B5" s="825"/>
      <c r="C5" s="826"/>
      <c r="D5" s="317">
        <v>96870</v>
      </c>
      <c r="E5" s="317">
        <f>E59</f>
        <v>96110</v>
      </c>
      <c r="F5" s="317">
        <f>F59</f>
        <v>87092</v>
      </c>
      <c r="G5" s="339">
        <f aca="true" t="shared" si="0" ref="G5:G19">F5/E5*100</f>
        <v>90.61700135261678</v>
      </c>
      <c r="O5" s="80"/>
      <c r="P5" s="189"/>
      <c r="Q5" s="15"/>
      <c r="R5" s="15"/>
      <c r="S5" s="15"/>
      <c r="T5" s="148"/>
      <c r="U5" s="33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840" t="s">
        <v>393</v>
      </c>
      <c r="B6" s="841"/>
      <c r="C6" s="842"/>
      <c r="D6" s="317">
        <f>D197</f>
        <v>4108275</v>
      </c>
      <c r="E6" s="317">
        <f>E197</f>
        <v>4374583</v>
      </c>
      <c r="F6" s="317">
        <f>F197</f>
        <v>4371537</v>
      </c>
      <c r="G6" s="339">
        <f t="shared" si="0"/>
        <v>99.93037050617167</v>
      </c>
      <c r="O6" s="80"/>
      <c r="P6" s="148"/>
      <c r="Q6" s="15"/>
      <c r="R6" s="148"/>
      <c r="S6" s="15"/>
      <c r="T6" s="148"/>
      <c r="U6" s="14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824" t="s">
        <v>82</v>
      </c>
      <c r="B7" s="825"/>
      <c r="C7" s="826"/>
      <c r="D7" s="317">
        <f>D253</f>
        <v>143560</v>
      </c>
      <c r="E7" s="317">
        <f>E253</f>
        <v>179174</v>
      </c>
      <c r="F7" s="317">
        <f>F253</f>
        <v>159272</v>
      </c>
      <c r="G7" s="339">
        <f t="shared" si="0"/>
        <v>88.89236161496645</v>
      </c>
      <c r="O7" s="80"/>
      <c r="P7" s="189"/>
      <c r="Q7" s="15"/>
      <c r="R7" s="15"/>
      <c r="S7" s="15"/>
      <c r="T7" s="14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824" t="s">
        <v>83</v>
      </c>
      <c r="B8" s="825"/>
      <c r="C8" s="826"/>
      <c r="D8" s="317">
        <f>D291</f>
        <v>504070</v>
      </c>
      <c r="E8" s="317">
        <f>E291</f>
        <v>563231</v>
      </c>
      <c r="F8" s="317">
        <f>F291</f>
        <v>560545</v>
      </c>
      <c r="G8" s="339">
        <f t="shared" si="0"/>
        <v>99.52310863571074</v>
      </c>
      <c r="I8" s="80"/>
      <c r="O8" s="80"/>
      <c r="P8" s="189"/>
      <c r="Q8" s="15"/>
      <c r="R8" s="15"/>
      <c r="S8" s="15"/>
      <c r="T8" s="14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824" t="s">
        <v>84</v>
      </c>
      <c r="B9" s="825"/>
      <c r="C9" s="826"/>
      <c r="D9" s="317">
        <f>D321</f>
        <v>5480</v>
      </c>
      <c r="E9" s="317">
        <f>E321</f>
        <v>13363</v>
      </c>
      <c r="F9" s="317">
        <f>F321</f>
        <v>11525</v>
      </c>
      <c r="G9" s="339">
        <f t="shared" si="0"/>
        <v>86.24560353214099</v>
      </c>
      <c r="O9" s="80"/>
      <c r="P9" s="190"/>
      <c r="Q9" s="15"/>
      <c r="R9" s="15"/>
      <c r="S9" s="15"/>
      <c r="T9" s="14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824" t="s">
        <v>85</v>
      </c>
      <c r="B10" s="825"/>
      <c r="C10" s="826"/>
      <c r="D10" s="317">
        <f>D338</f>
        <v>12900</v>
      </c>
      <c r="E10" s="317">
        <f>E338</f>
        <v>12480</v>
      </c>
      <c r="F10" s="317">
        <f>F338</f>
        <v>12073</v>
      </c>
      <c r="G10" s="339">
        <f t="shared" si="0"/>
        <v>96.73878205128204</v>
      </c>
      <c r="O10" s="80"/>
      <c r="P10" s="148"/>
      <c r="Q10" s="15"/>
      <c r="R10" s="15"/>
      <c r="S10" s="15"/>
      <c r="T10" s="14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824" t="s">
        <v>958</v>
      </c>
      <c r="B11" s="825"/>
      <c r="C11" s="826"/>
      <c r="D11" s="317">
        <f>D394</f>
        <v>1464190</v>
      </c>
      <c r="E11" s="317">
        <f>E394</f>
        <v>1631509</v>
      </c>
      <c r="F11" s="317">
        <f>F394</f>
        <v>1569517</v>
      </c>
      <c r="G11" s="339">
        <f t="shared" si="0"/>
        <v>96.20032742694033</v>
      </c>
      <c r="O11" s="80"/>
      <c r="P11" s="148"/>
      <c r="Q11" s="15"/>
      <c r="R11" s="15"/>
      <c r="S11" s="15"/>
      <c r="T11" s="14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824" t="s">
        <v>86</v>
      </c>
      <c r="B12" s="825"/>
      <c r="C12" s="826"/>
      <c r="D12" s="317">
        <f>D438</f>
        <v>61480</v>
      </c>
      <c r="E12" s="317">
        <f>E438</f>
        <v>87089</v>
      </c>
      <c r="F12" s="317">
        <f>F438</f>
        <v>82871</v>
      </c>
      <c r="G12" s="339">
        <f t="shared" si="0"/>
        <v>95.15667879984842</v>
      </c>
      <c r="O12" s="80"/>
      <c r="P12" s="148"/>
      <c r="Q12" s="15"/>
      <c r="R12" s="15"/>
      <c r="S12" s="15"/>
      <c r="T12" s="14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824" t="s">
        <v>87</v>
      </c>
      <c r="B13" s="825"/>
      <c r="C13" s="826"/>
      <c r="D13" s="317">
        <f>D471</f>
        <v>11700</v>
      </c>
      <c r="E13" s="317">
        <f>E471</f>
        <v>21898</v>
      </c>
      <c r="F13" s="317">
        <f>F471</f>
        <v>21635</v>
      </c>
      <c r="G13" s="339">
        <f t="shared" si="0"/>
        <v>98.79897707553201</v>
      </c>
      <c r="O13" s="80"/>
      <c r="P13" s="148"/>
      <c r="Q13" s="15"/>
      <c r="R13" s="15"/>
      <c r="S13" s="15"/>
      <c r="T13" s="148"/>
      <c r="U13" s="15"/>
      <c r="V13" s="15" t="s">
        <v>154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824" t="s">
        <v>88</v>
      </c>
      <c r="B14" s="825"/>
      <c r="C14" s="826"/>
      <c r="D14" s="317">
        <f>D509</f>
        <v>47155</v>
      </c>
      <c r="E14" s="317">
        <f>E509</f>
        <v>46577</v>
      </c>
      <c r="F14" s="317">
        <f>F509</f>
        <v>41804</v>
      </c>
      <c r="G14" s="339">
        <f t="shared" si="0"/>
        <v>89.75245292741052</v>
      </c>
      <c r="O14" s="80"/>
      <c r="P14" s="148"/>
      <c r="Q14" s="15"/>
      <c r="R14" s="15"/>
      <c r="S14" s="15"/>
      <c r="T14" s="14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824" t="s">
        <v>89</v>
      </c>
      <c r="B15" s="825"/>
      <c r="C15" s="826"/>
      <c r="D15" s="317">
        <f>D530</f>
        <v>261760</v>
      </c>
      <c r="E15" s="317">
        <f>E530</f>
        <v>320012</v>
      </c>
      <c r="F15" s="317">
        <f>F530</f>
        <v>309909</v>
      </c>
      <c r="G15" s="339">
        <f t="shared" si="0"/>
        <v>96.84293089009162</v>
      </c>
      <c r="O15" s="80"/>
      <c r="P15" s="148"/>
      <c r="Q15" s="15"/>
      <c r="R15" s="15"/>
      <c r="S15" s="15"/>
      <c r="T15" s="148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824" t="s">
        <v>90</v>
      </c>
      <c r="B16" s="825"/>
      <c r="C16" s="826"/>
      <c r="D16" s="317">
        <f>D566</f>
        <v>102350</v>
      </c>
      <c r="E16" s="317">
        <f>E566</f>
        <v>118539</v>
      </c>
      <c r="F16" s="317">
        <f>F566</f>
        <v>99105</v>
      </c>
      <c r="G16" s="339">
        <f t="shared" si="0"/>
        <v>83.60539569255688</v>
      </c>
      <c r="O16" s="80"/>
      <c r="P16" s="148"/>
      <c r="Q16" s="15"/>
      <c r="R16" s="15"/>
      <c r="S16" s="15"/>
      <c r="T16" s="148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840" t="s">
        <v>143</v>
      </c>
      <c r="B17" s="841"/>
      <c r="C17" s="842"/>
      <c r="D17" s="317">
        <f>D596</f>
        <v>337250</v>
      </c>
      <c r="E17" s="317">
        <f>E596</f>
        <v>454757</v>
      </c>
      <c r="F17" s="317">
        <f>F596</f>
        <v>354243</v>
      </c>
      <c r="G17" s="339">
        <f t="shared" si="0"/>
        <v>77.89720664002972</v>
      </c>
      <c r="O17" s="80"/>
      <c r="P17" s="148"/>
      <c r="Q17" s="15"/>
      <c r="R17" s="15"/>
      <c r="S17" s="15"/>
      <c r="T17" s="148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89" t="s">
        <v>525</v>
      </c>
      <c r="B18" s="290"/>
      <c r="C18" s="291"/>
      <c r="D18" s="317">
        <f>D614</f>
        <v>28505</v>
      </c>
      <c r="E18" s="317">
        <f>E614</f>
        <v>41279</v>
      </c>
      <c r="F18" s="317">
        <f>F614</f>
        <v>36651</v>
      </c>
      <c r="G18" s="339">
        <f t="shared" si="0"/>
        <v>88.78848809321931</v>
      </c>
      <c r="O18" s="80"/>
      <c r="P18" s="148"/>
      <c r="Q18" s="15"/>
      <c r="R18" s="15"/>
      <c r="S18" s="15"/>
      <c r="T18" s="148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834" t="s">
        <v>514</v>
      </c>
      <c r="B19" s="835"/>
      <c r="C19" s="836"/>
      <c r="D19" s="774">
        <f>SUM(D5:D18)</f>
        <v>7185545</v>
      </c>
      <c r="E19" s="774">
        <f>SUM(E5:E18)</f>
        <v>7960601</v>
      </c>
      <c r="F19" s="774">
        <f>SUM(F5:F18)</f>
        <v>7717779</v>
      </c>
      <c r="G19" s="219">
        <f t="shared" si="0"/>
        <v>96.94970266692175</v>
      </c>
      <c r="O19" s="80"/>
      <c r="P19" s="15"/>
      <c r="Q19" s="14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824" t="s">
        <v>91</v>
      </c>
      <c r="B20" s="825"/>
      <c r="C20" s="826"/>
      <c r="D20" s="208">
        <f>D21+D22+D23</f>
        <v>140000</v>
      </c>
      <c r="E20" s="317">
        <f>E21+E22+E23</f>
        <v>18633</v>
      </c>
      <c r="F20" s="317" t="s">
        <v>479</v>
      </c>
      <c r="G20" s="61" t="s">
        <v>479</v>
      </c>
      <c r="O20" s="80"/>
      <c r="P20" s="148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831" t="s">
        <v>950</v>
      </c>
      <c r="B21" s="832"/>
      <c r="C21" s="833"/>
      <c r="D21" s="209">
        <v>100000</v>
      </c>
      <c r="E21" s="321">
        <f aca="true" t="shared" si="1" ref="E21:F23">E619</f>
        <v>9858</v>
      </c>
      <c r="F21" s="321" t="str">
        <f t="shared" si="1"/>
        <v>*****</v>
      </c>
      <c r="G21" s="61" t="s">
        <v>479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831" t="s">
        <v>409</v>
      </c>
      <c r="B22" s="832"/>
      <c r="C22" s="833"/>
      <c r="D22" s="209">
        <v>30000</v>
      </c>
      <c r="E22" s="321">
        <f t="shared" si="1"/>
        <v>3662</v>
      </c>
      <c r="F22" s="321" t="str">
        <f t="shared" si="1"/>
        <v>*****</v>
      </c>
      <c r="G22" s="61" t="s">
        <v>479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831" t="s">
        <v>474</v>
      </c>
      <c r="B23" s="832"/>
      <c r="C23" s="833"/>
      <c r="D23" s="209">
        <v>10000</v>
      </c>
      <c r="E23" s="321">
        <f t="shared" si="1"/>
        <v>5113</v>
      </c>
      <c r="F23" s="321" t="str">
        <f t="shared" si="1"/>
        <v>*****</v>
      </c>
      <c r="G23" s="61" t="s">
        <v>479</v>
      </c>
      <c r="O23" s="80"/>
      <c r="P23" s="15"/>
      <c r="Q23" s="15"/>
      <c r="R23" s="14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827" t="s">
        <v>919</v>
      </c>
      <c r="B24" s="828"/>
      <c r="C24" s="829"/>
      <c r="D24" s="210">
        <v>0</v>
      </c>
      <c r="E24" s="657">
        <v>596</v>
      </c>
      <c r="F24" s="657">
        <f>F627</f>
        <v>803</v>
      </c>
      <c r="G24" s="339">
        <f>F24/E24*100</f>
        <v>134.73154362416108</v>
      </c>
      <c r="O24" s="80"/>
      <c r="P24" s="15"/>
      <c r="Q24" s="15"/>
      <c r="R24" s="14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827" t="s">
        <v>959</v>
      </c>
      <c r="B25" s="828"/>
      <c r="C25" s="829"/>
      <c r="D25" s="209">
        <v>200000</v>
      </c>
      <c r="E25" s="321">
        <v>200000</v>
      </c>
      <c r="F25" s="321">
        <v>200000</v>
      </c>
      <c r="G25" s="542">
        <f aca="true" t="shared" si="2" ref="G25:G32">F25/E25*100</f>
        <v>100</v>
      </c>
      <c r="O25" s="80"/>
      <c r="P25" s="15"/>
      <c r="Q25" s="15"/>
      <c r="R25" s="14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827" t="s">
        <v>1058</v>
      </c>
      <c r="B26" s="828"/>
      <c r="C26" s="829"/>
      <c r="D26" s="209">
        <v>0</v>
      </c>
      <c r="E26" s="321">
        <v>300</v>
      </c>
      <c r="F26" s="321">
        <v>300</v>
      </c>
      <c r="G26" s="542">
        <f t="shared" si="2"/>
        <v>100</v>
      </c>
      <c r="O26" s="80"/>
      <c r="P26" s="15"/>
      <c r="Q26" s="15"/>
      <c r="R26" s="14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24.75" customHeight="1">
      <c r="A27" s="818" t="s">
        <v>967</v>
      </c>
      <c r="B27" s="819"/>
      <c r="C27" s="820"/>
      <c r="D27" s="209">
        <v>0</v>
      </c>
      <c r="E27" s="321">
        <v>12796</v>
      </c>
      <c r="F27" s="321">
        <v>12796</v>
      </c>
      <c r="G27" s="542">
        <f t="shared" si="2"/>
        <v>100</v>
      </c>
      <c r="O27" s="80"/>
      <c r="P27" s="15"/>
      <c r="Q27" s="15"/>
      <c r="R27" s="14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3.5" customHeight="1">
      <c r="A28" s="818" t="s">
        <v>966</v>
      </c>
      <c r="B28" s="819"/>
      <c r="C28" s="820"/>
      <c r="D28" s="209">
        <v>0</v>
      </c>
      <c r="E28" s="321">
        <v>4039</v>
      </c>
      <c r="F28" s="321">
        <v>4039</v>
      </c>
      <c r="G28" s="542">
        <f t="shared" si="2"/>
        <v>100</v>
      </c>
      <c r="O28" s="80"/>
      <c r="P28" s="15"/>
      <c r="Q28" s="15"/>
      <c r="R28" s="14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8" customFormat="1" ht="26.25" customHeight="1">
      <c r="A29" s="818" t="s">
        <v>737</v>
      </c>
      <c r="B29" s="819" t="s">
        <v>620</v>
      </c>
      <c r="C29" s="820" t="s">
        <v>620</v>
      </c>
      <c r="D29" s="209">
        <v>0</v>
      </c>
      <c r="E29" s="321">
        <v>60</v>
      </c>
      <c r="F29" s="321">
        <v>60</v>
      </c>
      <c r="G29" s="542">
        <f t="shared" si="2"/>
        <v>100</v>
      </c>
      <c r="O29" s="80"/>
      <c r="P29" s="15"/>
      <c r="Q29" s="15"/>
      <c r="R29" s="14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8" customFormat="1" ht="24" customHeight="1">
      <c r="A30" s="818" t="s">
        <v>302</v>
      </c>
      <c r="B30" s="819" t="s">
        <v>621</v>
      </c>
      <c r="C30" s="820" t="s">
        <v>621</v>
      </c>
      <c r="D30" s="209">
        <v>0</v>
      </c>
      <c r="E30" s="321">
        <v>119</v>
      </c>
      <c r="F30" s="321">
        <v>119</v>
      </c>
      <c r="G30" s="542">
        <f t="shared" si="2"/>
        <v>100</v>
      </c>
      <c r="O30" s="80"/>
      <c r="P30" s="15"/>
      <c r="Q30" s="15"/>
      <c r="R30" s="148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8" customFormat="1" ht="25.5" customHeight="1">
      <c r="A31" s="818" t="s">
        <v>622</v>
      </c>
      <c r="B31" s="819" t="s">
        <v>622</v>
      </c>
      <c r="C31" s="820" t="s">
        <v>622</v>
      </c>
      <c r="D31" s="209">
        <v>0</v>
      </c>
      <c r="E31" s="321">
        <v>300000</v>
      </c>
      <c r="F31" s="321">
        <v>300000</v>
      </c>
      <c r="G31" s="542">
        <f t="shared" si="2"/>
        <v>100</v>
      </c>
      <c r="O31" s="80"/>
      <c r="P31" s="15"/>
      <c r="Q31" s="15"/>
      <c r="R31" s="148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28" customFormat="1" ht="15" customHeight="1">
      <c r="A32" s="834" t="s">
        <v>92</v>
      </c>
      <c r="B32" s="835"/>
      <c r="C32" s="836"/>
      <c r="D32" s="774">
        <f>D19+D20+D25</f>
        <v>7525545</v>
      </c>
      <c r="E32" s="774">
        <f>E19+E20+E25+E24+E26+E27+E28+E29+E30+E31</f>
        <v>8497144</v>
      </c>
      <c r="F32" s="774">
        <f>F19+F24+F25+F26+F27+F28+F29+F30+F31</f>
        <v>8235896</v>
      </c>
      <c r="G32" s="219">
        <f t="shared" si="2"/>
        <v>96.92546107256744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ht="12" customHeight="1">
      <c r="G33" s="15"/>
    </row>
    <row r="34" spans="1:256" s="28" customFormat="1" ht="15.75">
      <c r="A34" s="72" t="s">
        <v>359</v>
      </c>
      <c r="D34" s="80"/>
      <c r="E34" s="80"/>
      <c r="F34" s="8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7" ht="9.75" customHeight="1">
      <c r="A35" s="72"/>
      <c r="G35" s="429"/>
    </row>
    <row r="36" spans="1:5" ht="14.25" customHeight="1">
      <c r="A36" s="807" t="s">
        <v>59</v>
      </c>
      <c r="B36" s="807"/>
      <c r="E36" s="80"/>
    </row>
    <row r="37" spans="1:5" ht="12" customHeight="1">
      <c r="A37" s="503"/>
      <c r="B37" s="503"/>
      <c r="E37" s="80"/>
    </row>
    <row r="38" spans="1:15" ht="24" customHeight="1">
      <c r="A38" s="7" t="s">
        <v>1173</v>
      </c>
      <c r="B38" s="7" t="s">
        <v>1174</v>
      </c>
      <c r="C38" s="5" t="s">
        <v>1175</v>
      </c>
      <c r="D38" s="51" t="s">
        <v>133</v>
      </c>
      <c r="E38" s="51" t="s">
        <v>134</v>
      </c>
      <c r="F38" s="5" t="s">
        <v>1145</v>
      </c>
      <c r="G38" s="50" t="s">
        <v>136</v>
      </c>
      <c r="O38" s="80"/>
    </row>
    <row r="39" spans="1:15" ht="12" customHeight="1">
      <c r="A39" s="345" t="s">
        <v>1176</v>
      </c>
      <c r="B39" s="346">
        <v>1019</v>
      </c>
      <c r="C39" s="347" t="s">
        <v>668</v>
      </c>
      <c r="D39" s="348">
        <v>100</v>
      </c>
      <c r="E39" s="349">
        <v>100</v>
      </c>
      <c r="F39" s="349">
        <v>89</v>
      </c>
      <c r="G39" s="428">
        <f aca="true" t="shared" si="3" ref="G39:G48">F39/E39*100</f>
        <v>89</v>
      </c>
      <c r="O39" s="80"/>
    </row>
    <row r="40" spans="1:15" ht="12" customHeight="1">
      <c r="A40" s="345" t="s">
        <v>1176</v>
      </c>
      <c r="B40" s="346">
        <v>1039</v>
      </c>
      <c r="C40" s="347" t="s">
        <v>917</v>
      </c>
      <c r="D40" s="348">
        <v>300</v>
      </c>
      <c r="E40" s="349">
        <v>300</v>
      </c>
      <c r="F40" s="349">
        <v>217</v>
      </c>
      <c r="G40" s="424">
        <f t="shared" si="3"/>
        <v>72.33333333333334</v>
      </c>
      <c r="O40" s="80"/>
    </row>
    <row r="41" spans="1:15" ht="11.25" customHeight="1">
      <c r="A41" s="345" t="s">
        <v>1176</v>
      </c>
      <c r="B41" s="346">
        <v>2399</v>
      </c>
      <c r="C41" s="347" t="s">
        <v>918</v>
      </c>
      <c r="D41" s="348">
        <v>250</v>
      </c>
      <c r="E41" s="349">
        <v>250</v>
      </c>
      <c r="F41" s="349">
        <v>246</v>
      </c>
      <c r="G41" s="424">
        <f t="shared" si="3"/>
        <v>98.4</v>
      </c>
      <c r="O41" s="80"/>
    </row>
    <row r="42" spans="1:15" ht="12.75" customHeight="1">
      <c r="A42" s="345" t="s">
        <v>1176</v>
      </c>
      <c r="B42" s="379" t="s">
        <v>1087</v>
      </c>
      <c r="C42" s="385" t="s">
        <v>665</v>
      </c>
      <c r="D42" s="349">
        <f>D43+D44+D45</f>
        <v>25000</v>
      </c>
      <c r="E42" s="349">
        <f>E43+E44+E45</f>
        <v>25000</v>
      </c>
      <c r="F42" s="349">
        <f>F43+F44+F45</f>
        <v>23192</v>
      </c>
      <c r="G42" s="424">
        <f t="shared" si="3"/>
        <v>92.768</v>
      </c>
      <c r="O42" s="80"/>
    </row>
    <row r="43" spans="1:15" ht="12.75">
      <c r="A43" s="335">
        <v>20</v>
      </c>
      <c r="B43" s="380" t="s">
        <v>664</v>
      </c>
      <c r="C43" s="382" t="s">
        <v>1088</v>
      </c>
      <c r="D43" s="399">
        <v>19200</v>
      </c>
      <c r="E43" s="400">
        <v>19079</v>
      </c>
      <c r="F43" s="382">
        <v>17490</v>
      </c>
      <c r="G43" s="410">
        <f t="shared" si="3"/>
        <v>91.67147125111379</v>
      </c>
      <c r="O43" s="80"/>
    </row>
    <row r="44" spans="1:15" ht="12.75">
      <c r="A44" s="335">
        <v>20</v>
      </c>
      <c r="B44" s="381" t="s">
        <v>666</v>
      </c>
      <c r="C44" s="383" t="s">
        <v>1089</v>
      </c>
      <c r="D44" s="399">
        <v>4300</v>
      </c>
      <c r="E44" s="400">
        <v>4421</v>
      </c>
      <c r="F44" s="382">
        <v>4359</v>
      </c>
      <c r="G44" s="410">
        <f t="shared" si="3"/>
        <v>98.59760235240896</v>
      </c>
      <c r="O44" s="80"/>
    </row>
    <row r="45" spans="1:256" s="28" customFormat="1" ht="12.75">
      <c r="A45" s="129" t="s">
        <v>1176</v>
      </c>
      <c r="B45" s="381" t="s">
        <v>667</v>
      </c>
      <c r="C45" s="384" t="s">
        <v>1092</v>
      </c>
      <c r="D45" s="401">
        <v>1500</v>
      </c>
      <c r="E45" s="413">
        <v>1500</v>
      </c>
      <c r="F45" s="658">
        <v>1343</v>
      </c>
      <c r="G45" s="410">
        <f t="shared" si="3"/>
        <v>89.53333333333333</v>
      </c>
      <c r="O45" s="80"/>
      <c r="P45" s="15"/>
      <c r="Q45" s="15"/>
      <c r="R45" s="15"/>
      <c r="S45" s="15"/>
      <c r="T45" s="15"/>
      <c r="U45" s="148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4" customHeight="1">
      <c r="A46" s="144" t="s">
        <v>1176</v>
      </c>
      <c r="B46" s="140">
        <v>1019</v>
      </c>
      <c r="C46" s="374" t="s">
        <v>970</v>
      </c>
      <c r="D46" s="171">
        <v>0</v>
      </c>
      <c r="E46" s="328">
        <v>840</v>
      </c>
      <c r="F46" s="328">
        <v>742</v>
      </c>
      <c r="G46" s="172">
        <f t="shared" si="3"/>
        <v>88.33333333333333</v>
      </c>
      <c r="O46" s="80"/>
      <c r="P46" s="15"/>
      <c r="Q46" s="15"/>
      <c r="R46" s="15"/>
      <c r="S46" s="15"/>
      <c r="T46" s="15"/>
      <c r="U46" s="14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13.5" customHeight="1">
      <c r="A47" s="144" t="s">
        <v>1176</v>
      </c>
      <c r="B47" s="140">
        <v>1037</v>
      </c>
      <c r="C47" s="374" t="s">
        <v>109</v>
      </c>
      <c r="D47" s="171">
        <v>0</v>
      </c>
      <c r="E47" s="328">
        <v>64</v>
      </c>
      <c r="F47" s="328">
        <v>64</v>
      </c>
      <c r="G47" s="172">
        <f t="shared" si="3"/>
        <v>100</v>
      </c>
      <c r="O47" s="80"/>
      <c r="P47" s="15"/>
      <c r="Q47" s="15"/>
      <c r="R47" s="15"/>
      <c r="S47" s="15"/>
      <c r="T47" s="15"/>
      <c r="U47" s="148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12.75">
      <c r="A48" s="355"/>
      <c r="B48" s="351"/>
      <c r="C48" s="352" t="s">
        <v>480</v>
      </c>
      <c r="D48" s="353">
        <f>SUM(D39:D45)-D42</f>
        <v>25650</v>
      </c>
      <c r="E48" s="353">
        <f>SUM(E39:E47)-E42</f>
        <v>26554</v>
      </c>
      <c r="F48" s="403">
        <f>SUM(F39:F47)-F42</f>
        <v>24550</v>
      </c>
      <c r="G48" s="354">
        <f t="shared" si="3"/>
        <v>92.45311440837538</v>
      </c>
      <c r="O48" s="80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" customHeight="1">
      <c r="A49" s="16"/>
      <c r="B49" s="67"/>
      <c r="C49" s="175"/>
      <c r="D49" s="176"/>
      <c r="E49" s="70"/>
      <c r="F49" s="327"/>
      <c r="G49" s="178"/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3.5" customHeight="1">
      <c r="A50" s="807" t="s">
        <v>384</v>
      </c>
      <c r="B50" s="807"/>
      <c r="C50" s="807"/>
      <c r="D50" s="16"/>
      <c r="E50" s="67"/>
      <c r="F50" s="484"/>
      <c r="G50" s="176"/>
      <c r="H50" s="70"/>
      <c r="I50" s="177"/>
      <c r="J50" s="178"/>
      <c r="R50" s="8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1.25" customHeight="1">
      <c r="A51" s="503"/>
      <c r="B51" s="503"/>
      <c r="C51" s="503"/>
      <c r="D51" s="16"/>
      <c r="E51" s="67"/>
      <c r="F51" s="484"/>
      <c r="G51" s="176"/>
      <c r="H51" s="70"/>
      <c r="I51" s="177"/>
      <c r="J51" s="178"/>
      <c r="R51" s="8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26.25" customHeight="1">
      <c r="A52" s="7" t="s">
        <v>1173</v>
      </c>
      <c r="B52" s="7" t="s">
        <v>1174</v>
      </c>
      <c r="C52" s="5" t="s">
        <v>1175</v>
      </c>
      <c r="D52" s="51" t="s">
        <v>133</v>
      </c>
      <c r="E52" s="58" t="s">
        <v>134</v>
      </c>
      <c r="F52" s="5" t="s">
        <v>1145</v>
      </c>
      <c r="G52" s="50" t="s">
        <v>136</v>
      </c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40.5" customHeight="1">
      <c r="A53" s="144">
        <v>20</v>
      </c>
      <c r="B53" s="140">
        <v>2310</v>
      </c>
      <c r="C53" s="374" t="s">
        <v>972</v>
      </c>
      <c r="D53" s="171">
        <v>21300</v>
      </c>
      <c r="E53" s="328">
        <v>14300</v>
      </c>
      <c r="F53" s="328">
        <v>11123</v>
      </c>
      <c r="G53" s="172">
        <f>F53/E53*100</f>
        <v>77.78321678321677</v>
      </c>
      <c r="O53" s="80"/>
      <c r="P53" s="15"/>
      <c r="Q53" s="15"/>
      <c r="R53" s="15"/>
      <c r="S53" s="15"/>
      <c r="T53" s="14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87" customFormat="1" ht="27.75" customHeight="1">
      <c r="A54" s="144">
        <v>20</v>
      </c>
      <c r="B54" s="140">
        <v>2321</v>
      </c>
      <c r="C54" s="131" t="s">
        <v>1214</v>
      </c>
      <c r="D54" s="171">
        <v>46700</v>
      </c>
      <c r="E54" s="328">
        <v>52957</v>
      </c>
      <c r="F54" s="328">
        <v>50959</v>
      </c>
      <c r="G54" s="172">
        <f>F54/E54*100</f>
        <v>96.22712766961875</v>
      </c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8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88"/>
      <c r="FL54" s="188"/>
      <c r="FM54" s="188"/>
      <c r="FN54" s="188"/>
      <c r="FO54" s="188"/>
      <c r="FP54" s="188"/>
      <c r="FQ54" s="188"/>
      <c r="FR54" s="188"/>
      <c r="FS54" s="188"/>
      <c r="FT54" s="188"/>
      <c r="FU54" s="188"/>
      <c r="FV54" s="188"/>
      <c r="FW54" s="188"/>
      <c r="FX54" s="188"/>
      <c r="FY54" s="188"/>
      <c r="FZ54" s="188"/>
      <c r="GA54" s="188"/>
      <c r="GB54" s="188"/>
      <c r="GC54" s="188"/>
      <c r="GD54" s="188"/>
      <c r="GE54" s="188"/>
      <c r="GF54" s="188"/>
      <c r="GG54" s="188"/>
      <c r="GH54" s="188"/>
      <c r="GI54" s="188"/>
      <c r="GJ54" s="188"/>
      <c r="GK54" s="188"/>
      <c r="GL54" s="188"/>
      <c r="GM54" s="188"/>
      <c r="GN54" s="188"/>
      <c r="GO54" s="188"/>
      <c r="GP54" s="188"/>
      <c r="GQ54" s="188"/>
      <c r="GR54" s="188"/>
      <c r="GS54" s="188"/>
      <c r="GT54" s="188"/>
      <c r="GU54" s="188"/>
      <c r="GV54" s="188"/>
      <c r="GW54" s="188"/>
      <c r="GX54" s="188"/>
      <c r="GY54" s="188"/>
      <c r="GZ54" s="188"/>
      <c r="HA54" s="188"/>
      <c r="HB54" s="188"/>
      <c r="HC54" s="188"/>
      <c r="HD54" s="188"/>
      <c r="HE54" s="188"/>
      <c r="HF54" s="188"/>
      <c r="HG54" s="188"/>
      <c r="HH54" s="188"/>
      <c r="HI54" s="188"/>
      <c r="HJ54" s="188"/>
      <c r="HK54" s="188"/>
      <c r="HL54" s="188"/>
      <c r="HM54" s="188"/>
      <c r="HN54" s="188"/>
      <c r="HO54" s="188"/>
      <c r="HP54" s="188"/>
      <c r="HQ54" s="188"/>
      <c r="HR54" s="188"/>
      <c r="HS54" s="188"/>
      <c r="HT54" s="188"/>
      <c r="HU54" s="188"/>
      <c r="HV54" s="188"/>
      <c r="HW54" s="188"/>
      <c r="HX54" s="188"/>
      <c r="HY54" s="188"/>
      <c r="HZ54" s="188"/>
      <c r="IA54" s="188"/>
      <c r="IB54" s="188"/>
      <c r="IC54" s="188"/>
      <c r="ID54" s="188"/>
      <c r="IE54" s="188"/>
      <c r="IF54" s="188"/>
      <c r="IG54" s="188"/>
      <c r="IH54" s="188"/>
      <c r="II54" s="188"/>
      <c r="IJ54" s="188"/>
      <c r="IK54" s="188"/>
      <c r="IL54" s="188"/>
      <c r="IM54" s="188"/>
      <c r="IN54" s="188"/>
      <c r="IO54" s="188"/>
      <c r="IP54" s="188"/>
      <c r="IQ54" s="188"/>
      <c r="IR54" s="188"/>
      <c r="IS54" s="188"/>
      <c r="IT54" s="188"/>
      <c r="IU54" s="188"/>
      <c r="IV54" s="188"/>
    </row>
    <row r="55" spans="1:256" s="187" customFormat="1" ht="28.5" customHeight="1">
      <c r="A55" s="144" t="s">
        <v>1176</v>
      </c>
      <c r="B55" s="140">
        <v>2339</v>
      </c>
      <c r="C55" s="131" t="s">
        <v>1213</v>
      </c>
      <c r="D55" s="171">
        <v>1000</v>
      </c>
      <c r="E55" s="328">
        <v>579</v>
      </c>
      <c r="F55" s="328">
        <v>460</v>
      </c>
      <c r="G55" s="172">
        <f>F55/E55*100</f>
        <v>79.44732297063904</v>
      </c>
      <c r="O55" s="188"/>
      <c r="P55" s="188"/>
      <c r="Q55" s="188"/>
      <c r="R55" s="188"/>
      <c r="S55" s="188"/>
      <c r="T55" s="188"/>
      <c r="U55" s="188"/>
      <c r="V55" s="188"/>
      <c r="W55" s="188" t="s">
        <v>154</v>
      </c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8"/>
      <c r="FK55" s="188"/>
      <c r="FL55" s="188"/>
      <c r="FM55" s="188"/>
      <c r="FN55" s="188"/>
      <c r="FO55" s="188"/>
      <c r="FP55" s="188"/>
      <c r="FQ55" s="188"/>
      <c r="FR55" s="188"/>
      <c r="FS55" s="188"/>
      <c r="FT55" s="188"/>
      <c r="FU55" s="188"/>
      <c r="FV55" s="188"/>
      <c r="FW55" s="188"/>
      <c r="FX55" s="188"/>
      <c r="FY55" s="188"/>
      <c r="FZ55" s="188"/>
      <c r="GA55" s="188"/>
      <c r="GB55" s="188"/>
      <c r="GC55" s="188"/>
      <c r="GD55" s="188"/>
      <c r="GE55" s="188"/>
      <c r="GF55" s="188"/>
      <c r="GG55" s="188"/>
      <c r="GH55" s="188"/>
      <c r="GI55" s="188"/>
      <c r="GJ55" s="188"/>
      <c r="GK55" s="188"/>
      <c r="GL55" s="188"/>
      <c r="GM55" s="188"/>
      <c r="GN55" s="188"/>
      <c r="GO55" s="188"/>
      <c r="GP55" s="188"/>
      <c r="GQ55" s="188"/>
      <c r="GR55" s="188"/>
      <c r="GS55" s="188"/>
      <c r="GT55" s="188"/>
      <c r="GU55" s="188"/>
      <c r="GV55" s="188"/>
      <c r="GW55" s="188"/>
      <c r="GX55" s="188"/>
      <c r="GY55" s="188"/>
      <c r="GZ55" s="188"/>
      <c r="HA55" s="188"/>
      <c r="HB55" s="188"/>
      <c r="HC55" s="188"/>
      <c r="HD55" s="188"/>
      <c r="HE55" s="188"/>
      <c r="HF55" s="188"/>
      <c r="HG55" s="188"/>
      <c r="HH55" s="188"/>
      <c r="HI55" s="188"/>
      <c r="HJ55" s="188"/>
      <c r="HK55" s="188"/>
      <c r="HL55" s="188"/>
      <c r="HM55" s="188"/>
      <c r="HN55" s="188"/>
      <c r="HO55" s="188"/>
      <c r="HP55" s="188"/>
      <c r="HQ55" s="188"/>
      <c r="HR55" s="188"/>
      <c r="HS55" s="188"/>
      <c r="HT55" s="188"/>
      <c r="HU55" s="188"/>
      <c r="HV55" s="188"/>
      <c r="HW55" s="188"/>
      <c r="HX55" s="188"/>
      <c r="HY55" s="188"/>
      <c r="HZ55" s="188"/>
      <c r="IA55" s="188"/>
      <c r="IB55" s="188"/>
      <c r="IC55" s="188"/>
      <c r="ID55" s="188"/>
      <c r="IE55" s="188"/>
      <c r="IF55" s="188"/>
      <c r="IG55" s="188"/>
      <c r="IH55" s="188"/>
      <c r="II55" s="188"/>
      <c r="IJ55" s="188"/>
      <c r="IK55" s="188"/>
      <c r="IL55" s="188"/>
      <c r="IM55" s="188"/>
      <c r="IN55" s="188"/>
      <c r="IO55" s="188"/>
      <c r="IP55" s="188"/>
      <c r="IQ55" s="188"/>
      <c r="IR55" s="188"/>
      <c r="IS55" s="188"/>
      <c r="IT55" s="188"/>
      <c r="IU55" s="188"/>
      <c r="IV55" s="188"/>
    </row>
    <row r="56" spans="1:256" s="28" customFormat="1" ht="39.75" customHeight="1">
      <c r="A56" s="144" t="s">
        <v>1176</v>
      </c>
      <c r="B56" s="140">
        <v>2399</v>
      </c>
      <c r="C56" s="469" t="s">
        <v>973</v>
      </c>
      <c r="D56" s="171">
        <v>1720</v>
      </c>
      <c r="E56" s="328">
        <v>1720</v>
      </c>
      <c r="F56" s="328">
        <v>0</v>
      </c>
      <c r="G56" s="172">
        <f>F56/E56*100</f>
        <v>0</v>
      </c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8" customFormat="1" ht="12.75">
      <c r="A57" s="195"/>
      <c r="B57" s="212"/>
      <c r="C57" s="211" t="s">
        <v>481</v>
      </c>
      <c r="D57" s="196">
        <f>SUM(D53:D56)</f>
        <v>70720</v>
      </c>
      <c r="E57" s="196">
        <f>SUM(E53:E56)</f>
        <v>69556</v>
      </c>
      <c r="F57" s="318">
        <f>SUM(F53:F56)</f>
        <v>62542</v>
      </c>
      <c r="G57" s="117">
        <f>F57/E57*100</f>
        <v>89.91603887515096</v>
      </c>
      <c r="O57" s="8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28" customFormat="1" ht="7.5" customHeight="1">
      <c r="A58" s="16"/>
      <c r="B58" s="67"/>
      <c r="C58" s="199"/>
      <c r="D58" s="200"/>
      <c r="E58" s="201"/>
      <c r="F58" s="202"/>
      <c r="G58" s="203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28" customFormat="1" ht="12.75">
      <c r="A59" s="204"/>
      <c r="B59" s="214"/>
      <c r="C59" s="213" t="s">
        <v>482</v>
      </c>
      <c r="D59" s="205">
        <f>D48+D57</f>
        <v>96370</v>
      </c>
      <c r="E59" s="206">
        <f>E48+E57</f>
        <v>96110</v>
      </c>
      <c r="F59" s="207">
        <f>F48+F57</f>
        <v>87092</v>
      </c>
      <c r="G59" s="10">
        <f>F59/E59*100</f>
        <v>90.61700135261678</v>
      </c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8" customFormat="1" ht="10.5" customHeight="1">
      <c r="A60" s="16"/>
      <c r="B60" s="67"/>
      <c r="C60" s="199"/>
      <c r="D60" s="200"/>
      <c r="E60" s="201"/>
      <c r="F60" s="202"/>
      <c r="G60" s="203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</row>
    <row r="61" spans="1:7" ht="15.75">
      <c r="A61" s="72" t="s">
        <v>394</v>
      </c>
      <c r="B61" s="28"/>
      <c r="C61" s="28"/>
      <c r="D61" s="80"/>
      <c r="E61" s="80"/>
      <c r="G61" s="28"/>
    </row>
    <row r="62" spans="1:256" s="118" customFormat="1" ht="11.25" customHeight="1">
      <c r="A62" s="72"/>
      <c r="B62" s="28"/>
      <c r="C62" s="28"/>
      <c r="D62" s="80"/>
      <c r="E62" s="80"/>
      <c r="F62" s="80"/>
      <c r="G62" s="28"/>
      <c r="H62" s="28"/>
      <c r="I62" s="28"/>
      <c r="J62" s="28"/>
      <c r="K62" s="28"/>
      <c r="L62" s="28"/>
      <c r="M62" s="28"/>
      <c r="N62" s="28"/>
      <c r="O62" s="80" t="s">
        <v>370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8" customFormat="1" ht="14.25" customHeight="1">
      <c r="A63" s="843" t="s">
        <v>59</v>
      </c>
      <c r="B63" s="843"/>
      <c r="C63" s="28"/>
      <c r="D63" s="80"/>
      <c r="E63" s="80"/>
      <c r="F63" s="80"/>
      <c r="G63" s="28"/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8" customFormat="1" ht="11.25" customHeight="1">
      <c r="A64" s="122" t="s">
        <v>978</v>
      </c>
      <c r="B64" s="28"/>
      <c r="C64" s="28"/>
      <c r="D64" s="80"/>
      <c r="E64" s="80"/>
      <c r="F64" s="80"/>
      <c r="G64" s="28"/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8" customFormat="1" ht="10.5" customHeight="1">
      <c r="A65" s="122"/>
      <c r="B65" s="28"/>
      <c r="C65" s="28"/>
      <c r="D65" s="80"/>
      <c r="E65" s="80"/>
      <c r="F65" s="80"/>
      <c r="G65" s="28"/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8" customFormat="1" ht="25.5" customHeight="1">
      <c r="A66" s="7" t="s">
        <v>1173</v>
      </c>
      <c r="B66" s="7" t="s">
        <v>1174</v>
      </c>
      <c r="C66" s="5" t="s">
        <v>1175</v>
      </c>
      <c r="D66" s="51" t="s">
        <v>133</v>
      </c>
      <c r="E66" s="58" t="s">
        <v>134</v>
      </c>
      <c r="F66" s="5" t="s">
        <v>1145</v>
      </c>
      <c r="G66" s="50" t="s">
        <v>136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8" customFormat="1" ht="12.75">
      <c r="A67" s="805" t="s">
        <v>893</v>
      </c>
      <c r="B67" s="32">
        <v>3114</v>
      </c>
      <c r="C67" s="33" t="s">
        <v>1180</v>
      </c>
      <c r="D67" s="163">
        <v>15882</v>
      </c>
      <c r="E67" s="163">
        <v>16395</v>
      </c>
      <c r="F67" s="308">
        <v>16395</v>
      </c>
      <c r="G67" s="162">
        <f aca="true" t="shared" si="4" ref="G67:G79">F67/E67*100</f>
        <v>100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8" customFormat="1" ht="11.25" customHeight="1">
      <c r="A68" s="805"/>
      <c r="B68" s="43">
        <v>3121</v>
      </c>
      <c r="C68" s="33" t="s">
        <v>1181</v>
      </c>
      <c r="D68" s="165">
        <v>56534</v>
      </c>
      <c r="E68" s="165">
        <v>56827</v>
      </c>
      <c r="F68" s="647">
        <v>56827</v>
      </c>
      <c r="G68" s="164">
        <f t="shared" si="4"/>
        <v>100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8" customFormat="1" ht="12.75">
      <c r="A69" s="805"/>
      <c r="B69" s="43">
        <v>3122</v>
      </c>
      <c r="C69" s="33" t="s">
        <v>1182</v>
      </c>
      <c r="D69" s="165">
        <v>101767</v>
      </c>
      <c r="E69" s="165">
        <v>104060</v>
      </c>
      <c r="F69" s="647">
        <v>103978</v>
      </c>
      <c r="G69" s="164">
        <f t="shared" si="4"/>
        <v>99.92119930809149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48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8" customFormat="1" ht="12.75">
      <c r="A70" s="805"/>
      <c r="B70" s="43">
        <v>3123</v>
      </c>
      <c r="C70" s="33" t="s">
        <v>52</v>
      </c>
      <c r="D70" s="163">
        <v>126523</v>
      </c>
      <c r="E70" s="163">
        <v>125750</v>
      </c>
      <c r="F70" s="647">
        <v>125720</v>
      </c>
      <c r="G70" s="164">
        <f t="shared" si="4"/>
        <v>99.97614314115309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8" customFormat="1" ht="24" customHeight="1">
      <c r="A71" s="805"/>
      <c r="B71" s="140">
        <v>3124</v>
      </c>
      <c r="C71" s="356" t="s">
        <v>628</v>
      </c>
      <c r="D71" s="171">
        <v>3528</v>
      </c>
      <c r="E71" s="171">
        <v>3528</v>
      </c>
      <c r="F71" s="328">
        <v>3528</v>
      </c>
      <c r="G71" s="172">
        <f t="shared" si="4"/>
        <v>100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8" customFormat="1" ht="25.5" customHeight="1">
      <c r="A72" s="805"/>
      <c r="B72" s="140">
        <v>3125</v>
      </c>
      <c r="C72" s="356" t="s">
        <v>629</v>
      </c>
      <c r="D72" s="171">
        <v>1820</v>
      </c>
      <c r="E72" s="171">
        <v>1820</v>
      </c>
      <c r="F72" s="328">
        <v>1820</v>
      </c>
      <c r="G72" s="172">
        <f t="shared" si="4"/>
        <v>100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8" customFormat="1" ht="12.75">
      <c r="A73" s="805"/>
      <c r="B73" s="130">
        <v>3146</v>
      </c>
      <c r="C73" s="131" t="s">
        <v>155</v>
      </c>
      <c r="D73" s="165">
        <v>4287</v>
      </c>
      <c r="E73" s="165">
        <v>4287</v>
      </c>
      <c r="F73" s="648">
        <v>4287</v>
      </c>
      <c r="G73" s="166">
        <f t="shared" si="4"/>
        <v>100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8" customFormat="1" ht="12.75">
      <c r="A74" s="805"/>
      <c r="B74" s="43">
        <v>3147</v>
      </c>
      <c r="C74" s="33" t="s">
        <v>630</v>
      </c>
      <c r="D74" s="165">
        <v>2347</v>
      </c>
      <c r="E74" s="165">
        <v>3714</v>
      </c>
      <c r="F74" s="648">
        <v>3714</v>
      </c>
      <c r="G74" s="166">
        <f t="shared" si="4"/>
        <v>100</v>
      </c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8" customFormat="1" ht="12.75">
      <c r="A75" s="805"/>
      <c r="B75" s="43">
        <v>3231</v>
      </c>
      <c r="C75" s="33" t="s">
        <v>54</v>
      </c>
      <c r="D75" s="165">
        <v>0</v>
      </c>
      <c r="E75" s="165">
        <v>180</v>
      </c>
      <c r="F75" s="648">
        <v>180</v>
      </c>
      <c r="G75" s="166">
        <f t="shared" si="4"/>
        <v>100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8" customFormat="1" ht="12.75">
      <c r="A76" s="805"/>
      <c r="B76" s="43">
        <v>3299</v>
      </c>
      <c r="C76" s="33" t="s">
        <v>631</v>
      </c>
      <c r="D76" s="165">
        <v>0</v>
      </c>
      <c r="E76" s="165">
        <v>1336</v>
      </c>
      <c r="F76" s="648">
        <v>1336</v>
      </c>
      <c r="G76" s="166">
        <f t="shared" si="4"/>
        <v>100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18" ht="12.75" customHeight="1">
      <c r="A77" s="805"/>
      <c r="B77" s="43">
        <v>3421</v>
      </c>
      <c r="C77" s="33" t="s">
        <v>55</v>
      </c>
      <c r="D77" s="223">
        <v>5373</v>
      </c>
      <c r="E77" s="223">
        <v>4373</v>
      </c>
      <c r="F77" s="647">
        <v>4373</v>
      </c>
      <c r="G77" s="164">
        <f t="shared" si="4"/>
        <v>100</v>
      </c>
      <c r="R77" s="15" t="s">
        <v>154</v>
      </c>
    </row>
    <row r="78" spans="1:256" s="118" customFormat="1" ht="12.75">
      <c r="A78" s="805"/>
      <c r="B78" s="43">
        <v>4322</v>
      </c>
      <c r="C78" s="33" t="s">
        <v>56</v>
      </c>
      <c r="D78" s="223">
        <v>21939</v>
      </c>
      <c r="E78" s="223">
        <v>22273</v>
      </c>
      <c r="F78" s="647">
        <v>22273</v>
      </c>
      <c r="G78" s="164">
        <f t="shared" si="4"/>
        <v>100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8" customFormat="1" ht="11.25" customHeight="1">
      <c r="A79" s="790" t="s">
        <v>57</v>
      </c>
      <c r="B79" s="791"/>
      <c r="C79" s="792"/>
      <c r="D79" s="243">
        <f>SUM(D67:D78)</f>
        <v>340000</v>
      </c>
      <c r="E79" s="243">
        <f>SUM(E67:E78)</f>
        <v>344543</v>
      </c>
      <c r="F79" s="322">
        <f>SUM(F67:F78)</f>
        <v>344431</v>
      </c>
      <c r="G79" s="117">
        <f t="shared" si="4"/>
        <v>99.96749317211496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8" customFormat="1" ht="9.75" customHeight="1">
      <c r="A80" s="38"/>
      <c r="B80" s="38"/>
      <c r="C80" s="38"/>
      <c r="D80" s="52"/>
      <c r="E80" s="39"/>
      <c r="F80" s="39"/>
      <c r="G80" s="30"/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8" customFormat="1" ht="12.75">
      <c r="A81" s="121" t="s">
        <v>979</v>
      </c>
      <c r="B81" s="16"/>
      <c r="C81" s="17"/>
      <c r="D81" s="53"/>
      <c r="E81" s="18"/>
      <c r="F81" s="80"/>
      <c r="G81" s="28"/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8" customFormat="1" ht="7.5" customHeight="1">
      <c r="A82" s="121"/>
      <c r="B82" s="16"/>
      <c r="C82" s="17"/>
      <c r="D82" s="53"/>
      <c r="E82" s="18"/>
      <c r="F82" s="80"/>
      <c r="G82" s="28"/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8" customFormat="1" ht="27" customHeight="1">
      <c r="A83" s="7" t="s">
        <v>1173</v>
      </c>
      <c r="B83" s="7" t="s">
        <v>1174</v>
      </c>
      <c r="C83" s="5" t="s">
        <v>1175</v>
      </c>
      <c r="D83" s="51" t="s">
        <v>133</v>
      </c>
      <c r="E83" s="58" t="s">
        <v>134</v>
      </c>
      <c r="F83" s="5" t="s">
        <v>1145</v>
      </c>
      <c r="G83" s="50" t="s">
        <v>136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8" customFormat="1" ht="12.75">
      <c r="A84" s="804" t="s">
        <v>893</v>
      </c>
      <c r="B84" s="132">
        <v>3111</v>
      </c>
      <c r="C84" s="133" t="s">
        <v>105</v>
      </c>
      <c r="D84" s="167">
        <v>0</v>
      </c>
      <c r="E84" s="167">
        <v>368656</v>
      </c>
      <c r="F84" s="649">
        <v>368656</v>
      </c>
      <c r="G84" s="164">
        <f aca="true" t="shared" si="5" ref="G84:G99">F84/E84*100</f>
        <v>100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8" customFormat="1" ht="12.75">
      <c r="A85" s="805"/>
      <c r="B85" s="43">
        <v>3112</v>
      </c>
      <c r="C85" s="33" t="s">
        <v>1179</v>
      </c>
      <c r="D85" s="167">
        <v>0</v>
      </c>
      <c r="E85" s="167">
        <v>1643</v>
      </c>
      <c r="F85" s="308">
        <v>1643</v>
      </c>
      <c r="G85" s="164">
        <f t="shared" si="5"/>
        <v>100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8" customFormat="1" ht="12.75">
      <c r="A86" s="805"/>
      <c r="B86" s="43">
        <v>3113</v>
      </c>
      <c r="C86" s="33" t="s">
        <v>132</v>
      </c>
      <c r="D86" s="167">
        <v>0</v>
      </c>
      <c r="E86" s="167">
        <v>1580290</v>
      </c>
      <c r="F86" s="308">
        <v>1580290</v>
      </c>
      <c r="G86" s="164">
        <f t="shared" si="5"/>
        <v>100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8" customFormat="1" ht="12.75">
      <c r="A87" s="805"/>
      <c r="B87" s="43">
        <v>3114</v>
      </c>
      <c r="C87" s="33" t="s">
        <v>1180</v>
      </c>
      <c r="D87" s="167">
        <v>0</v>
      </c>
      <c r="E87" s="167">
        <v>126257</v>
      </c>
      <c r="F87" s="308">
        <v>126257</v>
      </c>
      <c r="G87" s="164">
        <f t="shared" si="5"/>
        <v>100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8" customFormat="1" ht="12.75">
      <c r="A88" s="805"/>
      <c r="B88" s="43">
        <v>3117</v>
      </c>
      <c r="C88" s="33" t="s">
        <v>1063</v>
      </c>
      <c r="D88" s="167">
        <v>0</v>
      </c>
      <c r="E88" s="167">
        <v>257740</v>
      </c>
      <c r="F88" s="308">
        <v>257740</v>
      </c>
      <c r="G88" s="164">
        <f t="shared" si="5"/>
        <v>100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8" customFormat="1" ht="12.75">
      <c r="A89" s="805"/>
      <c r="B89" s="43">
        <v>3121</v>
      </c>
      <c r="C89" s="33" t="s">
        <v>1181</v>
      </c>
      <c r="D89" s="167">
        <v>0</v>
      </c>
      <c r="E89" s="167">
        <v>260729</v>
      </c>
      <c r="F89" s="308">
        <v>260729</v>
      </c>
      <c r="G89" s="164">
        <f t="shared" si="5"/>
        <v>100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18" customFormat="1" ht="12.75">
      <c r="A90" s="805"/>
      <c r="B90" s="43">
        <v>3122</v>
      </c>
      <c r="C90" s="33" t="s">
        <v>1182</v>
      </c>
      <c r="D90" s="167">
        <v>0</v>
      </c>
      <c r="E90" s="167">
        <v>420051</v>
      </c>
      <c r="F90" s="308">
        <v>420051</v>
      </c>
      <c r="G90" s="164">
        <f t="shared" si="5"/>
        <v>100</v>
      </c>
      <c r="H90" s="28"/>
      <c r="I90" s="28"/>
      <c r="J90" s="28"/>
      <c r="K90" s="28"/>
      <c r="L90" s="28"/>
      <c r="M90" s="28"/>
      <c r="N90" s="28"/>
      <c r="O90" s="80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118" customFormat="1" ht="12.75">
      <c r="A91" s="805"/>
      <c r="B91" s="43">
        <v>3123</v>
      </c>
      <c r="C91" s="33" t="s">
        <v>52</v>
      </c>
      <c r="D91" s="167">
        <v>0</v>
      </c>
      <c r="E91" s="167">
        <v>464287</v>
      </c>
      <c r="F91" s="308">
        <v>464287</v>
      </c>
      <c r="G91" s="164">
        <f t="shared" si="5"/>
        <v>100</v>
      </c>
      <c r="H91" s="28"/>
      <c r="I91" s="28"/>
      <c r="J91" s="28"/>
      <c r="K91" s="28"/>
      <c r="L91" s="28"/>
      <c r="M91" s="28"/>
      <c r="N91" s="28"/>
      <c r="O91" s="80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118" customFormat="1" ht="26.25" customHeight="1">
      <c r="A92" s="805"/>
      <c r="B92" s="140">
        <v>3124</v>
      </c>
      <c r="C92" s="356" t="s">
        <v>628</v>
      </c>
      <c r="D92" s="498">
        <v>0</v>
      </c>
      <c r="E92" s="280">
        <v>15512</v>
      </c>
      <c r="F92" s="328">
        <v>15512</v>
      </c>
      <c r="G92" s="172">
        <f t="shared" si="5"/>
        <v>100</v>
      </c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18" customFormat="1" ht="24.75" customHeight="1">
      <c r="A93" s="805"/>
      <c r="B93" s="140">
        <v>3141</v>
      </c>
      <c r="C93" s="356" t="s">
        <v>15</v>
      </c>
      <c r="D93" s="498">
        <v>0</v>
      </c>
      <c r="E93" s="280">
        <v>12632</v>
      </c>
      <c r="F93" s="328">
        <v>12632</v>
      </c>
      <c r="G93" s="172">
        <f t="shared" si="5"/>
        <v>100</v>
      </c>
      <c r="H93" s="28"/>
      <c r="I93" s="28"/>
      <c r="J93" s="28"/>
      <c r="K93" s="28"/>
      <c r="L93" s="28"/>
      <c r="M93" s="28"/>
      <c r="N93" s="28"/>
      <c r="O93" s="8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18" customFormat="1" ht="25.5">
      <c r="A94" s="805"/>
      <c r="B94" s="140">
        <v>3146</v>
      </c>
      <c r="C94" s="131" t="s">
        <v>156</v>
      </c>
      <c r="D94" s="498">
        <v>0</v>
      </c>
      <c r="E94" s="280">
        <v>18098</v>
      </c>
      <c r="F94" s="302">
        <v>18098</v>
      </c>
      <c r="G94" s="172">
        <f t="shared" si="5"/>
        <v>100</v>
      </c>
      <c r="H94" s="28"/>
      <c r="I94" s="28"/>
      <c r="J94" s="28"/>
      <c r="K94" s="28"/>
      <c r="L94" s="28"/>
      <c r="M94" s="28"/>
      <c r="N94" s="28"/>
      <c r="O94" s="8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18" customFormat="1" ht="12.75">
      <c r="A95" s="805"/>
      <c r="B95" s="140">
        <v>3147</v>
      </c>
      <c r="C95" s="33" t="s">
        <v>630</v>
      </c>
      <c r="D95" s="167">
        <v>0</v>
      </c>
      <c r="E95" s="167">
        <v>9887</v>
      </c>
      <c r="F95" s="302">
        <v>9887</v>
      </c>
      <c r="G95" s="164">
        <f t="shared" si="5"/>
        <v>100</v>
      </c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7" ht="12.75">
      <c r="A96" s="805"/>
      <c r="B96" s="43">
        <v>3231</v>
      </c>
      <c r="C96" s="33" t="s">
        <v>54</v>
      </c>
      <c r="D96" s="167">
        <v>0</v>
      </c>
      <c r="E96" s="167">
        <v>148781</v>
      </c>
      <c r="F96" s="308">
        <v>148781</v>
      </c>
      <c r="G96" s="164">
        <f t="shared" si="5"/>
        <v>100</v>
      </c>
    </row>
    <row r="97" spans="1:7" ht="12.75">
      <c r="A97" s="805"/>
      <c r="B97" s="43">
        <v>3299</v>
      </c>
      <c r="C97" s="33" t="s">
        <v>631</v>
      </c>
      <c r="D97" s="167">
        <v>3731380</v>
      </c>
      <c r="E97" s="167">
        <v>0</v>
      </c>
      <c r="F97" s="308">
        <v>0</v>
      </c>
      <c r="G97" s="164" t="s">
        <v>479</v>
      </c>
    </row>
    <row r="98" spans="1:7" ht="12.75">
      <c r="A98" s="805"/>
      <c r="B98" s="43">
        <v>3421</v>
      </c>
      <c r="C98" s="33" t="s">
        <v>55</v>
      </c>
      <c r="D98" s="167">
        <v>0</v>
      </c>
      <c r="E98" s="167">
        <v>35136</v>
      </c>
      <c r="F98" s="308">
        <v>35136</v>
      </c>
      <c r="G98" s="164">
        <f t="shared" si="5"/>
        <v>100</v>
      </c>
    </row>
    <row r="99" spans="1:20" ht="12.75">
      <c r="A99" s="805"/>
      <c r="B99" s="43">
        <v>4322</v>
      </c>
      <c r="C99" s="33" t="s">
        <v>56</v>
      </c>
      <c r="D99" s="167">
        <v>0</v>
      </c>
      <c r="E99" s="167">
        <v>52379</v>
      </c>
      <c r="F99" s="308">
        <v>52379</v>
      </c>
      <c r="G99" s="164">
        <f t="shared" si="5"/>
        <v>100</v>
      </c>
      <c r="T99" s="148"/>
    </row>
    <row r="100" spans="1:7" ht="12.75">
      <c r="A100" s="801" t="s">
        <v>115</v>
      </c>
      <c r="B100" s="802"/>
      <c r="C100" s="803"/>
      <c r="D100" s="244">
        <f>SUM(D84:D99)</f>
        <v>3731380</v>
      </c>
      <c r="E100" s="138">
        <f>SUM(E84:E99)</f>
        <v>3772078</v>
      </c>
      <c r="F100" s="433">
        <f>SUM(F84:F99)</f>
        <v>3772078</v>
      </c>
      <c r="G100" s="117">
        <f>F100/E100*100</f>
        <v>100</v>
      </c>
    </row>
    <row r="101" spans="1:256" s="118" customFormat="1" ht="8.25" customHeight="1">
      <c r="A101" s="830"/>
      <c r="B101" s="830"/>
      <c r="C101" s="830"/>
      <c r="D101" s="830"/>
      <c r="E101" s="830"/>
      <c r="F101" s="830"/>
      <c r="G101" s="830"/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8" customFormat="1" ht="12.75">
      <c r="A102" s="817" t="s">
        <v>1003</v>
      </c>
      <c r="B102" s="817"/>
      <c r="C102" s="817"/>
      <c r="D102" s="817"/>
      <c r="E102" s="817"/>
      <c r="F102" s="817"/>
      <c r="G102" s="817"/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8" customFormat="1" ht="8.25" customHeight="1">
      <c r="A103" s="508"/>
      <c r="B103" s="508"/>
      <c r="C103" s="508"/>
      <c r="D103" s="508"/>
      <c r="E103" s="508"/>
      <c r="F103" s="508"/>
      <c r="G103" s="508"/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8" customFormat="1" ht="26.25" customHeight="1">
      <c r="A104" s="7" t="s">
        <v>1173</v>
      </c>
      <c r="B104" s="7" t="s">
        <v>1174</v>
      </c>
      <c r="C104" s="5" t="s">
        <v>1175</v>
      </c>
      <c r="D104" s="51" t="s">
        <v>133</v>
      </c>
      <c r="E104" s="58" t="s">
        <v>134</v>
      </c>
      <c r="F104" s="5" t="s">
        <v>1145</v>
      </c>
      <c r="G104" s="50" t="s">
        <v>136</v>
      </c>
      <c r="H104" s="28"/>
      <c r="I104" s="28"/>
      <c r="J104" s="28"/>
      <c r="K104" s="28"/>
      <c r="L104" s="28"/>
      <c r="M104" s="28"/>
      <c r="N104" s="28"/>
      <c r="O104" s="80"/>
      <c r="P104" s="15"/>
      <c r="Q104" s="15"/>
      <c r="R104" s="15"/>
      <c r="S104" s="15"/>
      <c r="T104" s="15"/>
      <c r="U104" s="15"/>
      <c r="V104" s="15"/>
      <c r="W104" s="148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118" customFormat="1" ht="12.75">
      <c r="A105" s="804" t="s">
        <v>893</v>
      </c>
      <c r="B105" s="134">
        <v>3111</v>
      </c>
      <c r="C105" s="33" t="s">
        <v>105</v>
      </c>
      <c r="D105" s="27">
        <v>0</v>
      </c>
      <c r="E105" s="470">
        <v>944</v>
      </c>
      <c r="F105" s="308">
        <v>935</v>
      </c>
      <c r="G105" s="164">
        <f aca="true" t="shared" si="6" ref="G105:G116">F105/E105*100</f>
        <v>99.04661016949152</v>
      </c>
      <c r="H105" s="28"/>
      <c r="I105" s="28"/>
      <c r="J105" s="28"/>
      <c r="K105" s="28"/>
      <c r="L105" s="28"/>
      <c r="M105" s="28"/>
      <c r="N105" s="28"/>
      <c r="O105" s="80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118" customFormat="1" ht="12.75">
      <c r="A106" s="805"/>
      <c r="B106" s="65">
        <v>3121</v>
      </c>
      <c r="C106" s="33" t="s">
        <v>1181</v>
      </c>
      <c r="D106" s="27">
        <v>0</v>
      </c>
      <c r="E106" s="470">
        <v>6772</v>
      </c>
      <c r="F106" s="308">
        <v>6761</v>
      </c>
      <c r="G106" s="164">
        <f t="shared" si="6"/>
        <v>99.8375664500886</v>
      </c>
      <c r="H106" s="28"/>
      <c r="I106" s="28"/>
      <c r="J106" s="28"/>
      <c r="K106" s="28"/>
      <c r="L106" s="28"/>
      <c r="M106" s="28"/>
      <c r="N106" s="28"/>
      <c r="O106" s="80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118" customFormat="1" ht="12.75">
      <c r="A107" s="805"/>
      <c r="B107" s="135">
        <v>3122</v>
      </c>
      <c r="C107" s="136" t="s">
        <v>1182</v>
      </c>
      <c r="D107" s="27">
        <v>0</v>
      </c>
      <c r="E107" s="470">
        <v>67044</v>
      </c>
      <c r="F107" s="650">
        <v>66959</v>
      </c>
      <c r="G107" s="164">
        <f t="shared" si="6"/>
        <v>99.87321758844938</v>
      </c>
      <c r="H107" s="28"/>
      <c r="I107" s="28"/>
      <c r="J107" s="28"/>
      <c r="K107" s="28"/>
      <c r="L107" s="28"/>
      <c r="M107" s="28"/>
      <c r="N107" s="28"/>
      <c r="O107" s="80"/>
      <c r="P107" s="15"/>
      <c r="Q107" s="262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118" customFormat="1" ht="12.75">
      <c r="A108" s="805"/>
      <c r="B108" s="43">
        <v>3123</v>
      </c>
      <c r="C108" s="33" t="s">
        <v>52</v>
      </c>
      <c r="D108" s="27">
        <v>0</v>
      </c>
      <c r="E108" s="470">
        <v>35575</v>
      </c>
      <c r="F108" s="650">
        <v>35532</v>
      </c>
      <c r="G108" s="164">
        <f t="shared" si="6"/>
        <v>99.87912860154603</v>
      </c>
      <c r="H108" s="28"/>
      <c r="I108" s="28"/>
      <c r="J108" s="28"/>
      <c r="K108" s="28"/>
      <c r="L108" s="28"/>
      <c r="M108" s="28"/>
      <c r="N108" s="28"/>
      <c r="O108" s="80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118" customFormat="1" ht="25.5">
      <c r="A109" s="805"/>
      <c r="B109" s="140">
        <v>3125</v>
      </c>
      <c r="C109" s="131" t="s">
        <v>629</v>
      </c>
      <c r="D109" s="497">
        <v>0</v>
      </c>
      <c r="E109" s="302">
        <v>1537</v>
      </c>
      <c r="F109" s="302">
        <v>1516</v>
      </c>
      <c r="G109" s="172">
        <f t="shared" si="6"/>
        <v>98.63370201691608</v>
      </c>
      <c r="H109" s="28"/>
      <c r="I109" s="28"/>
      <c r="J109" s="28"/>
      <c r="K109" s="28"/>
      <c r="L109" s="28"/>
      <c r="M109" s="28"/>
      <c r="N109" s="28"/>
      <c r="O109" s="80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18" customFormat="1" ht="25.5">
      <c r="A110" s="805"/>
      <c r="B110" s="147">
        <v>3141</v>
      </c>
      <c r="C110" s="137" t="s">
        <v>106</v>
      </c>
      <c r="D110" s="497">
        <v>0</v>
      </c>
      <c r="E110" s="497">
        <v>837</v>
      </c>
      <c r="F110" s="294">
        <v>825</v>
      </c>
      <c r="G110" s="172">
        <f t="shared" si="6"/>
        <v>98.56630824372759</v>
      </c>
      <c r="H110" s="301"/>
      <c r="I110" s="28"/>
      <c r="J110" s="28"/>
      <c r="K110" s="28"/>
      <c r="L110" s="28"/>
      <c r="M110" s="28"/>
      <c r="N110" s="28"/>
      <c r="O110" s="8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19" ht="12.75">
      <c r="A111" s="805"/>
      <c r="B111" s="65">
        <v>3142</v>
      </c>
      <c r="C111" s="33" t="s">
        <v>632</v>
      </c>
      <c r="D111" s="27">
        <v>0</v>
      </c>
      <c r="E111" s="470">
        <v>3876</v>
      </c>
      <c r="F111" s="308">
        <v>3791</v>
      </c>
      <c r="G111" s="164">
        <f t="shared" si="6"/>
        <v>97.80701754385966</v>
      </c>
      <c r="H111" s="28"/>
      <c r="I111" s="28"/>
      <c r="J111" s="28"/>
      <c r="K111" s="28"/>
      <c r="L111" s="28"/>
      <c r="M111" s="28"/>
      <c r="N111" s="28"/>
      <c r="O111" s="80"/>
      <c r="P111" s="279" t="s">
        <v>522</v>
      </c>
      <c r="Q111" s="279"/>
      <c r="R111" s="279"/>
      <c r="S111" s="279"/>
    </row>
    <row r="112" spans="1:19" ht="12.75">
      <c r="A112" s="805"/>
      <c r="B112" s="65">
        <v>3147</v>
      </c>
      <c r="C112" s="33" t="s">
        <v>630</v>
      </c>
      <c r="D112" s="27">
        <v>0</v>
      </c>
      <c r="E112" s="470">
        <v>3160</v>
      </c>
      <c r="F112" s="308">
        <v>3114</v>
      </c>
      <c r="G112" s="164">
        <f t="shared" si="6"/>
        <v>98.54430379746836</v>
      </c>
      <c r="H112" s="28"/>
      <c r="I112" s="28"/>
      <c r="J112" s="28"/>
      <c r="K112" s="28"/>
      <c r="L112" s="28"/>
      <c r="M112" s="28"/>
      <c r="N112" s="28"/>
      <c r="O112" s="80"/>
      <c r="P112" s="279"/>
      <c r="Q112" s="279"/>
      <c r="R112" s="279"/>
      <c r="S112" s="279"/>
    </row>
    <row r="113" spans="1:7" ht="12.75">
      <c r="A113" s="805"/>
      <c r="B113" s="65">
        <v>3150</v>
      </c>
      <c r="C113" s="33" t="s">
        <v>53</v>
      </c>
      <c r="D113" s="27">
        <v>0</v>
      </c>
      <c r="E113" s="470">
        <v>9703</v>
      </c>
      <c r="F113" s="308">
        <v>9657</v>
      </c>
      <c r="G113" s="164">
        <f t="shared" si="6"/>
        <v>99.52591981861279</v>
      </c>
    </row>
    <row r="114" spans="1:7" ht="12.75">
      <c r="A114" s="805"/>
      <c r="B114" s="65">
        <v>3231</v>
      </c>
      <c r="C114" s="33" t="s">
        <v>54</v>
      </c>
      <c r="D114" s="27">
        <v>0</v>
      </c>
      <c r="E114" s="470">
        <v>6139</v>
      </c>
      <c r="F114" s="308">
        <v>6130</v>
      </c>
      <c r="G114" s="164">
        <f t="shared" si="6"/>
        <v>99.85339631861866</v>
      </c>
    </row>
    <row r="115" spans="1:7" ht="12.75">
      <c r="A115" s="805"/>
      <c r="B115" s="65">
        <v>3421</v>
      </c>
      <c r="C115" s="33" t="s">
        <v>55</v>
      </c>
      <c r="D115" s="27">
        <v>0</v>
      </c>
      <c r="E115" s="470">
        <v>6063</v>
      </c>
      <c r="F115" s="308">
        <v>6053</v>
      </c>
      <c r="G115" s="164">
        <f t="shared" si="6"/>
        <v>99.83506514926604</v>
      </c>
    </row>
    <row r="116" spans="1:22" ht="12.75">
      <c r="A116" s="806"/>
      <c r="B116" s="65">
        <v>4322</v>
      </c>
      <c r="C116" s="33" t="s">
        <v>56</v>
      </c>
      <c r="D116" s="27">
        <v>0</v>
      </c>
      <c r="E116" s="470">
        <v>8295</v>
      </c>
      <c r="F116" s="308">
        <v>8284</v>
      </c>
      <c r="G116" s="164">
        <f t="shared" si="6"/>
        <v>99.86738999397228</v>
      </c>
      <c r="V116" s="148"/>
    </row>
    <row r="117" spans="1:7" ht="12.75">
      <c r="A117" s="801" t="s">
        <v>116</v>
      </c>
      <c r="B117" s="802"/>
      <c r="C117" s="803"/>
      <c r="D117" s="138">
        <f>SUM(D105:D116)</f>
        <v>0</v>
      </c>
      <c r="E117" s="295">
        <f>SUM(E105:E116)</f>
        <v>149945</v>
      </c>
      <c r="F117" s="295">
        <f>SUM(F105:F116)</f>
        <v>149557</v>
      </c>
      <c r="G117" s="117">
        <f>F117/E117*100</f>
        <v>99.74123845409983</v>
      </c>
    </row>
    <row r="118" spans="1:256" s="118" customFormat="1" ht="9" customHeight="1">
      <c r="A118" s="28"/>
      <c r="B118"/>
      <c r="C118"/>
      <c r="D118" s="15"/>
      <c r="E118" s="15"/>
      <c r="F118" s="15"/>
      <c r="G118"/>
      <c r="H118" s="28" t="s">
        <v>358</v>
      </c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8" customFormat="1" ht="12.75">
      <c r="A119" s="121" t="s">
        <v>1004</v>
      </c>
      <c r="B119" s="16"/>
      <c r="C119" s="17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8" customFormat="1" ht="9" customHeight="1">
      <c r="A120" s="121"/>
      <c r="B120" s="16"/>
      <c r="C120" s="17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8" customFormat="1" ht="24.75" customHeight="1">
      <c r="A121" s="7" t="s">
        <v>1173</v>
      </c>
      <c r="B121" s="7" t="s">
        <v>670</v>
      </c>
      <c r="C121" s="5" t="s">
        <v>1175</v>
      </c>
      <c r="D121" s="51" t="s">
        <v>133</v>
      </c>
      <c r="E121" s="58" t="s">
        <v>134</v>
      </c>
      <c r="F121" s="5" t="s">
        <v>1145</v>
      </c>
      <c r="G121" s="50" t="s">
        <v>136</v>
      </c>
      <c r="H121" s="28" t="s">
        <v>358</v>
      </c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8" customFormat="1" ht="12.75">
      <c r="A122" s="350">
        <v>30</v>
      </c>
      <c r="B122" s="43">
        <v>13101</v>
      </c>
      <c r="C122" s="33" t="s">
        <v>669</v>
      </c>
      <c r="D122" s="27">
        <v>0</v>
      </c>
      <c r="E122" s="27">
        <v>114</v>
      </c>
      <c r="F122" s="308">
        <v>114</v>
      </c>
      <c r="G122" s="164">
        <f aca="true" t="shared" si="7" ref="G122:G144">F122/E122*100</f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8" customFormat="1" ht="12.75">
      <c r="A123" s="465"/>
      <c r="B123" s="65">
        <v>33001</v>
      </c>
      <c r="C123" s="467" t="s">
        <v>1112</v>
      </c>
      <c r="D123" s="27">
        <v>0</v>
      </c>
      <c r="E123" s="27">
        <v>1342</v>
      </c>
      <c r="F123" s="308">
        <v>1342</v>
      </c>
      <c r="G123" s="164">
        <f t="shared" si="7"/>
        <v>100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8" customFormat="1" ht="12.75">
      <c r="A124" s="465"/>
      <c r="B124" s="65">
        <v>33002</v>
      </c>
      <c r="C124" s="467" t="s">
        <v>16</v>
      </c>
      <c r="D124" s="625">
        <v>0</v>
      </c>
      <c r="E124" s="625">
        <v>180</v>
      </c>
      <c r="F124" s="659">
        <v>180</v>
      </c>
      <c r="G124" s="164">
        <f t="shared" si="7"/>
        <v>100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8" customFormat="1" ht="12.75">
      <c r="A125" s="465"/>
      <c r="B125" s="65">
        <v>33005</v>
      </c>
      <c r="C125" s="467" t="s">
        <v>915</v>
      </c>
      <c r="D125" s="625">
        <v>0</v>
      </c>
      <c r="E125" s="625">
        <v>24987</v>
      </c>
      <c r="F125" s="659">
        <v>24969</v>
      </c>
      <c r="G125" s="164">
        <f t="shared" si="7"/>
        <v>99.92796254052108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8" customFormat="1" ht="25.5">
      <c r="A126" s="465"/>
      <c r="B126" s="147">
        <v>33009</v>
      </c>
      <c r="C126" s="479" t="s">
        <v>17</v>
      </c>
      <c r="D126" s="497">
        <v>0</v>
      </c>
      <c r="E126" s="497">
        <v>85</v>
      </c>
      <c r="F126" s="627">
        <v>85</v>
      </c>
      <c r="G126" s="172">
        <f t="shared" si="7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8" customFormat="1" ht="25.5">
      <c r="A127" s="465"/>
      <c r="B127" s="147">
        <v>33013</v>
      </c>
      <c r="C127" s="479" t="s">
        <v>18</v>
      </c>
      <c r="D127" s="497">
        <v>0</v>
      </c>
      <c r="E127" s="497">
        <v>36</v>
      </c>
      <c r="F127" s="627">
        <v>36</v>
      </c>
      <c r="G127" s="172">
        <f t="shared" si="7"/>
        <v>100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49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8" customFormat="1" ht="25.5">
      <c r="A128" s="465"/>
      <c r="B128" s="147">
        <v>33122</v>
      </c>
      <c r="C128" s="479" t="s">
        <v>42</v>
      </c>
      <c r="D128" s="497">
        <v>0</v>
      </c>
      <c r="E128" s="497">
        <v>392</v>
      </c>
      <c r="F128" s="627">
        <v>392</v>
      </c>
      <c r="G128" s="172">
        <f t="shared" si="7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8" customFormat="1" ht="12.75">
      <c r="A129" s="465"/>
      <c r="B129" s="485">
        <v>33160</v>
      </c>
      <c r="C129" s="479" t="s">
        <v>1048</v>
      </c>
      <c r="D129" s="27">
        <v>0</v>
      </c>
      <c r="E129" s="27">
        <v>96</v>
      </c>
      <c r="F129" s="308">
        <v>95</v>
      </c>
      <c r="G129" s="172">
        <f t="shared" si="7"/>
        <v>98.95833333333334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8" customFormat="1" ht="12.75">
      <c r="A130" s="465"/>
      <c r="B130" s="466">
        <v>33163</v>
      </c>
      <c r="C130" s="467" t="s">
        <v>43</v>
      </c>
      <c r="D130" s="27">
        <v>0</v>
      </c>
      <c r="E130" s="27">
        <v>392</v>
      </c>
      <c r="F130" s="308">
        <v>362</v>
      </c>
      <c r="G130" s="172">
        <f t="shared" si="7"/>
        <v>92.3469387755102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8" customFormat="1" ht="12.75">
      <c r="A131" s="465"/>
      <c r="B131" s="466">
        <v>33166</v>
      </c>
      <c r="C131" s="467" t="s">
        <v>633</v>
      </c>
      <c r="D131" s="27">
        <v>0</v>
      </c>
      <c r="E131" s="27">
        <v>1371</v>
      </c>
      <c r="F131" s="308">
        <v>1371</v>
      </c>
      <c r="G131" s="164">
        <f t="shared" si="7"/>
        <v>100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8" customFormat="1" ht="12.75">
      <c r="A132" s="465"/>
      <c r="B132" s="466">
        <v>33210</v>
      </c>
      <c r="C132" s="467" t="s">
        <v>1049</v>
      </c>
      <c r="D132" s="27">
        <v>0</v>
      </c>
      <c r="E132" s="27">
        <v>85</v>
      </c>
      <c r="F132" s="308">
        <v>85</v>
      </c>
      <c r="G132" s="164">
        <f t="shared" si="7"/>
        <v>100</v>
      </c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8" customFormat="1" ht="12.75">
      <c r="A133" s="465"/>
      <c r="B133" s="466">
        <v>33346</v>
      </c>
      <c r="C133" s="467" t="s">
        <v>1221</v>
      </c>
      <c r="D133" s="641">
        <v>0</v>
      </c>
      <c r="E133" s="641">
        <v>199</v>
      </c>
      <c r="F133" s="660">
        <v>199</v>
      </c>
      <c r="G133" s="164">
        <f t="shared" si="7"/>
        <v>100</v>
      </c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8" customFormat="1" ht="12.75">
      <c r="A134" s="416"/>
      <c r="B134" s="142">
        <v>33354</v>
      </c>
      <c r="C134" s="143" t="s">
        <v>671</v>
      </c>
      <c r="D134" s="217">
        <v>0</v>
      </c>
      <c r="E134" s="468">
        <v>1213</v>
      </c>
      <c r="F134" s="660">
        <v>1213</v>
      </c>
      <c r="G134" s="164">
        <f t="shared" si="7"/>
        <v>100</v>
      </c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8" customFormat="1" ht="12.75">
      <c r="A135" s="416"/>
      <c r="B135" s="613">
        <v>33426</v>
      </c>
      <c r="C135" s="143" t="s">
        <v>1219</v>
      </c>
      <c r="D135" s="614">
        <v>0</v>
      </c>
      <c r="E135" s="615">
        <v>26</v>
      </c>
      <c r="F135" s="661">
        <v>26</v>
      </c>
      <c r="G135" s="164">
        <f t="shared" si="7"/>
        <v>100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8" customFormat="1" ht="12.75">
      <c r="A136" s="416"/>
      <c r="B136" s="613">
        <v>33429</v>
      </c>
      <c r="C136" s="143" t="s">
        <v>839</v>
      </c>
      <c r="D136" s="614">
        <v>0</v>
      </c>
      <c r="E136" s="615">
        <v>1500</v>
      </c>
      <c r="F136" s="661">
        <v>1500</v>
      </c>
      <c r="G136" s="164">
        <f t="shared" si="7"/>
        <v>100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8" customFormat="1" ht="12.75">
      <c r="A137" s="416"/>
      <c r="B137" s="613">
        <v>33430</v>
      </c>
      <c r="C137" s="143" t="s">
        <v>840</v>
      </c>
      <c r="D137" s="614">
        <v>0</v>
      </c>
      <c r="E137" s="615">
        <v>320</v>
      </c>
      <c r="F137" s="661">
        <v>318</v>
      </c>
      <c r="G137" s="164">
        <f t="shared" si="7"/>
        <v>99.375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8" customFormat="1" ht="12.75">
      <c r="A138" s="416"/>
      <c r="B138" s="613">
        <v>33435</v>
      </c>
      <c r="C138" s="143" t="s">
        <v>117</v>
      </c>
      <c r="D138" s="614">
        <v>0</v>
      </c>
      <c r="E138" s="615">
        <v>33</v>
      </c>
      <c r="F138" s="661">
        <v>33</v>
      </c>
      <c r="G138" s="164">
        <f t="shared" si="7"/>
        <v>100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8" customFormat="1" ht="25.5">
      <c r="A139" s="416"/>
      <c r="B139" s="147">
        <v>33439</v>
      </c>
      <c r="C139" s="137" t="s">
        <v>572</v>
      </c>
      <c r="D139" s="497">
        <v>0</v>
      </c>
      <c r="E139" s="302">
        <v>1201</v>
      </c>
      <c r="F139" s="302">
        <v>1201</v>
      </c>
      <c r="G139" s="172">
        <f t="shared" si="7"/>
        <v>100</v>
      </c>
      <c r="H139" s="28"/>
      <c r="I139" s="28"/>
      <c r="J139" s="28"/>
      <c r="K139" s="28"/>
      <c r="L139" s="28"/>
      <c r="M139" s="28"/>
      <c r="N139" s="28"/>
      <c r="O139" s="8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8" customFormat="1" ht="25.5">
      <c r="A140" s="416"/>
      <c r="B140" s="147">
        <v>33457</v>
      </c>
      <c r="C140" s="137" t="s">
        <v>163</v>
      </c>
      <c r="D140" s="497">
        <v>0</v>
      </c>
      <c r="E140" s="302">
        <v>1742</v>
      </c>
      <c r="F140" s="302">
        <v>1742</v>
      </c>
      <c r="G140" s="172">
        <f t="shared" si="7"/>
        <v>100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8" customFormat="1" ht="25.5">
      <c r="A141" s="416"/>
      <c r="B141" s="147">
        <v>33487</v>
      </c>
      <c r="C141" s="137" t="s">
        <v>1053</v>
      </c>
      <c r="D141" s="497">
        <v>0</v>
      </c>
      <c r="E141" s="627">
        <v>93</v>
      </c>
      <c r="F141" s="627">
        <v>93</v>
      </c>
      <c r="G141" s="172">
        <f t="shared" si="7"/>
        <v>100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8" customFormat="1" ht="12.75">
      <c r="A142" s="416"/>
      <c r="B142" s="147">
        <v>33491</v>
      </c>
      <c r="C142" s="137" t="s">
        <v>44</v>
      </c>
      <c r="D142" s="27">
        <v>0</v>
      </c>
      <c r="E142" s="27">
        <v>60</v>
      </c>
      <c r="F142" s="308">
        <v>60</v>
      </c>
      <c r="G142" s="164">
        <f t="shared" si="7"/>
        <v>100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33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8" customFormat="1" ht="12.75">
      <c r="A143" s="626"/>
      <c r="B143" s="140">
        <v>33714</v>
      </c>
      <c r="C143" s="642" t="s">
        <v>1220</v>
      </c>
      <c r="D143" s="27">
        <v>0</v>
      </c>
      <c r="E143" s="27">
        <v>1073</v>
      </c>
      <c r="F143" s="308">
        <v>1073</v>
      </c>
      <c r="G143" s="164">
        <f t="shared" si="7"/>
        <v>100</v>
      </c>
      <c r="H143" s="28"/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33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8" customFormat="1" ht="12.75">
      <c r="A144" s="626"/>
      <c r="B144" s="140">
        <v>34070</v>
      </c>
      <c r="C144" s="467" t="s">
        <v>901</v>
      </c>
      <c r="D144" s="27">
        <v>0</v>
      </c>
      <c r="E144" s="27">
        <v>30</v>
      </c>
      <c r="F144" s="308">
        <v>30</v>
      </c>
      <c r="G144" s="173">
        <f t="shared" si="7"/>
        <v>100</v>
      </c>
      <c r="H144" s="28"/>
      <c r="I144" s="28"/>
      <c r="J144" s="28"/>
      <c r="K144" s="28"/>
      <c r="L144" s="28"/>
      <c r="M144" s="28"/>
      <c r="N144" s="28"/>
      <c r="O144" s="80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18" customFormat="1" ht="12.75">
      <c r="A145" s="790" t="s">
        <v>1073</v>
      </c>
      <c r="B145" s="791"/>
      <c r="C145" s="792"/>
      <c r="D145" s="323">
        <f>SUM(D122:D139)</f>
        <v>0</v>
      </c>
      <c r="E145" s="323">
        <f>SUM(E122:E144)</f>
        <v>36570</v>
      </c>
      <c r="F145" s="323">
        <f>SUM(F122:F144)</f>
        <v>36519</v>
      </c>
      <c r="G145" s="117">
        <f>F145/E145*100</f>
        <v>99.86054142739951</v>
      </c>
      <c r="H145" s="122" t="s">
        <v>357</v>
      </c>
      <c r="I145" s="28"/>
      <c r="J145" s="28"/>
      <c r="K145" s="28"/>
      <c r="L145" s="28"/>
      <c r="M145" s="28"/>
      <c r="N145" s="28"/>
      <c r="O145" s="80" t="s">
        <v>371</v>
      </c>
      <c r="P145" s="80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18" customFormat="1" ht="9" customHeight="1">
      <c r="A146" s="391"/>
      <c r="B146" s="392"/>
      <c r="C146" s="392"/>
      <c r="D146" s="15"/>
      <c r="E146" s="15"/>
      <c r="F146" s="15"/>
      <c r="G146"/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8" customFormat="1" ht="12.75">
      <c r="A147" s="391" t="s">
        <v>830</v>
      </c>
      <c r="B147" s="392"/>
      <c r="C147" s="392"/>
      <c r="D147" s="15"/>
      <c r="E147" s="15"/>
      <c r="F147" s="15"/>
      <c r="G147"/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8" customFormat="1" ht="8.25" customHeight="1">
      <c r="A148" s="391"/>
      <c r="B148" s="392"/>
      <c r="C148" s="392"/>
      <c r="D148" s="15"/>
      <c r="E148" s="15"/>
      <c r="F148" s="15"/>
      <c r="G148"/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8" customFormat="1" ht="26.25" customHeight="1">
      <c r="A149" s="7" t="s">
        <v>1173</v>
      </c>
      <c r="B149" s="7" t="s">
        <v>1174</v>
      </c>
      <c r="C149" s="5" t="s">
        <v>1175</v>
      </c>
      <c r="D149" s="51" t="s">
        <v>133</v>
      </c>
      <c r="E149" s="58" t="s">
        <v>134</v>
      </c>
      <c r="F149" s="5" t="s">
        <v>1145</v>
      </c>
      <c r="G149" s="50" t="s">
        <v>136</v>
      </c>
      <c r="H149" s="28" t="s">
        <v>358</v>
      </c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9" customFormat="1" ht="12.75">
      <c r="A150" s="386">
        <v>30</v>
      </c>
      <c r="B150" s="144" t="s">
        <v>1129</v>
      </c>
      <c r="C150" s="464" t="s">
        <v>543</v>
      </c>
      <c r="D150" s="171">
        <v>60</v>
      </c>
      <c r="E150" s="170">
        <v>60</v>
      </c>
      <c r="F150" s="294">
        <v>54</v>
      </c>
      <c r="G150" s="173">
        <f>F150/E150*100</f>
        <v>90</v>
      </c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</row>
    <row r="151" spans="1:256" s="119" customFormat="1" ht="25.5">
      <c r="A151" s="343"/>
      <c r="B151" s="144" t="s">
        <v>1129</v>
      </c>
      <c r="C151" s="464" t="s">
        <v>542</v>
      </c>
      <c r="D151" s="171">
        <v>300</v>
      </c>
      <c r="E151" s="170">
        <v>1171</v>
      </c>
      <c r="F151" s="294">
        <v>1049</v>
      </c>
      <c r="G151" s="173">
        <f>F151/E151*100</f>
        <v>89.58155422715627</v>
      </c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56" s="119" customFormat="1" ht="12.75">
      <c r="A152" s="343"/>
      <c r="B152" s="144" t="s">
        <v>1129</v>
      </c>
      <c r="C152" s="464" t="s">
        <v>541</v>
      </c>
      <c r="D152" s="171">
        <v>200</v>
      </c>
      <c r="E152" s="170">
        <v>200</v>
      </c>
      <c r="F152" s="294">
        <v>44</v>
      </c>
      <c r="G152" s="173">
        <f>F152/E152*100</f>
        <v>22</v>
      </c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  <c r="HN152" s="148"/>
      <c r="HO152" s="148"/>
      <c r="HP152" s="148"/>
      <c r="HQ152" s="148"/>
      <c r="HR152" s="148"/>
      <c r="HS152" s="148"/>
      <c r="HT152" s="148"/>
      <c r="HU152" s="148"/>
      <c r="HV152" s="148"/>
      <c r="HW152" s="148"/>
      <c r="HX152" s="148"/>
      <c r="HY152" s="148"/>
      <c r="HZ152" s="148"/>
      <c r="IA152" s="148"/>
      <c r="IB152" s="148"/>
      <c r="IC152" s="148"/>
      <c r="ID152" s="148"/>
      <c r="IE152" s="148"/>
      <c r="IF152" s="148"/>
      <c r="IG152" s="148"/>
      <c r="IH152" s="148"/>
      <c r="II152" s="148"/>
      <c r="IJ152" s="148"/>
      <c r="IK152" s="148"/>
      <c r="IL152" s="148"/>
      <c r="IM152" s="148"/>
      <c r="IN152" s="148"/>
      <c r="IO152" s="148"/>
      <c r="IP152" s="148"/>
      <c r="IQ152" s="148"/>
      <c r="IR152" s="148"/>
      <c r="IS152" s="148"/>
      <c r="IT152" s="148"/>
      <c r="IU152" s="148"/>
      <c r="IV152" s="148"/>
    </row>
    <row r="153" spans="1:256" s="118" customFormat="1" ht="13.5" customHeight="1">
      <c r="A153" s="386"/>
      <c r="B153" s="144" t="s">
        <v>1129</v>
      </c>
      <c r="C153" s="464" t="s">
        <v>1001</v>
      </c>
      <c r="D153" s="171">
        <v>30</v>
      </c>
      <c r="E153" s="170">
        <v>30</v>
      </c>
      <c r="F153" s="294">
        <v>12</v>
      </c>
      <c r="G153" s="173">
        <f>F153/E153*100</f>
        <v>40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8" customFormat="1" ht="12.75">
      <c r="A154" s="343"/>
      <c r="B154" s="358" t="s">
        <v>1130</v>
      </c>
      <c r="C154" s="145" t="s">
        <v>980</v>
      </c>
      <c r="D154" s="171">
        <v>1500</v>
      </c>
      <c r="E154" s="171">
        <v>1376</v>
      </c>
      <c r="F154" s="328">
        <v>1248</v>
      </c>
      <c r="G154" s="173">
        <f aca="true" t="shared" si="8" ref="G154:G163">F154/E154*100</f>
        <v>90.69767441860465</v>
      </c>
      <c r="H154" s="28"/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8" customFormat="1" ht="12.75">
      <c r="A155" s="343"/>
      <c r="B155" s="357" t="s">
        <v>1129</v>
      </c>
      <c r="C155" s="33" t="s">
        <v>1002</v>
      </c>
      <c r="D155" s="169">
        <v>485</v>
      </c>
      <c r="E155" s="27">
        <v>425</v>
      </c>
      <c r="F155" s="308">
        <v>418</v>
      </c>
      <c r="G155" s="173">
        <f t="shared" si="8"/>
        <v>98.3529411764706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8" customFormat="1" ht="12.75">
      <c r="A156" s="343"/>
      <c r="B156" s="359">
        <v>3299</v>
      </c>
      <c r="C156" s="145" t="s">
        <v>672</v>
      </c>
      <c r="D156" s="171">
        <v>1100</v>
      </c>
      <c r="E156" s="171">
        <v>875</v>
      </c>
      <c r="F156" s="294">
        <v>871</v>
      </c>
      <c r="G156" s="173">
        <f t="shared" si="8"/>
        <v>99.54285714285714</v>
      </c>
      <c r="H156" s="28"/>
      <c r="I156" s="28"/>
      <c r="J156" s="28"/>
      <c r="K156" s="28"/>
      <c r="L156" s="28"/>
      <c r="M156" s="28"/>
      <c r="N156" s="28"/>
      <c r="O156" s="80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8" customFormat="1" ht="12.75">
      <c r="A157" s="343"/>
      <c r="B157" s="357" t="s">
        <v>1130</v>
      </c>
      <c r="C157" s="33" t="s">
        <v>828</v>
      </c>
      <c r="D157" s="169">
        <v>230</v>
      </c>
      <c r="E157" s="308">
        <v>230</v>
      </c>
      <c r="F157" s="308">
        <v>230</v>
      </c>
      <c r="G157" s="173">
        <f t="shared" si="8"/>
        <v>100</v>
      </c>
      <c r="H157" s="28"/>
      <c r="I157" s="28"/>
      <c r="J157" s="28"/>
      <c r="K157" s="28"/>
      <c r="L157" s="28"/>
      <c r="M157" s="28"/>
      <c r="N157" s="28"/>
      <c r="O157" s="80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18" customFormat="1" ht="12.75">
      <c r="A158" s="343"/>
      <c r="B158" s="358" t="s">
        <v>1128</v>
      </c>
      <c r="C158" s="145" t="s">
        <v>829</v>
      </c>
      <c r="D158" s="171">
        <v>13115</v>
      </c>
      <c r="E158" s="328">
        <v>12949</v>
      </c>
      <c r="F158" s="328">
        <v>11299</v>
      </c>
      <c r="G158" s="173">
        <f>F158/E158*100</f>
        <v>87.25770329755194</v>
      </c>
      <c r="H158" s="28"/>
      <c r="I158" s="28"/>
      <c r="J158" s="28"/>
      <c r="K158" s="28"/>
      <c r="L158" s="28"/>
      <c r="M158" s="28"/>
      <c r="N158" s="28"/>
      <c r="O158" s="80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18" customFormat="1" ht="12.75">
      <c r="A159" s="343"/>
      <c r="B159" s="358" t="s">
        <v>626</v>
      </c>
      <c r="C159" s="145" t="s">
        <v>956</v>
      </c>
      <c r="D159" s="171">
        <v>0</v>
      </c>
      <c r="E159" s="328">
        <v>185</v>
      </c>
      <c r="F159" s="328">
        <v>185</v>
      </c>
      <c r="G159" s="173">
        <f>F159/E159*100</f>
        <v>100</v>
      </c>
      <c r="H159" s="28"/>
      <c r="I159" s="28"/>
      <c r="J159" s="28"/>
      <c r="K159" s="28"/>
      <c r="L159" s="28"/>
      <c r="M159" s="28"/>
      <c r="N159" s="28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18" customFormat="1" ht="24" customHeight="1">
      <c r="A160" s="343"/>
      <c r="B160" s="144" t="s">
        <v>1129</v>
      </c>
      <c r="C160" s="369" t="s">
        <v>955</v>
      </c>
      <c r="D160" s="171">
        <v>0</v>
      </c>
      <c r="E160" s="170">
        <v>20</v>
      </c>
      <c r="F160" s="294">
        <v>20</v>
      </c>
      <c r="G160" s="173">
        <f>F160/E160*100</f>
        <v>100</v>
      </c>
      <c r="H160" s="28"/>
      <c r="I160" s="28"/>
      <c r="J160" s="28"/>
      <c r="K160" s="28"/>
      <c r="L160" s="28"/>
      <c r="M160" s="28"/>
      <c r="N160" s="28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8" customFormat="1" ht="14.25" customHeight="1">
      <c r="A161" s="343"/>
      <c r="B161" s="144" t="s">
        <v>1128</v>
      </c>
      <c r="C161" s="369" t="s">
        <v>605</v>
      </c>
      <c r="D161" s="171">
        <v>0</v>
      </c>
      <c r="E161" s="170">
        <v>100</v>
      </c>
      <c r="F161" s="294">
        <v>100</v>
      </c>
      <c r="G161" s="173">
        <f>F161/E161*100</f>
        <v>100</v>
      </c>
      <c r="H161" s="28"/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8" customFormat="1" ht="24.75" customHeight="1">
      <c r="A162" s="643"/>
      <c r="B162" s="144" t="s">
        <v>416</v>
      </c>
      <c r="C162" s="369" t="s">
        <v>1222</v>
      </c>
      <c r="D162" s="171">
        <v>0</v>
      </c>
      <c r="E162" s="170">
        <v>80</v>
      </c>
      <c r="F162" s="294">
        <v>80</v>
      </c>
      <c r="G162" s="173">
        <f>F162/E162*100</f>
        <v>100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8" customFormat="1" ht="12.75">
      <c r="A163" s="790" t="s">
        <v>1074</v>
      </c>
      <c r="B163" s="791"/>
      <c r="C163" s="792"/>
      <c r="D163" s="323">
        <f>SUM(D150:D162)</f>
        <v>17020</v>
      </c>
      <c r="E163" s="323">
        <f>SUM(E150:E162)</f>
        <v>17701</v>
      </c>
      <c r="F163" s="323">
        <f>SUM(F150:F162)</f>
        <v>15610</v>
      </c>
      <c r="G163" s="117">
        <f t="shared" si="8"/>
        <v>88.18710807299023</v>
      </c>
      <c r="H163" s="122" t="s">
        <v>357</v>
      </c>
      <c r="I163" s="28"/>
      <c r="J163" s="28"/>
      <c r="K163" s="28"/>
      <c r="L163" s="28"/>
      <c r="M163" s="28"/>
      <c r="N163" s="28"/>
      <c r="O163" s="80" t="s">
        <v>371</v>
      </c>
      <c r="P163" s="8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7" ht="9" customHeight="1">
      <c r="A164" s="73"/>
      <c r="B164" s="40"/>
      <c r="C164" s="40"/>
      <c r="D164" s="54"/>
      <c r="E164" s="283"/>
      <c r="F164" s="53"/>
      <c r="G164" s="37"/>
    </row>
    <row r="165" spans="1:256" s="118" customFormat="1" ht="12.75">
      <c r="A165" s="42" t="s">
        <v>533</v>
      </c>
      <c r="B165" s="516"/>
      <c r="C165" s="11"/>
      <c r="D165" s="15"/>
      <c r="E165" s="15"/>
      <c r="F165" s="15"/>
      <c r="G165"/>
      <c r="H165" s="28"/>
      <c r="I165" s="28"/>
      <c r="J165" s="28"/>
      <c r="K165" s="28"/>
      <c r="L165" s="28"/>
      <c r="M165" s="28"/>
      <c r="N165" s="28"/>
      <c r="O165" s="8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18" customFormat="1" ht="7.5" customHeight="1">
      <c r="A166" s="389"/>
      <c r="B166" s="390"/>
      <c r="C166" s="17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80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18" customFormat="1" ht="25.5" customHeight="1">
      <c r="A167" s="7" t="s">
        <v>1173</v>
      </c>
      <c r="B167" s="7" t="s">
        <v>670</v>
      </c>
      <c r="C167" s="5" t="s">
        <v>1175</v>
      </c>
      <c r="D167" s="51" t="s">
        <v>133</v>
      </c>
      <c r="E167" s="58" t="s">
        <v>134</v>
      </c>
      <c r="F167" s="5" t="s">
        <v>1145</v>
      </c>
      <c r="G167" s="50" t="s">
        <v>136</v>
      </c>
      <c r="H167" s="28" t="s">
        <v>358</v>
      </c>
      <c r="I167" s="28"/>
      <c r="J167" s="28"/>
      <c r="K167" s="28"/>
      <c r="L167" s="28"/>
      <c r="M167" s="28"/>
      <c r="N167" s="28"/>
      <c r="O167" s="8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18" customFormat="1" ht="13.5" customHeight="1">
      <c r="A168" s="350">
        <v>30</v>
      </c>
      <c r="B168" s="419" t="s">
        <v>663</v>
      </c>
      <c r="C168" s="33" t="s">
        <v>530</v>
      </c>
      <c r="D168" s="27">
        <v>3375</v>
      </c>
      <c r="E168" s="27">
        <v>3375</v>
      </c>
      <c r="F168" s="308">
        <v>3375</v>
      </c>
      <c r="G168" s="301">
        <f>F168/E168*100</f>
        <v>100</v>
      </c>
      <c r="H168" s="28"/>
      <c r="I168" s="28"/>
      <c r="J168" s="28"/>
      <c r="K168" s="28"/>
      <c r="L168" s="28"/>
      <c r="M168" s="28"/>
      <c r="N168" s="28"/>
      <c r="O168" s="8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18" customFormat="1" ht="12.75">
      <c r="A169" s="790" t="s">
        <v>1075</v>
      </c>
      <c r="B169" s="791"/>
      <c r="C169" s="792"/>
      <c r="D169" s="116">
        <f>SUM(D168:D168)</f>
        <v>3375</v>
      </c>
      <c r="E169" s="116">
        <f>SUM(E168:E168)</f>
        <v>3375</v>
      </c>
      <c r="F169" s="323">
        <f>SUM(F168:F168)</f>
        <v>3375</v>
      </c>
      <c r="G169" s="378">
        <f>F169/E169*100</f>
        <v>100</v>
      </c>
      <c r="H169" s="122" t="s">
        <v>357</v>
      </c>
      <c r="I169" s="28"/>
      <c r="J169" s="28"/>
      <c r="K169" s="28"/>
      <c r="L169" s="28"/>
      <c r="M169" s="28"/>
      <c r="N169" s="28"/>
      <c r="O169" s="80" t="s">
        <v>371</v>
      </c>
      <c r="P169" s="80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18" customFormat="1" ht="9.75" customHeight="1">
      <c r="A170" s="387"/>
      <c r="B170" s="387"/>
      <c r="C170" s="387"/>
      <c r="D170" s="388"/>
      <c r="E170" s="388"/>
      <c r="F170" s="367"/>
      <c r="G170" s="30"/>
      <c r="H170" s="122"/>
      <c r="I170" s="28"/>
      <c r="J170" s="28"/>
      <c r="K170" s="28"/>
      <c r="L170" s="28"/>
      <c r="M170" s="28"/>
      <c r="N170" s="28"/>
      <c r="O170" s="80"/>
      <c r="P170" s="80"/>
      <c r="Q170" s="15"/>
      <c r="R170" s="15"/>
      <c r="S170" s="15"/>
      <c r="T170" s="15"/>
      <c r="U170" s="148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6" ht="15.75" customHeight="1">
      <c r="A171" s="793" t="s">
        <v>64</v>
      </c>
      <c r="B171" s="793"/>
      <c r="C171" s="793"/>
      <c r="D171" s="55"/>
      <c r="E171" s="18"/>
      <c r="F171" s="80"/>
    </row>
    <row r="172" spans="1:6" ht="8.25" customHeight="1">
      <c r="A172" s="20"/>
      <c r="B172" s="20"/>
      <c r="C172" s="20"/>
      <c r="D172" s="55"/>
      <c r="E172" s="18"/>
      <c r="F172" s="80"/>
    </row>
    <row r="173" spans="1:7" ht="25.5" customHeight="1">
      <c r="A173" s="7" t="s">
        <v>1173</v>
      </c>
      <c r="B173" s="7" t="s">
        <v>1174</v>
      </c>
      <c r="C173" s="5" t="s">
        <v>1175</v>
      </c>
      <c r="D173" s="51" t="s">
        <v>133</v>
      </c>
      <c r="E173" s="58" t="s">
        <v>134</v>
      </c>
      <c r="F173" s="5" t="s">
        <v>1145</v>
      </c>
      <c r="G173" s="50" t="s">
        <v>136</v>
      </c>
    </row>
    <row r="174" spans="1:7" ht="39" customHeight="1">
      <c r="A174" s="144" t="s">
        <v>893</v>
      </c>
      <c r="B174" s="368" t="s">
        <v>663</v>
      </c>
      <c r="C174" s="131" t="s">
        <v>410</v>
      </c>
      <c r="D174" s="171">
        <v>1600</v>
      </c>
      <c r="E174" s="170">
        <v>3850</v>
      </c>
      <c r="F174" s="294">
        <v>3836</v>
      </c>
      <c r="G174" s="301">
        <f>F174/E174*100</f>
        <v>99.63636363636364</v>
      </c>
    </row>
    <row r="175" spans="1:7" ht="24.75" customHeight="1">
      <c r="A175" s="144" t="s">
        <v>893</v>
      </c>
      <c r="B175" s="368">
        <v>3419</v>
      </c>
      <c r="C175" s="447" t="s">
        <v>1205</v>
      </c>
      <c r="D175" s="171">
        <v>0</v>
      </c>
      <c r="E175" s="170">
        <v>12000</v>
      </c>
      <c r="F175" s="294">
        <v>12000</v>
      </c>
      <c r="G175" s="301">
        <f>F175/E175*100</f>
        <v>100</v>
      </c>
    </row>
    <row r="176" spans="1:7" ht="25.5" customHeight="1">
      <c r="A176" s="144" t="s">
        <v>893</v>
      </c>
      <c r="B176" s="368">
        <v>3419</v>
      </c>
      <c r="C176" s="447" t="s">
        <v>1206</v>
      </c>
      <c r="D176" s="171">
        <v>0</v>
      </c>
      <c r="E176" s="170">
        <v>9250</v>
      </c>
      <c r="F176" s="294">
        <v>9250</v>
      </c>
      <c r="G176" s="301">
        <f>F176/E176*100</f>
        <v>100</v>
      </c>
    </row>
    <row r="177" spans="1:7" ht="25.5" customHeight="1">
      <c r="A177" s="144" t="s">
        <v>893</v>
      </c>
      <c r="B177" s="368">
        <v>3419</v>
      </c>
      <c r="C177" s="447" t="s">
        <v>1010</v>
      </c>
      <c r="D177" s="171">
        <v>0</v>
      </c>
      <c r="E177" s="170">
        <v>7000</v>
      </c>
      <c r="F177" s="294">
        <v>6962</v>
      </c>
      <c r="G177" s="301">
        <f>F177/E177*100</f>
        <v>99.45714285714286</v>
      </c>
    </row>
    <row r="178" spans="1:256" s="28" customFormat="1" ht="12.75">
      <c r="A178" s="195"/>
      <c r="B178" s="212"/>
      <c r="C178" s="211" t="s">
        <v>481</v>
      </c>
      <c r="D178" s="196">
        <f>SUM(D174:D177)</f>
        <v>1600</v>
      </c>
      <c r="E178" s="196">
        <f>SUM(E174:E177)</f>
        <v>32100</v>
      </c>
      <c r="F178" s="196">
        <f>SUM(F174:F177)</f>
        <v>32048</v>
      </c>
      <c r="G178" s="117">
        <f>F178/E178*100</f>
        <v>99.8380062305296</v>
      </c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28" customFormat="1" ht="12" customHeight="1">
      <c r="A179" s="16"/>
      <c r="B179" s="67"/>
      <c r="C179" s="199"/>
      <c r="D179" s="200"/>
      <c r="E179" s="201"/>
      <c r="F179" s="249"/>
      <c r="G179" s="30"/>
      <c r="O179" s="80"/>
      <c r="P179" s="15"/>
      <c r="Q179" s="15"/>
      <c r="R179" s="15"/>
      <c r="S179" s="15"/>
      <c r="T179" s="15"/>
      <c r="U179" s="15"/>
      <c r="V179" s="148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28" customFormat="1" ht="12.75">
      <c r="A180" s="794" t="s">
        <v>1036</v>
      </c>
      <c r="B180" s="795"/>
      <c r="C180" s="796"/>
      <c r="D180" s="200"/>
      <c r="E180" s="201"/>
      <c r="F180" s="249"/>
      <c r="G180" s="30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10.5" customHeight="1">
      <c r="A181" s="505"/>
      <c r="B181" s="506"/>
      <c r="C181" s="507"/>
      <c r="D181" s="200"/>
      <c r="E181" s="201"/>
      <c r="F181" s="249"/>
      <c r="G181" s="30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18" customFormat="1" ht="24.75" customHeight="1">
      <c r="A182" s="7" t="s">
        <v>1173</v>
      </c>
      <c r="B182" s="7" t="s">
        <v>1174</v>
      </c>
      <c r="C182" s="5" t="s">
        <v>1175</v>
      </c>
      <c r="D182" s="51" t="s">
        <v>133</v>
      </c>
      <c r="E182" s="58" t="s">
        <v>134</v>
      </c>
      <c r="F182" s="5" t="s">
        <v>1145</v>
      </c>
      <c r="G182" s="50" t="s">
        <v>136</v>
      </c>
      <c r="H182" s="28" t="s">
        <v>358</v>
      </c>
      <c r="I182" s="28"/>
      <c r="J182" s="28"/>
      <c r="K182" s="28"/>
      <c r="L182" s="28"/>
      <c r="M182" s="28"/>
      <c r="N182" s="28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18" customFormat="1" ht="25.5" customHeight="1">
      <c r="A183" s="144" t="s">
        <v>893</v>
      </c>
      <c r="B183" s="420" t="s">
        <v>539</v>
      </c>
      <c r="C183" s="356" t="s">
        <v>982</v>
      </c>
      <c r="D183" s="171">
        <v>1000</v>
      </c>
      <c r="E183" s="171">
        <v>1000</v>
      </c>
      <c r="F183" s="294">
        <v>1000</v>
      </c>
      <c r="G183" s="301">
        <f aca="true" t="shared" si="9" ref="G183:G190">F183/E183*100</f>
        <v>100</v>
      </c>
      <c r="H183" s="28"/>
      <c r="I183" s="28"/>
      <c r="J183" s="28"/>
      <c r="K183" s="28"/>
      <c r="L183" s="28"/>
      <c r="M183" s="28"/>
      <c r="N183" s="28"/>
      <c r="O183" s="80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8" customFormat="1" ht="25.5">
      <c r="A184" s="144" t="s">
        <v>893</v>
      </c>
      <c r="B184" s="420" t="s">
        <v>1051</v>
      </c>
      <c r="C184" s="356" t="s">
        <v>862</v>
      </c>
      <c r="D184" s="171">
        <v>1000</v>
      </c>
      <c r="E184" s="171">
        <v>1000</v>
      </c>
      <c r="F184" s="294">
        <v>998</v>
      </c>
      <c r="G184" s="301">
        <f t="shared" si="9"/>
        <v>99.8</v>
      </c>
      <c r="H184" s="28"/>
      <c r="I184" s="28"/>
      <c r="J184" s="28"/>
      <c r="K184" s="28"/>
      <c r="L184" s="28"/>
      <c r="M184" s="28"/>
      <c r="N184" s="28"/>
      <c r="O184" s="80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8" customFormat="1" ht="25.5">
      <c r="A185" s="144" t="s">
        <v>893</v>
      </c>
      <c r="B185" s="420" t="s">
        <v>663</v>
      </c>
      <c r="C185" s="356" t="s">
        <v>863</v>
      </c>
      <c r="D185" s="171">
        <v>4000</v>
      </c>
      <c r="E185" s="171">
        <v>4000</v>
      </c>
      <c r="F185" s="294">
        <v>3966</v>
      </c>
      <c r="G185" s="301">
        <f t="shared" si="9"/>
        <v>99.15</v>
      </c>
      <c r="H185" s="28"/>
      <c r="I185" s="28"/>
      <c r="J185" s="28"/>
      <c r="K185" s="28"/>
      <c r="L185" s="28"/>
      <c r="M185" s="28"/>
      <c r="N185" s="28"/>
      <c r="O185" s="80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8" customFormat="1" ht="25.5">
      <c r="A186" s="144" t="s">
        <v>893</v>
      </c>
      <c r="B186" s="420" t="s">
        <v>1129</v>
      </c>
      <c r="C186" s="356" t="s">
        <v>963</v>
      </c>
      <c r="D186" s="171">
        <v>1000</v>
      </c>
      <c r="E186" s="171">
        <v>1000</v>
      </c>
      <c r="F186" s="294">
        <v>696</v>
      </c>
      <c r="G186" s="301">
        <f t="shared" si="9"/>
        <v>69.6</v>
      </c>
      <c r="H186" s="28"/>
      <c r="I186" s="28"/>
      <c r="J186" s="28"/>
      <c r="K186" s="28"/>
      <c r="L186" s="28"/>
      <c r="M186" s="28"/>
      <c r="N186" s="28"/>
      <c r="O186" s="8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8" customFormat="1" ht="37.5" customHeight="1">
      <c r="A187" s="144" t="s">
        <v>893</v>
      </c>
      <c r="B187" s="368" t="s">
        <v>663</v>
      </c>
      <c r="C187" s="131" t="s">
        <v>981</v>
      </c>
      <c r="D187" s="171">
        <v>7900</v>
      </c>
      <c r="E187" s="294">
        <v>7900</v>
      </c>
      <c r="F187" s="294">
        <v>7888</v>
      </c>
      <c r="G187" s="301">
        <f t="shared" si="9"/>
        <v>99.84810126582279</v>
      </c>
      <c r="H187" s="28"/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8" customFormat="1" ht="15" customHeight="1">
      <c r="A188" s="144" t="s">
        <v>893</v>
      </c>
      <c r="B188" s="368" t="s">
        <v>663</v>
      </c>
      <c r="C188" s="447" t="s">
        <v>848</v>
      </c>
      <c r="D188" s="171">
        <v>0</v>
      </c>
      <c r="E188" s="170">
        <v>2448</v>
      </c>
      <c r="F188" s="294">
        <v>2448</v>
      </c>
      <c r="G188" s="301">
        <f t="shared" si="9"/>
        <v>100</v>
      </c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18" customFormat="1" ht="15" customHeight="1">
      <c r="A189" s="144" t="s">
        <v>893</v>
      </c>
      <c r="B189" s="368" t="s">
        <v>663</v>
      </c>
      <c r="C189" s="447" t="s">
        <v>860</v>
      </c>
      <c r="D189" s="171">
        <v>0</v>
      </c>
      <c r="E189" s="170">
        <v>783</v>
      </c>
      <c r="F189" s="294">
        <v>783</v>
      </c>
      <c r="G189" s="301">
        <f t="shared" si="9"/>
        <v>100</v>
      </c>
      <c r="H189" s="28"/>
      <c r="I189" s="28"/>
      <c r="J189" s="28"/>
      <c r="K189" s="28"/>
      <c r="L189" s="28"/>
      <c r="M189" s="28"/>
      <c r="N189" s="28"/>
      <c r="O189" s="80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18" customFormat="1" ht="12.75">
      <c r="A190" s="790" t="s">
        <v>1076</v>
      </c>
      <c r="B190" s="791"/>
      <c r="C190" s="792"/>
      <c r="D190" s="116">
        <f>SUM(D183:D189)</f>
        <v>14900</v>
      </c>
      <c r="E190" s="116">
        <f>SUM(E183:E189)</f>
        <v>18131</v>
      </c>
      <c r="F190" s="116">
        <f>SUM(F183:F189)</f>
        <v>17779</v>
      </c>
      <c r="G190" s="378">
        <f t="shared" si="9"/>
        <v>98.05857371352931</v>
      </c>
      <c r="H190" s="122" t="s">
        <v>357</v>
      </c>
      <c r="I190" s="28"/>
      <c r="J190" s="28"/>
      <c r="K190" s="28"/>
      <c r="L190" s="28"/>
      <c r="M190" s="28"/>
      <c r="N190" s="28"/>
      <c r="O190" s="80" t="s">
        <v>371</v>
      </c>
      <c r="P190" s="80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18" customFormat="1" ht="9.75" customHeight="1">
      <c r="A191" s="387"/>
      <c r="B191" s="387"/>
      <c r="C191" s="387"/>
      <c r="D191" s="388"/>
      <c r="E191" s="388"/>
      <c r="F191" s="367"/>
      <c r="G191" s="478"/>
      <c r="H191" s="122"/>
      <c r="I191" s="28"/>
      <c r="J191" s="28"/>
      <c r="K191" s="28"/>
      <c r="L191" s="28"/>
      <c r="M191" s="28"/>
      <c r="N191" s="28"/>
      <c r="O191" s="80"/>
      <c r="P191" s="80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18" customFormat="1" ht="14.25" customHeight="1">
      <c r="A192" s="793" t="s">
        <v>969</v>
      </c>
      <c r="B192" s="793"/>
      <c r="C192" s="793"/>
      <c r="D192" s="793"/>
      <c r="E192" s="793"/>
      <c r="F192" s="367"/>
      <c r="G192" s="478"/>
      <c r="H192" s="122"/>
      <c r="I192" s="28"/>
      <c r="J192" s="28"/>
      <c r="K192" s="28"/>
      <c r="L192" s="28"/>
      <c r="M192" s="28"/>
      <c r="N192" s="28"/>
      <c r="O192" s="80"/>
      <c r="P192" s="80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8" customFormat="1" ht="9" customHeight="1">
      <c r="A193" s="504"/>
      <c r="B193" s="504"/>
      <c r="C193" s="504"/>
      <c r="D193" s="504"/>
      <c r="E193" s="504"/>
      <c r="F193" s="367"/>
      <c r="G193" s="478"/>
      <c r="H193" s="122"/>
      <c r="I193" s="28"/>
      <c r="J193" s="28"/>
      <c r="K193" s="28"/>
      <c r="L193" s="28"/>
      <c r="M193" s="28"/>
      <c r="N193" s="28"/>
      <c r="O193" s="80"/>
      <c r="P193" s="80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8" customFormat="1" ht="24.75" customHeight="1">
      <c r="A194" s="7" t="s">
        <v>1173</v>
      </c>
      <c r="B194" s="7" t="s">
        <v>1174</v>
      </c>
      <c r="C194" s="5" t="s">
        <v>1175</v>
      </c>
      <c r="D194" s="51" t="s">
        <v>133</v>
      </c>
      <c r="E194" s="58" t="s">
        <v>134</v>
      </c>
      <c r="F194" s="5" t="s">
        <v>1145</v>
      </c>
      <c r="G194" s="50" t="s">
        <v>136</v>
      </c>
      <c r="H194" s="28" t="s">
        <v>358</v>
      </c>
      <c r="I194" s="28"/>
      <c r="J194" s="28"/>
      <c r="K194" s="28"/>
      <c r="L194" s="28"/>
      <c r="M194" s="28"/>
      <c r="N194" s="28"/>
      <c r="O194" s="80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8" customFormat="1" ht="12.75">
      <c r="A195" s="132">
        <v>30</v>
      </c>
      <c r="B195" s="357" t="s">
        <v>40</v>
      </c>
      <c r="C195" s="33" t="s">
        <v>41</v>
      </c>
      <c r="D195" s="27">
        <v>0</v>
      </c>
      <c r="E195" s="27">
        <v>140</v>
      </c>
      <c r="F195" s="308">
        <v>140</v>
      </c>
      <c r="G195" s="301">
        <f>F195/E195*100</f>
        <v>100</v>
      </c>
      <c r="H195" s="28"/>
      <c r="I195" s="28"/>
      <c r="J195" s="28"/>
      <c r="K195" s="28"/>
      <c r="L195" s="28"/>
      <c r="M195" s="28"/>
      <c r="N195" s="28"/>
      <c r="O195" s="80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28" customFormat="1" ht="9.75" customHeight="1">
      <c r="A196" s="16"/>
      <c r="B196" s="67"/>
      <c r="C196" s="199"/>
      <c r="D196" s="200"/>
      <c r="E196" s="201"/>
      <c r="F196" s="249"/>
      <c r="G196" s="30"/>
      <c r="O196" s="80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28" customFormat="1" ht="12.75">
      <c r="A197" s="204"/>
      <c r="B197" s="214"/>
      <c r="C197" s="213" t="s">
        <v>482</v>
      </c>
      <c r="D197" s="205">
        <f>D79+D100+D117+D145+D163+D169+D178+D190</f>
        <v>4108275</v>
      </c>
      <c r="E197" s="205">
        <f>E79+E100+E117+E145+E163+E169+E178+E190+E195</f>
        <v>4374583</v>
      </c>
      <c r="F197" s="205">
        <f>F79+F100+F117+F145+F163+F169+F178+F190+F195</f>
        <v>4371537</v>
      </c>
      <c r="G197" s="404">
        <f>F197/E197*100</f>
        <v>99.93037050617167</v>
      </c>
      <c r="O197" s="80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28" customFormat="1" ht="10.5" customHeight="1">
      <c r="A198" s="16"/>
      <c r="B198" s="67"/>
      <c r="C198" s="199"/>
      <c r="D198" s="200"/>
      <c r="E198" s="201"/>
      <c r="F198" s="202"/>
      <c r="G198" s="203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118" customFormat="1" ht="15.75">
      <c r="A199" s="72" t="s">
        <v>65</v>
      </c>
      <c r="B199" s="28"/>
      <c r="C199" s="28"/>
      <c r="D199" s="80"/>
      <c r="E199" s="80"/>
      <c r="F199" s="80"/>
      <c r="G199" s="28"/>
      <c r="H199" s="28"/>
      <c r="I199" s="28"/>
      <c r="J199" s="28"/>
      <c r="K199" s="28"/>
      <c r="L199" s="28"/>
      <c r="M199" s="28"/>
      <c r="N199" s="28"/>
      <c r="O199" s="80" t="s">
        <v>373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18" customFormat="1" ht="11.25" customHeight="1">
      <c r="A200" s="28"/>
      <c r="B200"/>
      <c r="C200"/>
      <c r="D200" s="15"/>
      <c r="E200" s="15"/>
      <c r="F200" s="15"/>
      <c r="G200"/>
      <c r="H200" s="28"/>
      <c r="I200" s="28"/>
      <c r="J200" s="28"/>
      <c r="K200" s="28"/>
      <c r="L200" s="28"/>
      <c r="M200" s="28"/>
      <c r="N200" s="28"/>
      <c r="O200" s="80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8" customFormat="1" ht="14.25" customHeight="1">
      <c r="A201" s="63" t="s">
        <v>59</v>
      </c>
      <c r="B201"/>
      <c r="C201"/>
      <c r="D201" s="15"/>
      <c r="E201" s="15"/>
      <c r="F201" s="15"/>
      <c r="G201"/>
      <c r="H201" s="28"/>
      <c r="I201" s="28"/>
      <c r="J201" s="28"/>
      <c r="K201" s="28"/>
      <c r="L201" s="28"/>
      <c r="M201" s="28"/>
      <c r="N201" s="28"/>
      <c r="O201" s="80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8" customFormat="1" ht="9" customHeight="1">
      <c r="A202" s="63"/>
      <c r="B202"/>
      <c r="C202"/>
      <c r="D202" s="15"/>
      <c r="E202" s="15"/>
      <c r="F202" s="15"/>
      <c r="G202"/>
      <c r="H202" s="28"/>
      <c r="I202" s="28"/>
      <c r="J202" s="28"/>
      <c r="K202" s="28"/>
      <c r="L202" s="28"/>
      <c r="M202" s="28"/>
      <c r="N202" s="28"/>
      <c r="O202" s="80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8" customFormat="1" ht="24.75" customHeight="1">
      <c r="A203" s="7" t="s">
        <v>1173</v>
      </c>
      <c r="B203" s="7" t="s">
        <v>1174</v>
      </c>
      <c r="C203" s="5" t="s">
        <v>1175</v>
      </c>
      <c r="D203" s="51" t="s">
        <v>133</v>
      </c>
      <c r="E203" s="58" t="s">
        <v>134</v>
      </c>
      <c r="F203" s="5" t="s">
        <v>1145</v>
      </c>
      <c r="G203" s="50" t="s">
        <v>136</v>
      </c>
      <c r="H203" s="28"/>
      <c r="I203" s="28"/>
      <c r="J203" s="28"/>
      <c r="K203" s="28"/>
      <c r="L203" s="28"/>
      <c r="M203" s="28"/>
      <c r="N203" s="28"/>
      <c r="O203" s="80"/>
      <c r="P203" s="15"/>
      <c r="Q203" s="15"/>
      <c r="R203" s="15"/>
      <c r="S203" s="148"/>
      <c r="T203" s="15"/>
      <c r="U203" s="148"/>
      <c r="V203" s="148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18" ht="12.75">
      <c r="A204" s="420" t="s">
        <v>66</v>
      </c>
      <c r="B204" s="368">
        <v>3317</v>
      </c>
      <c r="C204" s="293" t="s">
        <v>634</v>
      </c>
      <c r="D204" s="328">
        <v>150</v>
      </c>
      <c r="E204" s="170">
        <v>150</v>
      </c>
      <c r="F204" s="294">
        <v>92</v>
      </c>
      <c r="G204" s="301">
        <f>F204/E204*100</f>
        <v>61.33333333333333</v>
      </c>
      <c r="R204" s="181"/>
    </row>
    <row r="205" spans="1:19" ht="25.5">
      <c r="A205" s="420" t="s">
        <v>66</v>
      </c>
      <c r="B205" s="368">
        <v>3319</v>
      </c>
      <c r="C205" s="293" t="s">
        <v>1000</v>
      </c>
      <c r="D205" s="328">
        <v>1920</v>
      </c>
      <c r="E205" s="170">
        <v>1697</v>
      </c>
      <c r="F205" s="294">
        <v>1573</v>
      </c>
      <c r="G205" s="301">
        <f>F205/E205*100</f>
        <v>92.69298762522098</v>
      </c>
      <c r="S205" s="148"/>
    </row>
    <row r="206" spans="1:7" ht="25.5" customHeight="1">
      <c r="A206" s="420" t="s">
        <v>66</v>
      </c>
      <c r="B206" s="368">
        <v>3322</v>
      </c>
      <c r="C206" s="293" t="s">
        <v>636</v>
      </c>
      <c r="D206" s="328">
        <v>500</v>
      </c>
      <c r="E206" s="294">
        <v>500</v>
      </c>
      <c r="F206" s="294">
        <v>477</v>
      </c>
      <c r="G206" s="301">
        <f>F206/E206*100</f>
        <v>95.39999999999999</v>
      </c>
    </row>
    <row r="207" spans="1:7" ht="12.75" customHeight="1" hidden="1">
      <c r="A207" s="250"/>
      <c r="B207" s="251"/>
      <c r="C207" s="471" t="s">
        <v>385</v>
      </c>
      <c r="D207" s="472"/>
      <c r="E207" s="412"/>
      <c r="F207" s="324"/>
      <c r="G207" s="71"/>
    </row>
    <row r="208" spans="1:7" ht="12.75" customHeight="1" hidden="1">
      <c r="A208" s="789" t="s">
        <v>386</v>
      </c>
      <c r="B208" s="789"/>
      <c r="C208" s="789"/>
      <c r="D208" s="789"/>
      <c r="E208" s="412"/>
      <c r="F208" s="324"/>
      <c r="G208" s="71"/>
    </row>
    <row r="209" spans="1:7" ht="12.75" customHeight="1" hidden="1">
      <c r="A209" s="789" t="s">
        <v>387</v>
      </c>
      <c r="B209" s="789"/>
      <c r="C209" s="789"/>
      <c r="D209" s="789"/>
      <c r="E209" s="412"/>
      <c r="F209" s="324"/>
      <c r="G209" s="71"/>
    </row>
    <row r="210" spans="1:7" ht="12.75" customHeight="1" hidden="1">
      <c r="A210" s="789" t="s">
        <v>390</v>
      </c>
      <c r="B210" s="789"/>
      <c r="C210" s="789"/>
      <c r="D210" s="789"/>
      <c r="E210" s="412"/>
      <c r="F210" s="324"/>
      <c r="G210" s="71"/>
    </row>
    <row r="211" spans="1:7" ht="12.75" customHeight="1" hidden="1">
      <c r="A211" s="789" t="s">
        <v>391</v>
      </c>
      <c r="B211" s="789"/>
      <c r="C211" s="789"/>
      <c r="D211" s="789"/>
      <c r="E211" s="412"/>
      <c r="F211" s="324"/>
      <c r="G211" s="71"/>
    </row>
    <row r="212" spans="1:7" ht="12.75" customHeight="1" hidden="1">
      <c r="A212" s="844" t="s">
        <v>392</v>
      </c>
      <c r="B212" s="844"/>
      <c r="C212" s="844"/>
      <c r="D212" s="844"/>
      <c r="E212" s="412"/>
      <c r="F212" s="324"/>
      <c r="G212" s="71"/>
    </row>
    <row r="213" spans="1:7" ht="25.5" customHeight="1">
      <c r="A213" s="420" t="s">
        <v>66</v>
      </c>
      <c r="B213" s="368">
        <v>3313</v>
      </c>
      <c r="C213" s="293" t="s">
        <v>964</v>
      </c>
      <c r="D213" s="328">
        <v>200</v>
      </c>
      <c r="E213" s="294">
        <v>200</v>
      </c>
      <c r="F213" s="294">
        <v>50</v>
      </c>
      <c r="G213" s="301">
        <f>F213/E213*100</f>
        <v>25</v>
      </c>
    </row>
    <row r="214" spans="1:256" s="118" customFormat="1" ht="12.75">
      <c r="A214" s="195"/>
      <c r="B214" s="212"/>
      <c r="C214" s="211" t="s">
        <v>480</v>
      </c>
      <c r="D214" s="242">
        <f>SUM(D204:D213)</f>
        <v>2770</v>
      </c>
      <c r="E214" s="242">
        <f>SUM(E204:E213)</f>
        <v>2547</v>
      </c>
      <c r="F214" s="486">
        <f>SUM(F204:F213)</f>
        <v>2192</v>
      </c>
      <c r="G214" s="378">
        <f>F214/E214*100</f>
        <v>86.06203376521397</v>
      </c>
      <c r="H214" s="122" t="s">
        <v>79</v>
      </c>
      <c r="I214" s="28"/>
      <c r="J214" s="28"/>
      <c r="K214" s="28"/>
      <c r="L214" s="28"/>
      <c r="M214" s="28"/>
      <c r="N214" s="28"/>
      <c r="O214" s="80" t="s">
        <v>372</v>
      </c>
      <c r="P214" s="80"/>
      <c r="Q214" s="15"/>
      <c r="R214" s="148"/>
      <c r="S214" s="15"/>
      <c r="T214" s="15"/>
      <c r="U214" s="148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8" customFormat="1" ht="11.25" customHeight="1">
      <c r="A215" s="16"/>
      <c r="B215" s="67"/>
      <c r="C215" s="199"/>
      <c r="D215" s="377"/>
      <c r="E215" s="201"/>
      <c r="F215" s="249"/>
      <c r="G215" s="30"/>
      <c r="H215" s="122"/>
      <c r="I215" s="28"/>
      <c r="J215" s="28"/>
      <c r="K215" s="28"/>
      <c r="L215" s="28"/>
      <c r="M215" s="28"/>
      <c r="N215" s="28"/>
      <c r="O215" s="80"/>
      <c r="P215" s="80"/>
      <c r="Q215" s="15"/>
      <c r="R215" s="148"/>
      <c r="S215" s="15"/>
      <c r="T215" s="15"/>
      <c r="U215" s="148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8" customFormat="1" ht="14.25" customHeight="1">
      <c r="A216" s="373" t="s">
        <v>417</v>
      </c>
      <c r="B216" s="200"/>
      <c r="C216" s="201"/>
      <c r="D216" s="249"/>
      <c r="E216" s="201"/>
      <c r="F216" s="249"/>
      <c r="G216" s="30"/>
      <c r="H216" s="122"/>
      <c r="I216" s="28"/>
      <c r="J216" s="28"/>
      <c r="K216" s="28"/>
      <c r="L216" s="28"/>
      <c r="M216" s="28"/>
      <c r="N216" s="28"/>
      <c r="O216" s="80"/>
      <c r="P216" s="80"/>
      <c r="Q216" s="15"/>
      <c r="R216" s="148"/>
      <c r="S216" s="15"/>
      <c r="T216" s="15"/>
      <c r="U216" s="148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8" customFormat="1" ht="9.75" customHeight="1">
      <c r="A217" s="373"/>
      <c r="B217" s="200"/>
      <c r="C217" s="201"/>
      <c r="D217" s="249"/>
      <c r="E217" s="201"/>
      <c r="F217" s="249"/>
      <c r="G217" s="30"/>
      <c r="H217" s="122"/>
      <c r="I217" s="28"/>
      <c r="J217" s="28"/>
      <c r="K217" s="28"/>
      <c r="L217" s="28"/>
      <c r="M217" s="28"/>
      <c r="N217" s="28"/>
      <c r="O217" s="80"/>
      <c r="P217" s="80"/>
      <c r="Q217" s="15"/>
      <c r="R217" s="148"/>
      <c r="S217" s="15"/>
      <c r="T217" s="15"/>
      <c r="U217" s="148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8" customFormat="1" ht="25.5" customHeight="1">
      <c r="A218" s="7" t="s">
        <v>1173</v>
      </c>
      <c r="B218" s="7" t="s">
        <v>1174</v>
      </c>
      <c r="C218" s="5" t="s">
        <v>1175</v>
      </c>
      <c r="D218" s="51" t="s">
        <v>133</v>
      </c>
      <c r="E218" s="58" t="s">
        <v>134</v>
      </c>
      <c r="F218" s="5" t="s">
        <v>1145</v>
      </c>
      <c r="G218" s="50" t="s">
        <v>136</v>
      </c>
      <c r="H218" s="122"/>
      <c r="I218" s="28"/>
      <c r="J218" s="28"/>
      <c r="K218" s="28"/>
      <c r="L218" s="28"/>
      <c r="M218" s="28"/>
      <c r="N218" s="28"/>
      <c r="O218" s="80"/>
      <c r="P218" s="80"/>
      <c r="Q218" s="15"/>
      <c r="R218" s="148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8" customFormat="1" ht="12.75">
      <c r="A219" s="144" t="s">
        <v>66</v>
      </c>
      <c r="B219" s="140">
        <v>3311</v>
      </c>
      <c r="C219" s="131" t="s">
        <v>1078</v>
      </c>
      <c r="D219" s="328">
        <v>28400</v>
      </c>
      <c r="E219" s="294">
        <v>30445</v>
      </c>
      <c r="F219" s="294">
        <v>30445</v>
      </c>
      <c r="G219" s="301">
        <f aca="true" t="shared" si="10" ref="G219:G226">F219/E219*100</f>
        <v>100</v>
      </c>
      <c r="H219" s="122"/>
      <c r="I219" s="28"/>
      <c r="J219" s="28"/>
      <c r="K219" s="28"/>
      <c r="L219" s="28"/>
      <c r="M219" s="28"/>
      <c r="N219" s="28"/>
      <c r="O219" s="80"/>
      <c r="P219" s="80"/>
      <c r="Q219" s="15"/>
      <c r="R219" s="148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8" customFormat="1" ht="12.75" customHeight="1">
      <c r="A220" s="335">
        <v>40</v>
      </c>
      <c r="B220" s="335">
        <v>3314</v>
      </c>
      <c r="C220" s="338" t="s">
        <v>983</v>
      </c>
      <c r="D220" s="336">
        <v>20509</v>
      </c>
      <c r="E220" s="337">
        <v>21214</v>
      </c>
      <c r="F220" s="294">
        <v>21214</v>
      </c>
      <c r="G220" s="301">
        <f t="shared" si="10"/>
        <v>100</v>
      </c>
      <c r="H220" s="122"/>
      <c r="I220" s="28"/>
      <c r="J220" s="28"/>
      <c r="K220" s="28"/>
      <c r="L220" s="28"/>
      <c r="M220" s="28"/>
      <c r="N220" s="28"/>
      <c r="O220" s="80"/>
      <c r="P220" s="80"/>
      <c r="Q220" s="15"/>
      <c r="R220" s="148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8" customFormat="1" ht="12.75">
      <c r="A221" s="335">
        <v>40</v>
      </c>
      <c r="B221" s="335">
        <v>3315</v>
      </c>
      <c r="C221" s="338" t="s">
        <v>1050</v>
      </c>
      <c r="D221" s="336">
        <v>58720</v>
      </c>
      <c r="E221" s="337">
        <v>60364</v>
      </c>
      <c r="F221" s="294">
        <v>60343</v>
      </c>
      <c r="G221" s="301">
        <f t="shared" si="10"/>
        <v>99.96521105294546</v>
      </c>
      <c r="H221" s="122"/>
      <c r="I221" s="28"/>
      <c r="J221" s="28"/>
      <c r="K221" s="28"/>
      <c r="L221" s="28"/>
      <c r="M221" s="28"/>
      <c r="N221" s="28"/>
      <c r="O221" s="80"/>
      <c r="P221" s="80"/>
      <c r="Q221" s="15"/>
      <c r="R221" s="148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8" customFormat="1" ht="12.75">
      <c r="A222" s="335">
        <v>40</v>
      </c>
      <c r="B222" s="335">
        <v>3319</v>
      </c>
      <c r="C222" s="338" t="s">
        <v>574</v>
      </c>
      <c r="D222" s="336">
        <v>40</v>
      </c>
      <c r="E222" s="337">
        <v>116</v>
      </c>
      <c r="F222" s="294">
        <v>116</v>
      </c>
      <c r="G222" s="301">
        <f t="shared" si="10"/>
        <v>100</v>
      </c>
      <c r="H222" s="122"/>
      <c r="I222" s="28"/>
      <c r="J222" s="28"/>
      <c r="K222" s="28"/>
      <c r="L222" s="28"/>
      <c r="M222" s="28"/>
      <c r="N222" s="28"/>
      <c r="O222" s="80"/>
      <c r="P222" s="80"/>
      <c r="Q222" s="15"/>
      <c r="R222" s="148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8" customFormat="1" ht="12.75">
      <c r="A223" s="144">
        <v>40</v>
      </c>
      <c r="B223" s="140">
        <v>3321</v>
      </c>
      <c r="C223" s="141" t="s">
        <v>635</v>
      </c>
      <c r="D223" s="463">
        <v>1800</v>
      </c>
      <c r="E223" s="294">
        <v>1800</v>
      </c>
      <c r="F223" s="294">
        <v>1800</v>
      </c>
      <c r="G223" s="301">
        <f t="shared" si="10"/>
        <v>100</v>
      </c>
      <c r="H223" s="122"/>
      <c r="I223" s="28"/>
      <c r="J223" s="28"/>
      <c r="K223" s="28"/>
      <c r="L223" s="28"/>
      <c r="M223" s="28"/>
      <c r="N223" s="28"/>
      <c r="O223" s="80"/>
      <c r="P223" s="80"/>
      <c r="Q223" s="15"/>
      <c r="R223" s="148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8" customFormat="1" ht="12.75">
      <c r="A224" s="144" t="s">
        <v>66</v>
      </c>
      <c r="B224" s="140">
        <v>3322</v>
      </c>
      <c r="C224" s="293" t="s">
        <v>139</v>
      </c>
      <c r="D224" s="463">
        <v>0</v>
      </c>
      <c r="E224" s="294">
        <v>30</v>
      </c>
      <c r="F224" s="294">
        <v>30</v>
      </c>
      <c r="G224" s="301">
        <f t="shared" si="10"/>
        <v>100</v>
      </c>
      <c r="H224" s="122"/>
      <c r="I224" s="28"/>
      <c r="J224" s="28"/>
      <c r="K224" s="28"/>
      <c r="L224" s="28"/>
      <c r="M224" s="28"/>
      <c r="N224" s="28"/>
      <c r="O224" s="80"/>
      <c r="P224" s="80"/>
      <c r="Q224" s="15"/>
      <c r="R224" s="148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8" customFormat="1" ht="25.5">
      <c r="A225" s="144" t="s">
        <v>66</v>
      </c>
      <c r="B225" s="140">
        <v>3322</v>
      </c>
      <c r="C225" s="447" t="s">
        <v>432</v>
      </c>
      <c r="D225" s="463">
        <v>0</v>
      </c>
      <c r="E225" s="294">
        <v>200</v>
      </c>
      <c r="F225" s="294">
        <v>200</v>
      </c>
      <c r="G225" s="301">
        <f t="shared" si="10"/>
        <v>100</v>
      </c>
      <c r="H225" s="122"/>
      <c r="I225" s="28"/>
      <c r="J225" s="28"/>
      <c r="K225" s="28"/>
      <c r="L225" s="28"/>
      <c r="M225" s="28"/>
      <c r="N225" s="28"/>
      <c r="O225" s="80"/>
      <c r="P225" s="80"/>
      <c r="Q225" s="15"/>
      <c r="R225" s="148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8" customFormat="1" ht="12.75">
      <c r="A226" s="195"/>
      <c r="B226" s="212"/>
      <c r="C226" s="211" t="s">
        <v>1093</v>
      </c>
      <c r="D226" s="196">
        <f>SUM(D219:D225)</f>
        <v>109469</v>
      </c>
      <c r="E226" s="196">
        <f>SUM(E219:E225)</f>
        <v>114169</v>
      </c>
      <c r="F226" s="376">
        <f>SUM(F219:F225)</f>
        <v>114148</v>
      </c>
      <c r="G226" s="117">
        <f t="shared" si="10"/>
        <v>99.98160621534741</v>
      </c>
      <c r="H226" s="122"/>
      <c r="I226" s="28"/>
      <c r="J226" s="28"/>
      <c r="K226" s="28"/>
      <c r="L226" s="28"/>
      <c r="M226" s="28"/>
      <c r="N226" s="28"/>
      <c r="O226" s="80"/>
      <c r="P226" s="80"/>
      <c r="Q226" s="15"/>
      <c r="R226" s="148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8" customFormat="1" ht="8.25" customHeight="1">
      <c r="A227" s="16"/>
      <c r="B227" s="67"/>
      <c r="C227" s="199"/>
      <c r="D227" s="200"/>
      <c r="E227" s="201"/>
      <c r="F227" s="249"/>
      <c r="G227" s="30"/>
      <c r="H227" s="122"/>
      <c r="I227" s="28"/>
      <c r="J227" s="28"/>
      <c r="K227" s="28"/>
      <c r="L227" s="28"/>
      <c r="M227" s="28"/>
      <c r="N227" s="28"/>
      <c r="O227" s="80"/>
      <c r="P227" s="80"/>
      <c r="Q227" s="15"/>
      <c r="R227" s="148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8" customFormat="1" ht="15" customHeight="1">
      <c r="A228" s="786" t="s">
        <v>534</v>
      </c>
      <c r="B228" s="786"/>
      <c r="C228" s="786"/>
      <c r="D228" s="786"/>
      <c r="E228" s="786"/>
      <c r="F228" s="786"/>
      <c r="G228" s="786"/>
      <c r="H228" s="122"/>
      <c r="I228" s="28"/>
      <c r="J228" s="28"/>
      <c r="K228" s="28"/>
      <c r="L228" s="28"/>
      <c r="M228" s="28"/>
      <c r="N228" s="28"/>
      <c r="O228" s="80"/>
      <c r="P228" s="80"/>
      <c r="Q228" s="15"/>
      <c r="R228" s="148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8" customFormat="1" ht="6.75" customHeight="1">
      <c r="A229" s="509"/>
      <c r="B229" s="509"/>
      <c r="C229" s="509"/>
      <c r="D229" s="509"/>
      <c r="E229" s="509"/>
      <c r="F229" s="509"/>
      <c r="G229" s="509"/>
      <c r="H229" s="122"/>
      <c r="I229" s="28"/>
      <c r="J229" s="28"/>
      <c r="K229" s="28"/>
      <c r="L229" s="28"/>
      <c r="M229" s="28"/>
      <c r="N229" s="28"/>
      <c r="O229" s="80"/>
      <c r="P229" s="80"/>
      <c r="Q229" s="15"/>
      <c r="R229" s="148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8" customFormat="1" ht="24.75" customHeight="1">
      <c r="A230" s="7" t="s">
        <v>1173</v>
      </c>
      <c r="B230" s="7" t="s">
        <v>1174</v>
      </c>
      <c r="C230" s="5" t="s">
        <v>1175</v>
      </c>
      <c r="D230" s="51" t="s">
        <v>133</v>
      </c>
      <c r="E230" s="58" t="s">
        <v>134</v>
      </c>
      <c r="F230" s="5" t="s">
        <v>1145</v>
      </c>
      <c r="G230" s="50" t="s">
        <v>136</v>
      </c>
      <c r="H230" s="122"/>
      <c r="I230" s="28"/>
      <c r="J230" s="28"/>
      <c r="K230" s="28"/>
      <c r="L230" s="28"/>
      <c r="M230" s="28"/>
      <c r="N230" s="28"/>
      <c r="O230" s="80"/>
      <c r="P230" s="80"/>
      <c r="Q230" s="15"/>
      <c r="R230" s="148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8" customFormat="1" ht="38.25">
      <c r="A231" s="144" t="s">
        <v>66</v>
      </c>
      <c r="B231" s="140">
        <v>3314</v>
      </c>
      <c r="C231" s="293" t="s">
        <v>37</v>
      </c>
      <c r="D231" s="463">
        <v>8271</v>
      </c>
      <c r="E231" s="294">
        <v>8271</v>
      </c>
      <c r="F231" s="294">
        <v>8271</v>
      </c>
      <c r="G231" s="173">
        <f aca="true" t="shared" si="11" ref="G231:G238">F231/E231*100</f>
        <v>100</v>
      </c>
      <c r="H231" s="122"/>
      <c r="I231" s="28"/>
      <c r="J231" s="28"/>
      <c r="K231" s="28"/>
      <c r="L231" s="28"/>
      <c r="M231" s="28"/>
      <c r="N231" s="28"/>
      <c r="O231" s="80"/>
      <c r="P231" s="80"/>
      <c r="Q231" s="15"/>
      <c r="R231" s="148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8" customFormat="1" ht="25.5">
      <c r="A232" s="144">
        <v>40</v>
      </c>
      <c r="B232" s="140">
        <v>3322</v>
      </c>
      <c r="C232" s="141" t="s">
        <v>6</v>
      </c>
      <c r="D232" s="463">
        <v>3000</v>
      </c>
      <c r="E232" s="294">
        <v>3000</v>
      </c>
      <c r="F232" s="294">
        <v>3000</v>
      </c>
      <c r="G232" s="173">
        <f t="shared" si="11"/>
        <v>100</v>
      </c>
      <c r="H232" s="122"/>
      <c r="I232" s="28"/>
      <c r="J232" s="28"/>
      <c r="K232" s="28"/>
      <c r="L232" s="28"/>
      <c r="M232" s="28"/>
      <c r="N232" s="28"/>
      <c r="O232" s="80"/>
      <c r="P232" s="80"/>
      <c r="Q232" s="15"/>
      <c r="R232" s="148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8" customFormat="1" ht="15" customHeight="1">
      <c r="A233" s="239">
        <v>40</v>
      </c>
      <c r="B233" s="239">
        <v>3322</v>
      </c>
      <c r="C233" s="257" t="s">
        <v>7</v>
      </c>
      <c r="D233" s="470">
        <v>16500</v>
      </c>
      <c r="E233" s="437">
        <v>20006</v>
      </c>
      <c r="F233" s="649">
        <v>17600</v>
      </c>
      <c r="G233" s="173">
        <f t="shared" si="11"/>
        <v>87.9736079176247</v>
      </c>
      <c r="H233" s="122"/>
      <c r="I233" s="28"/>
      <c r="J233" s="28"/>
      <c r="K233" s="28"/>
      <c r="L233" s="28"/>
      <c r="M233" s="28"/>
      <c r="N233" s="28"/>
      <c r="O233" s="80"/>
      <c r="P233" s="80"/>
      <c r="Q233" s="15"/>
      <c r="R233" s="148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8" customFormat="1" ht="24.75" customHeight="1">
      <c r="A234" s="144">
        <v>40</v>
      </c>
      <c r="B234" s="140">
        <v>3329</v>
      </c>
      <c r="C234" s="293" t="s">
        <v>0</v>
      </c>
      <c r="D234" s="463">
        <v>3000</v>
      </c>
      <c r="E234" s="294">
        <v>1121</v>
      </c>
      <c r="F234" s="294">
        <v>1086</v>
      </c>
      <c r="G234" s="173">
        <f t="shared" si="11"/>
        <v>96.8777876895629</v>
      </c>
      <c r="H234" s="122"/>
      <c r="I234" s="28"/>
      <c r="J234" s="28"/>
      <c r="K234" s="28"/>
      <c r="L234" s="28"/>
      <c r="M234" s="28"/>
      <c r="N234" s="28"/>
      <c r="O234" s="80"/>
      <c r="P234" s="80"/>
      <c r="Q234" s="15"/>
      <c r="R234" s="148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8" customFormat="1" ht="24.75" customHeight="1">
      <c r="A235" s="144" t="s">
        <v>66</v>
      </c>
      <c r="B235" s="140">
        <v>3399</v>
      </c>
      <c r="C235" s="293" t="s">
        <v>1240</v>
      </c>
      <c r="D235" s="463">
        <v>0</v>
      </c>
      <c r="E235" s="294">
        <v>3149</v>
      </c>
      <c r="F235" s="294">
        <v>2863</v>
      </c>
      <c r="G235" s="173">
        <f t="shared" si="11"/>
        <v>90.91775166719593</v>
      </c>
      <c r="H235" s="122"/>
      <c r="I235" s="28"/>
      <c r="J235" s="28"/>
      <c r="K235" s="28"/>
      <c r="L235" s="28"/>
      <c r="M235" s="28"/>
      <c r="N235" s="28"/>
      <c r="O235" s="80"/>
      <c r="P235" s="80"/>
      <c r="Q235" s="15"/>
      <c r="R235" s="148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8" customFormat="1" ht="15" customHeight="1">
      <c r="A236" s="144" t="s">
        <v>66</v>
      </c>
      <c r="B236" s="140">
        <v>3322</v>
      </c>
      <c r="C236" s="293" t="s">
        <v>139</v>
      </c>
      <c r="D236" s="463">
        <v>0</v>
      </c>
      <c r="E236" s="294">
        <v>30</v>
      </c>
      <c r="F236" s="294">
        <v>30</v>
      </c>
      <c r="G236" s="296">
        <f t="shared" si="11"/>
        <v>100</v>
      </c>
      <c r="H236" s="122"/>
      <c r="I236" s="28"/>
      <c r="J236" s="28"/>
      <c r="K236" s="28"/>
      <c r="L236" s="28"/>
      <c r="M236" s="28"/>
      <c r="N236" s="28"/>
      <c r="O236" s="80"/>
      <c r="P236" s="80"/>
      <c r="Q236" s="15"/>
      <c r="R236" s="148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8" customFormat="1" ht="14.25" customHeight="1">
      <c r="A237" s="144" t="s">
        <v>66</v>
      </c>
      <c r="B237" s="140">
        <v>3330</v>
      </c>
      <c r="C237" s="293" t="s">
        <v>1090</v>
      </c>
      <c r="D237" s="463">
        <v>0</v>
      </c>
      <c r="E237" s="294">
        <v>30</v>
      </c>
      <c r="F237" s="294">
        <v>30</v>
      </c>
      <c r="G237" s="173">
        <f t="shared" si="11"/>
        <v>100</v>
      </c>
      <c r="H237" s="122"/>
      <c r="I237" s="28"/>
      <c r="J237" s="28"/>
      <c r="K237" s="28"/>
      <c r="L237" s="28"/>
      <c r="M237" s="28"/>
      <c r="N237" s="28"/>
      <c r="O237" s="80"/>
      <c r="P237" s="80"/>
      <c r="Q237" s="15"/>
      <c r="R237" s="148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8" customFormat="1" ht="12.75">
      <c r="A238" s="195"/>
      <c r="B238" s="212"/>
      <c r="C238" s="211" t="s">
        <v>1094</v>
      </c>
      <c r="D238" s="196">
        <f>SUM(D231:D237)</f>
        <v>30771</v>
      </c>
      <c r="E238" s="196">
        <f>SUM(E231:E237)</f>
        <v>35607</v>
      </c>
      <c r="F238" s="376">
        <f>SUM(F231:F237)</f>
        <v>32880</v>
      </c>
      <c r="G238" s="117">
        <f t="shared" si="11"/>
        <v>92.34139354621283</v>
      </c>
      <c r="H238" s="122"/>
      <c r="I238" s="28"/>
      <c r="J238" s="28"/>
      <c r="K238" s="28"/>
      <c r="L238" s="28"/>
      <c r="M238" s="28"/>
      <c r="N238" s="28"/>
      <c r="O238" s="80"/>
      <c r="P238" s="80"/>
      <c r="Q238" s="15"/>
      <c r="R238" s="148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8" customFormat="1" ht="6.75" customHeight="1">
      <c r="A239" s="16"/>
      <c r="B239" s="67"/>
      <c r="C239" s="199"/>
      <c r="D239" s="69"/>
      <c r="E239" s="201"/>
      <c r="F239" s="202"/>
      <c r="G239" s="30"/>
      <c r="H239" s="122"/>
      <c r="I239" s="28"/>
      <c r="J239" s="28"/>
      <c r="K239" s="28"/>
      <c r="L239" s="28"/>
      <c r="M239" s="28"/>
      <c r="N239" s="28"/>
      <c r="O239" s="80"/>
      <c r="P239" s="80"/>
      <c r="Q239" s="15"/>
      <c r="R239" s="148"/>
      <c r="S239" s="15"/>
      <c r="T239" s="15"/>
      <c r="U239" s="148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8" customFormat="1" ht="14.25" customHeight="1">
      <c r="A240" s="793" t="s">
        <v>64</v>
      </c>
      <c r="B240" s="793"/>
      <c r="C240" s="793"/>
      <c r="D240" s="69"/>
      <c r="E240" s="201"/>
      <c r="F240" s="202"/>
      <c r="G240" s="30"/>
      <c r="H240" s="122"/>
      <c r="I240" s="28"/>
      <c r="J240" s="28"/>
      <c r="K240" s="28"/>
      <c r="L240" s="28"/>
      <c r="M240" s="28"/>
      <c r="N240" s="28"/>
      <c r="O240" s="80"/>
      <c r="P240" s="80"/>
      <c r="Q240" s="15"/>
      <c r="R240" s="148"/>
      <c r="S240" s="15"/>
      <c r="T240" s="15"/>
      <c r="U240" s="148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8" customFormat="1" ht="13.5" customHeight="1">
      <c r="A241" s="373" t="s">
        <v>411</v>
      </c>
      <c r="B241" s="200"/>
      <c r="C241" s="201"/>
      <c r="D241" s="249"/>
      <c r="E241" s="201"/>
      <c r="F241" s="249"/>
      <c r="G241" s="30"/>
      <c r="H241" s="122"/>
      <c r="I241" s="28"/>
      <c r="J241" s="28"/>
      <c r="K241" s="28"/>
      <c r="L241" s="28"/>
      <c r="M241" s="28"/>
      <c r="N241" s="28"/>
      <c r="O241" s="80"/>
      <c r="P241" s="80"/>
      <c r="Q241" s="15"/>
      <c r="R241" s="148"/>
      <c r="S241" s="15"/>
      <c r="T241" s="15"/>
      <c r="U241" s="148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8" customFormat="1" ht="9.75" customHeight="1">
      <c r="A242" s="373"/>
      <c r="B242" s="200"/>
      <c r="C242" s="201"/>
      <c r="D242" s="249"/>
      <c r="E242" s="201"/>
      <c r="F242" s="249"/>
      <c r="G242" s="30"/>
      <c r="H242" s="122"/>
      <c r="I242" s="28"/>
      <c r="J242" s="28"/>
      <c r="K242" s="28"/>
      <c r="L242" s="28"/>
      <c r="M242" s="28"/>
      <c r="N242" s="28"/>
      <c r="O242" s="80"/>
      <c r="P242" s="80"/>
      <c r="Q242" s="15"/>
      <c r="R242" s="148"/>
      <c r="S242" s="15"/>
      <c r="T242" s="15"/>
      <c r="U242" s="148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8" customFormat="1" ht="25.5" customHeight="1">
      <c r="A243" s="7" t="s">
        <v>1173</v>
      </c>
      <c r="B243" s="7" t="s">
        <v>1174</v>
      </c>
      <c r="C243" s="5" t="s">
        <v>1175</v>
      </c>
      <c r="D243" s="51" t="s">
        <v>133</v>
      </c>
      <c r="E243" s="58" t="s">
        <v>134</v>
      </c>
      <c r="F243" s="5" t="s">
        <v>1145</v>
      </c>
      <c r="G243" s="50" t="s">
        <v>136</v>
      </c>
      <c r="H243" s="122"/>
      <c r="I243" s="28"/>
      <c r="J243" s="28"/>
      <c r="K243" s="28"/>
      <c r="L243" s="28"/>
      <c r="M243" s="28"/>
      <c r="N243" s="28"/>
      <c r="O243" s="80"/>
      <c r="P243" s="80"/>
      <c r="Q243" s="15"/>
      <c r="R243" s="148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8" customFormat="1" ht="12.75">
      <c r="A244" s="239">
        <v>40</v>
      </c>
      <c r="B244" s="239">
        <v>3315</v>
      </c>
      <c r="C244" s="257" t="s">
        <v>864</v>
      </c>
      <c r="D244" s="167">
        <v>550</v>
      </c>
      <c r="E244" s="437">
        <v>0</v>
      </c>
      <c r="F244" s="257">
        <v>0</v>
      </c>
      <c r="G244" s="162" t="s">
        <v>479</v>
      </c>
      <c r="H244" s="122"/>
      <c r="I244" s="28"/>
      <c r="J244" s="28"/>
      <c r="K244" s="28"/>
      <c r="L244" s="28"/>
      <c r="M244" s="28"/>
      <c r="N244" s="28"/>
      <c r="O244" s="80"/>
      <c r="P244" s="80"/>
      <c r="Q244" s="15"/>
      <c r="R244" s="148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8" customFormat="1" ht="12.75">
      <c r="A245" s="239">
        <v>40</v>
      </c>
      <c r="B245" s="239">
        <v>3315</v>
      </c>
      <c r="C245" s="257" t="s">
        <v>1050</v>
      </c>
      <c r="D245" s="167">
        <v>0</v>
      </c>
      <c r="E245" s="437">
        <v>52</v>
      </c>
      <c r="F245" s="257">
        <v>52</v>
      </c>
      <c r="G245" s="173">
        <f>F245/E245*100</f>
        <v>100</v>
      </c>
      <c r="H245" s="122"/>
      <c r="I245" s="28"/>
      <c r="J245" s="28"/>
      <c r="K245" s="28"/>
      <c r="L245" s="28"/>
      <c r="M245" s="28"/>
      <c r="N245" s="28"/>
      <c r="O245" s="80"/>
      <c r="P245" s="80"/>
      <c r="Q245" s="15"/>
      <c r="R245" s="148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8" customFormat="1" ht="12.75">
      <c r="A246" s="195"/>
      <c r="B246" s="212"/>
      <c r="C246" s="211" t="s">
        <v>481</v>
      </c>
      <c r="D246" s="499">
        <f>SUM(D244:D244)</f>
        <v>550</v>
      </c>
      <c r="E246" s="499">
        <f>SUM(E244:E245)</f>
        <v>52</v>
      </c>
      <c r="F246" s="499">
        <f>SUM(F244:F245)</f>
        <v>52</v>
      </c>
      <c r="G246" s="117">
        <f>F246/E246*100</f>
        <v>100</v>
      </c>
      <c r="H246" s="122"/>
      <c r="I246" s="28"/>
      <c r="J246" s="28"/>
      <c r="K246" s="28"/>
      <c r="L246" s="28"/>
      <c r="M246" s="28"/>
      <c r="N246" s="28"/>
      <c r="O246" s="80"/>
      <c r="P246" s="80"/>
      <c r="Q246" s="15"/>
      <c r="R246" s="148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8" customFormat="1" ht="12.75">
      <c r="A247" s="16"/>
      <c r="B247" s="67"/>
      <c r="C247" s="199"/>
      <c r="D247" s="597"/>
      <c r="E247" s="597"/>
      <c r="F247" s="597"/>
      <c r="G247" s="30"/>
      <c r="H247" s="122"/>
      <c r="I247" s="28"/>
      <c r="J247" s="28"/>
      <c r="K247" s="28"/>
      <c r="L247" s="28"/>
      <c r="M247" s="28"/>
      <c r="N247" s="28"/>
      <c r="O247" s="80"/>
      <c r="P247" s="80"/>
      <c r="Q247" s="15"/>
      <c r="R247" s="148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8" customFormat="1" ht="12.75">
      <c r="A248" s="793" t="s">
        <v>62</v>
      </c>
      <c r="B248" s="793"/>
      <c r="C248" s="793"/>
      <c r="D248" s="793"/>
      <c r="E248" s="793"/>
      <c r="F248" s="367"/>
      <c r="G248" s="478"/>
      <c r="H248" s="122"/>
      <c r="I248" s="28"/>
      <c r="J248" s="28"/>
      <c r="K248" s="28"/>
      <c r="L248" s="28"/>
      <c r="M248" s="28"/>
      <c r="N248" s="28"/>
      <c r="O248" s="80"/>
      <c r="P248" s="80"/>
      <c r="Q248" s="15"/>
      <c r="R248" s="148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8" customFormat="1" ht="12.75">
      <c r="A249" s="504"/>
      <c r="B249" s="504"/>
      <c r="C249" s="504"/>
      <c r="D249" s="504"/>
      <c r="E249" s="504"/>
      <c r="F249" s="367"/>
      <c r="G249" s="478"/>
      <c r="H249" s="122"/>
      <c r="I249" s="28"/>
      <c r="J249" s="28"/>
      <c r="K249" s="28"/>
      <c r="L249" s="28"/>
      <c r="M249" s="28"/>
      <c r="N249" s="28"/>
      <c r="O249" s="80"/>
      <c r="P249" s="80"/>
      <c r="Q249" s="15"/>
      <c r="R249" s="148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8" customFormat="1" ht="24.75" customHeight="1">
      <c r="A250" s="7" t="s">
        <v>1173</v>
      </c>
      <c r="B250" s="7" t="s">
        <v>1174</v>
      </c>
      <c r="C250" s="5" t="s">
        <v>1175</v>
      </c>
      <c r="D250" s="51" t="s">
        <v>133</v>
      </c>
      <c r="E250" s="58" t="s">
        <v>134</v>
      </c>
      <c r="F250" s="5" t="s">
        <v>1145</v>
      </c>
      <c r="G250" s="50" t="s">
        <v>136</v>
      </c>
      <c r="H250" s="122"/>
      <c r="I250" s="28"/>
      <c r="J250" s="28"/>
      <c r="K250" s="28"/>
      <c r="L250" s="28"/>
      <c r="M250" s="28"/>
      <c r="N250" s="28"/>
      <c r="O250" s="80"/>
      <c r="P250" s="80"/>
      <c r="Q250" s="15"/>
      <c r="R250" s="148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8" customFormat="1" ht="25.5">
      <c r="A251" s="144">
        <v>40</v>
      </c>
      <c r="B251" s="140" t="s">
        <v>60</v>
      </c>
      <c r="C251" s="356" t="s">
        <v>63</v>
      </c>
      <c r="D251" s="463">
        <v>0</v>
      </c>
      <c r="E251" s="294">
        <v>26799</v>
      </c>
      <c r="F251" s="294">
        <v>10000</v>
      </c>
      <c r="G251" s="173">
        <f>F251/E251*100</f>
        <v>37.31482518004403</v>
      </c>
      <c r="H251" s="122"/>
      <c r="I251" s="28"/>
      <c r="J251" s="28"/>
      <c r="K251" s="28"/>
      <c r="L251" s="28"/>
      <c r="M251" s="28"/>
      <c r="N251" s="28"/>
      <c r="O251" s="80"/>
      <c r="P251" s="80"/>
      <c r="Q251" s="15"/>
      <c r="R251" s="148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8" customFormat="1" ht="12.75">
      <c r="A252" s="16"/>
      <c r="B252" s="67"/>
      <c r="C252" s="199"/>
      <c r="D252" s="200"/>
      <c r="E252" s="201"/>
      <c r="F252" s="202"/>
      <c r="G252" s="203"/>
      <c r="H252" s="122"/>
      <c r="I252" s="28"/>
      <c r="J252" s="28"/>
      <c r="K252" s="28"/>
      <c r="L252" s="28"/>
      <c r="M252" s="28"/>
      <c r="N252" s="28"/>
      <c r="O252" s="80"/>
      <c r="P252" s="80"/>
      <c r="Q252" s="15"/>
      <c r="R252" s="148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8" customFormat="1" ht="12.75">
      <c r="A253" s="204"/>
      <c r="B253" s="214"/>
      <c r="C253" s="213" t="s">
        <v>482</v>
      </c>
      <c r="D253" s="205">
        <f>D214+D226+D238+D246</f>
        <v>143560</v>
      </c>
      <c r="E253" s="205">
        <f>E214+E226+E238+E246+E251</f>
        <v>179174</v>
      </c>
      <c r="F253" s="205">
        <f>F214+F226+F238+F246+F251</f>
        <v>159272</v>
      </c>
      <c r="G253" s="10">
        <f>F253/E253*100</f>
        <v>88.89236161496645</v>
      </c>
      <c r="H253" s="122"/>
      <c r="I253" s="28"/>
      <c r="J253" s="28"/>
      <c r="K253" s="28"/>
      <c r="L253" s="28"/>
      <c r="M253" s="28"/>
      <c r="N253" s="28"/>
      <c r="O253" s="80"/>
      <c r="P253" s="80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8" customFormat="1" ht="12.75" customHeight="1">
      <c r="A254" s="16"/>
      <c r="B254" s="67"/>
      <c r="C254" s="199"/>
      <c r="D254" s="200"/>
      <c r="E254" s="201"/>
      <c r="F254" s="202"/>
      <c r="G254" s="203"/>
      <c r="H254" s="122"/>
      <c r="I254" s="28"/>
      <c r="J254" s="28"/>
      <c r="K254" s="28"/>
      <c r="L254" s="28"/>
      <c r="M254" s="28"/>
      <c r="N254" s="28"/>
      <c r="O254" s="80"/>
      <c r="P254" s="80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8" customFormat="1" ht="15.75">
      <c r="A255" s="72" t="s">
        <v>360</v>
      </c>
      <c r="B255" s="28"/>
      <c r="C255" s="28"/>
      <c r="D255" s="80"/>
      <c r="E255" s="80"/>
      <c r="F255" s="80"/>
      <c r="G255" s="28"/>
      <c r="H255" s="28"/>
      <c r="I255" s="28"/>
      <c r="J255" s="28"/>
      <c r="K255" s="28"/>
      <c r="L255" s="28"/>
      <c r="M255" s="28"/>
      <c r="N255" s="28"/>
      <c r="O255" s="80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8" customFormat="1" ht="12.75" customHeight="1">
      <c r="A256" s="72"/>
      <c r="B256" s="28"/>
      <c r="C256" s="28"/>
      <c r="D256" s="80"/>
      <c r="E256" s="80"/>
      <c r="F256" s="80"/>
      <c r="G256" s="28"/>
      <c r="H256" s="28"/>
      <c r="I256" s="28"/>
      <c r="J256" s="28"/>
      <c r="K256" s="28"/>
      <c r="L256" s="28"/>
      <c r="M256" s="28"/>
      <c r="N256" s="28"/>
      <c r="O256" s="80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8" customFormat="1" ht="15" customHeight="1">
      <c r="A257" s="63" t="s">
        <v>59</v>
      </c>
      <c r="B257"/>
      <c r="C257"/>
      <c r="D257" s="15"/>
      <c r="E257" s="15"/>
      <c r="F257" s="15"/>
      <c r="G257"/>
      <c r="H257" s="28"/>
      <c r="I257" s="28"/>
      <c r="J257" s="28"/>
      <c r="K257" s="28"/>
      <c r="L257" s="28"/>
      <c r="M257" s="28"/>
      <c r="N257" s="28"/>
      <c r="O257" s="80"/>
      <c r="P257" s="15"/>
      <c r="Q257" s="15"/>
      <c r="R257" s="15"/>
      <c r="S257" s="15"/>
      <c r="T257" s="15"/>
      <c r="U257" s="15"/>
      <c r="V257" s="149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8" customFormat="1" ht="12.75">
      <c r="A258" s="63"/>
      <c r="B258"/>
      <c r="C258"/>
      <c r="D258" s="15"/>
      <c r="E258" s="15"/>
      <c r="F258" s="15"/>
      <c r="G258"/>
      <c r="H258" s="28"/>
      <c r="I258" s="28"/>
      <c r="J258" s="28"/>
      <c r="K258" s="28"/>
      <c r="L258" s="28"/>
      <c r="M258" s="28"/>
      <c r="N258" s="28"/>
      <c r="O258" s="80"/>
      <c r="P258" s="15"/>
      <c r="Q258" s="15"/>
      <c r="R258" s="15"/>
      <c r="S258" s="15"/>
      <c r="T258" s="15"/>
      <c r="U258" s="15"/>
      <c r="V258" s="149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8" customFormat="1" ht="25.5" customHeight="1">
      <c r="A259" s="7" t="s">
        <v>1173</v>
      </c>
      <c r="B259" s="7" t="s">
        <v>1174</v>
      </c>
      <c r="C259" s="5" t="s">
        <v>1175</v>
      </c>
      <c r="D259" s="51" t="s">
        <v>133</v>
      </c>
      <c r="E259" s="58" t="s">
        <v>134</v>
      </c>
      <c r="F259" s="5" t="s">
        <v>1145</v>
      </c>
      <c r="G259" s="50" t="s">
        <v>136</v>
      </c>
      <c r="H259" s="28"/>
      <c r="I259" s="28"/>
      <c r="J259" s="28"/>
      <c r="K259" s="28"/>
      <c r="L259" s="28"/>
      <c r="M259" s="28"/>
      <c r="N259" s="28"/>
      <c r="O259" s="80"/>
      <c r="P259" s="15"/>
      <c r="Q259" s="15"/>
      <c r="R259" s="148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8" customFormat="1" ht="25.5">
      <c r="A260" s="144" t="s">
        <v>67</v>
      </c>
      <c r="B260" s="140">
        <v>3539</v>
      </c>
      <c r="C260" s="141" t="s">
        <v>1096</v>
      </c>
      <c r="D260" s="216">
        <v>4500</v>
      </c>
      <c r="E260" s="294">
        <v>4500</v>
      </c>
      <c r="F260" s="294">
        <v>4319</v>
      </c>
      <c r="G260" s="296">
        <f aca="true" t="shared" si="12" ref="G260:G270">F260/E260*100</f>
        <v>95.97777777777777</v>
      </c>
      <c r="H260" s="28"/>
      <c r="I260" s="28"/>
      <c r="J260" s="28"/>
      <c r="K260" s="28"/>
      <c r="L260" s="28"/>
      <c r="M260" s="28"/>
      <c r="N260" s="28"/>
      <c r="O260" s="80"/>
      <c r="P260" s="15"/>
      <c r="Q260" s="15"/>
      <c r="R260" s="148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8" customFormat="1" ht="25.5">
      <c r="A261" s="144" t="s">
        <v>67</v>
      </c>
      <c r="B261" s="140">
        <v>3549</v>
      </c>
      <c r="C261" s="131" t="s">
        <v>1044</v>
      </c>
      <c r="D261" s="216">
        <v>300</v>
      </c>
      <c r="E261" s="294">
        <v>0</v>
      </c>
      <c r="F261" s="294">
        <v>0</v>
      </c>
      <c r="G261" s="296" t="s">
        <v>479</v>
      </c>
      <c r="H261" s="28"/>
      <c r="I261" s="28"/>
      <c r="J261" s="28"/>
      <c r="K261" s="28"/>
      <c r="L261" s="28"/>
      <c r="M261" s="28"/>
      <c r="N261" s="28"/>
      <c r="O261" s="80"/>
      <c r="P261" s="15"/>
      <c r="Q261" s="15"/>
      <c r="R261" s="148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8" customFormat="1" ht="16.5" customHeight="1">
      <c r="A262" s="144">
        <v>50</v>
      </c>
      <c r="B262" s="140">
        <v>3569</v>
      </c>
      <c r="C262" s="141" t="s">
        <v>1042</v>
      </c>
      <c r="D262" s="216">
        <v>200</v>
      </c>
      <c r="E262" s="294">
        <v>450</v>
      </c>
      <c r="F262" s="294">
        <v>396</v>
      </c>
      <c r="G262" s="296">
        <f t="shared" si="12"/>
        <v>88</v>
      </c>
      <c r="H262" s="28"/>
      <c r="I262" s="28"/>
      <c r="J262" s="28"/>
      <c r="K262" s="28"/>
      <c r="L262" s="28"/>
      <c r="M262" s="28"/>
      <c r="N262" s="28"/>
      <c r="O262" s="80"/>
      <c r="P262" s="15"/>
      <c r="Q262" s="15"/>
      <c r="R262" s="148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8" customFormat="1" ht="25.5">
      <c r="A263" s="144" t="s">
        <v>67</v>
      </c>
      <c r="B263" s="140">
        <v>3592</v>
      </c>
      <c r="C263" s="131" t="s">
        <v>1047</v>
      </c>
      <c r="D263" s="216">
        <v>500</v>
      </c>
      <c r="E263" s="294">
        <v>290</v>
      </c>
      <c r="F263" s="294">
        <v>289</v>
      </c>
      <c r="G263" s="296">
        <f>F263/E263*100</f>
        <v>99.6551724137931</v>
      </c>
      <c r="H263" s="28"/>
      <c r="I263" s="28"/>
      <c r="J263" s="28"/>
      <c r="K263" s="28"/>
      <c r="L263" s="28"/>
      <c r="M263" s="28"/>
      <c r="N263" s="28"/>
      <c r="O263" s="80"/>
      <c r="P263" s="15"/>
      <c r="Q263" s="15"/>
      <c r="R263" s="148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8" customFormat="1" ht="12.75">
      <c r="A264" s="144" t="s">
        <v>67</v>
      </c>
      <c r="B264" s="140" t="s">
        <v>663</v>
      </c>
      <c r="C264" s="131" t="s">
        <v>1079</v>
      </c>
      <c r="D264" s="294">
        <f>D269+D265+D267+D268+D266</f>
        <v>8120</v>
      </c>
      <c r="E264" s="294">
        <f>E269+E265+E267+E268+E266</f>
        <v>41450</v>
      </c>
      <c r="F264" s="294">
        <f>F269+F265+F267+F268+F266</f>
        <v>39439</v>
      </c>
      <c r="G264" s="296">
        <f>F264/E264*100</f>
        <v>95.14837153196622</v>
      </c>
      <c r="H264" s="28"/>
      <c r="I264" s="28"/>
      <c r="J264" s="28"/>
      <c r="K264" s="28"/>
      <c r="L264" s="28"/>
      <c r="M264" s="28"/>
      <c r="N264" s="28"/>
      <c r="O264" s="80"/>
      <c r="P264" s="15"/>
      <c r="Q264" s="15"/>
      <c r="R264" s="148"/>
      <c r="S264" s="15"/>
      <c r="T264" s="15"/>
      <c r="U264" s="15"/>
      <c r="V264" s="148"/>
      <c r="W264" s="148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8" customFormat="1" ht="12.75">
      <c r="A265" s="144" t="s">
        <v>67</v>
      </c>
      <c r="B265" s="394" t="s">
        <v>578</v>
      </c>
      <c r="C265" s="395" t="s">
        <v>883</v>
      </c>
      <c r="D265" s="435">
        <v>4000</v>
      </c>
      <c r="E265" s="397">
        <v>33500</v>
      </c>
      <c r="F265" s="397">
        <v>33340</v>
      </c>
      <c r="G265" s="489">
        <f t="shared" si="12"/>
        <v>99.5223880597015</v>
      </c>
      <c r="H265" s="28"/>
      <c r="I265" s="28"/>
      <c r="J265" s="28"/>
      <c r="K265" s="28"/>
      <c r="L265" s="28"/>
      <c r="M265" s="28"/>
      <c r="N265" s="28"/>
      <c r="O265" s="80"/>
      <c r="P265" s="15"/>
      <c r="Q265" s="15"/>
      <c r="R265" s="148"/>
      <c r="S265" s="15"/>
      <c r="T265" s="15"/>
      <c r="U265" s="15"/>
      <c r="V265" s="15"/>
      <c r="W265" s="148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8" customFormat="1" ht="12.75">
      <c r="A266" s="144" t="s">
        <v>67</v>
      </c>
      <c r="B266" s="394" t="s">
        <v>984</v>
      </c>
      <c r="C266" s="395" t="s">
        <v>1101</v>
      </c>
      <c r="D266" s="435">
        <v>750</v>
      </c>
      <c r="E266" s="397">
        <v>3487</v>
      </c>
      <c r="F266" s="397">
        <v>2737</v>
      </c>
      <c r="G266" s="489">
        <f t="shared" si="12"/>
        <v>78.4915400057356</v>
      </c>
      <c r="H266" s="28"/>
      <c r="I266" s="28"/>
      <c r="J266" s="28"/>
      <c r="K266" s="28"/>
      <c r="L266" s="28"/>
      <c r="M266" s="28"/>
      <c r="N266" s="28"/>
      <c r="O266" s="80"/>
      <c r="P266" s="15"/>
      <c r="Q266" s="15"/>
      <c r="R266" s="148"/>
      <c r="S266" s="15"/>
      <c r="T266" s="15"/>
      <c r="U266" s="15"/>
      <c r="V266" s="15"/>
      <c r="W266" s="148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8" customFormat="1" ht="12.75">
      <c r="A267" s="144" t="s">
        <v>67</v>
      </c>
      <c r="B267" s="394" t="s">
        <v>1102</v>
      </c>
      <c r="C267" s="395" t="s">
        <v>1103</v>
      </c>
      <c r="D267" s="435">
        <v>1800</v>
      </c>
      <c r="E267" s="397">
        <v>1707</v>
      </c>
      <c r="F267" s="397">
        <v>1608</v>
      </c>
      <c r="G267" s="489">
        <f t="shared" si="12"/>
        <v>94.20035149384886</v>
      </c>
      <c r="H267" s="28"/>
      <c r="I267" s="28"/>
      <c r="J267" s="28"/>
      <c r="K267" s="28"/>
      <c r="L267" s="28"/>
      <c r="M267" s="28"/>
      <c r="N267" s="28"/>
      <c r="O267" s="80"/>
      <c r="P267" s="15"/>
      <c r="Q267" s="15"/>
      <c r="R267" s="148"/>
      <c r="S267" s="15"/>
      <c r="T267" s="15"/>
      <c r="U267" s="15"/>
      <c r="V267" s="15"/>
      <c r="W267" s="148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8" customFormat="1" ht="12.75">
      <c r="A268" s="144" t="s">
        <v>67</v>
      </c>
      <c r="B268" s="394" t="s">
        <v>1102</v>
      </c>
      <c r="C268" s="395" t="s">
        <v>1105</v>
      </c>
      <c r="D268" s="396">
        <v>1370</v>
      </c>
      <c r="E268" s="397">
        <v>1945</v>
      </c>
      <c r="F268" s="397">
        <v>1393</v>
      </c>
      <c r="G268" s="489">
        <f t="shared" si="12"/>
        <v>71.61953727506427</v>
      </c>
      <c r="H268" s="28"/>
      <c r="I268" s="28"/>
      <c r="J268" s="28"/>
      <c r="K268" s="28"/>
      <c r="L268" s="28"/>
      <c r="M268" s="28"/>
      <c r="N268" s="28"/>
      <c r="O268" s="80"/>
      <c r="P268" s="15"/>
      <c r="Q268" s="15"/>
      <c r="R268" s="148"/>
      <c r="S268" s="15"/>
      <c r="T268" s="15"/>
      <c r="U268" s="15"/>
      <c r="V268" s="15"/>
      <c r="W268" s="148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8" customFormat="1" ht="12.75">
      <c r="A269" s="144" t="s">
        <v>67</v>
      </c>
      <c r="B269" s="394" t="s">
        <v>1097</v>
      </c>
      <c r="C269" s="395" t="s">
        <v>1098</v>
      </c>
      <c r="D269" s="396">
        <v>200</v>
      </c>
      <c r="E269" s="397">
        <v>811</v>
      </c>
      <c r="F269" s="397">
        <v>361</v>
      </c>
      <c r="G269" s="489">
        <f>F269/E269*100</f>
        <v>44.512946979038226</v>
      </c>
      <c r="H269" s="28"/>
      <c r="I269" s="28"/>
      <c r="J269" s="28"/>
      <c r="K269" s="28"/>
      <c r="L269" s="28"/>
      <c r="M269" s="28"/>
      <c r="N269" s="28"/>
      <c r="O269" s="80"/>
      <c r="P269" s="15"/>
      <c r="Q269" s="15"/>
      <c r="R269" s="148"/>
      <c r="S269" s="15"/>
      <c r="T269" s="15"/>
      <c r="U269" s="15"/>
      <c r="V269" s="15"/>
      <c r="W269" s="148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18" customFormat="1" ht="12.75">
      <c r="A270" s="195"/>
      <c r="B270" s="212"/>
      <c r="C270" s="211" t="s">
        <v>1111</v>
      </c>
      <c r="D270" s="196">
        <f>SUM(D260:D269)-D264</f>
        <v>13620</v>
      </c>
      <c r="E270" s="196">
        <f>SUM(E260:E269)-E264</f>
        <v>46690</v>
      </c>
      <c r="F270" s="196">
        <f>SUM(F260:F269)-F264</f>
        <v>44443</v>
      </c>
      <c r="G270" s="423">
        <f t="shared" si="12"/>
        <v>95.18740629685158</v>
      </c>
      <c r="H270" s="122" t="s">
        <v>79</v>
      </c>
      <c r="I270" s="28"/>
      <c r="J270" s="28"/>
      <c r="K270" s="28"/>
      <c r="L270" s="28"/>
      <c r="M270" s="28"/>
      <c r="N270" s="28"/>
      <c r="O270" s="80" t="s">
        <v>372</v>
      </c>
      <c r="P270" s="80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18" customFormat="1" ht="12.75">
      <c r="A271" s="16"/>
      <c r="B271" s="67"/>
      <c r="C271" s="199"/>
      <c r="D271" s="200"/>
      <c r="E271" s="200"/>
      <c r="F271" s="200"/>
      <c r="G271" s="415"/>
      <c r="H271" s="122"/>
      <c r="I271" s="28"/>
      <c r="J271" s="28"/>
      <c r="K271" s="28"/>
      <c r="L271" s="28"/>
      <c r="M271" s="28"/>
      <c r="N271" s="28"/>
      <c r="O271" s="80"/>
      <c r="P271" s="80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18" customFormat="1" ht="15.75" customHeight="1">
      <c r="A272" s="373" t="s">
        <v>1</v>
      </c>
      <c r="B272" s="200"/>
      <c r="C272" s="201"/>
      <c r="D272" s="249"/>
      <c r="E272" s="201"/>
      <c r="F272" s="249"/>
      <c r="G272" s="112"/>
      <c r="H272" s="122"/>
      <c r="I272" s="28"/>
      <c r="J272" s="28"/>
      <c r="K272" s="28"/>
      <c r="L272" s="28"/>
      <c r="M272" s="28"/>
      <c r="N272" s="28"/>
      <c r="O272" s="80"/>
      <c r="P272" s="80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18" customFormat="1" ht="15" customHeight="1">
      <c r="A273" s="373"/>
      <c r="B273" s="200"/>
      <c r="C273" s="201"/>
      <c r="D273" s="249"/>
      <c r="E273" s="201"/>
      <c r="F273" s="249"/>
      <c r="G273" s="112"/>
      <c r="H273" s="122"/>
      <c r="I273" s="28"/>
      <c r="J273" s="28"/>
      <c r="K273" s="28"/>
      <c r="L273" s="28"/>
      <c r="M273" s="28"/>
      <c r="N273" s="28"/>
      <c r="O273" s="80"/>
      <c r="P273" s="8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8" customFormat="1" ht="24.75" customHeight="1">
      <c r="A274" s="7" t="s">
        <v>1173</v>
      </c>
      <c r="B274" s="7" t="s">
        <v>1174</v>
      </c>
      <c r="C274" s="5" t="s">
        <v>1175</v>
      </c>
      <c r="D274" s="51" t="s">
        <v>133</v>
      </c>
      <c r="E274" s="58" t="s">
        <v>134</v>
      </c>
      <c r="F274" s="5" t="s">
        <v>1145</v>
      </c>
      <c r="G274" s="50" t="s">
        <v>136</v>
      </c>
      <c r="H274" s="122"/>
      <c r="I274" s="28"/>
      <c r="J274" s="28"/>
      <c r="K274" s="28"/>
      <c r="L274" s="28"/>
      <c r="M274" s="28"/>
      <c r="N274" s="28"/>
      <c r="O274" s="80"/>
      <c r="P274" s="80"/>
      <c r="Q274" s="15"/>
      <c r="R274" s="148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18" customFormat="1" ht="12.75">
      <c r="A275" s="335">
        <v>50</v>
      </c>
      <c r="B275" s="335">
        <v>3522</v>
      </c>
      <c r="C275" s="338" t="s">
        <v>1119</v>
      </c>
      <c r="D275" s="336">
        <v>6400</v>
      </c>
      <c r="E275" s="337">
        <v>15343</v>
      </c>
      <c r="F275" s="294">
        <v>15095</v>
      </c>
      <c r="G275" s="173">
        <f aca="true" t="shared" si="13" ref="G275:G281">F275/E275*100</f>
        <v>98.38362771296356</v>
      </c>
      <c r="H275" s="122"/>
      <c r="I275" s="28"/>
      <c r="J275" s="28"/>
      <c r="K275" s="28"/>
      <c r="L275" s="28"/>
      <c r="M275" s="28"/>
      <c r="N275" s="28"/>
      <c r="O275" s="80"/>
      <c r="P275" s="80"/>
      <c r="Q275" s="15"/>
      <c r="R275" s="148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8" customFormat="1" ht="12.75">
      <c r="A276" s="335">
        <v>50</v>
      </c>
      <c r="B276" s="335">
        <v>3529</v>
      </c>
      <c r="C276" s="338" t="s">
        <v>1045</v>
      </c>
      <c r="D276" s="336">
        <v>25537</v>
      </c>
      <c r="E276" s="337">
        <v>25537</v>
      </c>
      <c r="F276" s="294">
        <v>25537</v>
      </c>
      <c r="G276" s="173">
        <f t="shared" si="13"/>
        <v>100</v>
      </c>
      <c r="H276" s="122"/>
      <c r="I276" s="28"/>
      <c r="J276" s="28"/>
      <c r="K276" s="28"/>
      <c r="L276" s="28"/>
      <c r="M276" s="28"/>
      <c r="N276" s="28"/>
      <c r="O276" s="80"/>
      <c r="P276" s="80"/>
      <c r="Q276" s="15"/>
      <c r="R276" s="148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18" customFormat="1" ht="12.75">
      <c r="A277" s="144">
        <v>50</v>
      </c>
      <c r="B277" s="140">
        <v>3533</v>
      </c>
      <c r="C277" s="141" t="s">
        <v>1046</v>
      </c>
      <c r="D277" s="375">
        <v>145783</v>
      </c>
      <c r="E277" s="294">
        <v>146135</v>
      </c>
      <c r="F277" s="294">
        <v>146135</v>
      </c>
      <c r="G277" s="173">
        <f t="shared" si="13"/>
        <v>100</v>
      </c>
      <c r="H277" s="122"/>
      <c r="I277" s="28"/>
      <c r="J277" s="28"/>
      <c r="K277" s="28"/>
      <c r="L277" s="28"/>
      <c r="M277" s="28"/>
      <c r="N277" s="28"/>
      <c r="O277" s="80"/>
      <c r="P277" s="80"/>
      <c r="Q277" s="15"/>
      <c r="R277" s="148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18" customFormat="1" ht="12.75">
      <c r="A278" s="144" t="s">
        <v>67</v>
      </c>
      <c r="B278" s="368" t="s">
        <v>954</v>
      </c>
      <c r="C278" s="141" t="s">
        <v>882</v>
      </c>
      <c r="D278" s="171">
        <v>32730</v>
      </c>
      <c r="E278" s="170">
        <v>32730</v>
      </c>
      <c r="F278" s="294">
        <v>32663</v>
      </c>
      <c r="G278" s="301">
        <f t="shared" si="13"/>
        <v>99.7952948365414</v>
      </c>
      <c r="H278" s="122"/>
      <c r="I278" s="28"/>
      <c r="J278" s="28"/>
      <c r="K278" s="28"/>
      <c r="L278" s="28"/>
      <c r="M278" s="28"/>
      <c r="N278" s="28"/>
      <c r="O278" s="80"/>
      <c r="P278" s="80"/>
      <c r="Q278" s="15"/>
      <c r="R278" s="148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18" customFormat="1" ht="25.5">
      <c r="A279" s="144" t="s">
        <v>67</v>
      </c>
      <c r="B279" s="368">
        <v>4324</v>
      </c>
      <c r="C279" s="141" t="s">
        <v>2</v>
      </c>
      <c r="D279" s="171">
        <v>0</v>
      </c>
      <c r="E279" s="170">
        <v>600</v>
      </c>
      <c r="F279" s="294">
        <v>578</v>
      </c>
      <c r="G279" s="301">
        <f t="shared" si="13"/>
        <v>96.33333333333334</v>
      </c>
      <c r="H279" s="122"/>
      <c r="I279" s="28"/>
      <c r="J279" s="28"/>
      <c r="K279" s="28"/>
      <c r="L279" s="28"/>
      <c r="M279" s="28"/>
      <c r="N279" s="28"/>
      <c r="O279" s="80"/>
      <c r="P279" s="80"/>
      <c r="Q279" s="15"/>
      <c r="R279" s="148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118" customFormat="1" ht="12.75">
      <c r="A280" s="195"/>
      <c r="B280" s="212"/>
      <c r="C280" s="211" t="s">
        <v>1093</v>
      </c>
      <c r="D280" s="196">
        <f>SUM(D275:D278)</f>
        <v>210450</v>
      </c>
      <c r="E280" s="196">
        <f>SUM(E275:E279)</f>
        <v>220345</v>
      </c>
      <c r="F280" s="196">
        <f>SUM(F275:F279)</f>
        <v>220008</v>
      </c>
      <c r="G280" s="117">
        <f t="shared" si="13"/>
        <v>99.84705802264631</v>
      </c>
      <c r="H280" s="122"/>
      <c r="I280" s="28"/>
      <c r="J280" s="28"/>
      <c r="K280" s="28"/>
      <c r="L280" s="28"/>
      <c r="M280" s="28"/>
      <c r="N280" s="28"/>
      <c r="O280" s="80"/>
      <c r="P280" s="80"/>
      <c r="Q280" s="15"/>
      <c r="R280" s="148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118" customFormat="1" ht="13.5" customHeight="1">
      <c r="A281" s="195"/>
      <c r="B281" s="212"/>
      <c r="C281" s="211" t="s">
        <v>480</v>
      </c>
      <c r="D281" s="196">
        <f>D270+D280</f>
        <v>224070</v>
      </c>
      <c r="E281" s="196">
        <f>E270+E280</f>
        <v>267035</v>
      </c>
      <c r="F281" s="196">
        <f>F270+F280</f>
        <v>264451</v>
      </c>
      <c r="G281" s="117">
        <f t="shared" si="13"/>
        <v>99.03233658509184</v>
      </c>
      <c r="H281" s="122"/>
      <c r="I281" s="28"/>
      <c r="J281" s="28"/>
      <c r="K281" s="28"/>
      <c r="L281" s="28"/>
      <c r="M281" s="28"/>
      <c r="N281" s="28"/>
      <c r="O281" s="80"/>
      <c r="P281" s="80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118" customFormat="1" ht="13.5" customHeight="1">
      <c r="A282" s="16"/>
      <c r="B282" s="67"/>
      <c r="C282" s="199"/>
      <c r="D282" s="200"/>
      <c r="E282" s="200"/>
      <c r="F282" s="200"/>
      <c r="G282" s="112"/>
      <c r="H282" s="122"/>
      <c r="I282" s="28"/>
      <c r="J282" s="28"/>
      <c r="K282" s="28"/>
      <c r="L282" s="28"/>
      <c r="M282" s="28"/>
      <c r="N282" s="28"/>
      <c r="O282" s="80"/>
      <c r="P282" s="80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18" customFormat="1" ht="13.5" customHeight="1">
      <c r="A283" s="373" t="s">
        <v>1036</v>
      </c>
      <c r="B283" s="373"/>
      <c r="C283" s="373"/>
      <c r="D283" s="200"/>
      <c r="E283" s="200"/>
      <c r="F283" s="200"/>
      <c r="G283" s="112"/>
      <c r="H283" s="122"/>
      <c r="I283" s="28"/>
      <c r="J283" s="28"/>
      <c r="K283" s="28"/>
      <c r="L283" s="28"/>
      <c r="M283" s="28"/>
      <c r="N283" s="28"/>
      <c r="O283" s="80"/>
      <c r="P283" s="80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18" customFormat="1" ht="13.5" customHeight="1">
      <c r="A284" s="20"/>
      <c r="B284" s="20"/>
      <c r="C284" s="20"/>
      <c r="D284" s="200"/>
      <c r="E284" s="200"/>
      <c r="F284" s="200"/>
      <c r="G284" s="112"/>
      <c r="H284" s="122"/>
      <c r="I284" s="28"/>
      <c r="J284" s="28"/>
      <c r="K284" s="28"/>
      <c r="L284" s="28"/>
      <c r="M284" s="28"/>
      <c r="N284" s="28"/>
      <c r="O284" s="80"/>
      <c r="P284" s="80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7" ht="27" customHeight="1">
      <c r="A285" s="7" t="s">
        <v>1173</v>
      </c>
      <c r="B285" s="7" t="s">
        <v>1174</v>
      </c>
      <c r="C285" s="5" t="s">
        <v>1175</v>
      </c>
      <c r="D285" s="51" t="s">
        <v>133</v>
      </c>
      <c r="E285" s="58" t="s">
        <v>134</v>
      </c>
      <c r="F285" s="5" t="s">
        <v>1145</v>
      </c>
      <c r="G285" s="50" t="s">
        <v>136</v>
      </c>
    </row>
    <row r="286" spans="1:7" ht="24" customHeight="1">
      <c r="A286" s="144" t="s">
        <v>67</v>
      </c>
      <c r="B286" s="140">
        <v>3522</v>
      </c>
      <c r="C286" s="131" t="s">
        <v>1017</v>
      </c>
      <c r="D286" s="216">
        <v>180000</v>
      </c>
      <c r="E286" s="294">
        <v>189500</v>
      </c>
      <c r="F286" s="294">
        <v>189500</v>
      </c>
      <c r="G286" s="173">
        <f>F286/E286*100</f>
        <v>100</v>
      </c>
    </row>
    <row r="287" spans="1:7" ht="14.25" customHeight="1">
      <c r="A287" s="144" t="s">
        <v>67</v>
      </c>
      <c r="B287" s="140">
        <v>3522</v>
      </c>
      <c r="C287" s="141" t="s">
        <v>1016</v>
      </c>
      <c r="D287" s="375">
        <v>100000</v>
      </c>
      <c r="E287" s="294">
        <v>100000</v>
      </c>
      <c r="F287" s="294">
        <v>99898</v>
      </c>
      <c r="G287" s="173">
        <f>F287/E287*100</f>
        <v>99.898</v>
      </c>
    </row>
    <row r="288" spans="1:7" ht="24" customHeight="1">
      <c r="A288" s="144" t="s">
        <v>67</v>
      </c>
      <c r="B288" s="140">
        <v>3522</v>
      </c>
      <c r="C288" s="141" t="s">
        <v>138</v>
      </c>
      <c r="D288" s="375">
        <v>0</v>
      </c>
      <c r="E288" s="294">
        <v>6696</v>
      </c>
      <c r="F288" s="294">
        <v>6696</v>
      </c>
      <c r="G288" s="173">
        <f>F288/E288*100</f>
        <v>100</v>
      </c>
    </row>
    <row r="289" spans="1:256" s="28" customFormat="1" ht="12.75">
      <c r="A289" s="195"/>
      <c r="B289" s="212"/>
      <c r="C289" s="211" t="s">
        <v>412</v>
      </c>
      <c r="D289" s="196">
        <f>D286+D287</f>
        <v>280000</v>
      </c>
      <c r="E289" s="196">
        <f>E286+E287+E288</f>
        <v>296196</v>
      </c>
      <c r="F289" s="196">
        <f>F286+F287+F288</f>
        <v>296094</v>
      </c>
      <c r="G289" s="117">
        <f>F289/E289*100</f>
        <v>99.96556334319166</v>
      </c>
      <c r="O289" s="80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12.75">
      <c r="A290" s="16"/>
      <c r="B290" s="67"/>
      <c r="C290" s="199"/>
      <c r="D290" s="200"/>
      <c r="E290" s="201"/>
      <c r="F290" s="249"/>
      <c r="G290" s="30"/>
      <c r="O290" s="80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118" customFormat="1" ht="12.75">
      <c r="A291" s="204"/>
      <c r="B291" s="214"/>
      <c r="C291" s="213" t="s">
        <v>482</v>
      </c>
      <c r="D291" s="205">
        <f>D281+D289</f>
        <v>504070</v>
      </c>
      <c r="E291" s="205">
        <f>E281+E289</f>
        <v>563231</v>
      </c>
      <c r="F291" s="205">
        <f>F281+F289</f>
        <v>560545</v>
      </c>
      <c r="G291" s="10">
        <f>F291/E291*100</f>
        <v>99.52310863571074</v>
      </c>
      <c r="H291" s="122"/>
      <c r="I291" s="28"/>
      <c r="J291" s="28"/>
      <c r="K291" s="28"/>
      <c r="L291" s="28"/>
      <c r="M291" s="28"/>
      <c r="N291" s="28"/>
      <c r="O291" s="80"/>
      <c r="P291" s="80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5:6" ht="12.75" customHeight="1">
      <c r="E292" s="80"/>
      <c r="F292" s="80"/>
    </row>
    <row r="293" spans="1:256" s="28" customFormat="1" ht="15.75">
      <c r="A293" s="72" t="s">
        <v>68</v>
      </c>
      <c r="D293" s="80"/>
      <c r="E293" s="80"/>
      <c r="F293" s="80"/>
      <c r="O293" s="80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2:256" s="28" customFormat="1" ht="12" customHeight="1">
      <c r="B294"/>
      <c r="C294"/>
      <c r="D294" s="15"/>
      <c r="E294" s="15"/>
      <c r="F294" s="80"/>
      <c r="G294"/>
      <c r="O294" s="80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13.5" customHeight="1">
      <c r="A295" s="63" t="s">
        <v>59</v>
      </c>
      <c r="B295"/>
      <c r="C295"/>
      <c r="D295" s="15"/>
      <c r="E295" s="15"/>
      <c r="F295" s="80"/>
      <c r="G295"/>
      <c r="O295" s="80"/>
      <c r="P295" s="15"/>
      <c r="Q295" s="15"/>
      <c r="R295" s="15"/>
      <c r="S295" s="15"/>
      <c r="T295" s="15"/>
      <c r="U295" s="15"/>
      <c r="V295" s="15"/>
      <c r="W295" s="148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12.75">
      <c r="A296" s="63"/>
      <c r="B296"/>
      <c r="C296"/>
      <c r="D296" s="15"/>
      <c r="E296" s="15"/>
      <c r="F296" s="80"/>
      <c r="G296"/>
      <c r="O296" s="80"/>
      <c r="P296" s="15"/>
      <c r="Q296" s="15"/>
      <c r="R296" s="15"/>
      <c r="S296" s="15"/>
      <c r="T296" s="15"/>
      <c r="U296" s="15"/>
      <c r="V296" s="15"/>
      <c r="W296" s="148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8" customFormat="1" ht="25.5" customHeight="1">
      <c r="A297" s="7" t="s">
        <v>1173</v>
      </c>
      <c r="B297" s="7" t="s">
        <v>1174</v>
      </c>
      <c r="C297" s="5" t="s">
        <v>1175</v>
      </c>
      <c r="D297" s="51" t="s">
        <v>133</v>
      </c>
      <c r="E297" s="58" t="s">
        <v>134</v>
      </c>
      <c r="F297" s="5" t="s">
        <v>1145</v>
      </c>
      <c r="G297" s="50" t="s">
        <v>136</v>
      </c>
      <c r="O297" s="80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8" customFormat="1" ht="25.5">
      <c r="A298" s="144">
        <v>60</v>
      </c>
      <c r="B298" s="140">
        <v>3719</v>
      </c>
      <c r="C298" s="131" t="s">
        <v>884</v>
      </c>
      <c r="D298" s="216">
        <v>100</v>
      </c>
      <c r="E298" s="294">
        <v>100</v>
      </c>
      <c r="F298" s="294">
        <v>84</v>
      </c>
      <c r="G298" s="173">
        <f aca="true" t="shared" si="14" ref="G298:G307">F298/E298*100</f>
        <v>84</v>
      </c>
      <c r="O298" s="80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8" customFormat="1" ht="13.5" customHeight="1">
      <c r="A299" s="144" t="s">
        <v>69</v>
      </c>
      <c r="B299" s="140">
        <v>3729</v>
      </c>
      <c r="C299" s="131" t="s">
        <v>986</v>
      </c>
      <c r="D299" s="216">
        <v>150</v>
      </c>
      <c r="E299" s="294">
        <v>100</v>
      </c>
      <c r="F299" s="294">
        <v>95</v>
      </c>
      <c r="G299" s="173">
        <f t="shared" si="14"/>
        <v>95</v>
      </c>
      <c r="O299" s="80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3.5" customHeight="1">
      <c r="A300" s="144" t="s">
        <v>69</v>
      </c>
      <c r="B300" s="140">
        <v>3742</v>
      </c>
      <c r="C300" s="131" t="s">
        <v>987</v>
      </c>
      <c r="D300" s="216">
        <v>4500</v>
      </c>
      <c r="E300" s="294">
        <v>4500</v>
      </c>
      <c r="F300" s="294">
        <v>4279</v>
      </c>
      <c r="G300" s="173">
        <f t="shared" si="14"/>
        <v>95.08888888888889</v>
      </c>
      <c r="O300" s="80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5" customHeight="1">
      <c r="A301" s="144" t="s">
        <v>69</v>
      </c>
      <c r="B301" s="140">
        <v>3792</v>
      </c>
      <c r="C301" s="131" t="s">
        <v>1106</v>
      </c>
      <c r="D301" s="216">
        <v>100</v>
      </c>
      <c r="E301" s="294">
        <v>353</v>
      </c>
      <c r="F301" s="294">
        <v>336</v>
      </c>
      <c r="G301" s="173">
        <f t="shared" si="14"/>
        <v>95.18413597733712</v>
      </c>
      <c r="O301" s="80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14.25" customHeight="1">
      <c r="A302" s="144" t="s">
        <v>69</v>
      </c>
      <c r="B302" s="140">
        <v>3799</v>
      </c>
      <c r="C302" s="131" t="s">
        <v>1041</v>
      </c>
      <c r="D302" s="216">
        <v>300</v>
      </c>
      <c r="E302" s="294">
        <v>300</v>
      </c>
      <c r="F302" s="294">
        <v>22</v>
      </c>
      <c r="G302" s="173">
        <f t="shared" si="14"/>
        <v>7.333333333333333</v>
      </c>
      <c r="O302" s="80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13.5" customHeight="1">
      <c r="A303" s="144" t="s">
        <v>69</v>
      </c>
      <c r="B303" s="140">
        <v>3741</v>
      </c>
      <c r="C303" s="131" t="s">
        <v>1118</v>
      </c>
      <c r="D303" s="216">
        <v>150</v>
      </c>
      <c r="E303" s="294">
        <v>2814</v>
      </c>
      <c r="F303" s="294">
        <v>2814</v>
      </c>
      <c r="G303" s="173">
        <f t="shared" si="14"/>
        <v>100</v>
      </c>
      <c r="O303" s="80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3.5" customHeight="1">
      <c r="A304" s="144" t="s">
        <v>69</v>
      </c>
      <c r="B304" s="140">
        <v>3771</v>
      </c>
      <c r="C304" s="131" t="s">
        <v>569</v>
      </c>
      <c r="D304" s="216">
        <v>0</v>
      </c>
      <c r="E304" s="294">
        <v>450</v>
      </c>
      <c r="F304" s="294">
        <v>450</v>
      </c>
      <c r="G304" s="173">
        <f t="shared" si="14"/>
        <v>100</v>
      </c>
      <c r="O304" s="80"/>
      <c r="P304" s="15"/>
      <c r="Q304" s="15"/>
      <c r="R304" s="15"/>
      <c r="S304" s="15"/>
      <c r="T304" s="15"/>
      <c r="U304" s="148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4.25" customHeight="1">
      <c r="A305" s="144" t="s">
        <v>69</v>
      </c>
      <c r="B305" s="140">
        <v>3773</v>
      </c>
      <c r="C305" s="131" t="s">
        <v>570</v>
      </c>
      <c r="D305" s="216">
        <v>0</v>
      </c>
      <c r="E305" s="294">
        <v>123</v>
      </c>
      <c r="F305" s="294">
        <v>123</v>
      </c>
      <c r="G305" s="173">
        <f t="shared" si="14"/>
        <v>100</v>
      </c>
      <c r="O305" s="80"/>
      <c r="P305" s="190"/>
      <c r="Q305" s="15"/>
      <c r="R305" s="15"/>
      <c r="S305" s="15"/>
      <c r="T305" s="15"/>
      <c r="U305" s="15"/>
      <c r="V305" s="15"/>
      <c r="W305" s="148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38.25" customHeight="1">
      <c r="A306" s="144" t="s">
        <v>69</v>
      </c>
      <c r="B306" s="140">
        <v>3727</v>
      </c>
      <c r="C306" s="131" t="s">
        <v>939</v>
      </c>
      <c r="D306" s="216">
        <v>0</v>
      </c>
      <c r="E306" s="294">
        <v>2630</v>
      </c>
      <c r="F306" s="294">
        <v>2359</v>
      </c>
      <c r="G306" s="173">
        <f t="shared" si="14"/>
        <v>89.6958174904943</v>
      </c>
      <c r="O306" s="80"/>
      <c r="P306" s="190"/>
      <c r="Q306" s="15"/>
      <c r="R306" s="15"/>
      <c r="S306" s="15"/>
      <c r="T306" s="15"/>
      <c r="U306" s="15"/>
      <c r="V306" s="15"/>
      <c r="W306" s="148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14" s="80" customFormat="1" ht="12.75">
      <c r="A307" s="195"/>
      <c r="B307" s="212"/>
      <c r="C307" s="211" t="s">
        <v>480</v>
      </c>
      <c r="D307" s="196">
        <f>SUM(D298:D306)</f>
        <v>5300</v>
      </c>
      <c r="E307" s="197">
        <f>SUM(E298:E306)</f>
        <v>11370</v>
      </c>
      <c r="F307" s="228">
        <f>SUM(F298:F306)</f>
        <v>10562</v>
      </c>
      <c r="G307" s="117">
        <f t="shared" si="14"/>
        <v>92.89357959542656</v>
      </c>
      <c r="H307" s="28"/>
      <c r="I307" s="28"/>
      <c r="J307" s="28"/>
      <c r="K307" s="28"/>
      <c r="L307" s="28"/>
      <c r="M307" s="28"/>
      <c r="N307" s="28"/>
    </row>
    <row r="308" spans="1:14" s="80" customFormat="1" ht="12.75">
      <c r="A308" s="500" t="s">
        <v>892</v>
      </c>
      <c r="B308" s="501"/>
      <c r="C308" s="501"/>
      <c r="D308" s="501"/>
      <c r="E308" s="501"/>
      <c r="F308" s="501"/>
      <c r="G308" s="501"/>
      <c r="H308" s="28"/>
      <c r="I308" s="28"/>
      <c r="J308" s="28"/>
      <c r="K308" s="28"/>
      <c r="L308" s="28"/>
      <c r="M308" s="28"/>
      <c r="N308" s="28"/>
    </row>
    <row r="309" spans="1:256" s="28" customFormat="1" ht="12.75">
      <c r="A309" s="421" t="s">
        <v>571</v>
      </c>
      <c r="B309" s="422"/>
      <c r="C309" s="422"/>
      <c r="D309" s="422"/>
      <c r="E309" s="422"/>
      <c r="F309" s="422"/>
      <c r="G309" s="422"/>
      <c r="H309" s="122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  <c r="DX309" s="80"/>
      <c r="DY309" s="80"/>
      <c r="DZ309" s="80"/>
      <c r="EA309" s="80"/>
      <c r="EB309" s="80"/>
      <c r="EC309" s="80"/>
      <c r="ED309" s="80"/>
      <c r="EE309" s="80"/>
      <c r="EF309" s="80"/>
      <c r="EG309" s="80"/>
      <c r="EH309" s="80"/>
      <c r="EI309" s="80"/>
      <c r="EJ309" s="80"/>
      <c r="EK309" s="80"/>
      <c r="EL309" s="80"/>
      <c r="EM309" s="80"/>
      <c r="EN309" s="80"/>
      <c r="EO309" s="80"/>
      <c r="EP309" s="80"/>
      <c r="EQ309" s="80"/>
      <c r="ER309" s="80"/>
      <c r="ES309" s="80"/>
      <c r="ET309" s="80"/>
      <c r="EU309" s="80"/>
      <c r="EV309" s="80"/>
      <c r="EW309" s="80"/>
      <c r="EX309" s="80"/>
      <c r="EY309" s="80"/>
      <c r="EZ309" s="80"/>
      <c r="FA309" s="80"/>
      <c r="FB309" s="80"/>
      <c r="FC309" s="80"/>
      <c r="FD309" s="80"/>
      <c r="FE309" s="80"/>
      <c r="FF309" s="80"/>
      <c r="FG309" s="80"/>
      <c r="FH309" s="80"/>
      <c r="FI309" s="80"/>
      <c r="FJ309" s="80"/>
      <c r="FK309" s="80"/>
      <c r="FL309" s="80"/>
      <c r="FM309" s="80"/>
      <c r="FN309" s="80"/>
      <c r="FO309" s="80"/>
      <c r="FP309" s="80"/>
      <c r="FQ309" s="80"/>
      <c r="FR309" s="80"/>
      <c r="FS309" s="80"/>
      <c r="FT309" s="80"/>
      <c r="FU309" s="80"/>
      <c r="FV309" s="80"/>
      <c r="FW309" s="80"/>
      <c r="FX309" s="80"/>
      <c r="FY309" s="80"/>
      <c r="FZ309" s="80"/>
      <c r="GA309" s="80"/>
      <c r="GB309" s="80"/>
      <c r="GC309" s="80"/>
      <c r="GD309" s="80"/>
      <c r="GE309" s="80"/>
      <c r="GF309" s="80"/>
      <c r="GG309" s="80"/>
      <c r="GH309" s="80"/>
      <c r="GI309" s="80"/>
      <c r="GJ309" s="80"/>
      <c r="GK309" s="80"/>
      <c r="GL309" s="80"/>
      <c r="GM309" s="80"/>
      <c r="GN309" s="80"/>
      <c r="GO309" s="80"/>
      <c r="GP309" s="80"/>
      <c r="GQ309" s="80"/>
      <c r="GR309" s="80"/>
      <c r="GS309" s="80"/>
      <c r="GT309" s="80"/>
      <c r="GU309" s="80"/>
      <c r="GV309" s="80"/>
      <c r="GW309" s="80"/>
      <c r="GX309" s="80"/>
      <c r="GY309" s="80"/>
      <c r="GZ309" s="80"/>
      <c r="HA309" s="80"/>
      <c r="HB309" s="80"/>
      <c r="HC309" s="80"/>
      <c r="HD309" s="80"/>
      <c r="HE309" s="80"/>
      <c r="HF309" s="80"/>
      <c r="HG309" s="80"/>
      <c r="HH309" s="80"/>
      <c r="HI309" s="80"/>
      <c r="HJ309" s="80"/>
      <c r="HK309" s="80"/>
      <c r="HL309" s="80"/>
      <c r="HM309" s="80"/>
      <c r="HN309" s="80"/>
      <c r="HO309" s="80"/>
      <c r="HP309" s="80"/>
      <c r="HQ309" s="80"/>
      <c r="HR309" s="80"/>
      <c r="HS309" s="80"/>
      <c r="HT309" s="80"/>
      <c r="HU309" s="80"/>
      <c r="HV309" s="80"/>
      <c r="HW309" s="80"/>
      <c r="HX309" s="80"/>
      <c r="HY309" s="80"/>
      <c r="HZ309" s="80"/>
      <c r="IA309" s="80"/>
      <c r="IB309" s="80"/>
      <c r="IC309" s="80"/>
      <c r="ID309" s="80"/>
      <c r="IE309" s="80"/>
      <c r="IF309" s="80"/>
      <c r="IG309" s="80"/>
      <c r="IH309" s="80"/>
      <c r="II309" s="80"/>
      <c r="IJ309" s="80"/>
      <c r="IK309" s="80"/>
      <c r="IL309" s="80"/>
      <c r="IM309" s="80"/>
      <c r="IN309" s="80"/>
      <c r="IO309" s="80"/>
      <c r="IP309" s="80"/>
      <c r="IQ309" s="80"/>
      <c r="IR309" s="80"/>
      <c r="IS309" s="80"/>
      <c r="IT309" s="80"/>
      <c r="IU309" s="80"/>
      <c r="IV309" s="80"/>
    </row>
    <row r="310" spans="1:256" s="28" customFormat="1" ht="12.75">
      <c r="A310" s="421" t="s">
        <v>894</v>
      </c>
      <c r="B310" s="422"/>
      <c r="C310" s="422"/>
      <c r="D310" s="422"/>
      <c r="E310" s="422"/>
      <c r="F310" s="422"/>
      <c r="G310" s="422"/>
      <c r="H310" s="122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  <c r="DI310" s="80"/>
      <c r="DJ310" s="80"/>
      <c r="DK310" s="80"/>
      <c r="DL310" s="80"/>
      <c r="DM310" s="80"/>
      <c r="DN310" s="80"/>
      <c r="DO310" s="80"/>
      <c r="DP310" s="80"/>
      <c r="DQ310" s="80"/>
      <c r="DR310" s="80"/>
      <c r="DS310" s="80"/>
      <c r="DT310" s="80"/>
      <c r="DU310" s="80"/>
      <c r="DV310" s="80"/>
      <c r="DW310" s="80"/>
      <c r="DX310" s="80"/>
      <c r="DY310" s="80"/>
      <c r="DZ310" s="80"/>
      <c r="EA310" s="80"/>
      <c r="EB310" s="80"/>
      <c r="EC310" s="80"/>
      <c r="ED310" s="80"/>
      <c r="EE310" s="80"/>
      <c r="EF310" s="80"/>
      <c r="EG310" s="80"/>
      <c r="EH310" s="80"/>
      <c r="EI310" s="80"/>
      <c r="EJ310" s="80"/>
      <c r="EK310" s="80"/>
      <c r="EL310" s="80"/>
      <c r="EM310" s="80"/>
      <c r="EN310" s="80"/>
      <c r="EO310" s="80"/>
      <c r="EP310" s="80"/>
      <c r="EQ310" s="80"/>
      <c r="ER310" s="80"/>
      <c r="ES310" s="80"/>
      <c r="ET310" s="80"/>
      <c r="EU310" s="80"/>
      <c r="EV310" s="80"/>
      <c r="EW310" s="80"/>
      <c r="EX310" s="80"/>
      <c r="EY310" s="80"/>
      <c r="EZ310" s="80"/>
      <c r="FA310" s="80"/>
      <c r="FB310" s="80"/>
      <c r="FC310" s="80"/>
      <c r="FD310" s="80"/>
      <c r="FE310" s="80"/>
      <c r="FF310" s="80"/>
      <c r="FG310" s="80"/>
      <c r="FH310" s="80"/>
      <c r="FI310" s="80"/>
      <c r="FJ310" s="80"/>
      <c r="FK310" s="80"/>
      <c r="FL310" s="80"/>
      <c r="FM310" s="80"/>
      <c r="FN310" s="80"/>
      <c r="FO310" s="80"/>
      <c r="FP310" s="80"/>
      <c r="FQ310" s="80"/>
      <c r="FR310" s="80"/>
      <c r="FS310" s="80"/>
      <c r="FT310" s="80"/>
      <c r="FU310" s="80"/>
      <c r="FV310" s="80"/>
      <c r="FW310" s="80"/>
      <c r="FX310" s="80"/>
      <c r="FY310" s="80"/>
      <c r="FZ310" s="80"/>
      <c r="GA310" s="80"/>
      <c r="GB310" s="80"/>
      <c r="GC310" s="80"/>
      <c r="GD310" s="80"/>
      <c r="GE310" s="80"/>
      <c r="GF310" s="80"/>
      <c r="GG310" s="80"/>
      <c r="GH310" s="80"/>
      <c r="GI310" s="80"/>
      <c r="GJ310" s="80"/>
      <c r="GK310" s="80"/>
      <c r="GL310" s="80"/>
      <c r="GM310" s="80"/>
      <c r="GN310" s="80"/>
      <c r="GO310" s="80"/>
      <c r="GP310" s="80"/>
      <c r="GQ310" s="80"/>
      <c r="GR310" s="80"/>
      <c r="GS310" s="80"/>
      <c r="GT310" s="80"/>
      <c r="GU310" s="80"/>
      <c r="GV310" s="80"/>
      <c r="GW310" s="80"/>
      <c r="GX310" s="80"/>
      <c r="GY310" s="80"/>
      <c r="GZ310" s="80"/>
      <c r="HA310" s="80"/>
      <c r="HB310" s="80"/>
      <c r="HC310" s="80"/>
      <c r="HD310" s="80"/>
      <c r="HE310" s="80"/>
      <c r="HF310" s="80"/>
      <c r="HG310" s="80"/>
      <c r="HH310" s="80"/>
      <c r="HI310" s="80"/>
      <c r="HJ310" s="80"/>
      <c r="HK310" s="80"/>
      <c r="HL310" s="80"/>
      <c r="HM310" s="80"/>
      <c r="HN310" s="80"/>
      <c r="HO310" s="80"/>
      <c r="HP310" s="80"/>
      <c r="HQ310" s="80"/>
      <c r="HR310" s="80"/>
      <c r="HS310" s="80"/>
      <c r="HT310" s="80"/>
      <c r="HU310" s="80"/>
      <c r="HV310" s="80"/>
      <c r="HW310" s="80"/>
      <c r="HX310" s="80"/>
      <c r="HY310" s="80"/>
      <c r="HZ310" s="80"/>
      <c r="IA310" s="80"/>
      <c r="IB310" s="80"/>
      <c r="IC310" s="80"/>
      <c r="ID310" s="80"/>
      <c r="IE310" s="80"/>
      <c r="IF310" s="80"/>
      <c r="IG310" s="80"/>
      <c r="IH310" s="80"/>
      <c r="II310" s="80"/>
      <c r="IJ310" s="80"/>
      <c r="IK310" s="80"/>
      <c r="IL310" s="80"/>
      <c r="IM310" s="80"/>
      <c r="IN310" s="80"/>
      <c r="IO310" s="80"/>
      <c r="IP310" s="80"/>
      <c r="IQ310" s="80"/>
      <c r="IR310" s="80"/>
      <c r="IS310" s="80"/>
      <c r="IT310" s="80"/>
      <c r="IU310" s="80"/>
      <c r="IV310" s="80"/>
    </row>
    <row r="311" spans="1:256" s="28" customFormat="1" ht="12.75">
      <c r="A311" s="421" t="s">
        <v>895</v>
      </c>
      <c r="B311" s="422"/>
      <c r="C311" s="422"/>
      <c r="D311" s="422"/>
      <c r="E311" s="422"/>
      <c r="F311" s="422"/>
      <c r="G311" s="422"/>
      <c r="H311" s="122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0"/>
      <c r="FK311" s="80"/>
      <c r="FL311" s="80"/>
      <c r="FM311" s="80"/>
      <c r="FN311" s="80"/>
      <c r="FO311" s="80"/>
      <c r="FP311" s="80"/>
      <c r="FQ311" s="80"/>
      <c r="FR311" s="80"/>
      <c r="FS311" s="80"/>
      <c r="FT311" s="80"/>
      <c r="FU311" s="80"/>
      <c r="FV311" s="80"/>
      <c r="FW311" s="80"/>
      <c r="FX311" s="80"/>
      <c r="FY311" s="80"/>
      <c r="FZ311" s="80"/>
      <c r="GA311" s="80"/>
      <c r="GB311" s="80"/>
      <c r="GC311" s="80"/>
      <c r="GD311" s="80"/>
      <c r="GE311" s="80"/>
      <c r="GF311" s="80"/>
      <c r="GG311" s="80"/>
      <c r="GH311" s="80"/>
      <c r="GI311" s="80"/>
      <c r="GJ311" s="80"/>
      <c r="GK311" s="80"/>
      <c r="GL311" s="80"/>
      <c r="GM311" s="80"/>
      <c r="GN311" s="80"/>
      <c r="GO311" s="80"/>
      <c r="GP311" s="80"/>
      <c r="GQ311" s="80"/>
      <c r="GR311" s="80"/>
      <c r="GS311" s="80"/>
      <c r="GT311" s="80"/>
      <c r="GU311" s="80"/>
      <c r="GV311" s="80"/>
      <c r="GW311" s="80"/>
      <c r="GX311" s="80"/>
      <c r="GY311" s="80"/>
      <c r="GZ311" s="80"/>
      <c r="HA311" s="80"/>
      <c r="HB311" s="80"/>
      <c r="HC311" s="80"/>
      <c r="HD311" s="80"/>
      <c r="HE311" s="80"/>
      <c r="HF311" s="80"/>
      <c r="HG311" s="80"/>
      <c r="HH311" s="80"/>
      <c r="HI311" s="80"/>
      <c r="HJ311" s="80"/>
      <c r="HK311" s="80"/>
      <c r="HL311" s="80"/>
      <c r="HM311" s="80"/>
      <c r="HN311" s="80"/>
      <c r="HO311" s="80"/>
      <c r="HP311" s="80"/>
      <c r="HQ311" s="80"/>
      <c r="HR311" s="80"/>
      <c r="HS311" s="80"/>
      <c r="HT311" s="80"/>
      <c r="HU311" s="80"/>
      <c r="HV311" s="80"/>
      <c r="HW311" s="80"/>
      <c r="HX311" s="80"/>
      <c r="HY311" s="80"/>
      <c r="HZ311" s="80"/>
      <c r="IA311" s="80"/>
      <c r="IB311" s="80"/>
      <c r="IC311" s="80"/>
      <c r="ID311" s="80"/>
      <c r="IE311" s="80"/>
      <c r="IF311" s="80"/>
      <c r="IG311" s="80"/>
      <c r="IH311" s="80"/>
      <c r="II311" s="80"/>
      <c r="IJ311" s="80"/>
      <c r="IK311" s="80"/>
      <c r="IL311" s="80"/>
      <c r="IM311" s="80"/>
      <c r="IN311" s="80"/>
      <c r="IO311" s="80"/>
      <c r="IP311" s="80"/>
      <c r="IQ311" s="80"/>
      <c r="IR311" s="80"/>
      <c r="IS311" s="80"/>
      <c r="IT311" s="80"/>
      <c r="IU311" s="80"/>
      <c r="IV311" s="80"/>
    </row>
    <row r="312" spans="1:256" s="28" customFormat="1" ht="12.75">
      <c r="A312" s="421"/>
      <c r="B312" s="422"/>
      <c r="C312" s="422"/>
      <c r="D312" s="422"/>
      <c r="E312" s="422"/>
      <c r="F312" s="422"/>
      <c r="G312" s="422"/>
      <c r="H312" s="122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  <c r="DI312" s="80"/>
      <c r="DJ312" s="80"/>
      <c r="DK312" s="80"/>
      <c r="DL312" s="80"/>
      <c r="DM312" s="80"/>
      <c r="DN312" s="80"/>
      <c r="DO312" s="80"/>
      <c r="DP312" s="80"/>
      <c r="DQ312" s="80"/>
      <c r="DR312" s="80"/>
      <c r="DS312" s="80"/>
      <c r="DT312" s="80"/>
      <c r="DU312" s="80"/>
      <c r="DV312" s="80"/>
      <c r="DW312" s="80"/>
      <c r="DX312" s="80"/>
      <c r="DY312" s="80"/>
      <c r="DZ312" s="80"/>
      <c r="EA312" s="80"/>
      <c r="EB312" s="80"/>
      <c r="EC312" s="80"/>
      <c r="ED312" s="80"/>
      <c r="EE312" s="80"/>
      <c r="EF312" s="80"/>
      <c r="EG312" s="80"/>
      <c r="EH312" s="80"/>
      <c r="EI312" s="80"/>
      <c r="EJ312" s="80"/>
      <c r="EK312" s="80"/>
      <c r="EL312" s="80"/>
      <c r="EM312" s="80"/>
      <c r="EN312" s="80"/>
      <c r="EO312" s="80"/>
      <c r="EP312" s="80"/>
      <c r="EQ312" s="80"/>
      <c r="ER312" s="80"/>
      <c r="ES312" s="80"/>
      <c r="ET312" s="80"/>
      <c r="EU312" s="80"/>
      <c r="EV312" s="80"/>
      <c r="EW312" s="80"/>
      <c r="EX312" s="80"/>
      <c r="EY312" s="80"/>
      <c r="EZ312" s="80"/>
      <c r="FA312" s="80"/>
      <c r="FB312" s="80"/>
      <c r="FC312" s="80"/>
      <c r="FD312" s="80"/>
      <c r="FE312" s="80"/>
      <c r="FF312" s="80"/>
      <c r="FG312" s="80"/>
      <c r="FH312" s="80"/>
      <c r="FI312" s="80"/>
      <c r="FJ312" s="80"/>
      <c r="FK312" s="80"/>
      <c r="FL312" s="80"/>
      <c r="FM312" s="80"/>
      <c r="FN312" s="80"/>
      <c r="FO312" s="80"/>
      <c r="FP312" s="80"/>
      <c r="FQ312" s="80"/>
      <c r="FR312" s="80"/>
      <c r="FS312" s="80"/>
      <c r="FT312" s="80"/>
      <c r="FU312" s="80"/>
      <c r="FV312" s="80"/>
      <c r="FW312" s="80"/>
      <c r="FX312" s="80"/>
      <c r="FY312" s="80"/>
      <c r="FZ312" s="80"/>
      <c r="GA312" s="80"/>
      <c r="GB312" s="80"/>
      <c r="GC312" s="80"/>
      <c r="GD312" s="80"/>
      <c r="GE312" s="80"/>
      <c r="GF312" s="80"/>
      <c r="GG312" s="80"/>
      <c r="GH312" s="80"/>
      <c r="GI312" s="80"/>
      <c r="GJ312" s="80"/>
      <c r="GK312" s="80"/>
      <c r="GL312" s="80"/>
      <c r="GM312" s="80"/>
      <c r="GN312" s="80"/>
      <c r="GO312" s="80"/>
      <c r="GP312" s="80"/>
      <c r="GQ312" s="80"/>
      <c r="GR312" s="80"/>
      <c r="GS312" s="80"/>
      <c r="GT312" s="80"/>
      <c r="GU312" s="80"/>
      <c r="GV312" s="80"/>
      <c r="GW312" s="80"/>
      <c r="GX312" s="80"/>
      <c r="GY312" s="80"/>
      <c r="GZ312" s="80"/>
      <c r="HA312" s="80"/>
      <c r="HB312" s="80"/>
      <c r="HC312" s="80"/>
      <c r="HD312" s="80"/>
      <c r="HE312" s="80"/>
      <c r="HF312" s="80"/>
      <c r="HG312" s="80"/>
      <c r="HH312" s="80"/>
      <c r="HI312" s="80"/>
      <c r="HJ312" s="80"/>
      <c r="HK312" s="80"/>
      <c r="HL312" s="80"/>
      <c r="HM312" s="80"/>
      <c r="HN312" s="80"/>
      <c r="HO312" s="80"/>
      <c r="HP312" s="80"/>
      <c r="HQ312" s="80"/>
      <c r="HR312" s="80"/>
      <c r="HS312" s="80"/>
      <c r="HT312" s="80"/>
      <c r="HU312" s="80"/>
      <c r="HV312" s="80"/>
      <c r="HW312" s="80"/>
      <c r="HX312" s="80"/>
      <c r="HY312" s="80"/>
      <c r="HZ312" s="80"/>
      <c r="IA312" s="80"/>
      <c r="IB312" s="80"/>
      <c r="IC312" s="80"/>
      <c r="ID312" s="80"/>
      <c r="IE312" s="80"/>
      <c r="IF312" s="80"/>
      <c r="IG312" s="80"/>
      <c r="IH312" s="80"/>
      <c r="II312" s="80"/>
      <c r="IJ312" s="80"/>
      <c r="IK312" s="80"/>
      <c r="IL312" s="80"/>
      <c r="IM312" s="80"/>
      <c r="IN312" s="80"/>
      <c r="IO312" s="80"/>
      <c r="IP312" s="80"/>
      <c r="IQ312" s="80"/>
      <c r="IR312" s="80"/>
      <c r="IS312" s="80"/>
      <c r="IT312" s="80"/>
      <c r="IU312" s="80"/>
      <c r="IV312" s="80"/>
    </row>
    <row r="313" spans="1:256" s="118" customFormat="1" ht="13.5" customHeight="1">
      <c r="A313" s="793" t="s">
        <v>64</v>
      </c>
      <c r="B313" s="793"/>
      <c r="C313" s="793"/>
      <c r="D313" s="200"/>
      <c r="E313" s="200"/>
      <c r="F313" s="200"/>
      <c r="G313" s="112"/>
      <c r="H313" s="122"/>
      <c r="I313" s="28"/>
      <c r="J313" s="28"/>
      <c r="K313" s="28"/>
      <c r="L313" s="28"/>
      <c r="M313" s="28"/>
      <c r="N313" s="28"/>
      <c r="O313" s="80"/>
      <c r="P313" s="80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18" customFormat="1" ht="13.5" customHeight="1">
      <c r="A314" s="20"/>
      <c r="B314" s="20"/>
      <c r="C314" s="20"/>
      <c r="D314" s="200"/>
      <c r="E314" s="200"/>
      <c r="F314" s="200"/>
      <c r="G314" s="112"/>
      <c r="H314" s="122"/>
      <c r="I314" s="28"/>
      <c r="J314" s="28"/>
      <c r="K314" s="28"/>
      <c r="L314" s="28"/>
      <c r="M314" s="28"/>
      <c r="N314" s="28"/>
      <c r="O314" s="80"/>
      <c r="P314" s="80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7" ht="26.25" customHeight="1">
      <c r="A315" s="7" t="s">
        <v>1173</v>
      </c>
      <c r="B315" s="7" t="s">
        <v>1174</v>
      </c>
      <c r="C315" s="5" t="s">
        <v>1175</v>
      </c>
      <c r="D315" s="51" t="s">
        <v>133</v>
      </c>
      <c r="E315" s="58" t="s">
        <v>134</v>
      </c>
      <c r="F315" s="5" t="s">
        <v>1145</v>
      </c>
      <c r="G315" s="50" t="s">
        <v>136</v>
      </c>
    </row>
    <row r="316" spans="1:7" ht="23.25" customHeight="1">
      <c r="A316" s="144" t="s">
        <v>69</v>
      </c>
      <c r="B316" s="140">
        <v>3729</v>
      </c>
      <c r="C316" s="141" t="s">
        <v>988</v>
      </c>
      <c r="D316" s="375">
        <v>180</v>
      </c>
      <c r="E316" s="294">
        <v>180</v>
      </c>
      <c r="F316" s="294">
        <v>179</v>
      </c>
      <c r="G316" s="173">
        <f>F316/E316*100</f>
        <v>99.44444444444444</v>
      </c>
    </row>
    <row r="317" spans="1:7" ht="14.25" customHeight="1">
      <c r="A317" s="144" t="s">
        <v>69</v>
      </c>
      <c r="B317" s="140">
        <v>3742</v>
      </c>
      <c r="C317" s="141" t="s">
        <v>951</v>
      </c>
      <c r="D317" s="375">
        <v>0</v>
      </c>
      <c r="E317" s="294">
        <v>434</v>
      </c>
      <c r="F317" s="294">
        <v>434</v>
      </c>
      <c r="G317" s="173">
        <f>F317/E317*100</f>
        <v>100</v>
      </c>
    </row>
    <row r="318" spans="1:7" ht="24" customHeight="1">
      <c r="A318" s="144" t="s">
        <v>69</v>
      </c>
      <c r="B318" s="140">
        <v>3719</v>
      </c>
      <c r="C318" s="141" t="s">
        <v>112</v>
      </c>
      <c r="D318" s="375">
        <v>0</v>
      </c>
      <c r="E318" s="294">
        <v>1379</v>
      </c>
      <c r="F318" s="294">
        <v>350</v>
      </c>
      <c r="G318" s="173">
        <f>F318/E318*100</f>
        <v>25.380710659898476</v>
      </c>
    </row>
    <row r="319" spans="1:256" s="28" customFormat="1" ht="12.75">
      <c r="A319" s="195"/>
      <c r="B319" s="212"/>
      <c r="C319" s="211" t="s">
        <v>481</v>
      </c>
      <c r="D319" s="196">
        <f>SUM(D316:D316)</f>
        <v>180</v>
      </c>
      <c r="E319" s="197">
        <f>SUM(E316:E318)</f>
        <v>1993</v>
      </c>
      <c r="F319" s="228">
        <f>SUM(F316:F318)</f>
        <v>963</v>
      </c>
      <c r="G319" s="117">
        <f>F319/E319*100</f>
        <v>48.319116909182135</v>
      </c>
      <c r="O319" s="8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2.75">
      <c r="A320" s="16"/>
      <c r="B320" s="67"/>
      <c r="C320" s="199"/>
      <c r="D320" s="200"/>
      <c r="E320" s="201"/>
      <c r="F320" s="249"/>
      <c r="G320" s="30"/>
      <c r="O320" s="8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118" customFormat="1" ht="12.75">
      <c r="A321" s="204"/>
      <c r="B321" s="214"/>
      <c r="C321" s="213" t="s">
        <v>482</v>
      </c>
      <c r="D321" s="205">
        <f>D307+D319</f>
        <v>5480</v>
      </c>
      <c r="E321" s="205">
        <f>E307+E319</f>
        <v>13363</v>
      </c>
      <c r="F321" s="205">
        <f>F307+F319</f>
        <v>11525</v>
      </c>
      <c r="G321" s="10">
        <f>G301+G319+G307</f>
        <v>236.3968324819458</v>
      </c>
      <c r="H321" s="122"/>
      <c r="I321" s="28"/>
      <c r="J321" s="28"/>
      <c r="K321" s="28"/>
      <c r="L321" s="28"/>
      <c r="M321" s="28"/>
      <c r="N321" s="28"/>
      <c r="O321" s="80"/>
      <c r="P321" s="80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2.75">
      <c r="A322" s="250"/>
      <c r="B322" s="251"/>
      <c r="C322" s="252"/>
      <c r="D322" s="253"/>
      <c r="E322" s="254"/>
      <c r="F322" s="249"/>
      <c r="G322" s="248"/>
      <c r="H322" s="122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  <c r="DI322" s="80"/>
      <c r="DJ322" s="80"/>
      <c r="DK322" s="80"/>
      <c r="DL322" s="80"/>
      <c r="DM322" s="80"/>
      <c r="DN322" s="80"/>
      <c r="DO322" s="80"/>
      <c r="DP322" s="80"/>
      <c r="DQ322" s="80"/>
      <c r="DR322" s="80"/>
      <c r="DS322" s="80"/>
      <c r="DT322" s="80"/>
      <c r="DU322" s="80"/>
      <c r="DV322" s="80"/>
      <c r="DW322" s="80"/>
      <c r="DX322" s="80"/>
      <c r="DY322" s="80"/>
      <c r="DZ322" s="80"/>
      <c r="EA322" s="80"/>
      <c r="EB322" s="80"/>
      <c r="EC322" s="80"/>
      <c r="ED322" s="80"/>
      <c r="EE322" s="80"/>
      <c r="EF322" s="80"/>
      <c r="EG322" s="80"/>
      <c r="EH322" s="80"/>
      <c r="EI322" s="80"/>
      <c r="EJ322" s="80"/>
      <c r="EK322" s="80"/>
      <c r="EL322" s="80"/>
      <c r="EM322" s="80"/>
      <c r="EN322" s="80"/>
      <c r="EO322" s="80"/>
      <c r="EP322" s="80"/>
      <c r="EQ322" s="80"/>
      <c r="ER322" s="80"/>
      <c r="ES322" s="80"/>
      <c r="ET322" s="80"/>
      <c r="EU322" s="80"/>
      <c r="EV322" s="80"/>
      <c r="EW322" s="80"/>
      <c r="EX322" s="80"/>
      <c r="EY322" s="80"/>
      <c r="EZ322" s="80"/>
      <c r="FA322" s="80"/>
      <c r="FB322" s="80"/>
      <c r="FC322" s="80"/>
      <c r="FD322" s="80"/>
      <c r="FE322" s="80"/>
      <c r="FF322" s="80"/>
      <c r="FG322" s="80"/>
      <c r="FH322" s="80"/>
      <c r="FI322" s="80"/>
      <c r="FJ322" s="80"/>
      <c r="FK322" s="80"/>
      <c r="FL322" s="80"/>
      <c r="FM322" s="80"/>
      <c r="FN322" s="80"/>
      <c r="FO322" s="80"/>
      <c r="FP322" s="80"/>
      <c r="FQ322" s="80"/>
      <c r="FR322" s="80"/>
      <c r="FS322" s="80"/>
      <c r="FT322" s="80"/>
      <c r="FU322" s="80"/>
      <c r="FV322" s="80"/>
      <c r="FW322" s="80"/>
      <c r="FX322" s="80"/>
      <c r="FY322" s="80"/>
      <c r="FZ322" s="80"/>
      <c r="GA322" s="80"/>
      <c r="GB322" s="80"/>
      <c r="GC322" s="80"/>
      <c r="GD322" s="80"/>
      <c r="GE322" s="80"/>
      <c r="GF322" s="80"/>
      <c r="GG322" s="80"/>
      <c r="GH322" s="80"/>
      <c r="GI322" s="80"/>
      <c r="GJ322" s="80"/>
      <c r="GK322" s="80"/>
      <c r="GL322" s="80"/>
      <c r="GM322" s="80"/>
      <c r="GN322" s="80"/>
      <c r="GO322" s="80"/>
      <c r="GP322" s="80"/>
      <c r="GQ322" s="80"/>
      <c r="GR322" s="80"/>
      <c r="GS322" s="80"/>
      <c r="GT322" s="80"/>
      <c r="GU322" s="80"/>
      <c r="GV322" s="80"/>
      <c r="GW322" s="80"/>
      <c r="GX322" s="80"/>
      <c r="GY322" s="80"/>
      <c r="GZ322" s="80"/>
      <c r="HA322" s="80"/>
      <c r="HB322" s="80"/>
      <c r="HC322" s="80"/>
      <c r="HD322" s="80"/>
      <c r="HE322" s="80"/>
      <c r="HF322" s="80"/>
      <c r="HG322" s="80"/>
      <c r="HH322" s="80"/>
      <c r="HI322" s="80"/>
      <c r="HJ322" s="80"/>
      <c r="HK322" s="80"/>
      <c r="HL322" s="80"/>
      <c r="HM322" s="80"/>
      <c r="HN322" s="80"/>
      <c r="HO322" s="80"/>
      <c r="HP322" s="80"/>
      <c r="HQ322" s="80"/>
      <c r="HR322" s="80"/>
      <c r="HS322" s="80"/>
      <c r="HT322" s="80"/>
      <c r="HU322" s="80"/>
      <c r="HV322" s="80"/>
      <c r="HW322" s="80"/>
      <c r="HX322" s="80"/>
      <c r="HY322" s="80"/>
      <c r="HZ322" s="80"/>
      <c r="IA322" s="80"/>
      <c r="IB322" s="80"/>
      <c r="IC322" s="80"/>
      <c r="ID322" s="80"/>
      <c r="IE322" s="80"/>
      <c r="IF322" s="80"/>
      <c r="IG322" s="80"/>
      <c r="IH322" s="80"/>
      <c r="II322" s="80"/>
      <c r="IJ322" s="80"/>
      <c r="IK322" s="80"/>
      <c r="IL322" s="80"/>
      <c r="IM322" s="80"/>
      <c r="IN322" s="80"/>
      <c r="IO322" s="80"/>
      <c r="IP322" s="80"/>
      <c r="IQ322" s="80"/>
      <c r="IR322" s="80"/>
      <c r="IS322" s="80"/>
      <c r="IT322" s="80"/>
      <c r="IU322" s="80"/>
      <c r="IV322" s="80"/>
    </row>
    <row r="323" spans="1:256" s="28" customFormat="1" ht="15.75">
      <c r="A323" s="72" t="s">
        <v>365</v>
      </c>
      <c r="D323" s="80"/>
      <c r="E323" s="80"/>
      <c r="F323" s="80"/>
      <c r="O323" s="8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2:256" s="28" customFormat="1" ht="12.75">
      <c r="B324"/>
      <c r="C324"/>
      <c r="D324" s="15"/>
      <c r="E324" s="15"/>
      <c r="F324" s="15"/>
      <c r="G324"/>
      <c r="O324" s="8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15" ht="13.5" customHeight="1">
      <c r="A325" s="63" t="s">
        <v>59</v>
      </c>
      <c r="O325" s="80"/>
    </row>
    <row r="326" spans="1:15" ht="13.5" customHeight="1">
      <c r="A326" s="63"/>
      <c r="O326" s="80"/>
    </row>
    <row r="327" spans="1:15" ht="25.5" customHeight="1">
      <c r="A327" s="7" t="s">
        <v>1173</v>
      </c>
      <c r="B327" s="7" t="s">
        <v>1174</v>
      </c>
      <c r="C327" s="5" t="s">
        <v>1175</v>
      </c>
      <c r="D327" s="51" t="s">
        <v>133</v>
      </c>
      <c r="E327" s="58" t="s">
        <v>134</v>
      </c>
      <c r="F327" s="5" t="s">
        <v>1145</v>
      </c>
      <c r="G327" s="50" t="s">
        <v>136</v>
      </c>
      <c r="O327" s="80"/>
    </row>
    <row r="328" spans="1:15" ht="15" customHeight="1">
      <c r="A328" s="144" t="s">
        <v>70</v>
      </c>
      <c r="B328" s="140">
        <v>3635</v>
      </c>
      <c r="C328" s="131" t="s">
        <v>989</v>
      </c>
      <c r="D328" s="216">
        <v>300</v>
      </c>
      <c r="E328" s="294">
        <v>300</v>
      </c>
      <c r="F328" s="294">
        <v>0</v>
      </c>
      <c r="G328" s="173">
        <v>0</v>
      </c>
      <c r="O328" s="80"/>
    </row>
    <row r="329" spans="1:7" ht="12.75">
      <c r="A329" s="195"/>
      <c r="B329" s="212"/>
      <c r="C329" s="211" t="s">
        <v>480</v>
      </c>
      <c r="D329" s="196">
        <f>D328</f>
        <v>300</v>
      </c>
      <c r="E329" s="197">
        <f>E328</f>
        <v>300</v>
      </c>
      <c r="F329" s="228">
        <f>F328</f>
        <v>0</v>
      </c>
      <c r="G329" s="109">
        <v>0</v>
      </c>
    </row>
    <row r="330" spans="1:7" ht="12.75">
      <c r="A330" s="16"/>
      <c r="B330" s="67"/>
      <c r="C330" s="199"/>
      <c r="D330" s="200"/>
      <c r="E330" s="201"/>
      <c r="F330" s="202"/>
      <c r="G330" s="30"/>
    </row>
    <row r="331" spans="1:6" ht="13.5" customHeight="1">
      <c r="A331" s="74" t="s">
        <v>64</v>
      </c>
      <c r="D331" s="80"/>
      <c r="E331" s="80"/>
      <c r="F331" s="80"/>
    </row>
    <row r="332" spans="1:6" ht="12.75">
      <c r="A332" s="74"/>
      <c r="D332" s="80"/>
      <c r="E332" s="80"/>
      <c r="F332" s="80"/>
    </row>
    <row r="333" spans="1:7" ht="25.5" customHeight="1">
      <c r="A333" s="7" t="s">
        <v>1173</v>
      </c>
      <c r="B333" s="7" t="s">
        <v>1174</v>
      </c>
      <c r="C333" s="5" t="s">
        <v>1175</v>
      </c>
      <c r="D333" s="51" t="s">
        <v>133</v>
      </c>
      <c r="E333" s="58" t="s">
        <v>134</v>
      </c>
      <c r="F333" s="5" t="s">
        <v>1145</v>
      </c>
      <c r="G333" s="50" t="s">
        <v>136</v>
      </c>
    </row>
    <row r="334" spans="1:7" ht="15" customHeight="1">
      <c r="A334" s="144">
        <v>70</v>
      </c>
      <c r="B334" s="140">
        <v>3635</v>
      </c>
      <c r="C334" s="374" t="s">
        <v>1212</v>
      </c>
      <c r="D334" s="216">
        <v>10100</v>
      </c>
      <c r="E334" s="294">
        <v>10069</v>
      </c>
      <c r="F334" s="294">
        <v>9993</v>
      </c>
      <c r="G334" s="173">
        <f>F334/E334*100</f>
        <v>99.24520806435594</v>
      </c>
    </row>
    <row r="335" spans="1:7" ht="25.5" customHeight="1">
      <c r="A335" s="144" t="s">
        <v>70</v>
      </c>
      <c r="B335" s="140">
        <v>3635</v>
      </c>
      <c r="C335" s="131" t="s">
        <v>637</v>
      </c>
      <c r="D335" s="216">
        <v>2500</v>
      </c>
      <c r="E335" s="294">
        <v>2111</v>
      </c>
      <c r="F335" s="294">
        <v>2080</v>
      </c>
      <c r="G335" s="173">
        <f>F335/E335*100</f>
        <v>98.531501657982</v>
      </c>
    </row>
    <row r="336" spans="1:7" ht="12.75">
      <c r="A336" s="195"/>
      <c r="B336" s="212"/>
      <c r="C336" s="211" t="s">
        <v>481</v>
      </c>
      <c r="D336" s="196">
        <f>SUM(D334:D335)</f>
        <v>12600</v>
      </c>
      <c r="E336" s="197">
        <f>SUM(E334:E335)</f>
        <v>12180</v>
      </c>
      <c r="F336" s="228">
        <f>SUM(F334:F335)</f>
        <v>12073</v>
      </c>
      <c r="G336" s="109">
        <f>F336/E336*100</f>
        <v>99.12151067323481</v>
      </c>
    </row>
    <row r="337" spans="1:7" ht="12.75">
      <c r="A337" s="16"/>
      <c r="B337" s="67"/>
      <c r="C337" s="199"/>
      <c r="D337" s="200"/>
      <c r="E337" s="201"/>
      <c r="F337" s="202"/>
      <c r="G337" s="203"/>
    </row>
    <row r="338" spans="1:256" s="118" customFormat="1" ht="12.75">
      <c r="A338" s="204"/>
      <c r="B338" s="214"/>
      <c r="C338" s="213" t="s">
        <v>482</v>
      </c>
      <c r="D338" s="205">
        <f>D336+D329</f>
        <v>12900</v>
      </c>
      <c r="E338" s="206">
        <f>E329+E336</f>
        <v>12480</v>
      </c>
      <c r="F338" s="207">
        <f>F329+F336</f>
        <v>12073</v>
      </c>
      <c r="G338" s="26">
        <f>F338/E338*100</f>
        <v>96.73878205128204</v>
      </c>
      <c r="H338" s="122"/>
      <c r="I338" s="28"/>
      <c r="J338" s="28"/>
      <c r="K338" s="28"/>
      <c r="L338" s="28"/>
      <c r="M338" s="28"/>
      <c r="N338" s="28"/>
      <c r="O338" s="80"/>
      <c r="P338" s="80"/>
      <c r="Q338" s="148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ht="12.75">
      <c r="D339" s="80"/>
    </row>
    <row r="340" spans="1:256" s="28" customFormat="1" ht="15.75">
      <c r="A340" s="72" t="s">
        <v>361</v>
      </c>
      <c r="D340" s="80"/>
      <c r="E340" s="80"/>
      <c r="F340" s="80"/>
      <c r="O340" s="8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2:256" s="28" customFormat="1" ht="12.75">
      <c r="B341"/>
      <c r="C341"/>
      <c r="D341" s="15"/>
      <c r="E341" s="15"/>
      <c r="F341" s="15"/>
      <c r="G341"/>
      <c r="O341" s="8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5" customHeight="1">
      <c r="A342" s="63" t="s">
        <v>59</v>
      </c>
      <c r="B342"/>
      <c r="C342"/>
      <c r="D342" s="15"/>
      <c r="E342" s="15"/>
      <c r="F342" s="15"/>
      <c r="G342"/>
      <c r="O342" s="8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2.75">
      <c r="A343" s="63"/>
      <c r="B343"/>
      <c r="C343"/>
      <c r="D343" s="15"/>
      <c r="E343" s="15"/>
      <c r="F343" s="15"/>
      <c r="G343"/>
      <c r="O343" s="8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26.25" customHeight="1">
      <c r="A344" s="7" t="s">
        <v>1173</v>
      </c>
      <c r="B344" s="7" t="s">
        <v>1174</v>
      </c>
      <c r="C344" s="5" t="s">
        <v>1175</v>
      </c>
      <c r="D344" s="51" t="s">
        <v>133</v>
      </c>
      <c r="E344" s="58" t="s">
        <v>134</v>
      </c>
      <c r="F344" s="5" t="s">
        <v>1145</v>
      </c>
      <c r="G344" s="50" t="s">
        <v>136</v>
      </c>
      <c r="O344" s="80"/>
      <c r="P344" s="15"/>
      <c r="Q344" s="15"/>
      <c r="R344" s="148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25.5" customHeight="1">
      <c r="A345" s="144" t="s">
        <v>71</v>
      </c>
      <c r="B345" s="140">
        <v>2212</v>
      </c>
      <c r="C345" s="131" t="s">
        <v>940</v>
      </c>
      <c r="D345" s="216">
        <v>2790</v>
      </c>
      <c r="E345" s="170">
        <v>1707</v>
      </c>
      <c r="F345" s="294">
        <v>1225</v>
      </c>
      <c r="G345" s="173">
        <f aca="true" t="shared" si="15" ref="G345:G352">F345/E345*100</f>
        <v>71.76332747510253</v>
      </c>
      <c r="O345" s="15"/>
      <c r="P345" s="15"/>
      <c r="Q345" s="15"/>
      <c r="R345" s="15"/>
      <c r="S345" s="15"/>
      <c r="T345" s="148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5" customHeight="1">
      <c r="A346" s="144" t="s">
        <v>71</v>
      </c>
      <c r="B346" s="140">
        <v>2221</v>
      </c>
      <c r="C346" s="131" t="s">
        <v>639</v>
      </c>
      <c r="D346" s="216">
        <v>140</v>
      </c>
      <c r="E346" s="170">
        <v>150</v>
      </c>
      <c r="F346" s="294">
        <v>150</v>
      </c>
      <c r="G346" s="173">
        <f t="shared" si="15"/>
        <v>100</v>
      </c>
      <c r="O346" s="15"/>
      <c r="P346" s="15"/>
      <c r="Q346" s="15"/>
      <c r="R346" s="15"/>
      <c r="S346" s="15"/>
      <c r="T346" s="148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144" t="s">
        <v>71</v>
      </c>
      <c r="B347" s="140">
        <v>2223</v>
      </c>
      <c r="C347" s="131" t="s">
        <v>651</v>
      </c>
      <c r="D347" s="216">
        <v>150</v>
      </c>
      <c r="E347" s="170">
        <v>150</v>
      </c>
      <c r="F347" s="294">
        <v>150</v>
      </c>
      <c r="G347" s="173">
        <f>F347/E347*100</f>
        <v>100</v>
      </c>
      <c r="O347" s="15"/>
      <c r="P347" s="15"/>
      <c r="Q347" s="15"/>
      <c r="R347" s="15"/>
      <c r="S347" s="15"/>
      <c r="T347" s="14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5.75" customHeight="1">
      <c r="A348" s="144" t="s">
        <v>71</v>
      </c>
      <c r="B348" s="140">
        <v>2221</v>
      </c>
      <c r="C348" s="131" t="s">
        <v>1109</v>
      </c>
      <c r="D348" s="216">
        <v>239070</v>
      </c>
      <c r="E348" s="170">
        <v>246760</v>
      </c>
      <c r="F348" s="294">
        <v>246711</v>
      </c>
      <c r="G348" s="296">
        <f>F348/E348*100</f>
        <v>99.98014264872751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>
      <c r="A349" s="144" t="s">
        <v>71</v>
      </c>
      <c r="B349" s="140">
        <v>2242</v>
      </c>
      <c r="C349" s="131" t="s">
        <v>1107</v>
      </c>
      <c r="D349" s="216">
        <v>263610</v>
      </c>
      <c r="E349" s="170">
        <v>268321</v>
      </c>
      <c r="F349" s="294">
        <v>268274</v>
      </c>
      <c r="G349" s="173">
        <f t="shared" si="15"/>
        <v>99.98248366695115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27.75" customHeight="1">
      <c r="A350" s="144" t="s">
        <v>71</v>
      </c>
      <c r="B350" s="140" t="s">
        <v>1110</v>
      </c>
      <c r="C350" s="131" t="s">
        <v>990</v>
      </c>
      <c r="D350" s="216">
        <v>30230</v>
      </c>
      <c r="E350" s="294">
        <v>30230</v>
      </c>
      <c r="F350" s="294">
        <v>29318</v>
      </c>
      <c r="G350" s="173">
        <f t="shared" si="15"/>
        <v>96.98312934171352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24" customHeight="1">
      <c r="A351" s="144" t="s">
        <v>71</v>
      </c>
      <c r="B351" s="140">
        <v>2299</v>
      </c>
      <c r="C351" s="131" t="s">
        <v>110</v>
      </c>
      <c r="D351" s="216">
        <v>0</v>
      </c>
      <c r="E351" s="294">
        <v>786</v>
      </c>
      <c r="F351" s="294">
        <v>550</v>
      </c>
      <c r="G351" s="173">
        <f t="shared" si="15"/>
        <v>69.97455470737913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5" customHeight="1">
      <c r="A352" s="195"/>
      <c r="B352" s="212"/>
      <c r="C352" s="211" t="s">
        <v>480</v>
      </c>
      <c r="D352" s="196">
        <f>SUM(D345:D351)</f>
        <v>535990</v>
      </c>
      <c r="E352" s="196">
        <f>SUM(E345:E351)</f>
        <v>548104</v>
      </c>
      <c r="F352" s="196">
        <f>SUM(F345:F351)</f>
        <v>546378</v>
      </c>
      <c r="G352" s="109">
        <f t="shared" si="15"/>
        <v>99.68509625910411</v>
      </c>
    </row>
    <row r="353" spans="1:7" ht="12.75">
      <c r="A353" s="179"/>
      <c r="B353" s="180"/>
      <c r="C353" s="414"/>
      <c r="D353" s="200"/>
      <c r="E353" s="201"/>
      <c r="F353" s="249"/>
      <c r="G353" s="112"/>
    </row>
    <row r="354" spans="1:256" s="28" customFormat="1" ht="14.25" customHeight="1">
      <c r="A354" s="793" t="s">
        <v>413</v>
      </c>
      <c r="B354" s="793"/>
      <c r="C354" s="793"/>
      <c r="D354" s="797"/>
      <c r="E354" s="797"/>
      <c r="F354" s="69"/>
      <c r="G354" s="81"/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20"/>
      <c r="B355" s="20"/>
      <c r="C355" s="20"/>
      <c r="D355" s="69"/>
      <c r="E355" s="69"/>
      <c r="F355" s="69"/>
      <c r="G355" s="81"/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25.5" customHeight="1">
      <c r="A356" s="7" t="s">
        <v>1173</v>
      </c>
      <c r="B356" s="7" t="s">
        <v>1174</v>
      </c>
      <c r="C356" s="5" t="s">
        <v>1175</v>
      </c>
      <c r="D356" s="51" t="s">
        <v>133</v>
      </c>
      <c r="E356" s="58" t="s">
        <v>134</v>
      </c>
      <c r="F356" s="5" t="s">
        <v>1145</v>
      </c>
      <c r="G356" s="50" t="s">
        <v>136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3.5" customHeight="1">
      <c r="A357" s="144" t="s">
        <v>71</v>
      </c>
      <c r="B357" s="140">
        <v>2212</v>
      </c>
      <c r="C357" s="131" t="s">
        <v>414</v>
      </c>
      <c r="D357" s="216">
        <v>488000</v>
      </c>
      <c r="E357" s="170">
        <v>559173</v>
      </c>
      <c r="F357" s="294">
        <v>559173</v>
      </c>
      <c r="G357" s="173">
        <f>F357/E357*100</f>
        <v>100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5" customHeight="1">
      <c r="A358" s="144" t="s">
        <v>71</v>
      </c>
      <c r="B358" s="140">
        <v>2212</v>
      </c>
      <c r="C358" s="131" t="s">
        <v>415</v>
      </c>
      <c r="D358" s="216">
        <v>22500</v>
      </c>
      <c r="E358" s="294">
        <v>46282</v>
      </c>
      <c r="F358" s="294">
        <v>46282</v>
      </c>
      <c r="G358" s="173">
        <f>F358/E358*100</f>
        <v>100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95"/>
      <c r="B359" s="212"/>
      <c r="C359" s="211" t="s">
        <v>941</v>
      </c>
      <c r="D359" s="198">
        <f>SUM(D357:D358)</f>
        <v>510500</v>
      </c>
      <c r="E359" s="198">
        <f>SUM(E357:E358)</f>
        <v>605455</v>
      </c>
      <c r="F359" s="198">
        <f>SUM(F357:F358)</f>
        <v>605455</v>
      </c>
      <c r="G359" s="226">
        <f>F359/E359*100</f>
        <v>100</v>
      </c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4.25" customHeight="1">
      <c r="A360" s="16"/>
      <c r="B360" s="67"/>
      <c r="C360" s="199"/>
      <c r="D360" s="202"/>
      <c r="E360" s="202"/>
      <c r="F360" s="202"/>
      <c r="G360" s="366"/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4.25" customHeight="1">
      <c r="A361" s="793" t="s">
        <v>3</v>
      </c>
      <c r="B361" s="793"/>
      <c r="C361" s="793"/>
      <c r="D361" s="69"/>
      <c r="E361" s="69"/>
      <c r="F361" s="69"/>
      <c r="G361" s="81"/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4.25" customHeight="1">
      <c r="A362" s="20"/>
      <c r="B362" s="20"/>
      <c r="C362" s="20"/>
      <c r="D362" s="69"/>
      <c r="E362" s="69"/>
      <c r="F362" s="69"/>
      <c r="G362" s="81"/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25.5" customHeight="1">
      <c r="A363" s="7" t="s">
        <v>1173</v>
      </c>
      <c r="B363" s="7" t="s">
        <v>1174</v>
      </c>
      <c r="C363" s="5" t="s">
        <v>1175</v>
      </c>
      <c r="D363" s="51" t="s">
        <v>133</v>
      </c>
      <c r="E363" s="58" t="s">
        <v>134</v>
      </c>
      <c r="F363" s="5" t="s">
        <v>1145</v>
      </c>
      <c r="G363" s="50" t="s">
        <v>136</v>
      </c>
      <c r="O363" s="8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144">
        <v>10</v>
      </c>
      <c r="B364" s="140" t="s">
        <v>885</v>
      </c>
      <c r="C364" s="131" t="s">
        <v>886</v>
      </c>
      <c r="D364" s="216">
        <v>200000</v>
      </c>
      <c r="E364" s="294">
        <v>200000</v>
      </c>
      <c r="F364" s="294">
        <v>200000</v>
      </c>
      <c r="G364" s="173">
        <f>F364/E364*100</f>
        <v>100</v>
      </c>
      <c r="O364" s="8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3.5" customHeight="1">
      <c r="A365" s="144">
        <v>10</v>
      </c>
      <c r="B365" s="144" t="s">
        <v>885</v>
      </c>
      <c r="C365" s="131" t="s">
        <v>999</v>
      </c>
      <c r="D365" s="216">
        <v>34000</v>
      </c>
      <c r="E365" s="294">
        <v>43266</v>
      </c>
      <c r="F365" s="294">
        <v>43266</v>
      </c>
      <c r="G365" s="173">
        <f>F365/E365*100</f>
        <v>100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14.25" customHeight="1">
      <c r="A366" s="195"/>
      <c r="B366" s="212"/>
      <c r="C366" s="211" t="s">
        <v>942</v>
      </c>
      <c r="D366" s="198">
        <f>SUM(D364:D365)</f>
        <v>234000</v>
      </c>
      <c r="E366" s="198">
        <f>SUM(E364:E365)</f>
        <v>243266</v>
      </c>
      <c r="F366" s="228">
        <f>SUM(F364:F365)</f>
        <v>243266</v>
      </c>
      <c r="G366" s="226">
        <f>F366/E366*100</f>
        <v>100</v>
      </c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1.25" customHeight="1">
      <c r="A367" s="16"/>
      <c r="B367" s="67"/>
      <c r="C367" s="199"/>
      <c r="D367" s="202"/>
      <c r="E367" s="202"/>
      <c r="F367" s="202"/>
      <c r="G367" s="366"/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793" t="s">
        <v>887</v>
      </c>
      <c r="B368" s="793"/>
      <c r="C368" s="793"/>
      <c r="D368" s="202"/>
      <c r="E368" s="202"/>
      <c r="F368" s="639"/>
      <c r="G368" s="366"/>
      <c r="O368" s="80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1.25" customHeight="1">
      <c r="A369" s="20"/>
      <c r="B369" s="20"/>
      <c r="C369" s="20"/>
      <c r="D369" s="202"/>
      <c r="E369" s="202"/>
      <c r="F369" s="202"/>
      <c r="G369" s="366"/>
      <c r="O369" s="8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25.5" customHeight="1">
      <c r="A370" s="7" t="s">
        <v>1173</v>
      </c>
      <c r="B370" s="7" t="s">
        <v>1174</v>
      </c>
      <c r="C370" s="5" t="s">
        <v>1175</v>
      </c>
      <c r="D370" s="51" t="s">
        <v>133</v>
      </c>
      <c r="E370" s="58" t="s">
        <v>134</v>
      </c>
      <c r="F370" s="5" t="s">
        <v>1145</v>
      </c>
      <c r="G370" s="50" t="s">
        <v>136</v>
      </c>
      <c r="O370" s="80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4.25" customHeight="1">
      <c r="A371" s="144" t="s">
        <v>1005</v>
      </c>
      <c r="B371" s="144" t="s">
        <v>885</v>
      </c>
      <c r="C371" s="131" t="s">
        <v>890</v>
      </c>
      <c r="D371" s="216">
        <v>104400</v>
      </c>
      <c r="E371" s="294">
        <v>152461</v>
      </c>
      <c r="F371" s="294">
        <v>119150</v>
      </c>
      <c r="G371" s="173">
        <f>F371/E371*100</f>
        <v>78.15113373256112</v>
      </c>
      <c r="O371" s="80"/>
      <c r="P371" s="15"/>
      <c r="Q371" s="15"/>
      <c r="R371" s="15"/>
      <c r="S371" s="15"/>
      <c r="T371" s="15"/>
      <c r="U371" s="148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4.25" customHeight="1">
      <c r="A372" s="144" t="s">
        <v>1006</v>
      </c>
      <c r="B372" s="144" t="s">
        <v>885</v>
      </c>
      <c r="C372" s="131" t="s">
        <v>888</v>
      </c>
      <c r="D372" s="216">
        <v>45600</v>
      </c>
      <c r="E372" s="294">
        <v>44079</v>
      </c>
      <c r="F372" s="294">
        <v>19835</v>
      </c>
      <c r="G372" s="173">
        <f>F372/E372*100</f>
        <v>44.99875224029583</v>
      </c>
      <c r="O372" s="80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4.25" customHeight="1">
      <c r="A373" s="195"/>
      <c r="B373" s="212"/>
      <c r="C373" s="211" t="s">
        <v>945</v>
      </c>
      <c r="D373" s="198">
        <f>SUM(D371:D372)</f>
        <v>150000</v>
      </c>
      <c r="E373" s="198">
        <f>SUM(E371:E372)</f>
        <v>196540</v>
      </c>
      <c r="F373" s="228">
        <f>SUM(F371:F372)</f>
        <v>138985</v>
      </c>
      <c r="G373" s="226">
        <f>F373/E373*100</f>
        <v>70.71588480716393</v>
      </c>
      <c r="O373" s="80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9.75" customHeight="1">
      <c r="A374" s="16"/>
      <c r="B374" s="67"/>
      <c r="C374" s="199"/>
      <c r="D374" s="202"/>
      <c r="E374" s="202"/>
      <c r="F374" s="249"/>
      <c r="G374" s="366"/>
      <c r="O374" s="80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118" customFormat="1" ht="14.25" customHeight="1">
      <c r="A375" s="786" t="s">
        <v>1202</v>
      </c>
      <c r="B375" s="787"/>
      <c r="C375" s="787"/>
      <c r="D375" s="274"/>
      <c r="E375" s="275"/>
      <c r="F375" s="276"/>
      <c r="G375" s="221"/>
      <c r="H375" s="122"/>
      <c r="I375" s="28"/>
      <c r="J375" s="28"/>
      <c r="K375" s="28"/>
      <c r="L375" s="28"/>
      <c r="M375" s="28"/>
      <c r="N375" s="28"/>
      <c r="O375" s="80"/>
      <c r="P375" s="80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118" customFormat="1" ht="9" customHeight="1">
      <c r="A376" s="509"/>
      <c r="B376" s="510"/>
      <c r="C376" s="510"/>
      <c r="D376" s="274"/>
      <c r="E376" s="275"/>
      <c r="F376" s="276"/>
      <c r="G376" s="221"/>
      <c r="H376" s="122"/>
      <c r="I376" s="28"/>
      <c r="J376" s="28"/>
      <c r="K376" s="28"/>
      <c r="L376" s="28"/>
      <c r="M376" s="28"/>
      <c r="N376" s="28"/>
      <c r="O376" s="80"/>
      <c r="P376" s="80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16" ht="24" customHeight="1">
      <c r="A377" s="7" t="s">
        <v>1173</v>
      </c>
      <c r="B377" s="7" t="s">
        <v>1174</v>
      </c>
      <c r="C377" s="5" t="s">
        <v>1175</v>
      </c>
      <c r="D377" s="51" t="s">
        <v>133</v>
      </c>
      <c r="E377" s="58" t="s">
        <v>134</v>
      </c>
      <c r="F377" s="5" t="s">
        <v>1145</v>
      </c>
      <c r="G377" s="50" t="s">
        <v>136</v>
      </c>
      <c r="P377" s="148"/>
    </row>
    <row r="378" spans="1:16" ht="13.5" customHeight="1">
      <c r="A378" s="144" t="s">
        <v>71</v>
      </c>
      <c r="B378" s="139">
        <v>2223</v>
      </c>
      <c r="C378" s="131" t="s">
        <v>1203</v>
      </c>
      <c r="D378" s="216">
        <v>1500</v>
      </c>
      <c r="E378" s="170">
        <v>1547</v>
      </c>
      <c r="F378" s="656">
        <v>1522</v>
      </c>
      <c r="G378" s="173">
        <f aca="true" t="shared" si="16" ref="G378:G384">F378/E378*100</f>
        <v>98.38396897220426</v>
      </c>
      <c r="P378" s="148"/>
    </row>
    <row r="379" spans="1:16" ht="24" customHeight="1">
      <c r="A379" s="144" t="s">
        <v>71</v>
      </c>
      <c r="B379" s="139">
        <v>2212</v>
      </c>
      <c r="C379" s="131" t="s">
        <v>111</v>
      </c>
      <c r="D379" s="216">
        <v>0</v>
      </c>
      <c r="E379" s="294">
        <v>220</v>
      </c>
      <c r="F379" s="656">
        <v>220</v>
      </c>
      <c r="G379" s="173">
        <f t="shared" si="16"/>
        <v>100</v>
      </c>
      <c r="P379" s="148"/>
    </row>
    <row r="380" spans="1:16" ht="13.5" customHeight="1">
      <c r="A380" s="144" t="s">
        <v>71</v>
      </c>
      <c r="B380" s="139">
        <v>2212</v>
      </c>
      <c r="C380" s="131" t="s">
        <v>434</v>
      </c>
      <c r="D380" s="216">
        <v>0</v>
      </c>
      <c r="E380" s="170">
        <v>763</v>
      </c>
      <c r="F380" s="656">
        <v>632</v>
      </c>
      <c r="G380" s="173">
        <f t="shared" si="16"/>
        <v>82.83093053735256</v>
      </c>
      <c r="P380" s="148"/>
    </row>
    <row r="381" spans="1:16" ht="13.5" customHeight="1">
      <c r="A381" s="144" t="s">
        <v>71</v>
      </c>
      <c r="B381" s="139">
        <v>2212</v>
      </c>
      <c r="C381" s="596" t="s">
        <v>435</v>
      </c>
      <c r="D381" s="216">
        <v>0</v>
      </c>
      <c r="E381" s="170">
        <v>444</v>
      </c>
      <c r="F381" s="656">
        <v>322</v>
      </c>
      <c r="G381" s="173">
        <f t="shared" si="16"/>
        <v>72.52252252252252</v>
      </c>
      <c r="P381" s="148"/>
    </row>
    <row r="382" spans="1:16" ht="36.75" customHeight="1">
      <c r="A382" s="144" t="s">
        <v>71</v>
      </c>
      <c r="B382" s="139">
        <v>2212</v>
      </c>
      <c r="C382" s="640" t="s">
        <v>985</v>
      </c>
      <c r="D382" s="216">
        <v>0</v>
      </c>
      <c r="E382" s="170">
        <v>700</v>
      </c>
      <c r="F382" s="656">
        <v>500</v>
      </c>
      <c r="G382" s="173">
        <f t="shared" si="16"/>
        <v>71.42857142857143</v>
      </c>
      <c r="P382" s="148"/>
    </row>
    <row r="383" spans="1:16" ht="15.75" customHeight="1">
      <c r="A383" s="144" t="s">
        <v>71</v>
      </c>
      <c r="B383" s="139">
        <v>2229</v>
      </c>
      <c r="C383" s="640" t="s">
        <v>912</v>
      </c>
      <c r="D383" s="216">
        <v>0</v>
      </c>
      <c r="E383" s="170">
        <v>270</v>
      </c>
      <c r="F383" s="656">
        <v>135</v>
      </c>
      <c r="G383" s="173">
        <f t="shared" si="16"/>
        <v>50</v>
      </c>
      <c r="P383" s="148"/>
    </row>
    <row r="384" spans="1:7" ht="12.75">
      <c r="A384" s="195"/>
      <c r="B384" s="212"/>
      <c r="C384" s="211" t="s">
        <v>943</v>
      </c>
      <c r="D384" s="292">
        <f>SUM(D378:D379)</f>
        <v>1500</v>
      </c>
      <c r="E384" s="292">
        <f>SUM(E378:E383)</f>
        <v>3944</v>
      </c>
      <c r="F384" s="598">
        <f>SUM(F378:F383)</f>
        <v>3331</v>
      </c>
      <c r="G384" s="109">
        <f t="shared" si="16"/>
        <v>84.45740365111561</v>
      </c>
    </row>
    <row r="385" spans="1:7" ht="9" customHeight="1">
      <c r="A385" s="16"/>
      <c r="B385" s="67"/>
      <c r="C385" s="199"/>
      <c r="D385" s="502"/>
      <c r="E385" s="502"/>
      <c r="F385" s="502"/>
      <c r="G385" s="112"/>
    </row>
    <row r="386" spans="1:256" s="28" customFormat="1" ht="14.25" customHeight="1">
      <c r="A386" s="793" t="s">
        <v>1195</v>
      </c>
      <c r="B386" s="793"/>
      <c r="C386" s="793"/>
      <c r="D386" s="797"/>
      <c r="E386" s="202"/>
      <c r="F386" s="202"/>
      <c r="G386" s="366"/>
      <c r="O386" s="80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25.5" customHeight="1">
      <c r="A387" s="7" t="s">
        <v>1173</v>
      </c>
      <c r="B387" s="7" t="s">
        <v>1174</v>
      </c>
      <c r="C387" s="5" t="s">
        <v>1175</v>
      </c>
      <c r="D387" s="51" t="s">
        <v>133</v>
      </c>
      <c r="E387" s="58" t="s">
        <v>134</v>
      </c>
      <c r="F387" s="5" t="s">
        <v>1145</v>
      </c>
      <c r="G387" s="50" t="s">
        <v>136</v>
      </c>
      <c r="O387" s="80"/>
      <c r="P387" s="15"/>
      <c r="Q387" s="15"/>
      <c r="R387" s="15"/>
      <c r="S387" s="15"/>
      <c r="T387" s="148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3.5" customHeight="1">
      <c r="A388" s="144" t="s">
        <v>95</v>
      </c>
      <c r="B388" s="144" t="s">
        <v>896</v>
      </c>
      <c r="C388" s="131" t="s">
        <v>991</v>
      </c>
      <c r="D388" s="216">
        <v>20000</v>
      </c>
      <c r="E388" s="294">
        <v>22000</v>
      </c>
      <c r="F388" s="294">
        <v>19907</v>
      </c>
      <c r="G388" s="173">
        <f>F388/E388*100</f>
        <v>90.48636363636363</v>
      </c>
      <c r="O388" s="80"/>
      <c r="P388" s="15"/>
      <c r="Q388" s="15"/>
      <c r="R388" s="15"/>
      <c r="S388" s="15"/>
      <c r="T388" s="15"/>
      <c r="U388" s="148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4.25" customHeight="1">
      <c r="A389" s="195"/>
      <c r="B389" s="212"/>
      <c r="C389" s="211" t="s">
        <v>1111</v>
      </c>
      <c r="D389" s="198">
        <f>SUM(D388:D388)</f>
        <v>20000</v>
      </c>
      <c r="E389" s="198">
        <f>SUM(E388:E388)</f>
        <v>22000</v>
      </c>
      <c r="F389" s="198">
        <f>SUM(F388:F388)</f>
        <v>19907</v>
      </c>
      <c r="G389" s="226">
        <f>F389/E389*100</f>
        <v>90.48636363636363</v>
      </c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0.5" customHeight="1">
      <c r="A390" s="16"/>
      <c r="B390" s="67"/>
      <c r="C390" s="199"/>
      <c r="D390" s="202"/>
      <c r="E390" s="202"/>
      <c r="F390" s="202"/>
      <c r="G390" s="366"/>
      <c r="O390" s="80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14.25" customHeight="1">
      <c r="A391" s="72" t="s">
        <v>952</v>
      </c>
      <c r="B391" s="2"/>
      <c r="C391" s="2"/>
      <c r="D391" s="202"/>
      <c r="E391" s="202"/>
      <c r="F391" s="202"/>
      <c r="G391" s="366"/>
      <c r="O391" s="80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7" ht="12.75">
      <c r="A392" s="144" t="s">
        <v>653</v>
      </c>
      <c r="B392" s="144" t="s">
        <v>897</v>
      </c>
      <c r="C392" s="131" t="s">
        <v>898</v>
      </c>
      <c r="D392" s="216">
        <v>12200</v>
      </c>
      <c r="E392" s="294">
        <v>12200</v>
      </c>
      <c r="F392" s="294">
        <v>12195</v>
      </c>
      <c r="G392" s="173">
        <f>F392/E392*100</f>
        <v>99.95901639344262</v>
      </c>
    </row>
    <row r="393" spans="1:7" ht="12.75">
      <c r="A393" s="16"/>
      <c r="B393" s="67"/>
      <c r="C393" s="199"/>
      <c r="D393" s="200"/>
      <c r="E393" s="201"/>
      <c r="F393" s="249"/>
      <c r="G393" s="288"/>
    </row>
    <row r="394" spans="1:7" ht="12.75">
      <c r="A394" s="204"/>
      <c r="B394" s="214"/>
      <c r="C394" s="213" t="s">
        <v>482</v>
      </c>
      <c r="D394" s="205">
        <f>D352+D359+D366+D373+D384+D389+D392</f>
        <v>1464190</v>
      </c>
      <c r="E394" s="205">
        <f>E352+E359+E366+E373+E384+E389+E392</f>
        <v>1631509</v>
      </c>
      <c r="F394" s="205">
        <f>F352+F359+F366+F373+F384+F389+F392</f>
        <v>1569517</v>
      </c>
      <c r="G394" s="26">
        <f>F394/E394*100</f>
        <v>96.20032742694033</v>
      </c>
    </row>
    <row r="395" spans="1:7" ht="7.5" customHeight="1">
      <c r="A395" s="16"/>
      <c r="B395" s="67"/>
      <c r="C395" s="199"/>
      <c r="D395" s="200"/>
      <c r="E395" s="201"/>
      <c r="F395" s="249"/>
      <c r="G395" s="112"/>
    </row>
    <row r="396" spans="1:256" s="28" customFormat="1" ht="15.75">
      <c r="A396" s="72" t="s">
        <v>72</v>
      </c>
      <c r="D396" s="80"/>
      <c r="E396" s="80"/>
      <c r="F396" s="80"/>
      <c r="O396" s="80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7.5" customHeight="1">
      <c r="A397" s="72"/>
      <c r="D397" s="80"/>
      <c r="E397" s="80"/>
      <c r="F397" s="80"/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4.25" customHeight="1">
      <c r="A398" s="63" t="s">
        <v>59</v>
      </c>
      <c r="D398" s="200"/>
      <c r="E398" s="201"/>
      <c r="F398" s="249"/>
      <c r="G398" s="222"/>
    </row>
    <row r="399" spans="1:7" ht="8.25" customHeight="1">
      <c r="A399" s="63"/>
      <c r="D399" s="200"/>
      <c r="E399" s="201"/>
      <c r="F399" s="249"/>
      <c r="G399" s="222"/>
    </row>
    <row r="400" spans="1:256" s="28" customFormat="1" ht="25.5" customHeight="1">
      <c r="A400" s="7" t="s">
        <v>1173</v>
      </c>
      <c r="B400" s="7" t="s">
        <v>1174</v>
      </c>
      <c r="C400" s="5" t="s">
        <v>1175</v>
      </c>
      <c r="D400" s="51" t="s">
        <v>133</v>
      </c>
      <c r="E400" s="58" t="s">
        <v>134</v>
      </c>
      <c r="F400" s="5" t="s">
        <v>1145</v>
      </c>
      <c r="G400" s="50" t="s">
        <v>136</v>
      </c>
      <c r="O400" s="80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8" customFormat="1" ht="16.5" customHeight="1">
      <c r="A401" s="144" t="s">
        <v>527</v>
      </c>
      <c r="B401" s="140">
        <v>4332</v>
      </c>
      <c r="C401" s="293" t="s">
        <v>433</v>
      </c>
      <c r="D401" s="463">
        <v>1290</v>
      </c>
      <c r="E401" s="294">
        <v>1240</v>
      </c>
      <c r="F401" s="294">
        <v>981</v>
      </c>
      <c r="G401" s="173">
        <f>F401/E401*100</f>
        <v>79.11290322580645</v>
      </c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8" customFormat="1" ht="16.5" customHeight="1">
      <c r="A402" s="144" t="s">
        <v>527</v>
      </c>
      <c r="B402" s="140">
        <v>4339</v>
      </c>
      <c r="C402" s="293" t="s">
        <v>640</v>
      </c>
      <c r="D402" s="463">
        <v>860</v>
      </c>
      <c r="E402" s="294">
        <v>750</v>
      </c>
      <c r="F402" s="294">
        <v>704</v>
      </c>
      <c r="G402" s="173">
        <f>F402/E402*100</f>
        <v>93.86666666666666</v>
      </c>
      <c r="O402" s="80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8" customFormat="1" ht="25.5" customHeight="1">
      <c r="A403" s="144" t="s">
        <v>527</v>
      </c>
      <c r="B403" s="140">
        <v>4339</v>
      </c>
      <c r="C403" s="293" t="s">
        <v>1183</v>
      </c>
      <c r="D403" s="463">
        <v>400</v>
      </c>
      <c r="E403" s="294">
        <v>400</v>
      </c>
      <c r="F403" s="294">
        <v>356</v>
      </c>
      <c r="G403" s="173">
        <f>F403/E403*100</f>
        <v>89</v>
      </c>
      <c r="O403" s="80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8" customFormat="1" ht="25.5">
      <c r="A404" s="144" t="s">
        <v>527</v>
      </c>
      <c r="B404" s="140">
        <v>4399</v>
      </c>
      <c r="C404" s="293" t="s">
        <v>1038</v>
      </c>
      <c r="D404" s="463">
        <v>400</v>
      </c>
      <c r="E404" s="294">
        <v>981</v>
      </c>
      <c r="F404" s="294">
        <v>769</v>
      </c>
      <c r="G404" s="173">
        <f>F404/E404*100</f>
        <v>78.38939857288482</v>
      </c>
      <c r="O404" s="80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8" customFormat="1" ht="12.75">
      <c r="A405" s="195"/>
      <c r="B405" s="212"/>
      <c r="C405" s="211" t="s">
        <v>480</v>
      </c>
      <c r="D405" s="196">
        <f>SUM(D401:D404)</f>
        <v>2950</v>
      </c>
      <c r="E405" s="196">
        <f>SUM(E401:E404)</f>
        <v>3371</v>
      </c>
      <c r="F405" s="376">
        <f>SUM(F401:F404)</f>
        <v>2810</v>
      </c>
      <c r="G405" s="423">
        <f>F405/E405*100</f>
        <v>83.35805398991397</v>
      </c>
      <c r="O405" s="80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2:256" s="28" customFormat="1" ht="9.75" customHeight="1">
      <c r="B406"/>
      <c r="C406"/>
      <c r="D406" s="15"/>
      <c r="E406" s="15"/>
      <c r="F406" s="15"/>
      <c r="G406"/>
      <c r="O406" s="80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8" customFormat="1" ht="12.75">
      <c r="A407" s="373" t="s">
        <v>1215</v>
      </c>
      <c r="B407" s="373"/>
      <c r="C407" s="373"/>
      <c r="D407" s="148"/>
      <c r="E407" s="148"/>
      <c r="F407" s="15"/>
      <c r="G407"/>
      <c r="O407" s="80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28" customFormat="1" ht="9" customHeight="1">
      <c r="A408" s="373"/>
      <c r="B408" s="373"/>
      <c r="C408" s="373"/>
      <c r="D408" s="148"/>
      <c r="E408" s="148"/>
      <c r="F408" s="15"/>
      <c r="G408"/>
      <c r="O408" s="80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7" t="s">
        <v>1173</v>
      </c>
      <c r="B409" s="7" t="s">
        <v>1174</v>
      </c>
      <c r="C409" s="5" t="s">
        <v>1175</v>
      </c>
      <c r="D409" s="51" t="s">
        <v>133</v>
      </c>
      <c r="E409" s="58" t="s">
        <v>134</v>
      </c>
      <c r="F409" s="5" t="s">
        <v>1145</v>
      </c>
      <c r="G409" s="50" t="s">
        <v>136</v>
      </c>
      <c r="O409" s="80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25.5" customHeight="1">
      <c r="A410" s="144" t="s">
        <v>527</v>
      </c>
      <c r="B410" s="140">
        <v>4339</v>
      </c>
      <c r="C410" s="131" t="s">
        <v>436</v>
      </c>
      <c r="D410" s="328">
        <v>635</v>
      </c>
      <c r="E410" s="294">
        <v>1465</v>
      </c>
      <c r="F410" s="294">
        <v>1465</v>
      </c>
      <c r="G410" s="301">
        <f>F410/E410*100</f>
        <v>100</v>
      </c>
    </row>
    <row r="411" spans="1:7" ht="36.75" customHeight="1">
      <c r="A411" s="144" t="s">
        <v>527</v>
      </c>
      <c r="B411" s="140">
        <v>4357</v>
      </c>
      <c r="C411" s="131" t="s">
        <v>993</v>
      </c>
      <c r="D411" s="328">
        <v>11590</v>
      </c>
      <c r="E411" s="294">
        <v>38702</v>
      </c>
      <c r="F411" s="294">
        <v>38702</v>
      </c>
      <c r="G411" s="301">
        <f>F411/E411*100</f>
        <v>100</v>
      </c>
    </row>
    <row r="412" spans="1:7" ht="25.5" customHeight="1">
      <c r="A412" s="144" t="s">
        <v>527</v>
      </c>
      <c r="B412" s="140">
        <v>4357</v>
      </c>
      <c r="C412" s="131" t="s">
        <v>1014</v>
      </c>
      <c r="D412" s="328">
        <v>10000</v>
      </c>
      <c r="E412" s="294">
        <v>3253</v>
      </c>
      <c r="F412" s="294">
        <v>0</v>
      </c>
      <c r="G412" s="172">
        <f>F412/E412*100</f>
        <v>0</v>
      </c>
    </row>
    <row r="413" spans="1:7" ht="12.75">
      <c r="A413" s="195"/>
      <c r="B413" s="212"/>
      <c r="C413" s="211" t="s">
        <v>1039</v>
      </c>
      <c r="D413" s="196">
        <f>SUM(D410:D412)</f>
        <v>22225</v>
      </c>
      <c r="E413" s="196">
        <f>SUM(E410:E412)</f>
        <v>43420</v>
      </c>
      <c r="F413" s="196">
        <f>SUM(F410:F412)</f>
        <v>40167</v>
      </c>
      <c r="G413" s="186">
        <f>F413/E413*100</f>
        <v>92.50806080147397</v>
      </c>
    </row>
    <row r="414" spans="1:7" ht="12.75" customHeight="1" hidden="1">
      <c r="A414" s="821" t="s">
        <v>407</v>
      </c>
      <c r="B414" s="821"/>
      <c r="C414" s="821"/>
      <c r="F414" s="80"/>
      <c r="G414" s="15"/>
    </row>
    <row r="415" spans="1:7" ht="12.75" customHeight="1" hidden="1">
      <c r="A415" s="782" t="s">
        <v>406</v>
      </c>
      <c r="B415" s="782"/>
      <c r="C415" s="782"/>
      <c r="F415" s="80"/>
      <c r="G415" s="15"/>
    </row>
    <row r="416" spans="1:7" ht="12.75" customHeight="1" hidden="1">
      <c r="A416" s="782" t="s">
        <v>408</v>
      </c>
      <c r="B416" s="782"/>
      <c r="C416" s="782"/>
      <c r="F416" s="80"/>
      <c r="G416" s="15"/>
    </row>
    <row r="417" spans="1:7" ht="10.5" customHeight="1">
      <c r="A417" s="66"/>
      <c r="B417" s="66"/>
      <c r="C417" s="66"/>
      <c r="F417" s="80"/>
      <c r="G417" s="15"/>
    </row>
    <row r="418" spans="1:7" ht="13.5" customHeight="1">
      <c r="A418" s="372" t="s">
        <v>1218</v>
      </c>
      <c r="B418" s="372"/>
      <c r="C418" s="371"/>
      <c r="F418" s="80"/>
      <c r="G418" s="15"/>
    </row>
    <row r="419" spans="1:7" ht="10.5" customHeight="1">
      <c r="A419" s="66"/>
      <c r="B419" s="66"/>
      <c r="C419" s="66"/>
      <c r="F419" s="80"/>
      <c r="G419" s="15"/>
    </row>
    <row r="420" spans="1:7" ht="27" customHeight="1">
      <c r="A420" s="144" t="s">
        <v>527</v>
      </c>
      <c r="B420" s="140">
        <v>4311</v>
      </c>
      <c r="C420" s="131" t="s">
        <v>1216</v>
      </c>
      <c r="D420" s="328">
        <v>0</v>
      </c>
      <c r="E420" s="294">
        <v>1443</v>
      </c>
      <c r="F420" s="294">
        <v>1443</v>
      </c>
      <c r="G420" s="172">
        <f>F420/E420*100</f>
        <v>100</v>
      </c>
    </row>
    <row r="421" spans="1:7" ht="27" customHeight="1">
      <c r="A421" s="144" t="s">
        <v>527</v>
      </c>
      <c r="B421" s="140">
        <v>4359</v>
      </c>
      <c r="C421" s="131" t="s">
        <v>1052</v>
      </c>
      <c r="D421" s="328">
        <v>0</v>
      </c>
      <c r="E421" s="294">
        <v>2550</v>
      </c>
      <c r="F421" s="294">
        <v>2550</v>
      </c>
      <c r="G421" s="172">
        <f>F421/E421*100</f>
        <v>100</v>
      </c>
    </row>
    <row r="422" spans="1:7" ht="13.5" customHeight="1">
      <c r="A422" s="195"/>
      <c r="B422" s="212"/>
      <c r="C422" s="211" t="s">
        <v>1039</v>
      </c>
      <c r="D422" s="196">
        <f>SUM(D417:D421)</f>
        <v>0</v>
      </c>
      <c r="E422" s="196">
        <f>SUM(E420:E421)</f>
        <v>3993</v>
      </c>
      <c r="F422" s="196">
        <f>SUM(F420:F421)</f>
        <v>3993</v>
      </c>
      <c r="G422" s="186">
        <f>F422/E422*100</f>
        <v>100</v>
      </c>
    </row>
    <row r="423" spans="1:7" ht="10.5" customHeight="1">
      <c r="A423" s="66"/>
      <c r="B423" s="66"/>
      <c r="C423" s="66"/>
      <c r="F423" s="80"/>
      <c r="G423" s="15"/>
    </row>
    <row r="424" spans="1:7" ht="12.75" customHeight="1">
      <c r="A424" s="372" t="s">
        <v>437</v>
      </c>
      <c r="B424" s="372"/>
      <c r="C424" s="371"/>
      <c r="F424" s="80"/>
      <c r="G424" s="15"/>
    </row>
    <row r="425" spans="1:7" ht="8.25" customHeight="1">
      <c r="A425" s="372"/>
      <c r="B425" s="372"/>
      <c r="C425" s="371"/>
      <c r="F425" s="80"/>
      <c r="G425" s="15"/>
    </row>
    <row r="426" spans="1:256" s="28" customFormat="1" ht="26.25" customHeight="1">
      <c r="A426" s="7" t="s">
        <v>1173</v>
      </c>
      <c r="B426" s="7" t="s">
        <v>1174</v>
      </c>
      <c r="C426" s="5" t="s">
        <v>1175</v>
      </c>
      <c r="D426" s="51" t="s">
        <v>133</v>
      </c>
      <c r="E426" s="58" t="s">
        <v>134</v>
      </c>
      <c r="F426" s="5" t="s">
        <v>1145</v>
      </c>
      <c r="G426" s="50" t="s">
        <v>136</v>
      </c>
      <c r="O426" s="80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8" customFormat="1" ht="24.75" customHeight="1">
      <c r="A427" s="144" t="s">
        <v>527</v>
      </c>
      <c r="B427" s="368" t="s">
        <v>663</v>
      </c>
      <c r="C427" s="369" t="s">
        <v>438</v>
      </c>
      <c r="D427" s="370">
        <v>26485</v>
      </c>
      <c r="E427" s="302">
        <v>26485</v>
      </c>
      <c r="F427" s="302">
        <v>26101</v>
      </c>
      <c r="G427" s="296">
        <f>F427/E427*100</f>
        <v>98.55012271096847</v>
      </c>
      <c r="O427" s="80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0" ht="26.25" customHeight="1">
      <c r="A428" s="144" t="s">
        <v>527</v>
      </c>
      <c r="B428" s="140">
        <v>4357</v>
      </c>
      <c r="C428" s="369" t="s">
        <v>4</v>
      </c>
      <c r="D428" s="328">
        <v>8020</v>
      </c>
      <c r="E428" s="294">
        <v>8020</v>
      </c>
      <c r="F428" s="294">
        <v>8000</v>
      </c>
      <c r="G428" s="172">
        <f>F428/E428*100</f>
        <v>99.75062344139651</v>
      </c>
      <c r="T428" s="148"/>
    </row>
    <row r="429" spans="1:7" ht="12.75">
      <c r="A429" s="195"/>
      <c r="B429" s="212"/>
      <c r="C429" s="211" t="s">
        <v>943</v>
      </c>
      <c r="D429" s="228">
        <f>SUM(D427:D428)</f>
        <v>34505</v>
      </c>
      <c r="E429" s="228">
        <f>SUM(E427:E428)</f>
        <v>34505</v>
      </c>
      <c r="F429" s="228">
        <f>SUM(F427:F428)</f>
        <v>34101</v>
      </c>
      <c r="G429" s="186">
        <f>F429/E429*100</f>
        <v>98.82915519489929</v>
      </c>
    </row>
    <row r="430" spans="1:7" ht="12.75">
      <c r="A430" s="195"/>
      <c r="B430" s="212"/>
      <c r="C430" s="211" t="s">
        <v>483</v>
      </c>
      <c r="D430" s="196">
        <f>D405+D413+D429</f>
        <v>59680</v>
      </c>
      <c r="E430" s="196">
        <f>E405+E413+E429+E422</f>
        <v>85289</v>
      </c>
      <c r="F430" s="196">
        <f>F405+F413+F429+F422</f>
        <v>81071</v>
      </c>
      <c r="G430" s="186">
        <f>F430/E430*100</f>
        <v>95.05446188840297</v>
      </c>
    </row>
    <row r="431" spans="1:7" ht="9" customHeight="1">
      <c r="A431" s="16"/>
      <c r="B431" s="67"/>
      <c r="C431" s="199"/>
      <c r="D431" s="200"/>
      <c r="E431" s="201"/>
      <c r="F431" s="249"/>
      <c r="G431" s="222"/>
    </row>
    <row r="432" spans="1:7" ht="14.25" customHeight="1">
      <c r="A432" s="74" t="s">
        <v>64</v>
      </c>
      <c r="B432" s="14"/>
      <c r="F432" s="80"/>
      <c r="G432" s="15"/>
    </row>
    <row r="433" spans="1:7" ht="8.25" customHeight="1">
      <c r="A433" s="74"/>
      <c r="B433" s="14"/>
      <c r="F433" s="80"/>
      <c r="G433" s="15"/>
    </row>
    <row r="434" spans="1:7" ht="25.5" customHeight="1">
      <c r="A434" s="7" t="s">
        <v>1173</v>
      </c>
      <c r="B434" s="7" t="s">
        <v>1174</v>
      </c>
      <c r="C434" s="5" t="s">
        <v>1175</v>
      </c>
      <c r="D434" s="51" t="s">
        <v>133</v>
      </c>
      <c r="E434" s="58" t="s">
        <v>134</v>
      </c>
      <c r="F434" s="5" t="s">
        <v>1145</v>
      </c>
      <c r="G434" s="50" t="s">
        <v>136</v>
      </c>
    </row>
    <row r="435" spans="1:22" ht="27.75" customHeight="1">
      <c r="A435" s="144" t="s">
        <v>527</v>
      </c>
      <c r="B435" s="140">
        <v>4357</v>
      </c>
      <c r="C435" s="131" t="s">
        <v>992</v>
      </c>
      <c r="D435" s="328">
        <v>1800</v>
      </c>
      <c r="E435" s="328">
        <v>1800</v>
      </c>
      <c r="F435" s="328">
        <v>1800</v>
      </c>
      <c r="G435" s="172">
        <f>F435/E435*100</f>
        <v>100</v>
      </c>
      <c r="V435" s="330"/>
    </row>
    <row r="436" spans="1:256" s="118" customFormat="1" ht="14.25" customHeight="1">
      <c r="A436" s="195"/>
      <c r="B436" s="212"/>
      <c r="C436" s="211" t="s">
        <v>481</v>
      </c>
      <c r="D436" s="196">
        <f>SUM(D435:D435)</f>
        <v>1800</v>
      </c>
      <c r="E436" s="331">
        <f>SUM(E435:E435)</f>
        <v>1800</v>
      </c>
      <c r="F436" s="228">
        <f>SUM(F435:F435)</f>
        <v>1800</v>
      </c>
      <c r="G436" s="186">
        <f>F436/E436*100</f>
        <v>100</v>
      </c>
      <c r="H436" s="122"/>
      <c r="I436" s="28"/>
      <c r="J436" s="28"/>
      <c r="K436" s="28"/>
      <c r="L436" s="28"/>
      <c r="M436" s="28"/>
      <c r="N436" s="28"/>
      <c r="O436" s="80"/>
      <c r="P436" s="80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18" customFormat="1" ht="9.75" customHeight="1">
      <c r="A437" s="509"/>
      <c r="B437" s="510"/>
      <c r="C437" s="510"/>
      <c r="D437" s="200"/>
      <c r="E437" s="201"/>
      <c r="F437" s="249"/>
      <c r="G437" s="30"/>
      <c r="H437" s="122"/>
      <c r="I437" s="28"/>
      <c r="J437" s="28"/>
      <c r="K437" s="28"/>
      <c r="L437" s="28"/>
      <c r="M437" s="28"/>
      <c r="N437" s="28"/>
      <c r="O437" s="80"/>
      <c r="P437" s="80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18" customFormat="1" ht="14.25" customHeight="1">
      <c r="A438" s="204"/>
      <c r="B438" s="214"/>
      <c r="C438" s="213" t="s">
        <v>482</v>
      </c>
      <c r="D438" s="205">
        <f>D430+D436</f>
        <v>61480</v>
      </c>
      <c r="E438" s="205">
        <f>E430+E436</f>
        <v>87089</v>
      </c>
      <c r="F438" s="205">
        <f>F430+F436</f>
        <v>82871</v>
      </c>
      <c r="G438" s="218">
        <f>F438/E438*100</f>
        <v>95.15667879984842</v>
      </c>
      <c r="H438" s="122"/>
      <c r="I438" s="28"/>
      <c r="J438" s="28"/>
      <c r="K438" s="28"/>
      <c r="L438" s="28"/>
      <c r="M438" s="28"/>
      <c r="N438" s="28"/>
      <c r="O438" s="80"/>
      <c r="P438" s="80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56" s="118" customFormat="1" ht="10.5" customHeight="1">
      <c r="A439" s="250"/>
      <c r="B439" s="251"/>
      <c r="C439" s="252"/>
      <c r="D439" s="253"/>
      <c r="E439" s="367"/>
      <c r="F439" s="249"/>
      <c r="G439" s="248"/>
      <c r="H439" s="122"/>
      <c r="I439" s="28"/>
      <c r="J439" s="28"/>
      <c r="K439" s="28"/>
      <c r="L439" s="28"/>
      <c r="M439" s="28"/>
      <c r="N439" s="28"/>
      <c r="O439" s="80"/>
      <c r="P439" s="80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8" customFormat="1" ht="15.75">
      <c r="A440" s="72" t="s">
        <v>75</v>
      </c>
      <c r="D440" s="80"/>
      <c r="E440" s="80"/>
      <c r="F440" s="80"/>
      <c r="O440" s="8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9:15" ht="13.5" customHeight="1">
      <c r="I441" s="28"/>
      <c r="O441" s="80"/>
    </row>
    <row r="442" spans="1:15" ht="15" customHeight="1">
      <c r="A442" s="63" t="s">
        <v>59</v>
      </c>
      <c r="I442" s="28"/>
      <c r="O442" s="80"/>
    </row>
    <row r="443" spans="9:15" ht="13.5" customHeight="1">
      <c r="I443" s="28"/>
      <c r="O443" s="80"/>
    </row>
    <row r="444" spans="1:15" ht="27.75" customHeight="1">
      <c r="A444" s="7" t="s">
        <v>1173</v>
      </c>
      <c r="B444" s="7" t="s">
        <v>1174</v>
      </c>
      <c r="C444" s="5" t="s">
        <v>1175</v>
      </c>
      <c r="D444" s="51" t="s">
        <v>133</v>
      </c>
      <c r="E444" s="58" t="s">
        <v>134</v>
      </c>
      <c r="F444" s="5" t="s">
        <v>1145</v>
      </c>
      <c r="G444" s="50" t="s">
        <v>136</v>
      </c>
      <c r="I444" s="28"/>
      <c r="O444" s="80"/>
    </row>
    <row r="445" spans="1:15" ht="25.5">
      <c r="A445" s="144" t="s">
        <v>142</v>
      </c>
      <c r="B445" s="140">
        <v>5512</v>
      </c>
      <c r="C445" s="131" t="s">
        <v>1211</v>
      </c>
      <c r="D445" s="171">
        <v>6000</v>
      </c>
      <c r="E445" s="171">
        <v>11876</v>
      </c>
      <c r="F445" s="328">
        <v>11876</v>
      </c>
      <c r="G445" s="172">
        <f>F445/E445*100</f>
        <v>100</v>
      </c>
      <c r="I445" s="28"/>
      <c r="O445" s="80"/>
    </row>
    <row r="446" spans="1:15" ht="25.5">
      <c r="A446" s="144">
        <v>15</v>
      </c>
      <c r="B446" s="140">
        <v>5529</v>
      </c>
      <c r="C446" s="131" t="s">
        <v>1034</v>
      </c>
      <c r="D446" s="171">
        <v>300</v>
      </c>
      <c r="E446" s="171">
        <v>270</v>
      </c>
      <c r="F446" s="328">
        <v>121</v>
      </c>
      <c r="G446" s="301">
        <f>F446/E446*100</f>
        <v>44.81481481481481</v>
      </c>
      <c r="I446" s="28"/>
      <c r="O446" s="80"/>
    </row>
    <row r="447" spans="1:15" ht="25.5">
      <c r="A447" s="144" t="s">
        <v>142</v>
      </c>
      <c r="B447" s="140">
        <v>5529</v>
      </c>
      <c r="C447" s="131" t="s">
        <v>556</v>
      </c>
      <c r="D447" s="171">
        <v>0</v>
      </c>
      <c r="E447" s="171">
        <v>400</v>
      </c>
      <c r="F447" s="328">
        <v>400</v>
      </c>
      <c r="G447" s="301">
        <f>F447/E447*100</f>
        <v>100</v>
      </c>
      <c r="I447" s="28"/>
      <c r="O447" s="80"/>
    </row>
    <row r="448" spans="1:15" ht="25.5">
      <c r="A448" s="144" t="s">
        <v>142</v>
      </c>
      <c r="B448" s="140">
        <v>5399</v>
      </c>
      <c r="C448" s="131" t="s">
        <v>847</v>
      </c>
      <c r="D448" s="171">
        <v>0</v>
      </c>
      <c r="E448" s="171">
        <v>200</v>
      </c>
      <c r="F448" s="328">
        <v>196</v>
      </c>
      <c r="G448" s="301">
        <f>F448/E448*100</f>
        <v>98</v>
      </c>
      <c r="I448" s="28"/>
      <c r="O448" s="80"/>
    </row>
    <row r="449" spans="1:256" s="28" customFormat="1" ht="12.75">
      <c r="A449" s="195"/>
      <c r="B449" s="212"/>
      <c r="C449" s="211" t="s">
        <v>480</v>
      </c>
      <c r="D449" s="196">
        <f>SUM(D445:D446)</f>
        <v>6300</v>
      </c>
      <c r="E449" s="196">
        <f>SUM(E445:E448)</f>
        <v>12746</v>
      </c>
      <c r="F449" s="196">
        <f>SUM(F445:F448)</f>
        <v>12593</v>
      </c>
      <c r="G449" s="226">
        <f>F449/E449*100</f>
        <v>98.79962341126628</v>
      </c>
      <c r="O449" s="80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7" ht="13.5" customHeight="1">
      <c r="A450" s="16"/>
      <c r="B450" s="67"/>
      <c r="C450" s="68"/>
      <c r="D450" s="182"/>
      <c r="E450" s="70"/>
      <c r="F450" s="53"/>
      <c r="G450" s="81"/>
    </row>
    <row r="451" spans="1:7" ht="13.5" customHeight="1">
      <c r="A451" s="786" t="s">
        <v>1202</v>
      </c>
      <c r="B451" s="787"/>
      <c r="C451" s="787"/>
      <c r="D451" s="182"/>
      <c r="E451" s="70"/>
      <c r="F451" s="53"/>
      <c r="G451" s="81"/>
    </row>
    <row r="452" spans="1:7" ht="12" customHeight="1">
      <c r="A452" s="543"/>
      <c r="B452" s="544"/>
      <c r="C452" s="544"/>
      <c r="D452" s="182"/>
      <c r="E452" s="70"/>
      <c r="F452" s="53"/>
      <c r="G452" s="81"/>
    </row>
    <row r="453" spans="1:7" ht="24.75" customHeight="1">
      <c r="A453" s="7" t="s">
        <v>1173</v>
      </c>
      <c r="B453" s="7" t="s">
        <v>1174</v>
      </c>
      <c r="C453" s="5" t="s">
        <v>1175</v>
      </c>
      <c r="D453" s="51" t="s">
        <v>133</v>
      </c>
      <c r="E453" s="58" t="s">
        <v>134</v>
      </c>
      <c r="F453" s="5" t="s">
        <v>1145</v>
      </c>
      <c r="G453" s="50" t="s">
        <v>136</v>
      </c>
    </row>
    <row r="454" spans="1:7" ht="19.5" customHeight="1">
      <c r="A454" s="144" t="s">
        <v>142</v>
      </c>
      <c r="B454" s="140">
        <v>5269</v>
      </c>
      <c r="C454" s="141" t="s">
        <v>135</v>
      </c>
      <c r="D454" s="280">
        <v>0</v>
      </c>
      <c r="E454" s="302">
        <v>2766</v>
      </c>
      <c r="F454" s="302">
        <v>2766</v>
      </c>
      <c r="G454" s="301">
        <f>F454/E454*100</f>
        <v>100</v>
      </c>
    </row>
    <row r="455" spans="1:7" ht="13.5" customHeight="1">
      <c r="A455" s="195"/>
      <c r="B455" s="212"/>
      <c r="C455" s="211" t="s">
        <v>943</v>
      </c>
      <c r="D455" s="292">
        <f>SUM(D454:D454)</f>
        <v>0</v>
      </c>
      <c r="E455" s="292">
        <f>SUM(E454:E454)</f>
        <v>2766</v>
      </c>
      <c r="F455" s="292">
        <f>SUM(F454:F454)</f>
        <v>2766</v>
      </c>
      <c r="G455" s="109">
        <f>F455/E455*100</f>
        <v>100</v>
      </c>
    </row>
    <row r="456" spans="1:7" ht="11.25" customHeight="1">
      <c r="A456" s="16"/>
      <c r="B456" s="67"/>
      <c r="C456" s="199"/>
      <c r="D456" s="502"/>
      <c r="E456" s="502"/>
      <c r="F456" s="502"/>
      <c r="G456" s="112"/>
    </row>
    <row r="457" spans="1:7" ht="16.5" customHeight="1">
      <c r="A457" s="74" t="s">
        <v>64</v>
      </c>
      <c r="D457" s="182"/>
      <c r="E457" s="70"/>
      <c r="F457" s="53"/>
      <c r="G457" s="81"/>
    </row>
    <row r="458" spans="1:7" ht="12" customHeight="1">
      <c r="A458" s="74"/>
      <c r="D458" s="182"/>
      <c r="E458" s="70"/>
      <c r="F458" s="53"/>
      <c r="G458" s="81"/>
    </row>
    <row r="459" spans="1:7" ht="25.5" customHeight="1">
      <c r="A459" s="7" t="s">
        <v>1173</v>
      </c>
      <c r="B459" s="7" t="s">
        <v>1174</v>
      </c>
      <c r="C459" s="5" t="s">
        <v>1175</v>
      </c>
      <c r="D459" s="51" t="s">
        <v>133</v>
      </c>
      <c r="E459" s="58" t="s">
        <v>134</v>
      </c>
      <c r="F459" s="5" t="s">
        <v>1145</v>
      </c>
      <c r="G459" s="50" t="s">
        <v>136</v>
      </c>
    </row>
    <row r="460" spans="1:7" ht="24.75" customHeight="1">
      <c r="A460" s="144" t="s">
        <v>142</v>
      </c>
      <c r="B460" s="140">
        <v>5311</v>
      </c>
      <c r="C460" s="141" t="s">
        <v>1210</v>
      </c>
      <c r="D460" s="280">
        <v>1000</v>
      </c>
      <c r="E460" s="281">
        <v>1013</v>
      </c>
      <c r="F460" s="302">
        <v>968</v>
      </c>
      <c r="G460" s="301">
        <f>F460/E460*100</f>
        <v>95.55774925962488</v>
      </c>
    </row>
    <row r="461" spans="1:21" ht="24.75" customHeight="1">
      <c r="A461" s="144" t="s">
        <v>142</v>
      </c>
      <c r="B461" s="140">
        <v>5529</v>
      </c>
      <c r="C461" s="141" t="s">
        <v>1108</v>
      </c>
      <c r="D461" s="280">
        <v>0</v>
      </c>
      <c r="E461" s="281">
        <v>553</v>
      </c>
      <c r="F461" s="302">
        <v>552</v>
      </c>
      <c r="G461" s="301">
        <f>F461/E461*100</f>
        <v>99.81916817359856</v>
      </c>
      <c r="U461" s="148"/>
    </row>
    <row r="462" spans="1:7" ht="24.75" customHeight="1">
      <c r="A462" s="144" t="s">
        <v>142</v>
      </c>
      <c r="B462" s="140">
        <v>5529</v>
      </c>
      <c r="C462" s="141" t="s">
        <v>1115</v>
      </c>
      <c r="D462" s="280">
        <v>0</v>
      </c>
      <c r="E462" s="281">
        <v>420</v>
      </c>
      <c r="F462" s="302">
        <v>380</v>
      </c>
      <c r="G462" s="301">
        <f>F462/E462*100</f>
        <v>90.47619047619048</v>
      </c>
    </row>
    <row r="463" spans="1:7" ht="12.75">
      <c r="A463" s="195"/>
      <c r="B463" s="212"/>
      <c r="C463" s="211" t="s">
        <v>481</v>
      </c>
      <c r="D463" s="196">
        <f>SUM(D460:D461)</f>
        <v>1000</v>
      </c>
      <c r="E463" s="196">
        <f>SUM(E460:E462)</f>
        <v>1986</v>
      </c>
      <c r="F463" s="196">
        <f>SUM(F460:F462)</f>
        <v>1900</v>
      </c>
      <c r="G463" s="109">
        <f>F463/E463*100</f>
        <v>95.66968781470293</v>
      </c>
    </row>
    <row r="464" spans="1:7" ht="12.75">
      <c r="A464" s="16"/>
      <c r="B464" s="67"/>
      <c r="C464" s="199"/>
      <c r="D464" s="200"/>
      <c r="E464" s="201"/>
      <c r="F464" s="249"/>
      <c r="G464" s="112"/>
    </row>
    <row r="465" spans="1:7" ht="14.25" customHeight="1">
      <c r="A465" s="786" t="s">
        <v>61</v>
      </c>
      <c r="B465" s="787"/>
      <c r="C465" s="787"/>
      <c r="D465" s="811"/>
      <c r="E465" s="201"/>
      <c r="F465" s="249"/>
      <c r="G465" s="366"/>
    </row>
    <row r="466" spans="1:7" ht="14.25" customHeight="1">
      <c r="A466" s="509"/>
      <c r="B466" s="510"/>
      <c r="C466" s="510"/>
      <c r="D466" s="513"/>
      <c r="E466" s="201"/>
      <c r="F466" s="249"/>
      <c r="G466" s="366"/>
    </row>
    <row r="467" spans="1:7" ht="25.5" customHeight="1">
      <c r="A467" s="7" t="s">
        <v>1173</v>
      </c>
      <c r="B467" s="7" t="s">
        <v>1174</v>
      </c>
      <c r="C467" s="5" t="s">
        <v>1175</v>
      </c>
      <c r="D467" s="51" t="s">
        <v>133</v>
      </c>
      <c r="E467" s="58" t="s">
        <v>134</v>
      </c>
      <c r="F467" s="5" t="s">
        <v>1145</v>
      </c>
      <c r="G467" s="50" t="s">
        <v>136</v>
      </c>
    </row>
    <row r="468" spans="1:7" ht="25.5">
      <c r="A468" s="144" t="s">
        <v>142</v>
      </c>
      <c r="B468" s="140">
        <v>5511</v>
      </c>
      <c r="C468" s="141" t="s">
        <v>641</v>
      </c>
      <c r="D468" s="280">
        <v>4400</v>
      </c>
      <c r="E468" s="281">
        <v>4400</v>
      </c>
      <c r="F468" s="302">
        <v>4376</v>
      </c>
      <c r="G468" s="301">
        <f>F468/E468*100</f>
        <v>99.45454545454545</v>
      </c>
    </row>
    <row r="469" spans="1:7" ht="12.75">
      <c r="A469" s="195"/>
      <c r="B469" s="212"/>
      <c r="C469" s="211" t="s">
        <v>1035</v>
      </c>
      <c r="D469" s="196">
        <f>SUM(D468:D468)</f>
        <v>4400</v>
      </c>
      <c r="E469" s="196">
        <f>SUM(E468:E468)</f>
        <v>4400</v>
      </c>
      <c r="F469" s="196">
        <f>SUM(F468:F468)</f>
        <v>4376</v>
      </c>
      <c r="G469" s="226">
        <f>F469/E469*100</f>
        <v>99.45454545454545</v>
      </c>
    </row>
    <row r="470" spans="1:7" ht="12" customHeight="1">
      <c r="A470" s="16"/>
      <c r="B470" s="67"/>
      <c r="C470" s="199"/>
      <c r="D470" s="200"/>
      <c r="E470" s="201"/>
      <c r="F470" s="249"/>
      <c r="G470" s="366"/>
    </row>
    <row r="471" spans="1:256" s="28" customFormat="1" ht="12.75">
      <c r="A471" s="204"/>
      <c r="B471" s="214"/>
      <c r="C471" s="213" t="s">
        <v>482</v>
      </c>
      <c r="D471" s="205">
        <f>D449+D469+D463+D455</f>
        <v>11700</v>
      </c>
      <c r="E471" s="205">
        <f>E449+E469+E463+E455</f>
        <v>21898</v>
      </c>
      <c r="F471" s="205">
        <f>F449+F469+F463+F455</f>
        <v>21635</v>
      </c>
      <c r="G471" s="227">
        <f>F471/E471*100</f>
        <v>98.79897707553201</v>
      </c>
      <c r="H471" s="122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  <c r="EK471" s="80"/>
      <c r="EL471" s="80"/>
      <c r="EM471" s="80"/>
      <c r="EN471" s="80"/>
      <c r="EO471" s="80"/>
      <c r="EP471" s="80"/>
      <c r="EQ471" s="80"/>
      <c r="ER471" s="80"/>
      <c r="ES471" s="80"/>
      <c r="ET471" s="80"/>
      <c r="EU471" s="80"/>
      <c r="EV471" s="80"/>
      <c r="EW471" s="80"/>
      <c r="EX471" s="80"/>
      <c r="EY471" s="80"/>
      <c r="EZ471" s="80"/>
      <c r="FA471" s="80"/>
      <c r="FB471" s="80"/>
      <c r="FC471" s="80"/>
      <c r="FD471" s="80"/>
      <c r="FE471" s="80"/>
      <c r="FF471" s="80"/>
      <c r="FG471" s="80"/>
      <c r="FH471" s="80"/>
      <c r="FI471" s="80"/>
      <c r="FJ471" s="80"/>
      <c r="FK471" s="80"/>
      <c r="FL471" s="80"/>
      <c r="FM471" s="80"/>
      <c r="FN471" s="80"/>
      <c r="FO471" s="80"/>
      <c r="FP471" s="80"/>
      <c r="FQ471" s="80"/>
      <c r="FR471" s="80"/>
      <c r="FS471" s="80"/>
      <c r="FT471" s="80"/>
      <c r="FU471" s="80"/>
      <c r="FV471" s="80"/>
      <c r="FW471" s="80"/>
      <c r="FX471" s="80"/>
      <c r="FY471" s="80"/>
      <c r="FZ471" s="80"/>
      <c r="GA471" s="80"/>
      <c r="GB471" s="80"/>
      <c r="GC471" s="80"/>
      <c r="GD471" s="80"/>
      <c r="GE471" s="80"/>
      <c r="GF471" s="80"/>
      <c r="GG471" s="80"/>
      <c r="GH471" s="80"/>
      <c r="GI471" s="80"/>
      <c r="GJ471" s="80"/>
      <c r="GK471" s="80"/>
      <c r="GL471" s="80"/>
      <c r="GM471" s="80"/>
      <c r="GN471" s="80"/>
      <c r="GO471" s="80"/>
      <c r="GP471" s="80"/>
      <c r="GQ471" s="80"/>
      <c r="GR471" s="80"/>
      <c r="GS471" s="80"/>
      <c r="GT471" s="80"/>
      <c r="GU471" s="80"/>
      <c r="GV471" s="80"/>
      <c r="GW471" s="80"/>
      <c r="GX471" s="80"/>
      <c r="GY471" s="80"/>
      <c r="GZ471" s="80"/>
      <c r="HA471" s="80"/>
      <c r="HB471" s="80"/>
      <c r="HC471" s="80"/>
      <c r="HD471" s="80"/>
      <c r="HE471" s="80"/>
      <c r="HF471" s="80"/>
      <c r="HG471" s="80"/>
      <c r="HH471" s="80"/>
      <c r="HI471" s="80"/>
      <c r="HJ471" s="80"/>
      <c r="HK471" s="80"/>
      <c r="HL471" s="80"/>
      <c r="HM471" s="80"/>
      <c r="HN471" s="80"/>
      <c r="HO471" s="80"/>
      <c r="HP471" s="80"/>
      <c r="HQ471" s="80"/>
      <c r="HR471" s="80"/>
      <c r="HS471" s="80"/>
      <c r="HT471" s="80"/>
      <c r="HU471" s="80"/>
      <c r="HV471" s="80"/>
      <c r="HW471" s="80"/>
      <c r="HX471" s="80"/>
      <c r="HY471" s="80"/>
      <c r="HZ471" s="80"/>
      <c r="IA471" s="80"/>
      <c r="IB471" s="80"/>
      <c r="IC471" s="80"/>
      <c r="ID471" s="80"/>
      <c r="IE471" s="80"/>
      <c r="IF471" s="80"/>
      <c r="IG471" s="80"/>
      <c r="IH471" s="80"/>
      <c r="II471" s="80"/>
      <c r="IJ471" s="80"/>
      <c r="IK471" s="80"/>
      <c r="IL471" s="80"/>
      <c r="IM471" s="80"/>
      <c r="IN471" s="80"/>
      <c r="IO471" s="80"/>
      <c r="IP471" s="80"/>
      <c r="IQ471" s="80"/>
      <c r="IR471" s="80"/>
      <c r="IS471" s="80"/>
      <c r="IT471" s="80"/>
      <c r="IU471" s="80"/>
      <c r="IV471" s="80"/>
    </row>
    <row r="472" spans="1:23" s="225" customFormat="1" ht="12" customHeight="1">
      <c r="A472" s="16"/>
      <c r="B472" s="67"/>
      <c r="C472" s="199"/>
      <c r="D472" s="200"/>
      <c r="E472" s="278"/>
      <c r="F472" s="202"/>
      <c r="G472" s="81"/>
      <c r="W472" s="225" t="s">
        <v>154</v>
      </c>
    </row>
    <row r="473" spans="1:256" s="28" customFormat="1" ht="15.75">
      <c r="A473" s="224" t="s">
        <v>94</v>
      </c>
      <c r="B473" s="225"/>
      <c r="C473" s="225"/>
      <c r="D473" s="332"/>
      <c r="E473" s="225"/>
      <c r="F473" s="225"/>
      <c r="G473" s="225"/>
      <c r="O473" s="80" t="s">
        <v>374</v>
      </c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2" customHeight="1">
      <c r="A474" s="66"/>
      <c r="B474" s="14"/>
      <c r="C474"/>
      <c r="D474" s="15"/>
      <c r="E474" s="15"/>
      <c r="F474" s="15"/>
      <c r="G474"/>
      <c r="O474" s="80" t="s">
        <v>375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5" customHeight="1">
      <c r="A475" s="74" t="s">
        <v>59</v>
      </c>
      <c r="B475" s="14"/>
      <c r="C475"/>
      <c r="D475" s="15"/>
      <c r="E475" s="15"/>
      <c r="F475" s="15"/>
      <c r="G475"/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2.75">
      <c r="A476" s="74"/>
      <c r="B476" s="14"/>
      <c r="C476"/>
      <c r="D476" s="15"/>
      <c r="E476" s="15"/>
      <c r="F476" s="15"/>
      <c r="G476"/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25.5" customHeight="1">
      <c r="A477" s="7" t="s">
        <v>1173</v>
      </c>
      <c r="B477" s="7" t="s">
        <v>1174</v>
      </c>
      <c r="C477" s="5" t="s">
        <v>1175</v>
      </c>
      <c r="D477" s="51" t="s">
        <v>133</v>
      </c>
      <c r="E477" s="58" t="s">
        <v>134</v>
      </c>
      <c r="F477" s="5" t="s">
        <v>1145</v>
      </c>
      <c r="G477" s="50" t="s">
        <v>136</v>
      </c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25.5" customHeight="1">
      <c r="A478" s="144" t="s">
        <v>76</v>
      </c>
      <c r="B478" s="140">
        <v>6113</v>
      </c>
      <c r="C478" s="131" t="s">
        <v>1040</v>
      </c>
      <c r="D478" s="171">
        <v>34490</v>
      </c>
      <c r="E478" s="171">
        <v>32956</v>
      </c>
      <c r="F478" s="328">
        <v>29322</v>
      </c>
      <c r="G478" s="172">
        <f aca="true" t="shared" si="17" ref="G478:G483">F478/E478*100</f>
        <v>88.97317635635392</v>
      </c>
      <c r="O478" s="80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28" customFormat="1" ht="14.25" customHeight="1">
      <c r="A479" s="144" t="s">
        <v>76</v>
      </c>
      <c r="B479" s="140">
        <v>6113</v>
      </c>
      <c r="C479" s="131" t="s">
        <v>994</v>
      </c>
      <c r="D479" s="171">
        <v>700</v>
      </c>
      <c r="E479" s="171">
        <v>700</v>
      </c>
      <c r="F479" s="328">
        <v>700</v>
      </c>
      <c r="G479" s="172">
        <f t="shared" si="17"/>
        <v>100</v>
      </c>
      <c r="O479" s="80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28" customFormat="1" ht="26.25" customHeight="1">
      <c r="A480" s="144" t="s">
        <v>76</v>
      </c>
      <c r="B480" s="140">
        <v>6223</v>
      </c>
      <c r="C480" s="131" t="s">
        <v>997</v>
      </c>
      <c r="D480" s="171">
        <v>5500</v>
      </c>
      <c r="E480" s="171">
        <v>5500</v>
      </c>
      <c r="F480" s="328">
        <v>4876</v>
      </c>
      <c r="G480" s="172">
        <f t="shared" si="17"/>
        <v>88.65454545454546</v>
      </c>
      <c r="O480" s="80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28" customFormat="1" ht="14.25" customHeight="1">
      <c r="A481" s="144" t="s">
        <v>98</v>
      </c>
      <c r="B481" s="140">
        <v>6113</v>
      </c>
      <c r="C481" s="131" t="s">
        <v>996</v>
      </c>
      <c r="D481" s="171">
        <v>300</v>
      </c>
      <c r="E481" s="171">
        <v>300</v>
      </c>
      <c r="F481" s="328">
        <v>300</v>
      </c>
      <c r="G481" s="172">
        <f t="shared" si="17"/>
        <v>100</v>
      </c>
      <c r="O481" s="80"/>
      <c r="P481" s="15"/>
      <c r="Q481" s="15"/>
      <c r="R481" s="15"/>
      <c r="S481" s="15"/>
      <c r="T481" s="15"/>
      <c r="U481" s="183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3.5" customHeight="1">
      <c r="A482" s="144" t="s">
        <v>78</v>
      </c>
      <c r="B482" s="140">
        <v>6113</v>
      </c>
      <c r="C482" s="398" t="s">
        <v>995</v>
      </c>
      <c r="D482" s="171">
        <v>25</v>
      </c>
      <c r="E482" s="171">
        <v>25</v>
      </c>
      <c r="F482" s="328">
        <v>25</v>
      </c>
      <c r="G482" s="172">
        <f t="shared" si="17"/>
        <v>100</v>
      </c>
      <c r="O482" s="80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4.25" customHeight="1">
      <c r="A483" s="195"/>
      <c r="B483" s="212"/>
      <c r="C483" s="211" t="s">
        <v>480</v>
      </c>
      <c r="D483" s="198">
        <f>SUM(D478:D482)</f>
        <v>41015</v>
      </c>
      <c r="E483" s="198">
        <f>SUM(E478:E482)</f>
        <v>39481</v>
      </c>
      <c r="F483" s="198">
        <f>SUM(F478:F482)</f>
        <v>35223</v>
      </c>
      <c r="G483" s="226">
        <f t="shared" si="17"/>
        <v>89.21506547453205</v>
      </c>
      <c r="O483" s="80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4.25" customHeight="1">
      <c r="A484" s="793"/>
      <c r="B484" s="793"/>
      <c r="C484" s="793"/>
      <c r="D484" s="69"/>
      <c r="E484" s="69"/>
      <c r="F484" s="69"/>
      <c r="G484" s="81"/>
      <c r="O484" s="80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8" customFormat="1" ht="14.25" customHeight="1">
      <c r="A485" s="793" t="s">
        <v>64</v>
      </c>
      <c r="B485" s="793"/>
      <c r="C485" s="793"/>
      <c r="D485" s="69"/>
      <c r="E485" s="69"/>
      <c r="F485" s="69"/>
      <c r="G485" s="81"/>
      <c r="O485" s="80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28" customFormat="1" ht="14.25" customHeight="1">
      <c r="A486" s="256"/>
      <c r="B486" s="67"/>
      <c r="C486" s="68"/>
      <c r="D486" s="69"/>
      <c r="E486" s="69"/>
      <c r="F486" s="69"/>
      <c r="G486" s="81"/>
      <c r="O486" s="80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25.5" customHeight="1">
      <c r="A487" s="7" t="s">
        <v>1173</v>
      </c>
      <c r="B487" s="7" t="s">
        <v>1174</v>
      </c>
      <c r="C487" s="5" t="s">
        <v>1175</v>
      </c>
      <c r="D487" s="51" t="s">
        <v>133</v>
      </c>
      <c r="E487" s="58" t="s">
        <v>134</v>
      </c>
      <c r="F487" s="5" t="s">
        <v>1145</v>
      </c>
      <c r="G487" s="50" t="s">
        <v>136</v>
      </c>
      <c r="O487" s="80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4.25" customHeight="1">
      <c r="A488" s="129" t="s">
        <v>76</v>
      </c>
      <c r="B488" s="130">
        <v>6113</v>
      </c>
      <c r="C488" s="131" t="s">
        <v>1009</v>
      </c>
      <c r="D488" s="168">
        <v>100</v>
      </c>
      <c r="E488" s="168">
        <v>100</v>
      </c>
      <c r="F488" s="437">
        <v>53</v>
      </c>
      <c r="G488" s="172">
        <f>F488/E488*100</f>
        <v>53</v>
      </c>
      <c r="O488" s="80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4.25" customHeight="1">
      <c r="A489" s="195"/>
      <c r="B489" s="212"/>
      <c r="C489" s="211" t="s">
        <v>481</v>
      </c>
      <c r="D489" s="198">
        <f>D488</f>
        <v>100</v>
      </c>
      <c r="E489" s="198">
        <f>E488</f>
        <v>100</v>
      </c>
      <c r="F489" s="295">
        <f>F488</f>
        <v>53</v>
      </c>
      <c r="G489" s="186">
        <f>F489/E489*100</f>
        <v>53</v>
      </c>
      <c r="O489" s="80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4.25" customHeight="1">
      <c r="A490" s="179"/>
      <c r="B490" s="180"/>
      <c r="C490" s="364"/>
      <c r="D490" s="365"/>
      <c r="E490" s="365"/>
      <c r="F490" s="69"/>
      <c r="G490" s="81"/>
      <c r="O490" s="80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7" ht="25.5" customHeight="1">
      <c r="A491" s="7" t="s">
        <v>1173</v>
      </c>
      <c r="B491" s="7" t="s">
        <v>1174</v>
      </c>
      <c r="C491" s="5" t="s">
        <v>1175</v>
      </c>
      <c r="D491" s="51" t="s">
        <v>133</v>
      </c>
      <c r="E491" s="58" t="s">
        <v>134</v>
      </c>
      <c r="F491" s="5" t="s">
        <v>1145</v>
      </c>
      <c r="G491" s="50" t="s">
        <v>136</v>
      </c>
    </row>
    <row r="492" spans="1:7" ht="15" customHeight="1">
      <c r="A492" s="144" t="s">
        <v>95</v>
      </c>
      <c r="B492" s="140">
        <v>6330</v>
      </c>
      <c r="C492" s="131" t="s">
        <v>1027</v>
      </c>
      <c r="D492" s="418">
        <v>190</v>
      </c>
      <c r="E492" s="171">
        <v>190</v>
      </c>
      <c r="F492" s="328">
        <v>190</v>
      </c>
      <c r="G492" s="172">
        <f>F492/E492*100</f>
        <v>100</v>
      </c>
    </row>
    <row r="493" spans="1:7" s="194" customFormat="1" ht="14.25" customHeight="1">
      <c r="A493" s="16"/>
      <c r="B493" s="67"/>
      <c r="C493" s="199"/>
      <c r="D493" s="200"/>
      <c r="E493" s="201"/>
      <c r="F493" s="202"/>
      <c r="G493" s="255"/>
    </row>
    <row r="494" spans="1:256" s="28" customFormat="1" ht="14.25" customHeight="1">
      <c r="A494" s="204"/>
      <c r="B494" s="214"/>
      <c r="C494" s="213" t="s">
        <v>1031</v>
      </c>
      <c r="D494" s="205">
        <f>D483+D489+D492</f>
        <v>41305</v>
      </c>
      <c r="E494" s="205">
        <f>E483+E489+E492</f>
        <v>39771</v>
      </c>
      <c r="F494" s="205">
        <f>F483+F489+F492</f>
        <v>35466</v>
      </c>
      <c r="G494" s="218">
        <f>F494/E494*100</f>
        <v>89.17552990872747</v>
      </c>
      <c r="O494" s="80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7" s="194" customFormat="1" ht="14.25" customHeight="1">
      <c r="A495" s="16"/>
      <c r="B495" s="67"/>
      <c r="C495" s="199"/>
      <c r="D495" s="200"/>
      <c r="E495" s="201"/>
      <c r="F495" s="202"/>
      <c r="G495" s="255"/>
    </row>
    <row r="496" spans="1:6" s="194" customFormat="1" ht="14.25" customHeight="1">
      <c r="A496" s="783" t="s">
        <v>1032</v>
      </c>
      <c r="B496" s="793"/>
      <c r="C496" s="793"/>
      <c r="D496" s="784"/>
      <c r="E496" s="784"/>
      <c r="F496" s="284"/>
    </row>
    <row r="497" spans="1:6" s="194" customFormat="1" ht="11.25" customHeight="1">
      <c r="A497" s="42"/>
      <c r="B497" s="20"/>
      <c r="C497" s="20"/>
      <c r="D497" s="344"/>
      <c r="E497" s="344"/>
      <c r="F497" s="284"/>
    </row>
    <row r="498" spans="1:256" s="28" customFormat="1" ht="25.5" customHeight="1">
      <c r="A498" s="7" t="s">
        <v>1173</v>
      </c>
      <c r="B498" s="7" t="s">
        <v>1174</v>
      </c>
      <c r="C498" s="5" t="s">
        <v>1175</v>
      </c>
      <c r="D498" s="51" t="s">
        <v>133</v>
      </c>
      <c r="E498" s="58" t="s">
        <v>134</v>
      </c>
      <c r="F498" s="5" t="s">
        <v>1145</v>
      </c>
      <c r="G498" s="50" t="s">
        <v>136</v>
      </c>
      <c r="O498" s="80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  <c r="IT498" s="15"/>
      <c r="IU498" s="15"/>
      <c r="IV498" s="15"/>
    </row>
    <row r="499" spans="1:256" s="28" customFormat="1" ht="38.25" customHeight="1">
      <c r="A499" s="144" t="s">
        <v>76</v>
      </c>
      <c r="B499" s="140" t="s">
        <v>663</v>
      </c>
      <c r="C499" s="131" t="s">
        <v>1015</v>
      </c>
      <c r="D499" s="418">
        <v>5150</v>
      </c>
      <c r="E499" s="171">
        <v>5150</v>
      </c>
      <c r="F499" s="328">
        <v>4996</v>
      </c>
      <c r="G499" s="172">
        <f>F499/E499*100</f>
        <v>97.00970873786407</v>
      </c>
      <c r="O499" s="80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256" s="28" customFormat="1" ht="15" customHeight="1">
      <c r="A500" s="144" t="s">
        <v>76</v>
      </c>
      <c r="B500" s="140" t="s">
        <v>663</v>
      </c>
      <c r="C500" s="131" t="s">
        <v>642</v>
      </c>
      <c r="D500" s="418">
        <v>0</v>
      </c>
      <c r="E500" s="171">
        <v>956</v>
      </c>
      <c r="F500" s="328">
        <v>851</v>
      </c>
      <c r="G500" s="172">
        <f>F500/E500*100</f>
        <v>89.01673640167364</v>
      </c>
      <c r="O500" s="80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28" customFormat="1" ht="14.25" customHeight="1">
      <c r="A501" s="195"/>
      <c r="B501" s="212"/>
      <c r="C501" s="211" t="s">
        <v>1037</v>
      </c>
      <c r="D501" s="198">
        <f>SUM(D499:D500)</f>
        <v>5150</v>
      </c>
      <c r="E501" s="198">
        <f>SUM(E499:E500)</f>
        <v>6106</v>
      </c>
      <c r="F501" s="228">
        <f>SUM(F499:F500)</f>
        <v>5847</v>
      </c>
      <c r="G501" s="226">
        <f>F501/E501*100</f>
        <v>95.75827055355388</v>
      </c>
      <c r="O501" s="80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6" s="194" customFormat="1" ht="10.5" customHeight="1">
      <c r="A502" s="42"/>
      <c r="B502" s="20"/>
      <c r="C502" s="20"/>
      <c r="D502" s="344"/>
      <c r="E502" s="344"/>
      <c r="F502" s="284"/>
    </row>
    <row r="503" spans="1:6" s="194" customFormat="1" ht="14.25" customHeight="1">
      <c r="A503" s="783" t="s">
        <v>1207</v>
      </c>
      <c r="B503" s="785"/>
      <c r="C503" s="785"/>
      <c r="D503" s="344"/>
      <c r="E503" s="344"/>
      <c r="F503" s="284"/>
    </row>
    <row r="504" spans="1:6" s="194" customFormat="1" ht="10.5" customHeight="1">
      <c r="A504" s="511"/>
      <c r="B504" s="512"/>
      <c r="C504" s="512"/>
      <c r="D504" s="344"/>
      <c r="E504" s="344"/>
      <c r="F504" s="284"/>
    </row>
    <row r="505" spans="1:7" ht="24.75" customHeight="1">
      <c r="A505" s="7" t="s">
        <v>1173</v>
      </c>
      <c r="B505" s="7" t="s">
        <v>1174</v>
      </c>
      <c r="C505" s="5" t="s">
        <v>1175</v>
      </c>
      <c r="D505" s="51" t="s">
        <v>133</v>
      </c>
      <c r="E505" s="58" t="s">
        <v>134</v>
      </c>
      <c r="F505" s="5" t="s">
        <v>1145</v>
      </c>
      <c r="G505" s="50" t="s">
        <v>136</v>
      </c>
    </row>
    <row r="506" spans="1:7" ht="25.5">
      <c r="A506" s="144">
        <v>14</v>
      </c>
      <c r="B506" s="140">
        <v>3636</v>
      </c>
      <c r="C506" s="131" t="s">
        <v>1208</v>
      </c>
      <c r="D506" s="171">
        <v>175</v>
      </c>
      <c r="E506" s="171">
        <v>175</v>
      </c>
      <c r="F506" s="328">
        <v>118</v>
      </c>
      <c r="G506" s="172">
        <f>F506/E506*100</f>
        <v>67.42857142857143</v>
      </c>
    </row>
    <row r="507" spans="1:7" ht="25.5">
      <c r="A507" s="144" t="s">
        <v>660</v>
      </c>
      <c r="B507" s="140">
        <v>6171</v>
      </c>
      <c r="C507" s="131" t="s">
        <v>1209</v>
      </c>
      <c r="D507" s="171">
        <v>525</v>
      </c>
      <c r="E507" s="171">
        <v>525</v>
      </c>
      <c r="F507" s="328">
        <v>373</v>
      </c>
      <c r="G507" s="172">
        <f>F507/E507*100</f>
        <v>71.04761904761905</v>
      </c>
    </row>
    <row r="508" spans="1:256" s="118" customFormat="1" ht="12.75">
      <c r="A508" s="16"/>
      <c r="B508" s="67"/>
      <c r="C508" s="68"/>
      <c r="D508" s="69"/>
      <c r="E508" s="70"/>
      <c r="F508" s="53"/>
      <c r="G508" s="258"/>
      <c r="H508" s="122"/>
      <c r="I508" s="28"/>
      <c r="J508" s="28"/>
      <c r="K508" s="28"/>
      <c r="L508" s="28"/>
      <c r="M508" s="28"/>
      <c r="N508" s="28"/>
      <c r="O508" s="80"/>
      <c r="P508" s="80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7" ht="12.75">
      <c r="A509" s="204"/>
      <c r="B509" s="214"/>
      <c r="C509" s="213" t="s">
        <v>510</v>
      </c>
      <c r="D509" s="205">
        <f>D483+D489+D492+D501+D506+D507</f>
        <v>47155</v>
      </c>
      <c r="E509" s="205">
        <f>E483+E489+E492+E501+E506+E507</f>
        <v>46577</v>
      </c>
      <c r="F509" s="205">
        <f>F483+F489+F492+F501+F506+F507</f>
        <v>41804</v>
      </c>
      <c r="G509" s="218">
        <f>F509/E509*100</f>
        <v>89.75245292741052</v>
      </c>
    </row>
    <row r="510" spans="1:256" s="28" customFormat="1" ht="9.75" customHeight="1">
      <c r="A510" s="66"/>
      <c r="B510" s="14"/>
      <c r="C510"/>
      <c r="D510" s="80"/>
      <c r="E510" s="80"/>
      <c r="F510" s="80"/>
      <c r="G510"/>
      <c r="O510" s="80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28" customFormat="1" ht="15.75">
      <c r="A511" s="146" t="s">
        <v>96</v>
      </c>
      <c r="B511" s="66"/>
      <c r="D511" s="80"/>
      <c r="E511" s="80"/>
      <c r="F511" s="80"/>
      <c r="O511" s="80" t="s">
        <v>376</v>
      </c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8.25" customHeight="1">
      <c r="A512" s="66"/>
      <c r="B512" s="14"/>
      <c r="C512"/>
      <c r="D512" s="80"/>
      <c r="E512" s="80"/>
      <c r="F512" s="80"/>
      <c r="G512"/>
      <c r="O512" s="80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6" ht="15" customHeight="1">
      <c r="A513" s="74" t="s">
        <v>59</v>
      </c>
      <c r="B513" s="14"/>
      <c r="D513" s="80"/>
      <c r="E513" s="80"/>
      <c r="F513" s="80"/>
    </row>
    <row r="514" spans="1:6" ht="9.75" customHeight="1">
      <c r="A514" s="66"/>
      <c r="B514" s="14"/>
      <c r="D514" s="80" t="s">
        <v>484</v>
      </c>
      <c r="E514" s="80"/>
      <c r="F514" s="80"/>
    </row>
    <row r="515" spans="1:256" s="28" customFormat="1" ht="26.25" customHeight="1">
      <c r="A515" s="7" t="s">
        <v>1173</v>
      </c>
      <c r="B515" s="7" t="s">
        <v>1174</v>
      </c>
      <c r="C515" s="5" t="s">
        <v>1175</v>
      </c>
      <c r="D515" s="51" t="s">
        <v>133</v>
      </c>
      <c r="E515" s="58" t="s">
        <v>134</v>
      </c>
      <c r="F515" s="5" t="s">
        <v>1145</v>
      </c>
      <c r="G515" s="50" t="s">
        <v>136</v>
      </c>
      <c r="O515" s="80" t="s">
        <v>383</v>
      </c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28" customFormat="1" ht="25.5">
      <c r="A516" s="144" t="s">
        <v>97</v>
      </c>
      <c r="B516" s="140">
        <v>6172</v>
      </c>
      <c r="C516" s="131" t="s">
        <v>644</v>
      </c>
      <c r="D516" s="171">
        <v>254255</v>
      </c>
      <c r="E516" s="171">
        <v>253715</v>
      </c>
      <c r="F516" s="328">
        <v>246076</v>
      </c>
      <c r="G516" s="172">
        <f>F516/E516*100</f>
        <v>96.98914135939933</v>
      </c>
      <c r="O516" s="80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28" customFormat="1" ht="14.25" customHeight="1">
      <c r="A517" s="144" t="s">
        <v>97</v>
      </c>
      <c r="B517" s="140">
        <v>6115</v>
      </c>
      <c r="C517" s="131" t="s">
        <v>643</v>
      </c>
      <c r="D517" s="171">
        <v>100</v>
      </c>
      <c r="E517" s="171">
        <v>200</v>
      </c>
      <c r="F517" s="328">
        <v>147</v>
      </c>
      <c r="G517" s="172">
        <f>F517/E517*100</f>
        <v>73.5</v>
      </c>
      <c r="O517" s="80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7" ht="14.25" customHeight="1">
      <c r="A518" s="195"/>
      <c r="B518" s="212"/>
      <c r="C518" s="211" t="s">
        <v>480</v>
      </c>
      <c r="D518" s="196">
        <f>SUM(D516:D517)</f>
        <v>254355</v>
      </c>
      <c r="E518" s="197">
        <f>SUM(E516:E517)</f>
        <v>253915</v>
      </c>
      <c r="F518" s="228">
        <f>SUM(F516:F517)</f>
        <v>246223</v>
      </c>
      <c r="G518" s="109">
        <f>F518/E518*100</f>
        <v>96.97063978102909</v>
      </c>
    </row>
    <row r="519" spans="1:18" ht="10.5" customHeight="1">
      <c r="A519" s="16"/>
      <c r="B519" s="67"/>
      <c r="C519" s="199"/>
      <c r="D519" s="200"/>
      <c r="E519" s="201"/>
      <c r="F519" s="202"/>
      <c r="G519" s="30"/>
      <c r="R519" s="148"/>
    </row>
    <row r="520" spans="1:18" ht="13.5" customHeight="1">
      <c r="A520" s="42" t="s">
        <v>64</v>
      </c>
      <c r="B520" s="19"/>
      <c r="C520" s="41"/>
      <c r="D520" s="56"/>
      <c r="E520" s="59"/>
      <c r="F520" s="53"/>
      <c r="G520" s="37"/>
      <c r="R520" s="148"/>
    </row>
    <row r="521" spans="1:18" ht="9.75" customHeight="1">
      <c r="A521" s="16"/>
      <c r="B521" s="19"/>
      <c r="C521" s="41"/>
      <c r="D521" s="56"/>
      <c r="E521" s="59"/>
      <c r="F521" s="53"/>
      <c r="G521" s="37"/>
      <c r="R521" s="148"/>
    </row>
    <row r="522" spans="1:256" s="28" customFormat="1" ht="24.75" customHeight="1">
      <c r="A522" s="7" t="s">
        <v>1173</v>
      </c>
      <c r="B522" s="7" t="s">
        <v>1174</v>
      </c>
      <c r="C522" s="5" t="s">
        <v>1175</v>
      </c>
      <c r="D522" s="51" t="s">
        <v>133</v>
      </c>
      <c r="E522" s="58" t="s">
        <v>134</v>
      </c>
      <c r="F522" s="5" t="s">
        <v>1145</v>
      </c>
      <c r="G522" s="50" t="s">
        <v>136</v>
      </c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7" ht="14.25" customHeight="1">
      <c r="A523" s="144" t="s">
        <v>97</v>
      </c>
      <c r="B523" s="140">
        <v>6172</v>
      </c>
      <c r="C523" s="131" t="s">
        <v>1012</v>
      </c>
      <c r="D523" s="171">
        <v>3000</v>
      </c>
      <c r="E523" s="171">
        <v>3000</v>
      </c>
      <c r="F523" s="328">
        <v>589</v>
      </c>
      <c r="G523" s="172">
        <f>F523/E523*100</f>
        <v>19.633333333333333</v>
      </c>
    </row>
    <row r="524" spans="1:7" ht="12.75">
      <c r="A524" s="195"/>
      <c r="B524" s="212"/>
      <c r="C524" s="211" t="s">
        <v>481</v>
      </c>
      <c r="D524" s="196">
        <f>SUM(D523:D523)</f>
        <v>3000</v>
      </c>
      <c r="E524" s="197">
        <f>SUM(E523:E523)</f>
        <v>3000</v>
      </c>
      <c r="F524" s="228">
        <f>SUM(F523:F523)</f>
        <v>589</v>
      </c>
      <c r="G524" s="117">
        <f>F524/E524*100</f>
        <v>19.633333333333333</v>
      </c>
    </row>
    <row r="525" spans="1:7" ht="10.5" customHeight="1">
      <c r="A525" s="56"/>
      <c r="B525" s="59"/>
      <c r="C525" s="36"/>
      <c r="D525" s="37"/>
      <c r="E525" s="56"/>
      <c r="F525" s="59"/>
      <c r="G525" s="36"/>
    </row>
    <row r="526" spans="1:7" ht="26.25" customHeight="1">
      <c r="A526" s="7" t="s">
        <v>1173</v>
      </c>
      <c r="B526" s="7" t="s">
        <v>1174</v>
      </c>
      <c r="C526" s="5" t="s">
        <v>1175</v>
      </c>
      <c r="D526" s="51" t="s">
        <v>133</v>
      </c>
      <c r="E526" s="58" t="s">
        <v>134</v>
      </c>
      <c r="F526" s="5" t="s">
        <v>1145</v>
      </c>
      <c r="G526" s="50" t="s">
        <v>136</v>
      </c>
    </row>
    <row r="527" spans="1:7" ht="14.25" customHeight="1">
      <c r="A527" s="129" t="s">
        <v>95</v>
      </c>
      <c r="B527" s="130">
        <v>6399</v>
      </c>
      <c r="C527" s="131" t="s">
        <v>1178</v>
      </c>
      <c r="D527" s="168">
        <v>0</v>
      </c>
      <c r="E527" s="163">
        <v>58692</v>
      </c>
      <c r="F527" s="308">
        <v>58692</v>
      </c>
      <c r="G527" s="172">
        <f>F527/E527*100</f>
        <v>100</v>
      </c>
    </row>
    <row r="528" spans="1:7" ht="12.75">
      <c r="A528" s="129" t="s">
        <v>95</v>
      </c>
      <c r="B528" s="130">
        <v>6330</v>
      </c>
      <c r="C528" s="131" t="s">
        <v>1027</v>
      </c>
      <c r="D528" s="168">
        <v>4405</v>
      </c>
      <c r="E528" s="163">
        <v>4405</v>
      </c>
      <c r="F528" s="308">
        <v>4405</v>
      </c>
      <c r="G528" s="162">
        <f>F528/E528*100</f>
        <v>100</v>
      </c>
    </row>
    <row r="529" spans="1:7" ht="12.75">
      <c r="A529" s="16"/>
      <c r="B529" s="67"/>
      <c r="C529" s="68"/>
      <c r="D529" s="69"/>
      <c r="E529" s="70"/>
      <c r="F529" s="53"/>
      <c r="G529" s="258"/>
    </row>
    <row r="530" spans="1:256" s="28" customFormat="1" ht="12" customHeight="1">
      <c r="A530" s="204"/>
      <c r="B530" s="214"/>
      <c r="C530" s="213" t="s">
        <v>510</v>
      </c>
      <c r="D530" s="205">
        <f>D518+D524+D528</f>
        <v>261760</v>
      </c>
      <c r="E530" s="205">
        <f>E518+E524+E528+E527</f>
        <v>320012</v>
      </c>
      <c r="F530" s="205">
        <f>F518+F524+F528+F527</f>
        <v>309909</v>
      </c>
      <c r="G530" s="218">
        <f>F530/E530*100</f>
        <v>96.84293089009162</v>
      </c>
      <c r="H530" s="122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  <c r="EK530" s="80"/>
      <c r="EL530" s="80"/>
      <c r="EM530" s="80"/>
      <c r="EN530" s="80"/>
      <c r="EO530" s="80"/>
      <c r="EP530" s="80"/>
      <c r="EQ530" s="80"/>
      <c r="ER530" s="80"/>
      <c r="ES530" s="80"/>
      <c r="ET530" s="80"/>
      <c r="EU530" s="80"/>
      <c r="EV530" s="80"/>
      <c r="EW530" s="80"/>
      <c r="EX530" s="80"/>
      <c r="EY530" s="80"/>
      <c r="EZ530" s="80"/>
      <c r="FA530" s="80"/>
      <c r="FB530" s="80"/>
      <c r="FC530" s="80"/>
      <c r="FD530" s="80"/>
      <c r="FE530" s="80"/>
      <c r="FF530" s="80"/>
      <c r="FG530" s="80"/>
      <c r="FH530" s="80"/>
      <c r="FI530" s="80"/>
      <c r="FJ530" s="80"/>
      <c r="FK530" s="80"/>
      <c r="FL530" s="80"/>
      <c r="FM530" s="80"/>
      <c r="FN530" s="80"/>
      <c r="FO530" s="80"/>
      <c r="FP530" s="80"/>
      <c r="FQ530" s="80"/>
      <c r="FR530" s="80"/>
      <c r="FS530" s="80"/>
      <c r="FT530" s="80"/>
      <c r="FU530" s="80"/>
      <c r="FV530" s="80"/>
      <c r="FW530" s="80"/>
      <c r="FX530" s="80"/>
      <c r="FY530" s="80"/>
      <c r="FZ530" s="80"/>
      <c r="GA530" s="80"/>
      <c r="GB530" s="80"/>
      <c r="GC530" s="80"/>
      <c r="GD530" s="80"/>
      <c r="GE530" s="80"/>
      <c r="GF530" s="80"/>
      <c r="GG530" s="80"/>
      <c r="GH530" s="80"/>
      <c r="GI530" s="80"/>
      <c r="GJ530" s="80"/>
      <c r="GK530" s="80"/>
      <c r="GL530" s="80"/>
      <c r="GM530" s="80"/>
      <c r="GN530" s="80"/>
      <c r="GO530" s="80"/>
      <c r="GP530" s="80"/>
      <c r="GQ530" s="80"/>
      <c r="GR530" s="80"/>
      <c r="GS530" s="80"/>
      <c r="GT530" s="80"/>
      <c r="GU530" s="80"/>
      <c r="GV530" s="80"/>
      <c r="GW530" s="80"/>
      <c r="GX530" s="80"/>
      <c r="GY530" s="80"/>
      <c r="GZ530" s="80"/>
      <c r="HA530" s="80"/>
      <c r="HB530" s="80"/>
      <c r="HC530" s="80"/>
      <c r="HD530" s="80"/>
      <c r="HE530" s="80"/>
      <c r="HF530" s="80"/>
      <c r="HG530" s="80"/>
      <c r="HH530" s="80"/>
      <c r="HI530" s="80"/>
      <c r="HJ530" s="80"/>
      <c r="HK530" s="80"/>
      <c r="HL530" s="80"/>
      <c r="HM530" s="80"/>
      <c r="HN530" s="80"/>
      <c r="HO530" s="80"/>
      <c r="HP530" s="80"/>
      <c r="HQ530" s="80"/>
      <c r="HR530" s="80"/>
      <c r="HS530" s="80"/>
      <c r="HT530" s="80"/>
      <c r="HU530" s="80"/>
      <c r="HV530" s="80"/>
      <c r="HW530" s="80"/>
      <c r="HX530" s="80"/>
      <c r="HY530" s="80"/>
      <c r="HZ530" s="80"/>
      <c r="IA530" s="80"/>
      <c r="IB530" s="80"/>
      <c r="IC530" s="80"/>
      <c r="ID530" s="80"/>
      <c r="IE530" s="80"/>
      <c r="IF530" s="80"/>
      <c r="IG530" s="80"/>
      <c r="IH530" s="80"/>
      <c r="II530" s="80"/>
      <c r="IJ530" s="80"/>
      <c r="IK530" s="80"/>
      <c r="IL530" s="80"/>
      <c r="IM530" s="80"/>
      <c r="IN530" s="80"/>
      <c r="IO530" s="80"/>
      <c r="IP530" s="80"/>
      <c r="IQ530" s="80"/>
      <c r="IR530" s="80"/>
      <c r="IS530" s="80"/>
      <c r="IT530" s="80"/>
      <c r="IU530" s="80"/>
      <c r="IV530" s="80"/>
    </row>
    <row r="531" spans="1:256" s="119" customFormat="1" ht="8.25" customHeight="1">
      <c r="A531" s="250"/>
      <c r="B531" s="251"/>
      <c r="C531" s="252"/>
      <c r="D531" s="253"/>
      <c r="E531" s="253"/>
      <c r="F531" s="253"/>
      <c r="G531" s="255"/>
      <c r="H531" s="261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48"/>
      <c r="CC531" s="148"/>
      <c r="CD531" s="148"/>
      <c r="CE531" s="148"/>
      <c r="CF531" s="148"/>
      <c r="CG531" s="148"/>
      <c r="CH531" s="148"/>
      <c r="CI531" s="148"/>
      <c r="CJ531" s="148"/>
      <c r="CK531" s="148"/>
      <c r="CL531" s="148"/>
      <c r="CM531" s="148"/>
      <c r="CN531" s="148"/>
      <c r="CO531" s="148"/>
      <c r="CP531" s="148"/>
      <c r="CQ531" s="148"/>
      <c r="CR531" s="148"/>
      <c r="CS531" s="148"/>
      <c r="CT531" s="148"/>
      <c r="CU531" s="148"/>
      <c r="CV531" s="148"/>
      <c r="CW531" s="148"/>
      <c r="CX531" s="148"/>
      <c r="CY531" s="148"/>
      <c r="CZ531" s="148"/>
      <c r="DA531" s="148"/>
      <c r="DB531" s="148"/>
      <c r="DC531" s="148"/>
      <c r="DD531" s="148"/>
      <c r="DE531" s="148"/>
      <c r="DF531" s="148"/>
      <c r="DG531" s="148"/>
      <c r="DH531" s="148"/>
      <c r="DI531" s="148"/>
      <c r="DJ531" s="148"/>
      <c r="DK531" s="148"/>
      <c r="DL531" s="148"/>
      <c r="DM531" s="148"/>
      <c r="DN531" s="148"/>
      <c r="DO531" s="148"/>
      <c r="DP531" s="148"/>
      <c r="DQ531" s="148"/>
      <c r="DR531" s="148"/>
      <c r="DS531" s="148"/>
      <c r="DT531" s="148"/>
      <c r="DU531" s="148"/>
      <c r="DV531" s="148"/>
      <c r="DW531" s="148"/>
      <c r="DX531" s="148"/>
      <c r="DY531" s="148"/>
      <c r="DZ531" s="148"/>
      <c r="EA531" s="148"/>
      <c r="EB531" s="148"/>
      <c r="EC531" s="148"/>
      <c r="ED531" s="148"/>
      <c r="EE531" s="148"/>
      <c r="EF531" s="148"/>
      <c r="EG531" s="148"/>
      <c r="EH531" s="148"/>
      <c r="EI531" s="148"/>
      <c r="EJ531" s="148"/>
      <c r="EK531" s="148"/>
      <c r="EL531" s="148"/>
      <c r="EM531" s="148"/>
      <c r="EN531" s="148"/>
      <c r="EO531" s="148"/>
      <c r="EP531" s="148"/>
      <c r="EQ531" s="148"/>
      <c r="ER531" s="148"/>
      <c r="ES531" s="148"/>
      <c r="ET531" s="148"/>
      <c r="EU531" s="148"/>
      <c r="EV531" s="148"/>
      <c r="EW531" s="148"/>
      <c r="EX531" s="148"/>
      <c r="EY531" s="148"/>
      <c r="EZ531" s="148"/>
      <c r="FA531" s="148"/>
      <c r="FB531" s="148"/>
      <c r="FC531" s="148"/>
      <c r="FD531" s="148"/>
      <c r="FE531" s="148"/>
      <c r="FF531" s="148"/>
      <c r="FG531" s="148"/>
      <c r="FH531" s="148"/>
      <c r="FI531" s="148"/>
      <c r="FJ531" s="148"/>
      <c r="FK531" s="148"/>
      <c r="FL531" s="148"/>
      <c r="FM531" s="148"/>
      <c r="FN531" s="148"/>
      <c r="FO531" s="148"/>
      <c r="FP531" s="148"/>
      <c r="FQ531" s="148"/>
      <c r="FR531" s="148"/>
      <c r="FS531" s="148"/>
      <c r="FT531" s="148"/>
      <c r="FU531" s="148"/>
      <c r="FV531" s="148"/>
      <c r="FW531" s="148"/>
      <c r="FX531" s="148"/>
      <c r="FY531" s="148"/>
      <c r="FZ531" s="148"/>
      <c r="GA531" s="148"/>
      <c r="GB531" s="148"/>
      <c r="GC531" s="148"/>
      <c r="GD531" s="148"/>
      <c r="GE531" s="148"/>
      <c r="GF531" s="148"/>
      <c r="GG531" s="148"/>
      <c r="GH531" s="148"/>
      <c r="GI531" s="148"/>
      <c r="GJ531" s="148"/>
      <c r="GK531" s="148"/>
      <c r="GL531" s="148"/>
      <c r="GM531" s="148"/>
      <c r="GN531" s="148"/>
      <c r="GO531" s="148"/>
      <c r="GP531" s="148"/>
      <c r="GQ531" s="148"/>
      <c r="GR531" s="148"/>
      <c r="GS531" s="148"/>
      <c r="GT531" s="148"/>
      <c r="GU531" s="148"/>
      <c r="GV531" s="148"/>
      <c r="GW531" s="148"/>
      <c r="GX531" s="148"/>
      <c r="GY531" s="148"/>
      <c r="GZ531" s="148"/>
      <c r="HA531" s="148"/>
      <c r="HB531" s="148"/>
      <c r="HC531" s="148"/>
      <c r="HD531" s="148"/>
      <c r="HE531" s="148"/>
      <c r="HF531" s="148"/>
      <c r="HG531" s="148"/>
      <c r="HH531" s="148"/>
      <c r="HI531" s="148"/>
      <c r="HJ531" s="148"/>
      <c r="HK531" s="148"/>
      <c r="HL531" s="148"/>
      <c r="HM531" s="148"/>
      <c r="HN531" s="148"/>
      <c r="HO531" s="148"/>
      <c r="HP531" s="148"/>
      <c r="HQ531" s="148"/>
      <c r="HR531" s="148"/>
      <c r="HS531" s="148"/>
      <c r="HT531" s="148"/>
      <c r="HU531" s="148"/>
      <c r="HV531" s="148"/>
      <c r="HW531" s="148"/>
      <c r="HX531" s="148"/>
      <c r="HY531" s="148"/>
      <c r="HZ531" s="148"/>
      <c r="IA531" s="148"/>
      <c r="IB531" s="148"/>
      <c r="IC531" s="148"/>
      <c r="ID531" s="148"/>
      <c r="IE531" s="148"/>
      <c r="IF531" s="148"/>
      <c r="IG531" s="148"/>
      <c r="IH531" s="148"/>
      <c r="II531" s="148"/>
      <c r="IJ531" s="148"/>
      <c r="IK531" s="148"/>
      <c r="IL531" s="148"/>
      <c r="IM531" s="148"/>
      <c r="IN531" s="148"/>
      <c r="IO531" s="148"/>
      <c r="IP531" s="148"/>
      <c r="IQ531" s="148"/>
      <c r="IR531" s="148"/>
      <c r="IS531" s="148"/>
      <c r="IT531" s="148"/>
      <c r="IU531" s="148"/>
      <c r="IV531" s="148"/>
    </row>
    <row r="532" spans="1:256" s="28" customFormat="1" ht="15.75">
      <c r="A532" s="72" t="s">
        <v>77</v>
      </c>
      <c r="D532" s="80"/>
      <c r="E532" s="80"/>
      <c r="F532" s="80"/>
      <c r="O532" s="80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</row>
    <row r="533" spans="2:256" s="28" customFormat="1" ht="9.75" customHeight="1">
      <c r="B533"/>
      <c r="C533"/>
      <c r="D533" s="15"/>
      <c r="E533" s="15"/>
      <c r="F533" s="15"/>
      <c r="G533"/>
      <c r="O533" s="80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28" customFormat="1" ht="15.75" customHeight="1">
      <c r="A534" s="63" t="s">
        <v>998</v>
      </c>
      <c r="B534"/>
      <c r="C534"/>
      <c r="D534" s="15"/>
      <c r="E534" s="15"/>
      <c r="F534" s="15"/>
      <c r="G534"/>
      <c r="O534" s="80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256" s="28" customFormat="1" ht="10.5" customHeight="1">
      <c r="A535" s="63"/>
      <c r="B535"/>
      <c r="C535"/>
      <c r="D535" s="15"/>
      <c r="E535" s="15"/>
      <c r="F535" s="15"/>
      <c r="G535"/>
      <c r="O535" s="80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  <c r="IT535" s="15"/>
      <c r="IU535" s="15"/>
      <c r="IV535" s="15"/>
    </row>
    <row r="536" spans="1:256" s="28" customFormat="1" ht="27.75" customHeight="1">
      <c r="A536" s="7" t="s">
        <v>1173</v>
      </c>
      <c r="B536" s="7" t="s">
        <v>1174</v>
      </c>
      <c r="C536" s="5" t="s">
        <v>1175</v>
      </c>
      <c r="D536" s="51" t="s">
        <v>133</v>
      </c>
      <c r="E536" s="58" t="s">
        <v>134</v>
      </c>
      <c r="F536" s="5" t="s">
        <v>1145</v>
      </c>
      <c r="G536" s="50" t="s">
        <v>136</v>
      </c>
      <c r="O536" s="80" t="s">
        <v>377</v>
      </c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  <c r="IT536" s="15"/>
      <c r="IU536" s="15"/>
      <c r="IV536" s="15"/>
    </row>
    <row r="537" spans="1:15" ht="24">
      <c r="A537" s="144" t="s">
        <v>78</v>
      </c>
      <c r="B537" s="140">
        <v>2139</v>
      </c>
      <c r="C537" s="398" t="s">
        <v>1030</v>
      </c>
      <c r="D537" s="171">
        <v>850</v>
      </c>
      <c r="E537" s="294">
        <v>850</v>
      </c>
      <c r="F537" s="656">
        <v>401</v>
      </c>
      <c r="G537" s="296">
        <f aca="true" t="shared" si="18" ref="G537:G548">F537/E537*100</f>
        <v>47.17647058823529</v>
      </c>
      <c r="H537" s="28"/>
      <c r="O537" s="148"/>
    </row>
    <row r="538" spans="1:18" ht="35.25" customHeight="1">
      <c r="A538" s="144" t="s">
        <v>78</v>
      </c>
      <c r="B538" s="140">
        <v>2141</v>
      </c>
      <c r="C538" s="398" t="s">
        <v>554</v>
      </c>
      <c r="D538" s="171">
        <v>900</v>
      </c>
      <c r="E538" s="294">
        <v>1369</v>
      </c>
      <c r="F538" s="656">
        <v>928</v>
      </c>
      <c r="G538" s="296">
        <f t="shared" si="18"/>
        <v>67.78670562454346</v>
      </c>
      <c r="H538" s="28"/>
      <c r="R538" s="149"/>
    </row>
    <row r="539" spans="1:18" ht="35.25" customHeight="1">
      <c r="A539" s="144" t="s">
        <v>78</v>
      </c>
      <c r="B539" s="140">
        <v>2143</v>
      </c>
      <c r="C539" s="398" t="s">
        <v>1033</v>
      </c>
      <c r="D539" s="171">
        <v>700</v>
      </c>
      <c r="E539" s="294">
        <v>1168</v>
      </c>
      <c r="F539" s="656">
        <v>862</v>
      </c>
      <c r="G539" s="296">
        <f t="shared" si="18"/>
        <v>73.8013698630137</v>
      </c>
      <c r="H539" s="28"/>
      <c r="R539" s="149"/>
    </row>
    <row r="540" spans="1:256" s="13" customFormat="1" ht="25.5">
      <c r="A540" s="144" t="s">
        <v>78</v>
      </c>
      <c r="B540" s="140">
        <v>2199</v>
      </c>
      <c r="C540" s="131" t="s">
        <v>548</v>
      </c>
      <c r="D540" s="171">
        <v>1850</v>
      </c>
      <c r="E540" s="170">
        <v>1850</v>
      </c>
      <c r="F540" s="294">
        <v>925</v>
      </c>
      <c r="G540" s="296">
        <f t="shared" si="18"/>
        <v>50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13" customFormat="1" ht="24">
      <c r="A541" s="144" t="s">
        <v>78</v>
      </c>
      <c r="B541" s="140">
        <v>3299</v>
      </c>
      <c r="C541" s="398" t="s">
        <v>1091</v>
      </c>
      <c r="D541" s="171">
        <v>450</v>
      </c>
      <c r="E541" s="294">
        <v>450</v>
      </c>
      <c r="F541" s="656">
        <v>302</v>
      </c>
      <c r="G541" s="296">
        <f t="shared" si="18"/>
        <v>67.11111111111111</v>
      </c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spans="1:256" s="13" customFormat="1" ht="38.25">
      <c r="A542" s="144" t="s">
        <v>78</v>
      </c>
      <c r="B542" s="140">
        <v>3699</v>
      </c>
      <c r="C542" s="131" t="s">
        <v>550</v>
      </c>
      <c r="D542" s="171">
        <v>3600</v>
      </c>
      <c r="E542" s="294">
        <v>4989</v>
      </c>
      <c r="F542" s="656">
        <v>1679</v>
      </c>
      <c r="G542" s="296">
        <f t="shared" si="18"/>
        <v>33.6540388855482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13" customFormat="1" ht="25.5">
      <c r="A543" s="144" t="s">
        <v>78</v>
      </c>
      <c r="B543" s="140">
        <v>3699</v>
      </c>
      <c r="C543" s="131" t="s">
        <v>439</v>
      </c>
      <c r="D543" s="280">
        <v>69000</v>
      </c>
      <c r="E543" s="281">
        <v>71274</v>
      </c>
      <c r="F543" s="302">
        <v>69439</v>
      </c>
      <c r="G543" s="296">
        <f t="shared" si="18"/>
        <v>97.42542862755002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13" customFormat="1" ht="12.75">
      <c r="A544" s="144" t="s">
        <v>78</v>
      </c>
      <c r="B544" s="140">
        <v>3636</v>
      </c>
      <c r="C544" s="398" t="s">
        <v>440</v>
      </c>
      <c r="D544" s="171">
        <v>0</v>
      </c>
      <c r="E544" s="294">
        <v>502</v>
      </c>
      <c r="F544" s="656">
        <v>502</v>
      </c>
      <c r="G544" s="296">
        <f t="shared" si="18"/>
        <v>100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13" customFormat="1" ht="24" customHeight="1">
      <c r="A545" s="144" t="s">
        <v>78</v>
      </c>
      <c r="B545" s="140">
        <v>4399</v>
      </c>
      <c r="C545" s="398" t="s">
        <v>1201</v>
      </c>
      <c r="D545" s="171">
        <v>0</v>
      </c>
      <c r="E545" s="294">
        <v>3387</v>
      </c>
      <c r="F545" s="656">
        <v>3384</v>
      </c>
      <c r="G545" s="296">
        <f t="shared" si="18"/>
        <v>99.91142604074402</v>
      </c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13" customFormat="1" ht="24" customHeight="1">
      <c r="A546" s="144" t="s">
        <v>78</v>
      </c>
      <c r="B546" s="140">
        <v>3636</v>
      </c>
      <c r="C546" s="398" t="s">
        <v>107</v>
      </c>
      <c r="D546" s="171">
        <v>0</v>
      </c>
      <c r="E546" s="294">
        <v>1500</v>
      </c>
      <c r="F546" s="656">
        <v>1500</v>
      </c>
      <c r="G546" s="296">
        <f t="shared" si="18"/>
        <v>100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13" customFormat="1" ht="21.75" customHeight="1">
      <c r="A547" s="144" t="s">
        <v>78</v>
      </c>
      <c r="B547" s="140">
        <v>3809</v>
      </c>
      <c r="C547" s="398" t="s">
        <v>108</v>
      </c>
      <c r="D547" s="171">
        <v>0</v>
      </c>
      <c r="E547" s="294">
        <v>2000</v>
      </c>
      <c r="F547" s="656">
        <v>2000</v>
      </c>
      <c r="G547" s="296">
        <f t="shared" si="18"/>
        <v>100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7" ht="13.5" customHeight="1">
      <c r="A548" s="195"/>
      <c r="B548" s="212"/>
      <c r="C548" s="211" t="s">
        <v>1111</v>
      </c>
      <c r="D548" s="196">
        <f>SUM(D537:D547)</f>
        <v>77350</v>
      </c>
      <c r="E548" s="197">
        <f>SUM(E537:E547)</f>
        <v>89339</v>
      </c>
      <c r="F548" s="228">
        <f>SUM(F537:F547)</f>
        <v>81922</v>
      </c>
      <c r="G548" s="109">
        <f t="shared" si="18"/>
        <v>91.69791468451628</v>
      </c>
    </row>
    <row r="549" spans="1:7" ht="12.75">
      <c r="A549" s="16"/>
      <c r="B549" s="67"/>
      <c r="C549" s="199"/>
      <c r="D549" s="200"/>
      <c r="E549" s="201"/>
      <c r="F549" s="249"/>
      <c r="G549" s="112"/>
    </row>
    <row r="550" spans="1:7" ht="12.75">
      <c r="A550" s="822" t="s">
        <v>551</v>
      </c>
      <c r="B550" s="823"/>
      <c r="C550" s="823"/>
      <c r="D550" s="823"/>
      <c r="E550" s="823"/>
      <c r="F550" s="823"/>
      <c r="G550" s="823"/>
    </row>
    <row r="551" spans="1:7" ht="12.75">
      <c r="A551" s="16"/>
      <c r="B551" s="67"/>
      <c r="C551" s="199"/>
      <c r="D551" s="200"/>
      <c r="E551" s="201"/>
      <c r="F551" s="249"/>
      <c r="G551" s="112"/>
    </row>
    <row r="552" spans="1:16" ht="24.75" customHeight="1">
      <c r="A552" s="7" t="s">
        <v>1173</v>
      </c>
      <c r="B552" s="7" t="s">
        <v>1174</v>
      </c>
      <c r="C552" s="5" t="s">
        <v>1175</v>
      </c>
      <c r="D552" s="51" t="s">
        <v>133</v>
      </c>
      <c r="E552" s="58" t="s">
        <v>134</v>
      </c>
      <c r="F552" s="5" t="s">
        <v>1145</v>
      </c>
      <c r="G552" s="50" t="s">
        <v>136</v>
      </c>
      <c r="P552" s="148"/>
    </row>
    <row r="553" spans="1:14" s="148" customFormat="1" ht="24">
      <c r="A553" s="144" t="s">
        <v>78</v>
      </c>
      <c r="B553" s="140">
        <v>6174</v>
      </c>
      <c r="C553" s="398" t="s">
        <v>544</v>
      </c>
      <c r="D553" s="171">
        <v>7839</v>
      </c>
      <c r="E553" s="294">
        <v>3739</v>
      </c>
      <c r="F553" s="656">
        <v>2500</v>
      </c>
      <c r="G553" s="296">
        <f>F553/E553*100</f>
        <v>66.86279753944905</v>
      </c>
      <c r="H553" s="119"/>
      <c r="I553" s="119"/>
      <c r="J553" s="119"/>
      <c r="K553" s="119"/>
      <c r="L553" s="119"/>
      <c r="M553" s="119"/>
      <c r="N553" s="119"/>
    </row>
    <row r="554" spans="1:16" ht="24">
      <c r="A554" s="144" t="s">
        <v>78</v>
      </c>
      <c r="B554" s="140">
        <v>6174</v>
      </c>
      <c r="C554" s="398" t="s">
        <v>545</v>
      </c>
      <c r="D554" s="171">
        <v>1161</v>
      </c>
      <c r="E554" s="294">
        <v>1161</v>
      </c>
      <c r="F554" s="656">
        <v>1000</v>
      </c>
      <c r="G554" s="173">
        <f>F554/E554*100</f>
        <v>86.13264427217916</v>
      </c>
      <c r="P554" s="148"/>
    </row>
    <row r="555" spans="1:16" ht="23.25" customHeight="1">
      <c r="A555" s="144" t="s">
        <v>78</v>
      </c>
      <c r="B555" s="140">
        <v>6223</v>
      </c>
      <c r="C555" s="398" t="s">
        <v>552</v>
      </c>
      <c r="D555" s="171">
        <v>4830</v>
      </c>
      <c r="E555" s="294">
        <v>2330</v>
      </c>
      <c r="F555" s="656">
        <v>1763</v>
      </c>
      <c r="G555" s="296">
        <f>F555/E555*100</f>
        <v>75.66523605150215</v>
      </c>
      <c r="P555" s="148"/>
    </row>
    <row r="556" spans="1:16" ht="24">
      <c r="A556" s="144" t="s">
        <v>78</v>
      </c>
      <c r="B556" s="140">
        <v>6223</v>
      </c>
      <c r="C556" s="398" t="s">
        <v>553</v>
      </c>
      <c r="D556" s="171">
        <v>170</v>
      </c>
      <c r="E556" s="294">
        <v>170</v>
      </c>
      <c r="F556" s="656">
        <v>0</v>
      </c>
      <c r="G556" s="173">
        <f>F556/E556*100</f>
        <v>0</v>
      </c>
      <c r="P556" s="148"/>
    </row>
    <row r="557" spans="1:7" ht="12.75">
      <c r="A557" s="195"/>
      <c r="B557" s="212"/>
      <c r="C557" s="211" t="s">
        <v>1111</v>
      </c>
      <c r="D557" s="292">
        <f>SUM(D553:D556)</f>
        <v>14000</v>
      </c>
      <c r="E557" s="292">
        <f>SUM(E553:E556)</f>
        <v>7400</v>
      </c>
      <c r="F557" s="598">
        <f>SUM(F553:F556)</f>
        <v>5263</v>
      </c>
      <c r="G557" s="173">
        <f>F557/E557*100</f>
        <v>71.12162162162163</v>
      </c>
    </row>
    <row r="558" spans="1:7" ht="12.75">
      <c r="A558" s="179"/>
      <c r="B558" s="180"/>
      <c r="C558" s="414"/>
      <c r="D558" s="517"/>
      <c r="E558" s="517"/>
      <c r="F558" s="518"/>
      <c r="G558" s="519"/>
    </row>
    <row r="559" spans="1:7" ht="12.75">
      <c r="A559" s="373" t="s">
        <v>546</v>
      </c>
      <c r="B559" s="200"/>
      <c r="C559" s="201"/>
      <c r="D559" s="249"/>
      <c r="E559" s="201"/>
      <c r="F559" s="524"/>
      <c r="G559" s="112"/>
    </row>
    <row r="560" spans="1:7" ht="12.75">
      <c r="A560" s="373"/>
      <c r="B560" s="200"/>
      <c r="C560" s="201"/>
      <c r="D560" s="249"/>
      <c r="E560" s="201"/>
      <c r="F560" s="524"/>
      <c r="G560" s="112"/>
    </row>
    <row r="561" spans="1:7" ht="27" customHeight="1">
      <c r="A561" s="7" t="s">
        <v>1173</v>
      </c>
      <c r="B561" s="7" t="s">
        <v>1174</v>
      </c>
      <c r="C561" s="5" t="s">
        <v>1175</v>
      </c>
      <c r="D561" s="51" t="s">
        <v>133</v>
      </c>
      <c r="E561" s="58" t="s">
        <v>134</v>
      </c>
      <c r="F561" s="5" t="s">
        <v>1145</v>
      </c>
      <c r="G561" s="50" t="s">
        <v>136</v>
      </c>
    </row>
    <row r="562" spans="1:7" ht="12.75">
      <c r="A562" s="144" t="s">
        <v>78</v>
      </c>
      <c r="B562" s="140">
        <v>2143</v>
      </c>
      <c r="C562" s="131" t="s">
        <v>441</v>
      </c>
      <c r="D562" s="171">
        <v>9230</v>
      </c>
      <c r="E562" s="171">
        <v>9230</v>
      </c>
      <c r="F562" s="328">
        <v>9230</v>
      </c>
      <c r="G562" s="172">
        <f>F562/E562*100</f>
        <v>100</v>
      </c>
    </row>
    <row r="563" spans="1:7" ht="12.75">
      <c r="A563" s="144" t="s">
        <v>78</v>
      </c>
      <c r="B563" s="140">
        <v>2143</v>
      </c>
      <c r="C563" s="131" t="s">
        <v>442</v>
      </c>
      <c r="D563" s="171">
        <v>1770</v>
      </c>
      <c r="E563" s="171">
        <v>1770</v>
      </c>
      <c r="F563" s="328">
        <v>690</v>
      </c>
      <c r="G563" s="172">
        <f>F563/E563*100</f>
        <v>38.983050847457626</v>
      </c>
    </row>
    <row r="564" spans="1:7" ht="25.5">
      <c r="A564" s="144" t="s">
        <v>78</v>
      </c>
      <c r="B564" s="140">
        <v>2143</v>
      </c>
      <c r="C564" s="131" t="s">
        <v>547</v>
      </c>
      <c r="D564" s="171">
        <v>0</v>
      </c>
      <c r="E564" s="171">
        <v>10800</v>
      </c>
      <c r="F564" s="328">
        <v>2000</v>
      </c>
      <c r="G564" s="172">
        <f>F564/E564*100</f>
        <v>18.51851851851852</v>
      </c>
    </row>
    <row r="565" spans="1:7" ht="12.75">
      <c r="A565" s="256"/>
      <c r="B565" s="351"/>
      <c r="C565" s="520"/>
      <c r="D565" s="521"/>
      <c r="E565" s="521"/>
      <c r="F565" s="522"/>
      <c r="G565" s="523"/>
    </row>
    <row r="566" spans="1:7" ht="12.75">
      <c r="A566" s="204"/>
      <c r="B566" s="214"/>
      <c r="C566" s="213" t="s">
        <v>482</v>
      </c>
      <c r="D566" s="205">
        <f>D548+D557+D562+D563</f>
        <v>102350</v>
      </c>
      <c r="E566" s="205">
        <f>E548+E557+E562+E563+E564</f>
        <v>118539</v>
      </c>
      <c r="F566" s="205">
        <f>F548+F557+F562+F563+F564</f>
        <v>99105</v>
      </c>
      <c r="G566" s="26">
        <f>F566/E566*100</f>
        <v>83.60539569255688</v>
      </c>
    </row>
    <row r="567" spans="1:256" s="119" customFormat="1" ht="13.5" customHeight="1">
      <c r="A567" s="250"/>
      <c r="B567" s="251"/>
      <c r="C567" s="252"/>
      <c r="D567" s="253"/>
      <c r="E567" s="253"/>
      <c r="F567" s="253"/>
      <c r="G567" s="255"/>
      <c r="H567" s="261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48"/>
      <c r="CC567" s="148"/>
      <c r="CD567" s="148"/>
      <c r="CE567" s="148"/>
      <c r="CF567" s="148"/>
      <c r="CG567" s="148"/>
      <c r="CH567" s="148"/>
      <c r="CI567" s="148"/>
      <c r="CJ567" s="148"/>
      <c r="CK567" s="148"/>
      <c r="CL567" s="148"/>
      <c r="CM567" s="148"/>
      <c r="CN567" s="148"/>
      <c r="CO567" s="148"/>
      <c r="CP567" s="148"/>
      <c r="CQ567" s="148"/>
      <c r="CR567" s="148"/>
      <c r="CS567" s="148"/>
      <c r="CT567" s="148"/>
      <c r="CU567" s="148"/>
      <c r="CV567" s="148"/>
      <c r="CW567" s="148"/>
      <c r="CX567" s="148"/>
      <c r="CY567" s="148"/>
      <c r="CZ567" s="148"/>
      <c r="DA567" s="148"/>
      <c r="DB567" s="148"/>
      <c r="DC567" s="148"/>
      <c r="DD567" s="148"/>
      <c r="DE567" s="148"/>
      <c r="DF567" s="148"/>
      <c r="DG567" s="148"/>
      <c r="DH567" s="148"/>
      <c r="DI567" s="148"/>
      <c r="DJ567" s="148"/>
      <c r="DK567" s="148"/>
      <c r="DL567" s="148"/>
      <c r="DM567" s="148"/>
      <c r="DN567" s="148"/>
      <c r="DO567" s="148"/>
      <c r="DP567" s="148"/>
      <c r="DQ567" s="148"/>
      <c r="DR567" s="148"/>
      <c r="DS567" s="148"/>
      <c r="DT567" s="148"/>
      <c r="DU567" s="148"/>
      <c r="DV567" s="148"/>
      <c r="DW567" s="148"/>
      <c r="DX567" s="148"/>
      <c r="DY567" s="148"/>
      <c r="DZ567" s="148"/>
      <c r="EA567" s="148"/>
      <c r="EB567" s="148"/>
      <c r="EC567" s="148"/>
      <c r="ED567" s="148"/>
      <c r="EE567" s="148"/>
      <c r="EF567" s="148"/>
      <c r="EG567" s="148"/>
      <c r="EH567" s="148"/>
      <c r="EI567" s="148"/>
      <c r="EJ567" s="148"/>
      <c r="EK567" s="148"/>
      <c r="EL567" s="148"/>
      <c r="EM567" s="148"/>
      <c r="EN567" s="148"/>
      <c r="EO567" s="148"/>
      <c r="EP567" s="148"/>
      <c r="EQ567" s="148"/>
      <c r="ER567" s="148"/>
      <c r="ES567" s="148"/>
      <c r="ET567" s="148"/>
      <c r="EU567" s="148"/>
      <c r="EV567" s="148"/>
      <c r="EW567" s="148"/>
      <c r="EX567" s="148"/>
      <c r="EY567" s="148"/>
      <c r="EZ567" s="148"/>
      <c r="FA567" s="148"/>
      <c r="FB567" s="148"/>
      <c r="FC567" s="148"/>
      <c r="FD567" s="148"/>
      <c r="FE567" s="148"/>
      <c r="FF567" s="148"/>
      <c r="FG567" s="148"/>
      <c r="FH567" s="148"/>
      <c r="FI567" s="148"/>
      <c r="FJ567" s="148"/>
      <c r="FK567" s="148"/>
      <c r="FL567" s="148"/>
      <c r="FM567" s="148"/>
      <c r="FN567" s="148"/>
      <c r="FO567" s="148"/>
      <c r="FP567" s="148"/>
      <c r="FQ567" s="148"/>
      <c r="FR567" s="148"/>
      <c r="FS567" s="148"/>
      <c r="FT567" s="148"/>
      <c r="FU567" s="148"/>
      <c r="FV567" s="148"/>
      <c r="FW567" s="148"/>
      <c r="FX567" s="148"/>
      <c r="FY567" s="148"/>
      <c r="FZ567" s="148"/>
      <c r="GA567" s="148"/>
      <c r="GB567" s="148"/>
      <c r="GC567" s="148"/>
      <c r="GD567" s="148"/>
      <c r="GE567" s="148"/>
      <c r="GF567" s="148"/>
      <c r="GG567" s="148"/>
      <c r="GH567" s="148"/>
      <c r="GI567" s="148"/>
      <c r="GJ567" s="148"/>
      <c r="GK567" s="148"/>
      <c r="GL567" s="148"/>
      <c r="GM567" s="148"/>
      <c r="GN567" s="148"/>
      <c r="GO567" s="148"/>
      <c r="GP567" s="148"/>
      <c r="GQ567" s="148"/>
      <c r="GR567" s="148"/>
      <c r="GS567" s="148"/>
      <c r="GT567" s="148"/>
      <c r="GU567" s="148"/>
      <c r="GV567" s="148"/>
      <c r="GW567" s="148"/>
      <c r="GX567" s="148"/>
      <c r="GY567" s="148"/>
      <c r="GZ567" s="148"/>
      <c r="HA567" s="148"/>
      <c r="HB567" s="148"/>
      <c r="HC567" s="148"/>
      <c r="HD567" s="148"/>
      <c r="HE567" s="148"/>
      <c r="HF567" s="148"/>
      <c r="HG567" s="148"/>
      <c r="HH567" s="148"/>
      <c r="HI567" s="148"/>
      <c r="HJ567" s="148"/>
      <c r="HK567" s="148"/>
      <c r="HL567" s="148"/>
      <c r="HM567" s="148"/>
      <c r="HN567" s="148"/>
      <c r="HO567" s="148"/>
      <c r="HP567" s="148"/>
      <c r="HQ567" s="148"/>
      <c r="HR567" s="148"/>
      <c r="HS567" s="148"/>
      <c r="HT567" s="148"/>
      <c r="HU567" s="148"/>
      <c r="HV567" s="148"/>
      <c r="HW567" s="148"/>
      <c r="HX567" s="148"/>
      <c r="HY567" s="148"/>
      <c r="HZ567" s="148"/>
      <c r="IA567" s="148"/>
      <c r="IB567" s="148"/>
      <c r="IC567" s="148"/>
      <c r="ID567" s="148"/>
      <c r="IE567" s="148"/>
      <c r="IF567" s="148"/>
      <c r="IG567" s="148"/>
      <c r="IH567" s="148"/>
      <c r="II567" s="148"/>
      <c r="IJ567" s="148"/>
      <c r="IK567" s="148"/>
      <c r="IL567" s="148"/>
      <c r="IM567" s="148"/>
      <c r="IN567" s="148"/>
      <c r="IO567" s="148"/>
      <c r="IP567" s="148"/>
      <c r="IQ567" s="148"/>
      <c r="IR567" s="148"/>
      <c r="IS567" s="148"/>
      <c r="IT567" s="148"/>
      <c r="IU567" s="148"/>
      <c r="IV567" s="148"/>
    </row>
    <row r="568" spans="1:256" s="28" customFormat="1" ht="18" customHeight="1">
      <c r="A568" s="146" t="s">
        <v>144</v>
      </c>
      <c r="B568" s="67"/>
      <c r="C568" s="41"/>
      <c r="D568" s="69"/>
      <c r="E568" s="70"/>
      <c r="F568" s="53"/>
      <c r="G568" s="71"/>
      <c r="O568" s="80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  <c r="IU568" s="15"/>
      <c r="IV568" s="15"/>
    </row>
    <row r="569" spans="1:256" s="28" customFormat="1" ht="14.25" customHeight="1">
      <c r="A569" s="75"/>
      <c r="B569" s="19"/>
      <c r="C569" s="68"/>
      <c r="D569" s="56"/>
      <c r="E569" s="59"/>
      <c r="F569" s="417"/>
      <c r="G569" s="37"/>
      <c r="O569" s="80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28" customFormat="1" ht="15" customHeight="1">
      <c r="A570" s="63" t="s">
        <v>998</v>
      </c>
      <c r="B570"/>
      <c r="C570" s="41"/>
      <c r="D570" s="15"/>
      <c r="E570" s="15"/>
      <c r="F570" s="15"/>
      <c r="G570"/>
      <c r="O570" s="80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</row>
    <row r="571" spans="1:256" s="28" customFormat="1" ht="12" customHeight="1">
      <c r="A571" s="63"/>
      <c r="B571"/>
      <c r="C571" s="41"/>
      <c r="D571" s="15"/>
      <c r="E571" s="15"/>
      <c r="F571" s="15"/>
      <c r="G571"/>
      <c r="O571" s="80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</row>
    <row r="572" spans="1:16" ht="26.25" customHeight="1">
      <c r="A572" s="82" t="s">
        <v>1173</v>
      </c>
      <c r="B572" s="7" t="s">
        <v>1174</v>
      </c>
      <c r="C572" s="5" t="s">
        <v>1175</v>
      </c>
      <c r="D572" s="51" t="s">
        <v>133</v>
      </c>
      <c r="E572" s="58" t="s">
        <v>134</v>
      </c>
      <c r="F572" s="5" t="s">
        <v>1145</v>
      </c>
      <c r="G572" s="50" t="s">
        <v>136</v>
      </c>
      <c r="P572" s="80"/>
    </row>
    <row r="573" spans="1:16" ht="25.5">
      <c r="A573" s="144" t="s">
        <v>654</v>
      </c>
      <c r="B573" s="147">
        <v>3639</v>
      </c>
      <c r="C573" s="141" t="s">
        <v>485</v>
      </c>
      <c r="D573" s="171">
        <v>4050</v>
      </c>
      <c r="E573" s="328">
        <v>10450</v>
      </c>
      <c r="F573" s="655">
        <v>9563</v>
      </c>
      <c r="G573" s="173">
        <f aca="true" t="shared" si="19" ref="G573:G580">F573/E573*100</f>
        <v>91.51196172248804</v>
      </c>
      <c r="P573" s="191"/>
    </row>
    <row r="574" spans="1:16" ht="25.5">
      <c r="A574" s="144" t="s">
        <v>654</v>
      </c>
      <c r="B574" s="140">
        <v>3639</v>
      </c>
      <c r="C574" s="141" t="s">
        <v>1019</v>
      </c>
      <c r="D574" s="216">
        <v>9000</v>
      </c>
      <c r="E574" s="463">
        <v>18126</v>
      </c>
      <c r="F574" s="656">
        <v>13697</v>
      </c>
      <c r="G574" s="296">
        <f t="shared" si="19"/>
        <v>75.5654860421494</v>
      </c>
      <c r="P574" s="191"/>
    </row>
    <row r="575" spans="1:16" ht="15" customHeight="1">
      <c r="A575" s="144" t="s">
        <v>654</v>
      </c>
      <c r="B575" s="147">
        <v>3639</v>
      </c>
      <c r="C575" s="141" t="s">
        <v>1200</v>
      </c>
      <c r="D575" s="216">
        <v>0</v>
      </c>
      <c r="E575" s="463">
        <v>1000</v>
      </c>
      <c r="F575" s="656">
        <v>246</v>
      </c>
      <c r="G575" s="296">
        <f t="shared" si="19"/>
        <v>24.6</v>
      </c>
      <c r="P575" s="191"/>
    </row>
    <row r="576" spans="1:16" ht="14.25" customHeight="1">
      <c r="A576" s="144" t="s">
        <v>654</v>
      </c>
      <c r="B576" s="147">
        <v>6172</v>
      </c>
      <c r="C576" s="141" t="s">
        <v>1020</v>
      </c>
      <c r="D576" s="171">
        <v>950</v>
      </c>
      <c r="E576" s="328">
        <v>950</v>
      </c>
      <c r="F576" s="655">
        <v>930</v>
      </c>
      <c r="G576" s="173">
        <f t="shared" si="19"/>
        <v>97.89473684210527</v>
      </c>
      <c r="P576" s="191"/>
    </row>
    <row r="577" spans="1:16" ht="14.25" customHeight="1">
      <c r="A577" s="144" t="s">
        <v>655</v>
      </c>
      <c r="B577" s="147" t="s">
        <v>58</v>
      </c>
      <c r="C577" s="131" t="s">
        <v>145</v>
      </c>
      <c r="D577" s="171">
        <v>104000</v>
      </c>
      <c r="E577" s="328">
        <v>116683</v>
      </c>
      <c r="F577" s="655">
        <v>112882</v>
      </c>
      <c r="G577" s="173">
        <f t="shared" si="19"/>
        <v>96.74245605615214</v>
      </c>
      <c r="P577" s="148"/>
    </row>
    <row r="578" spans="1:18" ht="25.5">
      <c r="A578" s="144" t="s">
        <v>656</v>
      </c>
      <c r="B578" s="140" t="s">
        <v>58</v>
      </c>
      <c r="C578" s="131" t="s">
        <v>523</v>
      </c>
      <c r="D578" s="171">
        <v>40700</v>
      </c>
      <c r="E578" s="328">
        <v>45859</v>
      </c>
      <c r="F578" s="656">
        <v>39656</v>
      </c>
      <c r="G578" s="173">
        <f t="shared" si="19"/>
        <v>86.47375651453369</v>
      </c>
      <c r="P578" s="80"/>
      <c r="R578" s="181"/>
    </row>
    <row r="579" spans="1:18" ht="14.25" customHeight="1">
      <c r="A579" s="144" t="s">
        <v>656</v>
      </c>
      <c r="B579" s="140" t="s">
        <v>58</v>
      </c>
      <c r="C579" s="131" t="s">
        <v>965</v>
      </c>
      <c r="D579" s="216">
        <v>2000</v>
      </c>
      <c r="E579" s="463">
        <v>1168</v>
      </c>
      <c r="F579" s="656">
        <v>1166</v>
      </c>
      <c r="G579" s="296">
        <f t="shared" si="19"/>
        <v>99.82876712328768</v>
      </c>
      <c r="P579" s="80"/>
      <c r="R579" s="181"/>
    </row>
    <row r="580" spans="1:18" ht="25.5">
      <c r="A580" s="144" t="s">
        <v>657</v>
      </c>
      <c r="B580" s="140" t="s">
        <v>58</v>
      </c>
      <c r="C580" s="131" t="s">
        <v>146</v>
      </c>
      <c r="D580" s="171">
        <v>14300</v>
      </c>
      <c r="E580" s="328">
        <v>13300</v>
      </c>
      <c r="F580" s="656">
        <v>13136</v>
      </c>
      <c r="G580" s="296">
        <f t="shared" si="19"/>
        <v>98.76691729323308</v>
      </c>
      <c r="P580" s="80"/>
      <c r="R580" s="181"/>
    </row>
    <row r="581" spans="1:18" ht="13.5" customHeight="1">
      <c r="A581" s="129" t="s">
        <v>658</v>
      </c>
      <c r="B581" s="130" t="s">
        <v>58</v>
      </c>
      <c r="C581" s="131" t="s">
        <v>148</v>
      </c>
      <c r="D581" s="216">
        <v>69000</v>
      </c>
      <c r="E581" s="463">
        <v>71050</v>
      </c>
      <c r="F581" s="656">
        <v>39672</v>
      </c>
      <c r="G581" s="296">
        <f aca="true" t="shared" si="20" ref="G581:G593">F581/E581*100</f>
        <v>55.83673469387755</v>
      </c>
      <c r="P581" s="80"/>
      <c r="R581" s="181"/>
    </row>
    <row r="582" spans="1:18" ht="12.75">
      <c r="A582" s="129" t="s">
        <v>654</v>
      </c>
      <c r="B582" s="130" t="s">
        <v>58</v>
      </c>
      <c r="C582" s="131" t="s">
        <v>147</v>
      </c>
      <c r="D582" s="216">
        <v>10000</v>
      </c>
      <c r="E582" s="463">
        <v>10000</v>
      </c>
      <c r="F582" s="656">
        <v>6388</v>
      </c>
      <c r="G582" s="296">
        <f t="shared" si="20"/>
        <v>63.88</v>
      </c>
      <c r="P582" s="80"/>
      <c r="R582" s="181"/>
    </row>
    <row r="583" spans="1:18" ht="12.75">
      <c r="A583" s="129" t="s">
        <v>654</v>
      </c>
      <c r="B583" s="130" t="s">
        <v>58</v>
      </c>
      <c r="C583" s="131" t="s">
        <v>515</v>
      </c>
      <c r="D583" s="216">
        <v>70100</v>
      </c>
      <c r="E583" s="463">
        <v>81589</v>
      </c>
      <c r="F583" s="656">
        <v>49386</v>
      </c>
      <c r="G583" s="296">
        <f t="shared" si="20"/>
        <v>60.530218534361246</v>
      </c>
      <c r="P583" s="80"/>
      <c r="R583" s="181"/>
    </row>
    <row r="584" spans="1:18" ht="12.75">
      <c r="A584" s="129" t="s">
        <v>654</v>
      </c>
      <c r="B584" s="130" t="s">
        <v>58</v>
      </c>
      <c r="C584" s="131" t="s">
        <v>528</v>
      </c>
      <c r="D584" s="216">
        <v>1000</v>
      </c>
      <c r="E584" s="463">
        <v>0</v>
      </c>
      <c r="F584" s="656">
        <v>0</v>
      </c>
      <c r="G584" s="296">
        <v>0</v>
      </c>
      <c r="P584" s="80"/>
      <c r="R584" s="181"/>
    </row>
    <row r="585" spans="1:18" ht="25.5">
      <c r="A585" s="144" t="s">
        <v>654</v>
      </c>
      <c r="B585" s="140">
        <v>6172</v>
      </c>
      <c r="C585" s="141" t="s">
        <v>1026</v>
      </c>
      <c r="D585" s="216">
        <v>5000</v>
      </c>
      <c r="E585" s="463">
        <v>8573</v>
      </c>
      <c r="F585" s="656">
        <v>1459</v>
      </c>
      <c r="G585" s="296">
        <f t="shared" si="20"/>
        <v>17.01854659979004</v>
      </c>
      <c r="P585" s="80"/>
      <c r="R585" s="181"/>
    </row>
    <row r="586" spans="1:18" ht="25.5">
      <c r="A586" s="144" t="s">
        <v>654</v>
      </c>
      <c r="B586" s="140">
        <v>6172</v>
      </c>
      <c r="C586" s="141" t="s">
        <v>1025</v>
      </c>
      <c r="D586" s="216">
        <v>7000</v>
      </c>
      <c r="E586" s="463">
        <v>19646</v>
      </c>
      <c r="F586" s="656">
        <v>9823</v>
      </c>
      <c r="G586" s="296">
        <f t="shared" si="20"/>
        <v>50</v>
      </c>
      <c r="P586" s="80"/>
      <c r="R586" s="181"/>
    </row>
    <row r="587" spans="1:18" ht="12.75">
      <c r="A587" s="144" t="s">
        <v>654</v>
      </c>
      <c r="B587" s="140">
        <v>3522</v>
      </c>
      <c r="C587" s="131" t="s">
        <v>45</v>
      </c>
      <c r="D587" s="171">
        <v>150</v>
      </c>
      <c r="E587" s="328">
        <v>150</v>
      </c>
      <c r="F587" s="656">
        <v>26</v>
      </c>
      <c r="G587" s="173">
        <f t="shared" si="20"/>
        <v>17.333333333333336</v>
      </c>
      <c r="P587" s="80"/>
      <c r="R587" s="181"/>
    </row>
    <row r="588" spans="1:18" ht="12.75">
      <c r="A588" s="144" t="s">
        <v>654</v>
      </c>
      <c r="B588" s="140">
        <v>3639</v>
      </c>
      <c r="C588" s="447" t="s">
        <v>443</v>
      </c>
      <c r="D588" s="216">
        <v>0</v>
      </c>
      <c r="E588" s="463">
        <v>888</v>
      </c>
      <c r="F588" s="656">
        <v>888</v>
      </c>
      <c r="G588" s="296">
        <f t="shared" si="20"/>
        <v>100</v>
      </c>
      <c r="P588" s="80"/>
      <c r="R588" s="181"/>
    </row>
    <row r="589" spans="1:18" ht="25.5">
      <c r="A589" s="144" t="s">
        <v>654</v>
      </c>
      <c r="B589" s="140">
        <v>3639</v>
      </c>
      <c r="C589" s="447" t="s">
        <v>1008</v>
      </c>
      <c r="D589" s="216">
        <v>0</v>
      </c>
      <c r="E589" s="463">
        <v>32162</v>
      </c>
      <c r="F589" s="656">
        <v>32162</v>
      </c>
      <c r="G589" s="296">
        <f t="shared" si="20"/>
        <v>100</v>
      </c>
      <c r="P589" s="80"/>
      <c r="R589" s="181"/>
    </row>
    <row r="590" spans="1:18" ht="12.75">
      <c r="A590" s="144" t="s">
        <v>654</v>
      </c>
      <c r="B590" s="140">
        <v>3639</v>
      </c>
      <c r="C590" s="447" t="s">
        <v>73</v>
      </c>
      <c r="D590" s="216">
        <v>0</v>
      </c>
      <c r="E590" s="463">
        <v>238</v>
      </c>
      <c r="F590" s="656">
        <v>238</v>
      </c>
      <c r="G590" s="296">
        <f t="shared" si="20"/>
        <v>100</v>
      </c>
      <c r="P590" s="80"/>
      <c r="R590" s="181"/>
    </row>
    <row r="591" spans="1:18" ht="25.5">
      <c r="A591" s="144" t="s">
        <v>654</v>
      </c>
      <c r="B591" s="140">
        <v>6172</v>
      </c>
      <c r="C591" s="447" t="s">
        <v>74</v>
      </c>
      <c r="D591" s="216">
        <v>0</v>
      </c>
      <c r="E591" s="463">
        <v>75</v>
      </c>
      <c r="F591" s="656">
        <v>75</v>
      </c>
      <c r="G591" s="296">
        <f t="shared" si="20"/>
        <v>100</v>
      </c>
      <c r="P591" s="80"/>
      <c r="R591" s="181"/>
    </row>
    <row r="592" spans="1:18" ht="12.75">
      <c r="A592" s="144" t="s">
        <v>654</v>
      </c>
      <c r="B592" s="140">
        <v>3639</v>
      </c>
      <c r="C592" s="447" t="s">
        <v>944</v>
      </c>
      <c r="D592" s="216">
        <v>0</v>
      </c>
      <c r="E592" s="463">
        <v>7850</v>
      </c>
      <c r="F592" s="656">
        <v>7850</v>
      </c>
      <c r="G592" s="296">
        <f t="shared" si="20"/>
        <v>100</v>
      </c>
      <c r="P592" s="80"/>
      <c r="R592" s="181"/>
    </row>
    <row r="593" spans="1:18" ht="12.75">
      <c r="A593" s="144" t="s">
        <v>654</v>
      </c>
      <c r="B593" s="140">
        <v>3639</v>
      </c>
      <c r="C593" s="447" t="s">
        <v>549</v>
      </c>
      <c r="D593" s="216">
        <v>0</v>
      </c>
      <c r="E593" s="463">
        <v>15000</v>
      </c>
      <c r="F593" s="656">
        <v>15000</v>
      </c>
      <c r="G593" s="296">
        <f t="shared" si="20"/>
        <v>100</v>
      </c>
      <c r="P593" s="80"/>
      <c r="R593" s="181"/>
    </row>
    <row r="594" spans="1:256" s="28" customFormat="1" ht="13.5" customHeight="1">
      <c r="A594" s="195"/>
      <c r="B594" s="212"/>
      <c r="C594" s="211" t="s">
        <v>891</v>
      </c>
      <c r="D594" s="271">
        <f>SUM(D573:D593)</f>
        <v>337250</v>
      </c>
      <c r="E594" s="271">
        <f>SUM(E573:E593)</f>
        <v>454757</v>
      </c>
      <c r="F594" s="651">
        <f>SUM(F573:F593)</f>
        <v>354243</v>
      </c>
      <c r="G594" s="219">
        <f>F594/E594*100</f>
        <v>77.89720664002972</v>
      </c>
      <c r="O594" s="80"/>
      <c r="P594" s="15"/>
      <c r="Q594" s="15"/>
      <c r="R594" s="15"/>
      <c r="S594" s="15"/>
      <c r="T594" s="15"/>
      <c r="U594" s="15"/>
      <c r="V594" s="148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  <c r="IT594" s="15"/>
      <c r="IU594" s="15"/>
      <c r="IV594" s="15"/>
    </row>
    <row r="595" spans="1:256" s="28" customFormat="1" ht="13.5" customHeight="1">
      <c r="A595" s="179"/>
      <c r="B595" s="180"/>
      <c r="C595" s="414"/>
      <c r="D595" s="360"/>
      <c r="E595" s="361"/>
      <c r="F595" s="362"/>
      <c r="G595" s="363"/>
      <c r="O595" s="80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  <c r="IT595" s="15"/>
      <c r="IU595" s="15"/>
      <c r="IV595" s="15"/>
    </row>
    <row r="596" spans="1:256" s="28" customFormat="1" ht="14.25" customHeight="1">
      <c r="A596" s="204"/>
      <c r="B596" s="214"/>
      <c r="C596" s="213" t="s">
        <v>482</v>
      </c>
      <c r="D596" s="207">
        <f>D594</f>
        <v>337250</v>
      </c>
      <c r="E596" s="207">
        <f>E594</f>
        <v>454757</v>
      </c>
      <c r="F596" s="207">
        <f>F594</f>
        <v>354243</v>
      </c>
      <c r="G596" s="220">
        <f>F596/E596*100</f>
        <v>77.89720664002972</v>
      </c>
      <c r="H596" s="122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  <c r="CX596" s="80"/>
      <c r="CY596" s="80"/>
      <c r="CZ596" s="80"/>
      <c r="DA596" s="80"/>
      <c r="DB596" s="80"/>
      <c r="DC596" s="80"/>
      <c r="DD596" s="80"/>
      <c r="DE596" s="80"/>
      <c r="DF596" s="80"/>
      <c r="DG596" s="80"/>
      <c r="DH596" s="80"/>
      <c r="DI596" s="80"/>
      <c r="DJ596" s="80"/>
      <c r="DK596" s="80"/>
      <c r="DL596" s="80"/>
      <c r="DM596" s="80"/>
      <c r="DN596" s="80"/>
      <c r="DO596" s="80"/>
      <c r="DP596" s="80"/>
      <c r="DQ596" s="80"/>
      <c r="DR596" s="80"/>
      <c r="DS596" s="80"/>
      <c r="DT596" s="80"/>
      <c r="DU596" s="80"/>
      <c r="DV596" s="80"/>
      <c r="DW596" s="80"/>
      <c r="DX596" s="80"/>
      <c r="DY596" s="80"/>
      <c r="DZ596" s="80"/>
      <c r="EA596" s="80"/>
      <c r="EB596" s="80"/>
      <c r="EC596" s="80"/>
      <c r="ED596" s="80"/>
      <c r="EE596" s="80"/>
      <c r="EF596" s="80"/>
      <c r="EG596" s="80"/>
      <c r="EH596" s="80"/>
      <c r="EI596" s="80"/>
      <c r="EJ596" s="80"/>
      <c r="EK596" s="80"/>
      <c r="EL596" s="80"/>
      <c r="EM596" s="80"/>
      <c r="EN596" s="80"/>
      <c r="EO596" s="80"/>
      <c r="EP596" s="80"/>
      <c r="EQ596" s="80"/>
      <c r="ER596" s="80"/>
      <c r="ES596" s="80"/>
      <c r="ET596" s="80"/>
      <c r="EU596" s="80"/>
      <c r="EV596" s="80"/>
      <c r="EW596" s="80"/>
      <c r="EX596" s="80"/>
      <c r="EY596" s="80"/>
      <c r="EZ596" s="80"/>
      <c r="FA596" s="80"/>
      <c r="FB596" s="80"/>
      <c r="FC596" s="80"/>
      <c r="FD596" s="80"/>
      <c r="FE596" s="80"/>
      <c r="FF596" s="80"/>
      <c r="FG596" s="80"/>
      <c r="FH596" s="80"/>
      <c r="FI596" s="80"/>
      <c r="FJ596" s="80"/>
      <c r="FK596" s="80"/>
      <c r="FL596" s="80"/>
      <c r="FM596" s="80"/>
      <c r="FN596" s="80"/>
      <c r="FO596" s="80"/>
      <c r="FP596" s="80"/>
      <c r="FQ596" s="80"/>
      <c r="FR596" s="80"/>
      <c r="FS596" s="80"/>
      <c r="FT596" s="80"/>
      <c r="FU596" s="80"/>
      <c r="FV596" s="80"/>
      <c r="FW596" s="80"/>
      <c r="FX596" s="80"/>
      <c r="FY596" s="80"/>
      <c r="FZ596" s="80"/>
      <c r="GA596" s="80"/>
      <c r="GB596" s="80"/>
      <c r="GC596" s="80"/>
      <c r="GD596" s="80"/>
      <c r="GE596" s="80"/>
      <c r="GF596" s="80"/>
      <c r="GG596" s="80"/>
      <c r="GH596" s="80"/>
      <c r="GI596" s="80"/>
      <c r="GJ596" s="80"/>
      <c r="GK596" s="80"/>
      <c r="GL596" s="80"/>
      <c r="GM596" s="80"/>
      <c r="GN596" s="80"/>
      <c r="GO596" s="80"/>
      <c r="GP596" s="80"/>
      <c r="GQ596" s="80"/>
      <c r="GR596" s="80"/>
      <c r="GS596" s="80"/>
      <c r="GT596" s="80"/>
      <c r="GU596" s="80"/>
      <c r="GV596" s="80"/>
      <c r="GW596" s="80"/>
      <c r="GX596" s="80"/>
      <c r="GY596" s="80"/>
      <c r="GZ596" s="80"/>
      <c r="HA596" s="80"/>
      <c r="HB596" s="80"/>
      <c r="HC596" s="80"/>
      <c r="HD596" s="80"/>
      <c r="HE596" s="80"/>
      <c r="HF596" s="80"/>
      <c r="HG596" s="80"/>
      <c r="HH596" s="80"/>
      <c r="HI596" s="80"/>
      <c r="HJ596" s="80"/>
      <c r="HK596" s="80"/>
      <c r="HL596" s="80"/>
      <c r="HM596" s="80"/>
      <c r="HN596" s="80"/>
      <c r="HO596" s="80"/>
      <c r="HP596" s="80"/>
      <c r="HQ596" s="80"/>
      <c r="HR596" s="80"/>
      <c r="HS596" s="80"/>
      <c r="HT596" s="80"/>
      <c r="HU596" s="80"/>
      <c r="HV596" s="80"/>
      <c r="HW596" s="80"/>
      <c r="HX596" s="80"/>
      <c r="HY596" s="80"/>
      <c r="HZ596" s="80"/>
      <c r="IA596" s="80"/>
      <c r="IB596" s="80"/>
      <c r="IC596" s="80"/>
      <c r="ID596" s="80"/>
      <c r="IE596" s="80"/>
      <c r="IF596" s="80"/>
      <c r="IG596" s="80"/>
      <c r="IH596" s="80"/>
      <c r="II596" s="80"/>
      <c r="IJ596" s="80"/>
      <c r="IK596" s="80"/>
      <c r="IL596" s="80"/>
      <c r="IM596" s="80"/>
      <c r="IN596" s="80"/>
      <c r="IO596" s="80"/>
      <c r="IP596" s="80"/>
      <c r="IQ596" s="80"/>
      <c r="IR596" s="80"/>
      <c r="IS596" s="80"/>
      <c r="IT596" s="80"/>
      <c r="IU596" s="80"/>
      <c r="IV596" s="80"/>
    </row>
    <row r="597" spans="1:256" s="28" customFormat="1" ht="14.25" customHeight="1">
      <c r="A597" s="16"/>
      <c r="B597" s="67"/>
      <c r="C597" s="199"/>
      <c r="D597" s="200"/>
      <c r="E597" s="80"/>
      <c r="F597" s="202"/>
      <c r="G597" s="30"/>
      <c r="O597" s="80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  <c r="IT597" s="15"/>
      <c r="IU597" s="15"/>
      <c r="IV597" s="15"/>
    </row>
    <row r="598" spans="1:7" ht="15.75">
      <c r="A598" s="72" t="s">
        <v>526</v>
      </c>
      <c r="B598" s="28"/>
      <c r="C598" s="28"/>
      <c r="G598" s="15"/>
    </row>
    <row r="599" spans="1:7" ht="12.75">
      <c r="A599" s="16"/>
      <c r="B599" s="67"/>
      <c r="C599" s="199"/>
      <c r="G599" s="15"/>
    </row>
    <row r="600" spans="1:7" ht="14.25" customHeight="1">
      <c r="A600" s="74" t="s">
        <v>59</v>
      </c>
      <c r="B600" s="14"/>
      <c r="G600" s="15"/>
    </row>
    <row r="601" spans="1:4" ht="12.75">
      <c r="A601" s="66"/>
      <c r="B601" s="14"/>
      <c r="D601" s="15" t="s">
        <v>484</v>
      </c>
    </row>
    <row r="602" spans="1:16" ht="25.5" customHeight="1">
      <c r="A602" s="7" t="s">
        <v>1173</v>
      </c>
      <c r="B602" s="7" t="s">
        <v>1174</v>
      </c>
      <c r="C602" s="5" t="s">
        <v>1175</v>
      </c>
      <c r="D602" s="51" t="s">
        <v>133</v>
      </c>
      <c r="E602" s="58" t="s">
        <v>134</v>
      </c>
      <c r="F602" s="5" t="s">
        <v>1145</v>
      </c>
      <c r="G602" s="50" t="s">
        <v>136</v>
      </c>
      <c r="P602" s="148"/>
    </row>
    <row r="603" spans="1:16" ht="24.75" customHeight="1">
      <c r="A603" s="316" t="s">
        <v>98</v>
      </c>
      <c r="B603" s="140">
        <v>3636</v>
      </c>
      <c r="C603" s="131" t="s">
        <v>1028</v>
      </c>
      <c r="D603" s="171">
        <v>5330</v>
      </c>
      <c r="E603" s="171">
        <v>5701</v>
      </c>
      <c r="F603" s="294">
        <v>4811</v>
      </c>
      <c r="G603" s="173">
        <f>F603/E603*100</f>
        <v>84.38870373618663</v>
      </c>
      <c r="P603" s="148"/>
    </row>
    <row r="604" spans="1:16" ht="25.5" customHeight="1">
      <c r="A604" s="144" t="s">
        <v>98</v>
      </c>
      <c r="B604" s="139">
        <v>6172</v>
      </c>
      <c r="C604" s="131" t="s">
        <v>1029</v>
      </c>
      <c r="D604" s="171">
        <v>13235</v>
      </c>
      <c r="E604" s="171">
        <v>13235</v>
      </c>
      <c r="F604" s="294">
        <v>13186</v>
      </c>
      <c r="G604" s="173">
        <f>F604/E604*100</f>
        <v>99.62976955043446</v>
      </c>
      <c r="P604" s="148"/>
    </row>
    <row r="605" spans="1:20" ht="12.75">
      <c r="A605" s="195"/>
      <c r="B605" s="212"/>
      <c r="C605" s="211" t="s">
        <v>480</v>
      </c>
      <c r="D605" s="292">
        <f>SUM(D603:D604)</f>
        <v>18565</v>
      </c>
      <c r="E605" s="292">
        <f>SUM(E603:E604)</f>
        <v>18936</v>
      </c>
      <c r="F605" s="325">
        <f>SUM(F603:F604)</f>
        <v>17997</v>
      </c>
      <c r="G605" s="109">
        <f>F605/E605*100</f>
        <v>95.04119138149557</v>
      </c>
      <c r="T605" s="15" t="s">
        <v>154</v>
      </c>
    </row>
    <row r="606" spans="1:7" ht="12.75">
      <c r="A606" s="16"/>
      <c r="B606" s="67"/>
      <c r="C606" s="199"/>
      <c r="D606" s="200"/>
      <c r="E606" s="201"/>
      <c r="F606" s="249"/>
      <c r="G606" s="30"/>
    </row>
    <row r="607" spans="1:7" ht="14.25" customHeight="1">
      <c r="A607" s="42" t="s">
        <v>64</v>
      </c>
      <c r="B607" s="19"/>
      <c r="C607" s="41"/>
      <c r="D607" s="56"/>
      <c r="E607" s="59"/>
      <c r="F607" s="53"/>
      <c r="G607" s="37"/>
    </row>
    <row r="608" spans="1:7" ht="12.75">
      <c r="A608" s="16"/>
      <c r="B608" s="19"/>
      <c r="C608" s="41"/>
      <c r="D608" s="56"/>
      <c r="E608" s="59"/>
      <c r="F608" s="53"/>
      <c r="G608" s="37"/>
    </row>
    <row r="609" spans="1:7" ht="26.25" customHeight="1">
      <c r="A609" s="7" t="s">
        <v>1173</v>
      </c>
      <c r="B609" s="7" t="s">
        <v>1174</v>
      </c>
      <c r="C609" s="5" t="s">
        <v>1175</v>
      </c>
      <c r="D609" s="51" t="s">
        <v>133</v>
      </c>
      <c r="E609" s="58" t="s">
        <v>134</v>
      </c>
      <c r="F609" s="5" t="s">
        <v>1145</v>
      </c>
      <c r="G609" s="50" t="s">
        <v>136</v>
      </c>
    </row>
    <row r="610" spans="1:7" ht="25.5">
      <c r="A610" s="144" t="s">
        <v>98</v>
      </c>
      <c r="B610" s="139">
        <v>3636</v>
      </c>
      <c r="C610" s="131" t="s">
        <v>1028</v>
      </c>
      <c r="D610" s="171">
        <v>4740</v>
      </c>
      <c r="E610" s="171">
        <v>17143</v>
      </c>
      <c r="F610" s="294">
        <v>13523</v>
      </c>
      <c r="G610" s="173">
        <f>F610/E610*100</f>
        <v>78.88350930408913</v>
      </c>
    </row>
    <row r="611" spans="1:7" ht="26.25" customHeight="1">
      <c r="A611" s="144" t="s">
        <v>98</v>
      </c>
      <c r="B611" s="139">
        <v>6172</v>
      </c>
      <c r="C611" s="131" t="s">
        <v>1029</v>
      </c>
      <c r="D611" s="171">
        <v>5200</v>
      </c>
      <c r="E611" s="171">
        <v>5200</v>
      </c>
      <c r="F611" s="294">
        <v>5131</v>
      </c>
      <c r="G611" s="173">
        <f>F611/E611*100</f>
        <v>98.67307692307692</v>
      </c>
    </row>
    <row r="612" spans="1:7" ht="12.75">
      <c r="A612" s="195"/>
      <c r="B612" s="212"/>
      <c r="C612" s="273" t="s">
        <v>481</v>
      </c>
      <c r="D612" s="271">
        <f>SUM(D610:D611)</f>
        <v>9940</v>
      </c>
      <c r="E612" s="272">
        <f>SUM(E610:E611)</f>
        <v>22343</v>
      </c>
      <c r="F612" s="272">
        <f>SUM(F610:F611)</f>
        <v>18654</v>
      </c>
      <c r="G612" s="219">
        <f>F612/E612*100</f>
        <v>83.48923600232735</v>
      </c>
    </row>
    <row r="613" spans="1:22" ht="12.75">
      <c r="A613" s="16"/>
      <c r="B613" s="67"/>
      <c r="C613" s="199"/>
      <c r="D613" s="200"/>
      <c r="E613" s="201"/>
      <c r="F613" s="249"/>
      <c r="G613" s="112"/>
      <c r="V613" s="402"/>
    </row>
    <row r="614" spans="1:256" s="13" customFormat="1" ht="12.75">
      <c r="A614" s="204"/>
      <c r="B614" s="214"/>
      <c r="C614" s="213" t="s">
        <v>482</v>
      </c>
      <c r="D614" s="205">
        <f>D605+D612</f>
        <v>28505</v>
      </c>
      <c r="E614" s="206">
        <f>E605+E612</f>
        <v>41279</v>
      </c>
      <c r="F614" s="207">
        <f>F605+F612</f>
        <v>36651</v>
      </c>
      <c r="G614" s="26">
        <f>F614/E614*100</f>
        <v>88.78848809321931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  <c r="IT614" s="15"/>
      <c r="IU614" s="15"/>
      <c r="IV614" s="15"/>
    </row>
    <row r="615" spans="1:256" s="13" customFormat="1" ht="12.75">
      <c r="A615" s="15"/>
      <c r="B615" s="15"/>
      <c r="C615" s="15"/>
      <c r="D615" s="15"/>
      <c r="E615" s="15"/>
      <c r="F615" s="15"/>
      <c r="G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  <c r="IT615" s="15"/>
      <c r="IU615" s="15"/>
      <c r="IV615" s="15"/>
    </row>
    <row r="616" spans="1:256" s="28" customFormat="1" ht="17.25" customHeight="1">
      <c r="A616" s="72" t="s">
        <v>99</v>
      </c>
      <c r="D616" s="80"/>
      <c r="E616" s="80"/>
      <c r="F616" s="80"/>
      <c r="O616" s="80"/>
      <c r="P616" s="15"/>
      <c r="Q616" s="15"/>
      <c r="R616" s="148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  <c r="IT616" s="15"/>
      <c r="IU616" s="15"/>
      <c r="IV616" s="15"/>
    </row>
    <row r="617" ht="12.75">
      <c r="R617" s="148"/>
    </row>
    <row r="618" spans="1:7" ht="24.75" customHeight="1">
      <c r="A618" s="7" t="s">
        <v>1173</v>
      </c>
      <c r="B618" s="7" t="s">
        <v>1174</v>
      </c>
      <c r="C618" s="5" t="s">
        <v>1175</v>
      </c>
      <c r="D618" s="51" t="s">
        <v>133</v>
      </c>
      <c r="E618" s="58" t="s">
        <v>134</v>
      </c>
      <c r="F618" s="5" t="s">
        <v>1145</v>
      </c>
      <c r="G618" s="50" t="s">
        <v>136</v>
      </c>
    </row>
    <row r="619" spans="1:7" ht="16.5" customHeight="1">
      <c r="A619" s="144" t="s">
        <v>95</v>
      </c>
      <c r="B619" s="140">
        <v>6409</v>
      </c>
      <c r="C619" s="141" t="s">
        <v>1021</v>
      </c>
      <c r="D619" s="463">
        <v>100000</v>
      </c>
      <c r="E619" s="492">
        <v>9858</v>
      </c>
      <c r="F619" s="296" t="s">
        <v>479</v>
      </c>
      <c r="G619" s="296" t="s">
        <v>479</v>
      </c>
    </row>
    <row r="620" spans="1:7" ht="25.5">
      <c r="A620" s="144" t="s">
        <v>95</v>
      </c>
      <c r="B620" s="140">
        <v>6409</v>
      </c>
      <c r="C620" s="141" t="s">
        <v>1022</v>
      </c>
      <c r="D620" s="463">
        <v>30000</v>
      </c>
      <c r="E620" s="492">
        <v>3662</v>
      </c>
      <c r="F620" s="296" t="s">
        <v>479</v>
      </c>
      <c r="G620" s="296" t="s">
        <v>479</v>
      </c>
    </row>
    <row r="621" spans="1:7" ht="25.5" customHeight="1">
      <c r="A621" s="144" t="s">
        <v>95</v>
      </c>
      <c r="B621" s="140">
        <v>6409</v>
      </c>
      <c r="C621" s="141" t="s">
        <v>1023</v>
      </c>
      <c r="D621" s="463">
        <v>10000</v>
      </c>
      <c r="E621" s="492">
        <v>5113</v>
      </c>
      <c r="F621" s="296" t="s">
        <v>479</v>
      </c>
      <c r="G621" s="296" t="s">
        <v>479</v>
      </c>
    </row>
    <row r="622" spans="1:7" ht="12.75">
      <c r="A622" s="204"/>
      <c r="B622" s="214"/>
      <c r="C622" s="213" t="s">
        <v>482</v>
      </c>
      <c r="D622" s="205">
        <f>SUM(D619:D621)</f>
        <v>140000</v>
      </c>
      <c r="E622" s="206">
        <f>SUM(E619:E621)</f>
        <v>18633</v>
      </c>
      <c r="F622" s="207">
        <f>SUM(F619:F621)</f>
        <v>0</v>
      </c>
      <c r="G622" s="26">
        <f>F622/E622*100</f>
        <v>0</v>
      </c>
    </row>
    <row r="623" ht="12.75" customHeight="1"/>
    <row r="624" spans="1:3" ht="15.75">
      <c r="A624" s="72" t="s">
        <v>486</v>
      </c>
      <c r="B624" s="2"/>
      <c r="C624" s="2"/>
    </row>
    <row r="625" spans="1:19" ht="13.5" customHeight="1">
      <c r="A625" s="72"/>
      <c r="B625" s="2"/>
      <c r="C625" s="2"/>
      <c r="S625" s="148"/>
    </row>
    <row r="626" spans="1:7" ht="27" customHeight="1">
      <c r="A626" s="7" t="s">
        <v>1173</v>
      </c>
      <c r="B626" s="7" t="s">
        <v>1174</v>
      </c>
      <c r="C626" s="5" t="s">
        <v>1175</v>
      </c>
      <c r="D626" s="51" t="s">
        <v>133</v>
      </c>
      <c r="E626" s="58" t="s">
        <v>134</v>
      </c>
      <c r="F626" s="5" t="s">
        <v>1145</v>
      </c>
      <c r="G626" s="50" t="s">
        <v>136</v>
      </c>
    </row>
    <row r="627" spans="1:7" ht="12.75">
      <c r="A627" s="144" t="s">
        <v>653</v>
      </c>
      <c r="B627" s="140">
        <v>6402</v>
      </c>
      <c r="C627" s="141" t="s">
        <v>1024</v>
      </c>
      <c r="D627" s="171">
        <v>0</v>
      </c>
      <c r="E627" s="294">
        <v>596</v>
      </c>
      <c r="F627" s="302">
        <v>803</v>
      </c>
      <c r="G627" s="173" t="s">
        <v>479</v>
      </c>
    </row>
    <row r="628" spans="1:7" ht="12.75">
      <c r="A628" s="525"/>
      <c r="B628" s="526"/>
      <c r="C628" s="527"/>
      <c r="D628" s="528"/>
      <c r="E628" s="402"/>
      <c r="F628" s="529"/>
      <c r="G628" s="415"/>
    </row>
    <row r="629" spans="1:7" ht="13.5" customHeight="1">
      <c r="A629" s="798" t="s">
        <v>1167</v>
      </c>
      <c r="B629" s="799"/>
      <c r="C629" s="800"/>
      <c r="D629" s="206">
        <f>D19+D20</f>
        <v>7325545</v>
      </c>
      <c r="E629" s="206">
        <f>E19+E20+E24</f>
        <v>7979830</v>
      </c>
      <c r="F629" s="206">
        <f>F19+F24</f>
        <v>7718582</v>
      </c>
      <c r="G629" s="305">
        <f>G19</f>
        <v>96.94970266692175</v>
      </c>
    </row>
    <row r="630" spans="1:7" ht="12.75" customHeight="1">
      <c r="A630" s="525"/>
      <c r="B630" s="526"/>
      <c r="C630" s="527"/>
      <c r="D630" s="528"/>
      <c r="E630" s="402"/>
      <c r="F630" s="529"/>
      <c r="G630" s="415"/>
    </row>
    <row r="631" spans="1:7" ht="15" customHeight="1">
      <c r="A631" s="72" t="s">
        <v>952</v>
      </c>
      <c r="B631" s="2"/>
      <c r="C631" s="2"/>
      <c r="D631" s="528"/>
      <c r="E631" s="402"/>
      <c r="F631" s="529"/>
      <c r="G631" s="415"/>
    </row>
    <row r="632" spans="1:7" ht="12" customHeight="1">
      <c r="A632" s="525"/>
      <c r="B632" s="526"/>
      <c r="C632" s="527"/>
      <c r="D632" s="528"/>
      <c r="E632" s="402"/>
      <c r="F632" s="529"/>
      <c r="G632" s="415"/>
    </row>
    <row r="633" spans="1:7" ht="27.75" customHeight="1">
      <c r="A633" s="788" t="s">
        <v>952</v>
      </c>
      <c r="B633" s="815"/>
      <c r="C633" s="816"/>
      <c r="D633" s="49" t="s">
        <v>133</v>
      </c>
      <c r="E633" s="58" t="s">
        <v>134</v>
      </c>
      <c r="F633" s="5" t="s">
        <v>1145</v>
      </c>
      <c r="G633" s="50" t="s">
        <v>136</v>
      </c>
    </row>
    <row r="634" spans="1:7" ht="16.5" customHeight="1">
      <c r="A634" s="818" t="s">
        <v>580</v>
      </c>
      <c r="B634" s="819"/>
      <c r="C634" s="820"/>
      <c r="D634" s="463">
        <v>200000</v>
      </c>
      <c r="E634" s="492">
        <v>200000</v>
      </c>
      <c r="F634" s="302">
        <v>200000</v>
      </c>
      <c r="G634" s="296">
        <f aca="true" t="shared" si="21" ref="G634:G640">F634/E634*100</f>
        <v>100</v>
      </c>
    </row>
    <row r="635" spans="1:7" ht="51" customHeight="1">
      <c r="A635" s="848" t="s">
        <v>581</v>
      </c>
      <c r="B635" s="849"/>
      <c r="C635" s="850"/>
      <c r="D635" s="463">
        <v>0</v>
      </c>
      <c r="E635" s="492">
        <v>300</v>
      </c>
      <c r="F635" s="302">
        <v>300</v>
      </c>
      <c r="G635" s="296">
        <f t="shared" si="21"/>
        <v>100</v>
      </c>
    </row>
    <row r="636" spans="1:7" ht="25.5" customHeight="1">
      <c r="A636" s="818" t="s">
        <v>967</v>
      </c>
      <c r="B636" s="819"/>
      <c r="C636" s="820"/>
      <c r="D636" s="463">
        <v>0</v>
      </c>
      <c r="E636" s="492">
        <v>12796</v>
      </c>
      <c r="F636" s="302">
        <v>12796</v>
      </c>
      <c r="G636" s="296">
        <f t="shared" si="21"/>
        <v>100</v>
      </c>
    </row>
    <row r="637" spans="1:7" ht="16.5" customHeight="1">
      <c r="A637" s="818" t="s">
        <v>579</v>
      </c>
      <c r="B637" s="819"/>
      <c r="C637" s="820"/>
      <c r="D637" s="463">
        <v>0</v>
      </c>
      <c r="E637" s="492">
        <v>4039</v>
      </c>
      <c r="F637" s="302">
        <v>4039</v>
      </c>
      <c r="G637" s="296">
        <f t="shared" si="21"/>
        <v>100</v>
      </c>
    </row>
    <row r="638" spans="1:7" ht="24" customHeight="1">
      <c r="A638" s="818" t="s">
        <v>737</v>
      </c>
      <c r="B638" s="819" t="s">
        <v>620</v>
      </c>
      <c r="C638" s="820" t="s">
        <v>620</v>
      </c>
      <c r="D638" s="463">
        <v>0</v>
      </c>
      <c r="E638" s="492">
        <v>60</v>
      </c>
      <c r="F638" s="302">
        <v>60</v>
      </c>
      <c r="G638" s="296">
        <f t="shared" si="21"/>
        <v>100</v>
      </c>
    </row>
    <row r="639" spans="1:7" ht="24.75" customHeight="1">
      <c r="A639" s="818" t="s">
        <v>302</v>
      </c>
      <c r="B639" s="819" t="s">
        <v>621</v>
      </c>
      <c r="C639" s="820" t="s">
        <v>621</v>
      </c>
      <c r="D639" s="463">
        <v>0</v>
      </c>
      <c r="E639" s="492">
        <v>119</v>
      </c>
      <c r="F639" s="302">
        <v>119</v>
      </c>
      <c r="G639" s="296">
        <f t="shared" si="21"/>
        <v>100</v>
      </c>
    </row>
    <row r="640" spans="1:7" ht="26.25" customHeight="1">
      <c r="A640" s="845" t="s">
        <v>622</v>
      </c>
      <c r="B640" s="846"/>
      <c r="C640" s="847"/>
      <c r="D640" s="463">
        <v>0</v>
      </c>
      <c r="E640" s="492">
        <v>300000</v>
      </c>
      <c r="F640" s="302">
        <v>300000</v>
      </c>
      <c r="G640" s="296">
        <f t="shared" si="21"/>
        <v>100</v>
      </c>
    </row>
    <row r="641" spans="1:7" ht="14.25" customHeight="1">
      <c r="A641" s="788" t="s">
        <v>389</v>
      </c>
      <c r="B641" s="815"/>
      <c r="C641" s="816"/>
      <c r="D641" s="9">
        <f>SUM(D634:D640)</f>
        <v>200000</v>
      </c>
      <c r="E641" s="9">
        <f>SUM(E634:E640)</f>
        <v>517314</v>
      </c>
      <c r="F641" s="9">
        <f>SUM(F634:F640)</f>
        <v>517314</v>
      </c>
      <c r="G641" s="10">
        <f>+F641/E641*100</f>
        <v>100</v>
      </c>
    </row>
    <row r="642" spans="1:7" ht="12.75">
      <c r="A642" s="525"/>
      <c r="B642" s="526"/>
      <c r="C642" s="527"/>
      <c r="D642" s="528"/>
      <c r="E642" s="402"/>
      <c r="F642" s="529"/>
      <c r="G642" s="415"/>
    </row>
    <row r="643" spans="1:7" ht="12.75">
      <c r="A643" s="525"/>
      <c r="B643" s="526"/>
      <c r="C643" s="527"/>
      <c r="D643" s="528"/>
      <c r="E643" s="402"/>
      <c r="F643" s="529"/>
      <c r="G643" s="415"/>
    </row>
    <row r="644" spans="1:7" ht="12.75">
      <c r="A644" s="798" t="s">
        <v>938</v>
      </c>
      <c r="B644" s="799"/>
      <c r="C644" s="800"/>
      <c r="D644" s="206">
        <f>D629+D641</f>
        <v>7525545</v>
      </c>
      <c r="E644" s="206">
        <f>E629+E641</f>
        <v>8497144</v>
      </c>
      <c r="F644" s="206">
        <f>F629+F641</f>
        <v>8235896</v>
      </c>
      <c r="G644" s="305">
        <f>G32</f>
        <v>96.92546107256744</v>
      </c>
    </row>
    <row r="648" ht="12.75">
      <c r="F648" s="149"/>
    </row>
  </sheetData>
  <mergeCells count="82">
    <mergeCell ref="A640:C640"/>
    <mergeCell ref="A451:C451"/>
    <mergeCell ref="A485:C485"/>
    <mergeCell ref="A639:C639"/>
    <mergeCell ref="A638:C638"/>
    <mergeCell ref="A635:C635"/>
    <mergeCell ref="A636:C636"/>
    <mergeCell ref="A368:C368"/>
    <mergeCell ref="A361:C361"/>
    <mergeCell ref="A386:D386"/>
    <mergeCell ref="A634:C634"/>
    <mergeCell ref="A629:C629"/>
    <mergeCell ref="A23:C23"/>
    <mergeCell ref="A25:C25"/>
    <mergeCell ref="A248:E248"/>
    <mergeCell ref="A163:C163"/>
    <mergeCell ref="A211:D211"/>
    <mergeCell ref="A210:D210"/>
    <mergeCell ref="A50:C50"/>
    <mergeCell ref="A169:C169"/>
    <mergeCell ref="A63:B63"/>
    <mergeCell ref="A212:D212"/>
    <mergeCell ref="A8:C8"/>
    <mergeCell ref="A24:C24"/>
    <mergeCell ref="A12:C12"/>
    <mergeCell ref="A19:C19"/>
    <mergeCell ref="A14:C14"/>
    <mergeCell ref="A13:C13"/>
    <mergeCell ref="A9:C9"/>
    <mergeCell ref="A10:C10"/>
    <mergeCell ref="A20:C20"/>
    <mergeCell ref="A21:C21"/>
    <mergeCell ref="A101:G101"/>
    <mergeCell ref="A1:G1"/>
    <mergeCell ref="A22:C22"/>
    <mergeCell ref="A32:C32"/>
    <mergeCell ref="A4:C4"/>
    <mergeCell ref="A5:C5"/>
    <mergeCell ref="A6:C6"/>
    <mergeCell ref="A7:C7"/>
    <mergeCell ref="A17:C17"/>
    <mergeCell ref="A11:C11"/>
    <mergeCell ref="A79:C79"/>
    <mergeCell ref="A15:C15"/>
    <mergeCell ref="A16:C16"/>
    <mergeCell ref="A26:C26"/>
    <mergeCell ref="A27:C27"/>
    <mergeCell ref="A29:C29"/>
    <mergeCell ref="A30:C30"/>
    <mergeCell ref="A31:C31"/>
    <mergeCell ref="A28:C28"/>
    <mergeCell ref="A67:A78"/>
    <mergeCell ref="A102:G102"/>
    <mergeCell ref="A313:C313"/>
    <mergeCell ref="A637:C637"/>
    <mergeCell ref="A240:C240"/>
    <mergeCell ref="A414:C414"/>
    <mergeCell ref="A375:C375"/>
    <mergeCell ref="A550:G550"/>
    <mergeCell ref="A117:C117"/>
    <mergeCell ref="A228:G228"/>
    <mergeCell ref="A209:D209"/>
    <mergeCell ref="A354:E354"/>
    <mergeCell ref="A644:C644"/>
    <mergeCell ref="A415:C415"/>
    <mergeCell ref="A416:C416"/>
    <mergeCell ref="A484:C484"/>
    <mergeCell ref="A496:E496"/>
    <mergeCell ref="A503:C503"/>
    <mergeCell ref="A465:D465"/>
    <mergeCell ref="A633:C633"/>
    <mergeCell ref="A641:C641"/>
    <mergeCell ref="A36:B36"/>
    <mergeCell ref="A100:C100"/>
    <mergeCell ref="A105:A116"/>
    <mergeCell ref="A208:D208"/>
    <mergeCell ref="A145:C145"/>
    <mergeCell ref="A171:C171"/>
    <mergeCell ref="A190:C190"/>
    <mergeCell ref="A180:C180"/>
    <mergeCell ref="A192:E192"/>
    <mergeCell ref="A84:A99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8" r:id="rId1"/>
  <headerFooter alignWithMargins="0">
    <oddFooter>&amp;C&amp;P</oddFooter>
  </headerFooter>
  <rowBreaks count="12" manualBreakCount="12">
    <brk id="59" max="6" man="1"/>
    <brk id="117" max="6" man="1"/>
    <brk id="178" max="6" man="1"/>
    <brk id="238" max="6" man="1"/>
    <brk id="291" max="6" man="1"/>
    <brk id="338" max="6" man="1"/>
    <brk id="394" max="6" man="1"/>
    <brk id="438" max="6" man="1"/>
    <brk id="494" max="6" man="1"/>
    <brk id="548" max="6" man="1"/>
    <brk id="596" max="6" man="1"/>
    <brk id="6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K54" sqref="K5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5" customWidth="1"/>
    <col min="7" max="7" width="0" style="0" hidden="1" customWidth="1"/>
  </cols>
  <sheetData>
    <row r="1" spans="1:6" ht="18">
      <c r="A1" s="809" t="s">
        <v>593</v>
      </c>
      <c r="B1" s="809"/>
      <c r="C1" s="809"/>
      <c r="D1" s="809"/>
      <c r="E1" s="809"/>
      <c r="F1" s="809"/>
    </row>
    <row r="2" spans="1:6" ht="15.75">
      <c r="A2" s="72"/>
      <c r="B2" s="28"/>
      <c r="C2" s="28"/>
      <c r="D2" s="28"/>
      <c r="F2" s="113" t="s">
        <v>114</v>
      </c>
    </row>
    <row r="3" spans="1:7" ht="25.5" customHeight="1">
      <c r="A3" s="114" t="s">
        <v>157</v>
      </c>
      <c r="B3" s="114" t="s">
        <v>158</v>
      </c>
      <c r="C3" s="51" t="s">
        <v>133</v>
      </c>
      <c r="D3" s="6" t="s">
        <v>134</v>
      </c>
      <c r="E3" s="5" t="s">
        <v>1145</v>
      </c>
      <c r="F3" s="50" t="s">
        <v>516</v>
      </c>
      <c r="G3" t="s">
        <v>378</v>
      </c>
    </row>
    <row r="4" spans="1:8" s="28" customFormat="1" ht="12.75">
      <c r="A4" s="33">
        <v>5011</v>
      </c>
      <c r="B4" s="33" t="s">
        <v>343</v>
      </c>
      <c r="C4" s="27">
        <v>146794</v>
      </c>
      <c r="D4" s="27">
        <v>146923</v>
      </c>
      <c r="E4" s="238">
        <v>146922</v>
      </c>
      <c r="F4" s="653">
        <f>E4/D4*100</f>
        <v>99.9993193713714</v>
      </c>
      <c r="G4" s="13"/>
      <c r="H4" s="192"/>
    </row>
    <row r="5" spans="1:8" s="28" customFormat="1" ht="12.75">
      <c r="A5" s="33">
        <v>5021</v>
      </c>
      <c r="B5" s="33" t="s">
        <v>344</v>
      </c>
      <c r="C5" s="27">
        <v>650</v>
      </c>
      <c r="D5" s="27">
        <v>650</v>
      </c>
      <c r="E5" s="238">
        <v>391</v>
      </c>
      <c r="F5" s="653">
        <f aca="true" t="shared" si="0" ref="F5:F54">E5/D5*100</f>
        <v>60.15384615384616</v>
      </c>
      <c r="G5" s="13"/>
      <c r="H5" s="192"/>
    </row>
    <row r="6" spans="1:8" s="28" customFormat="1" ht="12.75">
      <c r="A6" s="33">
        <v>5024</v>
      </c>
      <c r="B6" s="33" t="s">
        <v>1196</v>
      </c>
      <c r="C6" s="27">
        <v>0</v>
      </c>
      <c r="D6" s="27">
        <v>49</v>
      </c>
      <c r="E6" s="238">
        <v>49</v>
      </c>
      <c r="F6" s="653">
        <f t="shared" si="0"/>
        <v>100</v>
      </c>
      <c r="G6" s="13"/>
      <c r="H6" s="192"/>
    </row>
    <row r="7" spans="1:8" s="28" customFormat="1" ht="12.75">
      <c r="A7" s="33">
        <v>5031</v>
      </c>
      <c r="B7" s="33" t="s">
        <v>345</v>
      </c>
      <c r="C7" s="27">
        <v>39076</v>
      </c>
      <c r="D7" s="27">
        <v>39094</v>
      </c>
      <c r="E7" s="238">
        <v>38789</v>
      </c>
      <c r="F7" s="653">
        <f t="shared" si="0"/>
        <v>99.21982912978974</v>
      </c>
      <c r="G7" s="13"/>
      <c r="H7" s="192"/>
    </row>
    <row r="8" spans="1:8" s="28" customFormat="1" ht="12.75">
      <c r="A8" s="33">
        <v>5032</v>
      </c>
      <c r="B8" s="33" t="s">
        <v>346</v>
      </c>
      <c r="C8" s="27">
        <v>13525</v>
      </c>
      <c r="D8" s="27">
        <v>13537</v>
      </c>
      <c r="E8" s="238">
        <v>13427</v>
      </c>
      <c r="F8" s="653">
        <f t="shared" si="0"/>
        <v>99.18741227746177</v>
      </c>
      <c r="G8" s="13"/>
      <c r="H8" s="24"/>
    </row>
    <row r="9" spans="1:8" s="28" customFormat="1" ht="12.75">
      <c r="A9" s="33">
        <v>5038</v>
      </c>
      <c r="B9" s="33" t="s">
        <v>347</v>
      </c>
      <c r="C9" s="27">
        <v>617</v>
      </c>
      <c r="D9" s="27">
        <v>632</v>
      </c>
      <c r="E9" s="238">
        <v>632</v>
      </c>
      <c r="F9" s="653">
        <f t="shared" si="0"/>
        <v>100</v>
      </c>
      <c r="G9" s="13"/>
      <c r="H9" s="80"/>
    </row>
    <row r="10" spans="1:8" ht="12.75">
      <c r="A10" s="124" t="s">
        <v>167</v>
      </c>
      <c r="B10" s="124" t="s">
        <v>169</v>
      </c>
      <c r="C10" s="108">
        <f>SUM(C4:C9)</f>
        <v>200662</v>
      </c>
      <c r="D10" s="108">
        <f>SUM(D4:D9)</f>
        <v>200885</v>
      </c>
      <c r="E10" s="108">
        <f>SUM(E4:E9)</f>
        <v>200210</v>
      </c>
      <c r="F10" s="120">
        <f t="shared" si="0"/>
        <v>99.66398685815267</v>
      </c>
      <c r="G10" s="123"/>
      <c r="H10" s="119"/>
    </row>
    <row r="11" spans="1:7" s="28" customFormat="1" ht="12.75">
      <c r="A11" s="22">
        <v>5132</v>
      </c>
      <c r="B11" s="22" t="s">
        <v>348</v>
      </c>
      <c r="C11" s="25">
        <v>50</v>
      </c>
      <c r="D11" s="25">
        <v>265</v>
      </c>
      <c r="E11" s="25">
        <v>238</v>
      </c>
      <c r="F11" s="653">
        <f t="shared" si="0"/>
        <v>89.81132075471699</v>
      </c>
      <c r="G11" s="13"/>
    </row>
    <row r="12" spans="1:7" s="28" customFormat="1" ht="12.75">
      <c r="A12" s="22">
        <v>5133</v>
      </c>
      <c r="B12" s="22" t="s">
        <v>518</v>
      </c>
      <c r="C12" s="25">
        <v>0</v>
      </c>
      <c r="D12" s="25">
        <v>10</v>
      </c>
      <c r="E12" s="25">
        <v>8</v>
      </c>
      <c r="F12" s="653">
        <f t="shared" si="0"/>
        <v>80</v>
      </c>
      <c r="G12" s="13"/>
    </row>
    <row r="13" spans="1:7" s="28" customFormat="1" ht="12.75">
      <c r="A13" s="22">
        <v>5134</v>
      </c>
      <c r="B13" s="22" t="s">
        <v>349</v>
      </c>
      <c r="C13" s="25">
        <v>120</v>
      </c>
      <c r="D13" s="25">
        <v>370</v>
      </c>
      <c r="E13" s="25">
        <v>355</v>
      </c>
      <c r="F13" s="653">
        <f t="shared" si="0"/>
        <v>95.94594594594594</v>
      </c>
      <c r="G13" s="13"/>
    </row>
    <row r="14" spans="1:7" s="28" customFormat="1" ht="12.75">
      <c r="A14" s="22">
        <v>5136</v>
      </c>
      <c r="B14" s="22" t="s">
        <v>170</v>
      </c>
      <c r="C14" s="25">
        <v>500</v>
      </c>
      <c r="D14" s="25">
        <v>500</v>
      </c>
      <c r="E14" s="25">
        <v>380</v>
      </c>
      <c r="F14" s="653">
        <f t="shared" si="0"/>
        <v>76</v>
      </c>
      <c r="G14" s="13"/>
    </row>
    <row r="15" spans="1:9" s="28" customFormat="1" ht="12.75">
      <c r="A15" s="22">
        <v>5137</v>
      </c>
      <c r="B15" s="22" t="s">
        <v>350</v>
      </c>
      <c r="C15" s="25">
        <v>2300</v>
      </c>
      <c r="D15" s="25">
        <v>2073</v>
      </c>
      <c r="E15" s="25">
        <v>1559</v>
      </c>
      <c r="F15" s="653">
        <f t="shared" si="0"/>
        <v>75.20501688374337</v>
      </c>
      <c r="G15" s="13"/>
      <c r="I15" s="28" t="s">
        <v>154</v>
      </c>
    </row>
    <row r="16" spans="1:7" s="28" customFormat="1" ht="12.75">
      <c r="A16" s="22">
        <v>5139</v>
      </c>
      <c r="B16" s="22" t="s">
        <v>351</v>
      </c>
      <c r="C16" s="25">
        <v>3500</v>
      </c>
      <c r="D16" s="25">
        <v>3656</v>
      </c>
      <c r="E16" s="25">
        <v>3626</v>
      </c>
      <c r="F16" s="653">
        <f t="shared" si="0"/>
        <v>99.17943107221006</v>
      </c>
      <c r="G16" s="13"/>
    </row>
    <row r="17" spans="1:7" s="28" customFormat="1" ht="12.75">
      <c r="A17" s="22">
        <v>5142</v>
      </c>
      <c r="B17" s="22" t="s">
        <v>173</v>
      </c>
      <c r="C17" s="25">
        <v>250</v>
      </c>
      <c r="D17" s="25">
        <v>250</v>
      </c>
      <c r="E17" s="25">
        <v>9</v>
      </c>
      <c r="F17" s="653">
        <f t="shared" si="0"/>
        <v>3.5999999999999996</v>
      </c>
      <c r="G17" s="13"/>
    </row>
    <row r="18" spans="1:7" s="28" customFormat="1" ht="12.75">
      <c r="A18" s="33">
        <v>5151</v>
      </c>
      <c r="B18" s="33" t="s">
        <v>352</v>
      </c>
      <c r="C18" s="25">
        <v>600</v>
      </c>
      <c r="D18" s="25">
        <v>620</v>
      </c>
      <c r="E18" s="25">
        <v>615</v>
      </c>
      <c r="F18" s="653">
        <f t="shared" si="0"/>
        <v>99.19354838709677</v>
      </c>
      <c r="G18" s="13"/>
    </row>
    <row r="19" spans="1:7" s="28" customFormat="1" ht="12.75">
      <c r="A19" s="33">
        <v>5152</v>
      </c>
      <c r="B19" s="33" t="s">
        <v>353</v>
      </c>
      <c r="C19" s="25">
        <v>160</v>
      </c>
      <c r="D19" s="25">
        <v>160</v>
      </c>
      <c r="E19" s="25">
        <v>71</v>
      </c>
      <c r="F19" s="653">
        <f t="shared" si="0"/>
        <v>44.375</v>
      </c>
      <c r="G19" s="13"/>
    </row>
    <row r="20" spans="1:7" s="28" customFormat="1" ht="12.75">
      <c r="A20" s="33">
        <v>5153</v>
      </c>
      <c r="B20" s="33" t="s">
        <v>174</v>
      </c>
      <c r="C20" s="25">
        <v>2100</v>
      </c>
      <c r="D20" s="25">
        <v>2100</v>
      </c>
      <c r="E20" s="25">
        <v>1650</v>
      </c>
      <c r="F20" s="653">
        <f t="shared" si="0"/>
        <v>78.57142857142857</v>
      </c>
      <c r="G20" s="13"/>
    </row>
    <row r="21" spans="1:7" s="28" customFormat="1" ht="12.75">
      <c r="A21" s="33">
        <v>5154</v>
      </c>
      <c r="B21" s="33" t="s">
        <v>354</v>
      </c>
      <c r="C21" s="25">
        <v>4200</v>
      </c>
      <c r="D21" s="25">
        <v>4200</v>
      </c>
      <c r="E21" s="25">
        <v>4054</v>
      </c>
      <c r="F21" s="653">
        <f t="shared" si="0"/>
        <v>96.52380952380952</v>
      </c>
      <c r="G21" s="13"/>
    </row>
    <row r="22" spans="1:7" s="28" customFormat="1" ht="12.75">
      <c r="A22" s="33">
        <v>5156</v>
      </c>
      <c r="B22" s="33" t="s">
        <v>175</v>
      </c>
      <c r="C22" s="25">
        <v>1900</v>
      </c>
      <c r="D22" s="25">
        <v>1900</v>
      </c>
      <c r="E22" s="25">
        <v>1353</v>
      </c>
      <c r="F22" s="653">
        <f t="shared" si="0"/>
        <v>71.21052631578947</v>
      </c>
      <c r="G22" s="13"/>
    </row>
    <row r="23" spans="1:7" s="28" customFormat="1" ht="12.75">
      <c r="A23" s="33">
        <v>5161</v>
      </c>
      <c r="B23" s="33" t="s">
        <v>176</v>
      </c>
      <c r="C23" s="25">
        <v>2600</v>
      </c>
      <c r="D23" s="25">
        <v>2600</v>
      </c>
      <c r="E23" s="25">
        <v>2411</v>
      </c>
      <c r="F23" s="653">
        <f t="shared" si="0"/>
        <v>92.73076923076923</v>
      </c>
      <c r="G23" s="13"/>
    </row>
    <row r="24" spans="1:7" s="28" customFormat="1" ht="12.75">
      <c r="A24" s="33">
        <v>5162</v>
      </c>
      <c r="B24" s="33" t="s">
        <v>177</v>
      </c>
      <c r="C24" s="25">
        <v>3500</v>
      </c>
      <c r="D24" s="25">
        <v>7302</v>
      </c>
      <c r="E24" s="25">
        <v>6293</v>
      </c>
      <c r="F24" s="653">
        <f t="shared" si="0"/>
        <v>86.18186798137498</v>
      </c>
      <c r="G24" s="13"/>
    </row>
    <row r="25" spans="1:7" s="28" customFormat="1" ht="12.75">
      <c r="A25" s="22">
        <v>5163</v>
      </c>
      <c r="B25" s="22" t="s">
        <v>303</v>
      </c>
      <c r="C25" s="25">
        <v>1878</v>
      </c>
      <c r="D25" s="25">
        <v>1878</v>
      </c>
      <c r="E25" s="25">
        <v>1026</v>
      </c>
      <c r="F25" s="653">
        <f t="shared" si="0"/>
        <v>54.632587859424916</v>
      </c>
      <c r="G25" s="13"/>
    </row>
    <row r="26" spans="1:8" s="28" customFormat="1" ht="12.75">
      <c r="A26" s="22">
        <v>5164</v>
      </c>
      <c r="B26" s="22" t="s">
        <v>304</v>
      </c>
      <c r="C26" s="25">
        <v>1300</v>
      </c>
      <c r="D26" s="25">
        <v>300</v>
      </c>
      <c r="E26" s="25">
        <v>270</v>
      </c>
      <c r="F26" s="653">
        <f t="shared" si="0"/>
        <v>90</v>
      </c>
      <c r="G26" s="13"/>
      <c r="H26" s="192"/>
    </row>
    <row r="27" spans="1:7" s="28" customFormat="1" ht="12.75">
      <c r="A27" s="22">
        <v>5166</v>
      </c>
      <c r="B27" s="22" t="s">
        <v>305</v>
      </c>
      <c r="C27" s="25">
        <v>400</v>
      </c>
      <c r="D27" s="25">
        <v>610</v>
      </c>
      <c r="E27" s="25">
        <v>605</v>
      </c>
      <c r="F27" s="653">
        <f t="shared" si="0"/>
        <v>99.18032786885246</v>
      </c>
      <c r="G27" s="13"/>
    </row>
    <row r="28" spans="1:7" s="28" customFormat="1" ht="12.75">
      <c r="A28" s="22">
        <v>5167</v>
      </c>
      <c r="B28" s="22" t="s">
        <v>306</v>
      </c>
      <c r="C28" s="25">
        <v>4400</v>
      </c>
      <c r="D28" s="25">
        <v>3277</v>
      </c>
      <c r="E28" s="25">
        <v>2988</v>
      </c>
      <c r="F28" s="653">
        <f t="shared" si="0"/>
        <v>91.18095819346964</v>
      </c>
      <c r="G28" s="13"/>
    </row>
    <row r="29" spans="1:7" s="28" customFormat="1" ht="12.75">
      <c r="A29" s="33">
        <v>5169</v>
      </c>
      <c r="B29" s="33" t="s">
        <v>307</v>
      </c>
      <c r="C29" s="25">
        <v>10080</v>
      </c>
      <c r="D29" s="25">
        <v>8443</v>
      </c>
      <c r="E29" s="25">
        <v>8076</v>
      </c>
      <c r="F29" s="653">
        <f t="shared" si="0"/>
        <v>95.65320383749852</v>
      </c>
      <c r="G29" s="13"/>
    </row>
    <row r="30" spans="1:7" s="28" customFormat="1" ht="12.75">
      <c r="A30" s="33">
        <v>5171</v>
      </c>
      <c r="B30" s="33" t="s">
        <v>308</v>
      </c>
      <c r="C30" s="25">
        <v>1000</v>
      </c>
      <c r="D30" s="25">
        <v>1140</v>
      </c>
      <c r="E30" s="25">
        <v>1134</v>
      </c>
      <c r="F30" s="653">
        <f t="shared" si="0"/>
        <v>99.47368421052632</v>
      </c>
      <c r="G30" s="13"/>
    </row>
    <row r="31" spans="1:7" s="28" customFormat="1" ht="12.75">
      <c r="A31" s="22">
        <v>5173</v>
      </c>
      <c r="B31" s="22" t="s">
        <v>475</v>
      </c>
      <c r="C31" s="25">
        <v>5500</v>
      </c>
      <c r="D31" s="25">
        <v>5501</v>
      </c>
      <c r="E31" s="25">
        <v>4448</v>
      </c>
      <c r="F31" s="653">
        <f t="shared" si="0"/>
        <v>80.85802581348845</v>
      </c>
      <c r="G31" s="13"/>
    </row>
    <row r="32" spans="1:7" s="28" customFormat="1" ht="12.75">
      <c r="A32" s="22">
        <v>5175</v>
      </c>
      <c r="B32" s="22" t="s">
        <v>310</v>
      </c>
      <c r="C32" s="25">
        <v>550</v>
      </c>
      <c r="D32" s="25">
        <v>565</v>
      </c>
      <c r="E32" s="25">
        <v>447</v>
      </c>
      <c r="F32" s="653">
        <f t="shared" si="0"/>
        <v>79.11504424778761</v>
      </c>
      <c r="G32" s="13"/>
    </row>
    <row r="33" spans="1:7" s="28" customFormat="1" ht="12.75">
      <c r="A33" s="22">
        <v>5176</v>
      </c>
      <c r="B33" s="22" t="s">
        <v>311</v>
      </c>
      <c r="C33" s="25">
        <v>200</v>
      </c>
      <c r="D33" s="25">
        <v>200</v>
      </c>
      <c r="E33" s="25">
        <v>169</v>
      </c>
      <c r="F33" s="653">
        <f t="shared" si="0"/>
        <v>84.5</v>
      </c>
      <c r="G33" s="13"/>
    </row>
    <row r="34" spans="1:10" s="28" customFormat="1" ht="12.75">
      <c r="A34" s="22">
        <v>5179</v>
      </c>
      <c r="B34" s="22" t="s">
        <v>313</v>
      </c>
      <c r="C34" s="25">
        <v>3500</v>
      </c>
      <c r="D34" s="25">
        <v>4067</v>
      </c>
      <c r="E34" s="25">
        <v>3482</v>
      </c>
      <c r="F34" s="653">
        <f t="shared" si="0"/>
        <v>85.61593312023604</v>
      </c>
      <c r="G34" s="13"/>
      <c r="H34" s="71"/>
      <c r="J34" s="185"/>
    </row>
    <row r="35" spans="1:10" s="28" customFormat="1" ht="12.75">
      <c r="A35" s="22">
        <v>5192</v>
      </c>
      <c r="B35" s="22" t="s">
        <v>511</v>
      </c>
      <c r="C35" s="25">
        <v>250</v>
      </c>
      <c r="D35" s="25">
        <v>706</v>
      </c>
      <c r="E35" s="25">
        <v>560</v>
      </c>
      <c r="F35" s="653">
        <f t="shared" si="0"/>
        <v>79.3201133144476</v>
      </c>
      <c r="G35" s="13"/>
      <c r="H35" s="71"/>
      <c r="J35" s="185"/>
    </row>
    <row r="36" spans="1:7" s="28" customFormat="1" ht="12.75">
      <c r="A36" s="22">
        <v>5194</v>
      </c>
      <c r="B36" s="22" t="s">
        <v>314</v>
      </c>
      <c r="C36" s="25">
        <v>50</v>
      </c>
      <c r="D36" s="25">
        <v>0</v>
      </c>
      <c r="E36" s="25">
        <v>0</v>
      </c>
      <c r="F36" s="653" t="s">
        <v>479</v>
      </c>
      <c r="G36" s="13"/>
    </row>
    <row r="37" spans="1:7" ht="12.75">
      <c r="A37" s="107" t="s">
        <v>315</v>
      </c>
      <c r="B37" s="111" t="s">
        <v>316</v>
      </c>
      <c r="C37" s="108">
        <f>SUM(C11:C36)</f>
        <v>50888</v>
      </c>
      <c r="D37" s="108">
        <f>SUM(D11:D36)</f>
        <v>52693</v>
      </c>
      <c r="E37" s="108">
        <f>SUM(E11:E36)</f>
        <v>45827</v>
      </c>
      <c r="F37" s="120">
        <f t="shared" si="0"/>
        <v>86.96980623612245</v>
      </c>
      <c r="G37" s="13"/>
    </row>
    <row r="38" spans="1:7" s="28" customFormat="1" ht="12.75">
      <c r="A38" s="22">
        <v>5361</v>
      </c>
      <c r="B38" s="22" t="s">
        <v>319</v>
      </c>
      <c r="C38" s="25">
        <v>50</v>
      </c>
      <c r="D38" s="25">
        <v>57</v>
      </c>
      <c r="E38" s="27">
        <v>38</v>
      </c>
      <c r="F38" s="653">
        <f t="shared" si="0"/>
        <v>66.66666666666666</v>
      </c>
      <c r="G38" s="13"/>
    </row>
    <row r="39" spans="1:7" s="28" customFormat="1" ht="12.75">
      <c r="A39" s="22">
        <v>5362</v>
      </c>
      <c r="B39" s="22" t="s">
        <v>320</v>
      </c>
      <c r="C39" s="25">
        <v>80</v>
      </c>
      <c r="D39" s="25">
        <v>80</v>
      </c>
      <c r="E39" s="25">
        <v>1</v>
      </c>
      <c r="F39" s="653">
        <f>E39/D39*100</f>
        <v>1.25</v>
      </c>
      <c r="G39" s="13"/>
    </row>
    <row r="40" spans="1:7" s="28" customFormat="1" ht="12.75">
      <c r="A40" s="22">
        <v>5363</v>
      </c>
      <c r="B40" s="22" t="s">
        <v>1018</v>
      </c>
      <c r="C40" s="25">
        <v>0</v>
      </c>
      <c r="D40" s="25">
        <v>0.3</v>
      </c>
      <c r="E40" s="25">
        <v>0.3</v>
      </c>
      <c r="F40" s="653">
        <v>0</v>
      </c>
      <c r="G40" s="13"/>
    </row>
    <row r="41" spans="1:7" s="28" customFormat="1" ht="12.75">
      <c r="A41" s="107" t="s">
        <v>321</v>
      </c>
      <c r="B41" s="107" t="s">
        <v>355</v>
      </c>
      <c r="C41" s="108">
        <f>SUM(C38:C40)</f>
        <v>130</v>
      </c>
      <c r="D41" s="108">
        <f>SUM(D38:D40)</f>
        <v>137.3</v>
      </c>
      <c r="E41" s="108">
        <f>SUM(E38:E40)</f>
        <v>39.3</v>
      </c>
      <c r="F41" s="120">
        <f t="shared" si="0"/>
        <v>28.62345229424617</v>
      </c>
      <c r="G41" s="13"/>
    </row>
    <row r="42" spans="1:7" s="28" customFormat="1" ht="12.75">
      <c r="A42" s="33">
        <v>5901</v>
      </c>
      <c r="B42" s="33" t="s">
        <v>323</v>
      </c>
      <c r="C42" s="282">
        <v>2575</v>
      </c>
      <c r="D42" s="282">
        <v>0</v>
      </c>
      <c r="E42" s="60">
        <v>0</v>
      </c>
      <c r="F42" s="653" t="s">
        <v>479</v>
      </c>
      <c r="G42" s="13"/>
    </row>
    <row r="43" spans="1:7" s="28" customFormat="1" ht="12.75">
      <c r="A43" s="33">
        <v>5909</v>
      </c>
      <c r="B43" s="33" t="s">
        <v>645</v>
      </c>
      <c r="C43" s="282">
        <v>0</v>
      </c>
      <c r="D43" s="282">
        <v>0</v>
      </c>
      <c r="E43" s="60">
        <v>0</v>
      </c>
      <c r="F43" s="653" t="s">
        <v>479</v>
      </c>
      <c r="G43" s="13"/>
    </row>
    <row r="44" spans="1:12" s="28" customFormat="1" ht="12.75">
      <c r="A44" s="107" t="s">
        <v>324</v>
      </c>
      <c r="B44" s="107" t="s">
        <v>330</v>
      </c>
      <c r="C44" s="62">
        <f>C42+C43</f>
        <v>2575</v>
      </c>
      <c r="D44" s="62">
        <f>D42+D43</f>
        <v>0</v>
      </c>
      <c r="E44" s="62">
        <f>E42+E43</f>
        <v>0</v>
      </c>
      <c r="F44" s="120">
        <v>0</v>
      </c>
      <c r="G44" s="13"/>
      <c r="L44" s="184"/>
    </row>
    <row r="45" spans="1:12" s="28" customFormat="1" ht="12.75">
      <c r="A45" s="268"/>
      <c r="B45" s="269"/>
      <c r="C45" s="62"/>
      <c r="D45" s="62"/>
      <c r="E45" s="62"/>
      <c r="F45" s="120"/>
      <c r="G45" s="13"/>
      <c r="L45" s="184"/>
    </row>
    <row r="46" spans="1:7" s="28" customFormat="1" ht="12.75">
      <c r="A46" s="851" t="s">
        <v>331</v>
      </c>
      <c r="B46" s="852"/>
      <c r="C46" s="108">
        <f>C10+C37+C41+C44</f>
        <v>254255</v>
      </c>
      <c r="D46" s="108">
        <f>D10+D37+D41+D44</f>
        <v>253715.3</v>
      </c>
      <c r="E46" s="108">
        <f>E10+E37+E41+E44</f>
        <v>246076.3</v>
      </c>
      <c r="F46" s="120">
        <f>E46/D46*100</f>
        <v>96.98914491952199</v>
      </c>
      <c r="G46" s="13"/>
    </row>
    <row r="47" spans="1:7" s="28" customFormat="1" ht="12.75">
      <c r="A47" s="266"/>
      <c r="B47" s="267"/>
      <c r="C47" s="108"/>
      <c r="D47" s="108"/>
      <c r="E47" s="108"/>
      <c r="F47" s="120"/>
      <c r="G47" s="13"/>
    </row>
    <row r="48" spans="1:7" s="28" customFormat="1" ht="12.75">
      <c r="A48" s="22">
        <v>6111</v>
      </c>
      <c r="B48" s="22" t="s">
        <v>309</v>
      </c>
      <c r="C48" s="25">
        <v>0</v>
      </c>
      <c r="D48" s="25">
        <v>127</v>
      </c>
      <c r="E48" s="25">
        <v>127</v>
      </c>
      <c r="F48" s="653">
        <f>E48/D48*100</f>
        <v>100</v>
      </c>
      <c r="G48" s="13"/>
    </row>
    <row r="49" spans="1:7" s="28" customFormat="1" ht="12" customHeight="1">
      <c r="A49" s="22">
        <v>6121</v>
      </c>
      <c r="B49" s="22" t="s">
        <v>356</v>
      </c>
      <c r="C49" s="25">
        <v>500</v>
      </c>
      <c r="D49" s="25">
        <v>500</v>
      </c>
      <c r="E49" s="25">
        <v>196</v>
      </c>
      <c r="F49" s="653">
        <f>E49/D49*100</f>
        <v>39.2</v>
      </c>
      <c r="G49" s="13"/>
    </row>
    <row r="50" spans="1:7" s="28" customFormat="1" ht="12" customHeight="1">
      <c r="A50" s="22">
        <v>6122</v>
      </c>
      <c r="B50" s="22" t="s">
        <v>652</v>
      </c>
      <c r="C50" s="25">
        <v>500</v>
      </c>
      <c r="D50" s="25">
        <v>373</v>
      </c>
      <c r="E50" s="25">
        <v>266</v>
      </c>
      <c r="F50" s="653">
        <f>E50/D50*100</f>
        <v>71.31367292225201</v>
      </c>
      <c r="G50" s="13"/>
    </row>
    <row r="51" spans="1:7" s="28" customFormat="1" ht="12.75">
      <c r="A51" s="22">
        <v>6123</v>
      </c>
      <c r="B51" s="22" t="s">
        <v>332</v>
      </c>
      <c r="C51" s="25">
        <v>2000</v>
      </c>
      <c r="D51" s="25">
        <v>2000</v>
      </c>
      <c r="E51" s="25">
        <v>0</v>
      </c>
      <c r="F51" s="653" t="s">
        <v>1204</v>
      </c>
      <c r="G51" s="13"/>
    </row>
    <row r="52" spans="1:7" s="28" customFormat="1" ht="12.75">
      <c r="A52" s="107" t="s">
        <v>334</v>
      </c>
      <c r="B52" s="107" t="s">
        <v>335</v>
      </c>
      <c r="C52" s="108">
        <f>SUM(C49:C51)</f>
        <v>3000</v>
      </c>
      <c r="D52" s="108">
        <f>SUM(D48:D51)</f>
        <v>3000</v>
      </c>
      <c r="E52" s="108">
        <f>SUM(E48:E51)</f>
        <v>589</v>
      </c>
      <c r="F52" s="120">
        <f t="shared" si="0"/>
        <v>19.633333333333333</v>
      </c>
      <c r="G52" s="13"/>
    </row>
    <row r="53" spans="1:7" s="28" customFormat="1" ht="12.75">
      <c r="A53" s="268"/>
      <c r="B53" s="269"/>
      <c r="C53" s="108"/>
      <c r="D53" s="108"/>
      <c r="E53" s="108"/>
      <c r="F53" s="120"/>
      <c r="G53" s="13"/>
    </row>
    <row r="54" spans="1:7" ht="12.75">
      <c r="A54" s="853" t="s">
        <v>336</v>
      </c>
      <c r="B54" s="854"/>
      <c r="C54" s="9">
        <f>C46+C52</f>
        <v>257255</v>
      </c>
      <c r="D54" s="9">
        <f>D46+D52</f>
        <v>256715.3</v>
      </c>
      <c r="E54" s="9">
        <f>E46+E52</f>
        <v>246665.3</v>
      </c>
      <c r="F54" s="26">
        <f t="shared" si="0"/>
        <v>96.08515737083064</v>
      </c>
      <c r="G54" s="13"/>
    </row>
    <row r="55" spans="1:8" ht="12.75">
      <c r="A55" s="115"/>
      <c r="B55" s="13"/>
      <c r="C55" s="24"/>
      <c r="D55" s="24"/>
      <c r="E55" s="24"/>
      <c r="F55" s="71"/>
      <c r="G55" s="13"/>
      <c r="H55" s="28"/>
    </row>
    <row r="56" spans="1:6" ht="30" customHeight="1">
      <c r="A56" s="837" t="s">
        <v>337</v>
      </c>
      <c r="B56" s="839"/>
      <c r="C56" s="6" t="s">
        <v>133</v>
      </c>
      <c r="D56" s="6" t="s">
        <v>134</v>
      </c>
      <c r="E56" s="5" t="s">
        <v>1145</v>
      </c>
      <c r="F56" s="50" t="s">
        <v>516</v>
      </c>
    </row>
    <row r="57" spans="1:6" ht="12.75">
      <c r="A57" s="855" t="s">
        <v>338</v>
      </c>
      <c r="B57" s="855"/>
      <c r="C57" s="25">
        <f>SUM(C4:C9)</f>
        <v>200662</v>
      </c>
      <c r="D57" s="25">
        <f>SUM(D4:D9)</f>
        <v>200885</v>
      </c>
      <c r="E57" s="25">
        <f>SUM(E4:E9)</f>
        <v>200210</v>
      </c>
      <c r="F57" s="35">
        <f>E57/D57*100</f>
        <v>99.66398685815267</v>
      </c>
    </row>
    <row r="58" spans="1:6" ht="12.75">
      <c r="A58" s="824" t="s">
        <v>339</v>
      </c>
      <c r="B58" s="826"/>
      <c r="C58" s="25">
        <f>C37+C41+C44-C59</f>
        <v>30735</v>
      </c>
      <c r="D58" s="25">
        <f>D37+D41+D44-D59</f>
        <v>28720.300000000003</v>
      </c>
      <c r="E58" s="25">
        <f>E37+E41+E44-E59</f>
        <v>24467.300000000003</v>
      </c>
      <c r="F58" s="35">
        <f>E58/D58*100</f>
        <v>85.19165886150213</v>
      </c>
    </row>
    <row r="59" spans="1:6" ht="12.75">
      <c r="A59" s="824" t="s">
        <v>340</v>
      </c>
      <c r="B59" s="826"/>
      <c r="C59" s="25">
        <f>C23+C24+C25+C27+C28+C29</f>
        <v>22858</v>
      </c>
      <c r="D59" s="25">
        <f>D23+D24+D25+D27+D28+D29</f>
        <v>24110</v>
      </c>
      <c r="E59" s="25">
        <f>E23+E24+E25+E27+E28+E29</f>
        <v>21399</v>
      </c>
      <c r="F59" s="35">
        <f>E59/D59*100</f>
        <v>88.7557030277893</v>
      </c>
    </row>
    <row r="60" spans="1:6" ht="12.75">
      <c r="A60" s="824" t="s">
        <v>341</v>
      </c>
      <c r="B60" s="826"/>
      <c r="C60" s="25">
        <f>C52</f>
        <v>3000</v>
      </c>
      <c r="D60" s="25">
        <f>D52</f>
        <v>3000</v>
      </c>
      <c r="E60" s="25">
        <f>E52</f>
        <v>589</v>
      </c>
      <c r="F60" s="35">
        <f>E60/D60*100</f>
        <v>19.633333333333333</v>
      </c>
    </row>
    <row r="61" spans="1:7" ht="12.75">
      <c r="A61" s="851" t="s">
        <v>342</v>
      </c>
      <c r="B61" s="852"/>
      <c r="C61" s="108">
        <f>SUM(C57:C60)</f>
        <v>257255</v>
      </c>
      <c r="D61" s="295">
        <f>SUM(D57:D60)</f>
        <v>256715.3</v>
      </c>
      <c r="E61" s="108">
        <f>SUM(E57:E60)</f>
        <v>246665.3</v>
      </c>
      <c r="F61" s="109">
        <f>E61/D61*100</f>
        <v>96.08515737083064</v>
      </c>
      <c r="G61" s="28"/>
    </row>
    <row r="62" spans="1:7" ht="12.75">
      <c r="A62" s="20"/>
      <c r="B62" s="20"/>
      <c r="C62" s="18"/>
      <c r="D62" s="18"/>
      <c r="E62" s="18"/>
      <c r="F62" s="112"/>
      <c r="G62" s="28"/>
    </row>
    <row r="63" spans="1:7" ht="12.75">
      <c r="A63" s="20"/>
      <c r="B63" s="20"/>
      <c r="C63" s="18"/>
      <c r="D63" s="18"/>
      <c r="E63" s="18"/>
      <c r="F63" s="112"/>
      <c r="G63" s="28"/>
    </row>
    <row r="64" spans="1:7" ht="12.75">
      <c r="A64" s="20"/>
      <c r="B64" s="20"/>
      <c r="C64" s="18"/>
      <c r="D64" s="18"/>
      <c r="E64" s="18"/>
      <c r="F64" s="112"/>
      <c r="G64" s="28"/>
    </row>
    <row r="65" spans="1:7" ht="12.75">
      <c r="A65" s="20"/>
      <c r="B65" s="20"/>
      <c r="C65" s="18"/>
      <c r="D65" s="18"/>
      <c r="E65" s="18"/>
      <c r="F65" s="112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6:B46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I41" sqref="I40:I4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5" hidden="1" customWidth="1"/>
    <col min="8" max="8" width="15.375" style="96" customWidth="1"/>
    <col min="9" max="9" width="9.125" style="97" customWidth="1"/>
  </cols>
  <sheetData>
    <row r="1" spans="1:6" ht="18">
      <c r="A1" s="809" t="s">
        <v>594</v>
      </c>
      <c r="B1" s="809"/>
      <c r="C1" s="809"/>
      <c r="D1" s="809"/>
      <c r="E1" s="809"/>
      <c r="F1" s="809"/>
    </row>
    <row r="2" spans="1:6" ht="16.5">
      <c r="A2" s="98"/>
      <c r="F2" s="99" t="s">
        <v>114</v>
      </c>
    </row>
    <row r="3" spans="1:9" ht="26.25" customHeight="1">
      <c r="A3" s="100" t="s">
        <v>157</v>
      </c>
      <c r="B3" s="100" t="s">
        <v>158</v>
      </c>
      <c r="C3" s="101" t="s">
        <v>133</v>
      </c>
      <c r="D3" s="102" t="s">
        <v>134</v>
      </c>
      <c r="E3" s="77" t="s">
        <v>1145</v>
      </c>
      <c r="F3" s="103" t="s">
        <v>136</v>
      </c>
      <c r="G3" s="104" t="s">
        <v>379</v>
      </c>
      <c r="H3" s="105"/>
      <c r="I3" s="96"/>
    </row>
    <row r="4" spans="1:11" s="28" customFormat="1" ht="12.75">
      <c r="A4" s="569">
        <v>5021</v>
      </c>
      <c r="B4" s="22" t="s">
        <v>159</v>
      </c>
      <c r="C4" s="27">
        <v>2170</v>
      </c>
      <c r="D4" s="27">
        <v>1200</v>
      </c>
      <c r="E4" s="238">
        <v>466</v>
      </c>
      <c r="F4" s="339">
        <f aca="true" t="shared" si="0" ref="F4:F51">E4/D4*100</f>
        <v>38.83333333333333</v>
      </c>
      <c r="G4" s="125"/>
      <c r="H4" s="125"/>
      <c r="I4" s="126"/>
      <c r="K4" s="127"/>
    </row>
    <row r="5" spans="1:11" s="28" customFormat="1" ht="12.75">
      <c r="A5" s="569">
        <v>5023</v>
      </c>
      <c r="B5" s="22" t="s">
        <v>160</v>
      </c>
      <c r="C5" s="27">
        <v>9500</v>
      </c>
      <c r="D5" s="27">
        <v>10100</v>
      </c>
      <c r="E5" s="238">
        <v>10056</v>
      </c>
      <c r="F5" s="339">
        <f t="shared" si="0"/>
        <v>99.56435643564356</v>
      </c>
      <c r="G5" s="125"/>
      <c r="H5" s="125"/>
      <c r="I5" s="126"/>
      <c r="K5" s="127"/>
    </row>
    <row r="6" spans="1:11" s="28" customFormat="1" ht="12.75">
      <c r="A6" s="569">
        <v>5029</v>
      </c>
      <c r="B6" s="22" t="s">
        <v>164</v>
      </c>
      <c r="C6" s="27">
        <v>500</v>
      </c>
      <c r="D6" s="27">
        <v>500</v>
      </c>
      <c r="E6" s="25">
        <v>247</v>
      </c>
      <c r="F6" s="339">
        <f t="shared" si="0"/>
        <v>49.4</v>
      </c>
      <c r="G6" s="125"/>
      <c r="H6" s="125"/>
      <c r="I6" s="126"/>
      <c r="K6" s="127"/>
    </row>
    <row r="7" spans="1:11" s="28" customFormat="1" ht="12.75">
      <c r="A7" s="569">
        <v>5031</v>
      </c>
      <c r="B7" s="22" t="s">
        <v>165</v>
      </c>
      <c r="C7" s="27">
        <v>1794</v>
      </c>
      <c r="D7" s="27">
        <v>1864</v>
      </c>
      <c r="E7" s="25">
        <v>1850</v>
      </c>
      <c r="F7" s="339">
        <f t="shared" si="0"/>
        <v>99.2489270386266</v>
      </c>
      <c r="G7" s="125"/>
      <c r="H7" s="125"/>
      <c r="I7" s="126"/>
      <c r="K7" s="127"/>
    </row>
    <row r="8" spans="1:11" s="28" customFormat="1" ht="12.75">
      <c r="A8" s="569">
        <v>5032</v>
      </c>
      <c r="B8" s="22" t="s">
        <v>166</v>
      </c>
      <c r="C8" s="27">
        <v>621</v>
      </c>
      <c r="D8" s="27">
        <v>921</v>
      </c>
      <c r="E8" s="25">
        <v>888</v>
      </c>
      <c r="F8" s="339">
        <f t="shared" si="0"/>
        <v>96.41693811074919</v>
      </c>
      <c r="G8" s="125"/>
      <c r="H8" s="125"/>
      <c r="I8" s="126"/>
      <c r="K8" s="127"/>
    </row>
    <row r="9" spans="1:11" s="28" customFormat="1" ht="12.75">
      <c r="A9" s="569">
        <v>5038</v>
      </c>
      <c r="B9" s="22" t="s">
        <v>476</v>
      </c>
      <c r="C9" s="27">
        <v>30</v>
      </c>
      <c r="D9" s="27">
        <v>30</v>
      </c>
      <c r="E9" s="25">
        <v>8</v>
      </c>
      <c r="F9" s="339">
        <f t="shared" si="0"/>
        <v>26.666666666666668</v>
      </c>
      <c r="G9" s="125"/>
      <c r="H9" s="125"/>
      <c r="I9" s="126"/>
      <c r="K9" s="127"/>
    </row>
    <row r="10" spans="1:11" s="28" customFormat="1" ht="12.75">
      <c r="A10" s="569">
        <v>5039</v>
      </c>
      <c r="B10" s="22" t="s">
        <v>503</v>
      </c>
      <c r="C10" s="27">
        <v>175</v>
      </c>
      <c r="D10" s="27">
        <v>175</v>
      </c>
      <c r="E10" s="25">
        <v>36</v>
      </c>
      <c r="F10" s="339">
        <f t="shared" si="0"/>
        <v>20.57142857142857</v>
      </c>
      <c r="G10" s="125"/>
      <c r="H10" s="125"/>
      <c r="I10" s="126"/>
      <c r="K10" s="127" t="s">
        <v>154</v>
      </c>
    </row>
    <row r="11" spans="1:11" s="28" customFormat="1" ht="12.75">
      <c r="A11" s="106" t="s">
        <v>1095</v>
      </c>
      <c r="B11" s="107" t="s">
        <v>169</v>
      </c>
      <c r="C11" s="108">
        <f>SUM(C4:C10)</f>
        <v>14790</v>
      </c>
      <c r="D11" s="108">
        <f>SUM(D4:D10)</f>
        <v>14790</v>
      </c>
      <c r="E11" s="108">
        <f>SUM(E4:E10)</f>
        <v>13551</v>
      </c>
      <c r="F11" s="120">
        <f t="shared" si="0"/>
        <v>91.62271805273834</v>
      </c>
      <c r="G11" s="125"/>
      <c r="H11" s="125"/>
      <c r="I11" s="126"/>
      <c r="K11" s="127"/>
    </row>
    <row r="12" spans="1:11" s="28" customFormat="1" ht="12.75">
      <c r="A12" s="569">
        <v>5136</v>
      </c>
      <c r="B12" s="22" t="s">
        <v>170</v>
      </c>
      <c r="C12" s="27">
        <v>50</v>
      </c>
      <c r="D12" s="27">
        <v>110</v>
      </c>
      <c r="E12" s="25">
        <v>88</v>
      </c>
      <c r="F12" s="339">
        <f t="shared" si="0"/>
        <v>80</v>
      </c>
      <c r="G12" s="125"/>
      <c r="H12" s="128"/>
      <c r="I12" s="127"/>
      <c r="K12" s="127"/>
    </row>
    <row r="13" spans="1:11" s="28" customFormat="1" ht="12.75">
      <c r="A13" s="570">
        <v>5137</v>
      </c>
      <c r="B13" s="33" t="s">
        <v>171</v>
      </c>
      <c r="C13" s="27">
        <v>400</v>
      </c>
      <c r="D13" s="27">
        <v>250</v>
      </c>
      <c r="E13" s="27">
        <v>171</v>
      </c>
      <c r="F13" s="339">
        <f t="shared" si="0"/>
        <v>68.4</v>
      </c>
      <c r="G13" s="125"/>
      <c r="H13" s="128"/>
      <c r="I13" s="127"/>
      <c r="K13" s="127"/>
    </row>
    <row r="14" spans="1:11" s="28" customFormat="1" ht="12.75">
      <c r="A14" s="569">
        <v>5139</v>
      </c>
      <c r="B14" s="22" t="s">
        <v>172</v>
      </c>
      <c r="C14" s="27">
        <v>3000</v>
      </c>
      <c r="D14" s="27">
        <v>2701</v>
      </c>
      <c r="E14" s="25">
        <v>2700</v>
      </c>
      <c r="F14" s="339">
        <f t="shared" si="0"/>
        <v>99.96297667530544</v>
      </c>
      <c r="G14" s="125"/>
      <c r="H14" s="128"/>
      <c r="I14" s="127"/>
      <c r="K14" s="127"/>
    </row>
    <row r="15" spans="1:11" s="28" customFormat="1" ht="12.75">
      <c r="A15" s="569">
        <v>5142</v>
      </c>
      <c r="B15" s="22" t="s">
        <v>173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5"/>
      <c r="H15" s="128"/>
      <c r="I15" s="127"/>
      <c r="K15" s="127"/>
    </row>
    <row r="16" spans="1:11" s="28" customFormat="1" ht="12.75">
      <c r="A16" s="569">
        <v>5153</v>
      </c>
      <c r="B16" s="22" t="s">
        <v>174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5"/>
      <c r="H16" s="128"/>
      <c r="I16" s="127"/>
      <c r="K16" s="127"/>
    </row>
    <row r="17" spans="1:11" s="28" customFormat="1" ht="12.75">
      <c r="A17" s="569">
        <v>5156</v>
      </c>
      <c r="B17" s="22" t="s">
        <v>175</v>
      </c>
      <c r="C17" s="27">
        <v>800</v>
      </c>
      <c r="D17" s="27">
        <v>560</v>
      </c>
      <c r="E17" s="25">
        <v>558</v>
      </c>
      <c r="F17" s="61">
        <f t="shared" si="0"/>
        <v>99.64285714285714</v>
      </c>
      <c r="G17" s="125"/>
      <c r="H17" s="128"/>
      <c r="I17" s="127"/>
      <c r="K17" s="127"/>
    </row>
    <row r="18" spans="1:11" s="28" customFormat="1" ht="12.75">
      <c r="A18" s="569">
        <v>5161</v>
      </c>
      <c r="B18" s="22" t="s">
        <v>176</v>
      </c>
      <c r="C18" s="27">
        <v>200</v>
      </c>
      <c r="D18" s="27">
        <v>130</v>
      </c>
      <c r="E18" s="25">
        <v>116</v>
      </c>
      <c r="F18" s="61">
        <f t="shared" si="0"/>
        <v>89.23076923076924</v>
      </c>
      <c r="G18" s="125"/>
      <c r="H18" s="125"/>
      <c r="I18" s="127"/>
      <c r="K18" s="127"/>
    </row>
    <row r="19" spans="1:11" s="28" customFormat="1" ht="12.75">
      <c r="A19" s="569">
        <v>5162</v>
      </c>
      <c r="B19" s="22" t="s">
        <v>177</v>
      </c>
      <c r="C19" s="27">
        <v>500</v>
      </c>
      <c r="D19" s="27">
        <v>500</v>
      </c>
      <c r="E19" s="25">
        <v>349</v>
      </c>
      <c r="F19" s="61">
        <f t="shared" si="0"/>
        <v>69.8</v>
      </c>
      <c r="G19" s="125"/>
      <c r="H19" s="128"/>
      <c r="I19" s="127"/>
      <c r="K19" s="127"/>
    </row>
    <row r="20" spans="1:11" s="28" customFormat="1" ht="12.75">
      <c r="A20" s="569">
        <v>5163</v>
      </c>
      <c r="B20" s="22" t="s">
        <v>303</v>
      </c>
      <c r="C20" s="27">
        <v>30</v>
      </c>
      <c r="D20" s="27">
        <v>30</v>
      </c>
      <c r="E20" s="25">
        <v>3</v>
      </c>
      <c r="F20" s="61">
        <f t="shared" si="0"/>
        <v>10</v>
      </c>
      <c r="G20" s="125"/>
      <c r="H20" s="128"/>
      <c r="I20" s="127"/>
      <c r="K20" s="127"/>
    </row>
    <row r="21" spans="1:11" s="28" customFormat="1" ht="12.75">
      <c r="A21" s="569">
        <v>5164</v>
      </c>
      <c r="B21" s="22" t="s">
        <v>304</v>
      </c>
      <c r="C21" s="27">
        <v>100</v>
      </c>
      <c r="D21" s="27">
        <v>100</v>
      </c>
      <c r="E21" s="25">
        <v>34</v>
      </c>
      <c r="F21" s="61">
        <f t="shared" si="0"/>
        <v>34</v>
      </c>
      <c r="G21" s="125"/>
      <c r="H21" s="128"/>
      <c r="I21" s="127"/>
      <c r="K21" s="127"/>
    </row>
    <row r="22" spans="1:11" s="28" customFormat="1" ht="12.75">
      <c r="A22" s="569">
        <v>5166</v>
      </c>
      <c r="B22" s="22" t="s">
        <v>305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5"/>
      <c r="H22" s="128"/>
      <c r="I22" s="127"/>
      <c r="K22" s="127"/>
    </row>
    <row r="23" spans="1:11" s="28" customFormat="1" ht="12.75">
      <c r="A23" s="569">
        <v>5167</v>
      </c>
      <c r="B23" s="22" t="s">
        <v>306</v>
      </c>
      <c r="C23" s="27">
        <v>100</v>
      </c>
      <c r="D23" s="27">
        <v>100</v>
      </c>
      <c r="E23" s="25">
        <v>86</v>
      </c>
      <c r="F23" s="61">
        <f t="shared" si="0"/>
        <v>86</v>
      </c>
      <c r="G23" s="125"/>
      <c r="H23" s="128"/>
      <c r="I23" s="127"/>
      <c r="K23" s="127"/>
    </row>
    <row r="24" spans="1:11" s="28" customFormat="1" ht="12.75">
      <c r="A24" s="569">
        <v>5169</v>
      </c>
      <c r="B24" s="22" t="s">
        <v>307</v>
      </c>
      <c r="C24" s="27">
        <v>8400</v>
      </c>
      <c r="D24" s="27">
        <v>8870</v>
      </c>
      <c r="E24" s="25">
        <v>7845</v>
      </c>
      <c r="F24" s="61">
        <f t="shared" si="0"/>
        <v>88.44419391206313</v>
      </c>
      <c r="G24" s="125"/>
      <c r="H24" s="128"/>
      <c r="I24" s="127"/>
      <c r="K24" s="127"/>
    </row>
    <row r="25" spans="1:11" s="28" customFormat="1" ht="12.75">
      <c r="A25" s="569">
        <v>5171</v>
      </c>
      <c r="B25" s="22" t="s">
        <v>308</v>
      </c>
      <c r="C25" s="27">
        <v>500</v>
      </c>
      <c r="D25" s="27">
        <v>800</v>
      </c>
      <c r="E25" s="25">
        <v>512</v>
      </c>
      <c r="F25" s="61">
        <f t="shared" si="0"/>
        <v>64</v>
      </c>
      <c r="G25" s="125"/>
      <c r="H25" s="128"/>
      <c r="I25" s="127"/>
      <c r="K25" s="127"/>
    </row>
    <row r="26" spans="1:11" s="28" customFormat="1" ht="12.75">
      <c r="A26" s="569">
        <v>5172</v>
      </c>
      <c r="B26" s="22" t="s">
        <v>309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5"/>
      <c r="H26" s="128"/>
      <c r="I26" s="127"/>
      <c r="K26" s="127"/>
    </row>
    <row r="27" spans="1:11" s="28" customFormat="1" ht="12.75">
      <c r="A27" s="569">
        <v>5173</v>
      </c>
      <c r="B27" s="22" t="s">
        <v>477</v>
      </c>
      <c r="C27" s="27">
        <v>750</v>
      </c>
      <c r="D27" s="27">
        <v>529</v>
      </c>
      <c r="E27" s="25">
        <v>297</v>
      </c>
      <c r="F27" s="61">
        <f t="shared" si="0"/>
        <v>56.14366729678639</v>
      </c>
      <c r="G27" s="125"/>
      <c r="H27" s="128"/>
      <c r="I27" s="127"/>
      <c r="K27" s="127"/>
    </row>
    <row r="28" spans="1:11" s="28" customFormat="1" ht="13.5" customHeight="1">
      <c r="A28" s="569">
        <v>5175</v>
      </c>
      <c r="B28" s="22" t="s">
        <v>310</v>
      </c>
      <c r="C28" s="27">
        <v>1200</v>
      </c>
      <c r="D28" s="27">
        <v>2050</v>
      </c>
      <c r="E28" s="25">
        <v>1969</v>
      </c>
      <c r="F28" s="61">
        <f t="shared" si="0"/>
        <v>96.04878048780488</v>
      </c>
      <c r="G28" s="125"/>
      <c r="H28" s="128"/>
      <c r="I28" s="127"/>
      <c r="K28" s="127"/>
    </row>
    <row r="29" spans="1:11" s="28" customFormat="1" ht="13.5" customHeight="1">
      <c r="A29" s="569">
        <v>5176</v>
      </c>
      <c r="B29" s="22" t="s">
        <v>311</v>
      </c>
      <c r="C29" s="27">
        <v>30</v>
      </c>
      <c r="D29" s="27">
        <v>30</v>
      </c>
      <c r="E29" s="25">
        <v>6</v>
      </c>
      <c r="F29" s="61">
        <f t="shared" si="0"/>
        <v>20</v>
      </c>
      <c r="G29" s="125"/>
      <c r="H29" s="128"/>
      <c r="I29" s="127"/>
      <c r="K29" s="127"/>
    </row>
    <row r="30" spans="1:11" s="28" customFormat="1" ht="12.75">
      <c r="A30" s="569">
        <v>5178</v>
      </c>
      <c r="B30" s="22" t="s">
        <v>312</v>
      </c>
      <c r="C30" s="27">
        <v>250</v>
      </c>
      <c r="D30" s="27">
        <v>250</v>
      </c>
      <c r="E30" s="25">
        <v>203</v>
      </c>
      <c r="F30" s="61">
        <f t="shared" si="0"/>
        <v>81.2</v>
      </c>
      <c r="G30" s="125"/>
      <c r="H30" s="128"/>
      <c r="I30" s="127"/>
      <c r="K30" s="127"/>
    </row>
    <row r="31" spans="1:11" s="28" customFormat="1" ht="12.75">
      <c r="A31" s="569">
        <v>5179</v>
      </c>
      <c r="B31" s="22" t="s">
        <v>313</v>
      </c>
      <c r="C31" s="27">
        <v>700</v>
      </c>
      <c r="D31" s="27">
        <v>700</v>
      </c>
      <c r="E31" s="25">
        <v>630</v>
      </c>
      <c r="F31" s="61">
        <f t="shared" si="0"/>
        <v>90</v>
      </c>
      <c r="G31" s="125"/>
      <c r="H31" s="128"/>
      <c r="I31" s="127"/>
      <c r="K31" s="127"/>
    </row>
    <row r="32" spans="1:11" s="28" customFormat="1" ht="12.75">
      <c r="A32" s="569">
        <v>5194</v>
      </c>
      <c r="B32" s="22" t="s">
        <v>314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5"/>
      <c r="H32" s="128"/>
      <c r="I32" s="127"/>
      <c r="K32" s="127"/>
    </row>
    <row r="33" spans="1:11" s="28" customFormat="1" ht="12.75">
      <c r="A33" s="106" t="s">
        <v>315</v>
      </c>
      <c r="B33" s="107" t="s">
        <v>316</v>
      </c>
      <c r="C33" s="108">
        <f>SUM(C12:C32)</f>
        <v>17650</v>
      </c>
      <c r="D33" s="108">
        <f>SUM(D12:D32)</f>
        <v>17961</v>
      </c>
      <c r="E33" s="108">
        <f>SUM(E12:E32)</f>
        <v>15606</v>
      </c>
      <c r="F33" s="109">
        <f t="shared" si="0"/>
        <v>86.88825789209955</v>
      </c>
      <c r="G33" s="125"/>
      <c r="H33" s="128"/>
      <c r="I33" s="127"/>
      <c r="K33" s="127"/>
    </row>
    <row r="34" spans="1:9" s="28" customFormat="1" ht="12.75">
      <c r="A34" s="570">
        <v>5222</v>
      </c>
      <c r="B34" s="22" t="s">
        <v>899</v>
      </c>
      <c r="C34" s="27">
        <v>0</v>
      </c>
      <c r="D34" s="27">
        <v>155</v>
      </c>
      <c r="E34" s="25">
        <v>155</v>
      </c>
      <c r="F34" s="61">
        <f t="shared" si="0"/>
        <v>100</v>
      </c>
      <c r="G34" s="125"/>
      <c r="H34" s="128"/>
      <c r="I34" s="127"/>
    </row>
    <row r="35" spans="1:9" s="28" customFormat="1" ht="12.75">
      <c r="A35" s="569">
        <v>5229</v>
      </c>
      <c r="B35" s="22" t="s">
        <v>900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5"/>
      <c r="H35" s="128"/>
      <c r="I35" s="127"/>
    </row>
    <row r="36" spans="1:9" s="28" customFormat="1" ht="12.75">
      <c r="A36" s="106" t="s">
        <v>318</v>
      </c>
      <c r="B36" s="107" t="s">
        <v>916</v>
      </c>
      <c r="C36" s="198">
        <f>SUM(C34:C35)</f>
        <v>700</v>
      </c>
      <c r="D36" s="198">
        <f>SUM(D34:D35)</f>
        <v>855</v>
      </c>
      <c r="E36" s="198">
        <f>SUM(E34:E35)</f>
        <v>855</v>
      </c>
      <c r="F36" s="425">
        <f>E36/D36*100</f>
        <v>100</v>
      </c>
      <c r="G36" s="125"/>
      <c r="H36" s="128"/>
      <c r="I36" s="127"/>
    </row>
    <row r="37" spans="1:9" s="28" customFormat="1" ht="12.75">
      <c r="A37" s="569">
        <v>5361</v>
      </c>
      <c r="B37" s="22" t="s">
        <v>319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5"/>
      <c r="H37" s="128"/>
      <c r="I37" s="127"/>
    </row>
    <row r="38" spans="1:9" s="28" customFormat="1" ht="12.75">
      <c r="A38" s="569">
        <v>5362</v>
      </c>
      <c r="B38" s="22" t="s">
        <v>320</v>
      </c>
      <c r="C38" s="27">
        <v>20</v>
      </c>
      <c r="D38" s="27">
        <v>20</v>
      </c>
      <c r="E38" s="25">
        <v>0</v>
      </c>
      <c r="F38" s="61">
        <f>E38/D38*100</f>
        <v>0</v>
      </c>
      <c r="G38" s="125"/>
      <c r="H38" s="128"/>
      <c r="I38" s="127"/>
    </row>
    <row r="39" spans="1:9" s="28" customFormat="1" ht="12.75">
      <c r="A39" s="106" t="s">
        <v>321</v>
      </c>
      <c r="B39" s="107" t="s">
        <v>322</v>
      </c>
      <c r="C39" s="108">
        <f>SUM(C37:C38)</f>
        <v>30</v>
      </c>
      <c r="D39" s="108">
        <f>SUM(D37:D38)</f>
        <v>30</v>
      </c>
      <c r="E39" s="108">
        <f>SUM(E37:E38)</f>
        <v>0</v>
      </c>
      <c r="F39" s="425">
        <f>E39/D39*100</f>
        <v>0</v>
      </c>
      <c r="G39" s="125"/>
      <c r="H39" s="128"/>
      <c r="I39" s="127"/>
    </row>
    <row r="40" spans="1:9" s="28" customFormat="1" ht="12.75">
      <c r="A40" s="569">
        <v>5492</v>
      </c>
      <c r="B40" s="22" t="s">
        <v>504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5"/>
      <c r="H40" s="128"/>
      <c r="I40" s="127"/>
    </row>
    <row r="41" spans="1:9" s="28" customFormat="1" ht="12.75">
      <c r="A41" s="107" t="s">
        <v>537</v>
      </c>
      <c r="B41" s="107" t="s">
        <v>538</v>
      </c>
      <c r="C41" s="108">
        <f>SUM(C40:C40)</f>
        <v>20</v>
      </c>
      <c r="D41" s="108">
        <f>SUM(D40:D40)</f>
        <v>20</v>
      </c>
      <c r="E41" s="108">
        <f>SUM(E40:E40)</f>
        <v>10</v>
      </c>
      <c r="F41" s="109">
        <f t="shared" si="0"/>
        <v>50</v>
      </c>
      <c r="G41" s="125"/>
      <c r="H41" s="128"/>
      <c r="I41" s="127"/>
    </row>
    <row r="42" spans="1:9" s="28" customFormat="1" ht="12.75">
      <c r="A42" s="570">
        <v>5901</v>
      </c>
      <c r="B42" s="33" t="s">
        <v>323</v>
      </c>
      <c r="C42" s="282">
        <v>2000</v>
      </c>
      <c r="D42" s="282">
        <v>0</v>
      </c>
      <c r="E42" s="282">
        <v>0</v>
      </c>
      <c r="F42" s="61">
        <v>0</v>
      </c>
      <c r="G42" s="125"/>
      <c r="H42" s="128"/>
      <c r="I42" s="127"/>
    </row>
    <row r="43" spans="1:9" s="28" customFormat="1" ht="12.75">
      <c r="A43" s="106" t="s">
        <v>324</v>
      </c>
      <c r="B43" s="107" t="s">
        <v>330</v>
      </c>
      <c r="C43" s="62">
        <f>SUM(C42:C42)</f>
        <v>2000</v>
      </c>
      <c r="D43" s="62">
        <f>SUM(D42:D42)</f>
        <v>0</v>
      </c>
      <c r="E43" s="62">
        <f>SUM(E42)</f>
        <v>0</v>
      </c>
      <c r="F43" s="109">
        <v>0</v>
      </c>
      <c r="G43" s="125"/>
      <c r="H43" s="128"/>
      <c r="I43" s="127"/>
    </row>
    <row r="44" spans="1:9" s="28" customFormat="1" ht="12.75">
      <c r="A44" s="106"/>
      <c r="B44" s="107"/>
      <c r="C44" s="108"/>
      <c r="D44" s="108"/>
      <c r="E44" s="25"/>
      <c r="F44" s="61"/>
      <c r="G44" s="125"/>
      <c r="H44" s="128"/>
      <c r="I44" s="127"/>
    </row>
    <row r="45" spans="1:9" s="28" customFormat="1" ht="12.75">
      <c r="A45" s="851" t="s">
        <v>331</v>
      </c>
      <c r="B45" s="852"/>
      <c r="C45" s="108">
        <f>C33+C39+C41+C43+C11+C36</f>
        <v>35190</v>
      </c>
      <c r="D45" s="108">
        <f>D33+D39+D41+D43+D11+D36</f>
        <v>33656</v>
      </c>
      <c r="E45" s="108">
        <f>E33+E39+E41+E43+E11+E36</f>
        <v>30022</v>
      </c>
      <c r="F45" s="109">
        <f t="shared" si="0"/>
        <v>89.20251961017352</v>
      </c>
      <c r="G45" s="125"/>
      <c r="H45" s="128"/>
      <c r="I45" s="127"/>
    </row>
    <row r="46" spans="1:9" s="28" customFormat="1" ht="12.75">
      <c r="A46" s="43"/>
      <c r="B46" s="22"/>
      <c r="C46" s="27"/>
      <c r="D46" s="22"/>
      <c r="E46" s="25"/>
      <c r="F46" s="61"/>
      <c r="G46" s="125"/>
      <c r="H46" s="128"/>
      <c r="I46" s="127"/>
    </row>
    <row r="47" spans="1:9" s="28" customFormat="1" ht="12.75">
      <c r="A47" s="570">
        <v>6122</v>
      </c>
      <c r="B47" s="22" t="s">
        <v>652</v>
      </c>
      <c r="C47" s="27">
        <v>0</v>
      </c>
      <c r="D47" s="22">
        <v>55</v>
      </c>
      <c r="E47" s="25">
        <v>53</v>
      </c>
      <c r="F47" s="61">
        <f t="shared" si="0"/>
        <v>96.36363636363636</v>
      </c>
      <c r="G47" s="125"/>
      <c r="H47" s="128"/>
      <c r="I47" s="127"/>
    </row>
    <row r="48" spans="1:9" s="28" customFormat="1" ht="12.75">
      <c r="A48" s="569">
        <v>6127</v>
      </c>
      <c r="B48" s="22" t="s">
        <v>333</v>
      </c>
      <c r="C48" s="27">
        <v>100</v>
      </c>
      <c r="D48" s="27">
        <v>45</v>
      </c>
      <c r="E48" s="22">
        <v>0</v>
      </c>
      <c r="F48" s="61">
        <v>0</v>
      </c>
      <c r="G48" s="125"/>
      <c r="H48" s="128"/>
      <c r="I48" s="127"/>
    </row>
    <row r="49" spans="1:9" s="28" customFormat="1" ht="12.75">
      <c r="A49" s="106" t="s">
        <v>334</v>
      </c>
      <c r="B49" s="107" t="s">
        <v>335</v>
      </c>
      <c r="C49" s="108">
        <f>SUM(C48:C48)</f>
        <v>100</v>
      </c>
      <c r="D49" s="108">
        <f>SUM(D47:D48)</f>
        <v>100</v>
      </c>
      <c r="E49" s="108">
        <f>SUM(E47:E48)</f>
        <v>53</v>
      </c>
      <c r="F49" s="109">
        <f t="shared" si="0"/>
        <v>53</v>
      </c>
      <c r="G49" s="125"/>
      <c r="H49" s="128"/>
      <c r="I49" s="127"/>
    </row>
    <row r="50" spans="1:9" s="28" customFormat="1" ht="12.75">
      <c r="A50" s="106"/>
      <c r="B50" s="107"/>
      <c r="C50" s="108"/>
      <c r="D50" s="108"/>
      <c r="E50" s="108"/>
      <c r="F50" s="109"/>
      <c r="G50" s="125"/>
      <c r="H50" s="128"/>
      <c r="I50" s="127"/>
    </row>
    <row r="51" spans="1:8" ht="12.75">
      <c r="A51" s="853" t="s">
        <v>336</v>
      </c>
      <c r="B51" s="854"/>
      <c r="C51" s="9">
        <f>C45+C49</f>
        <v>35290</v>
      </c>
      <c r="D51" s="9">
        <f>D45+D49</f>
        <v>33756</v>
      </c>
      <c r="E51" s="9">
        <f>E45+E49</f>
        <v>30075</v>
      </c>
      <c r="F51" s="26">
        <f t="shared" si="0"/>
        <v>89.09527195165305</v>
      </c>
      <c r="G51" s="105"/>
      <c r="H51" s="110"/>
    </row>
    <row r="52" spans="1:8" ht="12.75">
      <c r="A52" s="20"/>
      <c r="B52" s="20"/>
      <c r="C52" s="18"/>
      <c r="D52" s="18"/>
      <c r="E52" s="18"/>
      <c r="F52" s="112"/>
      <c r="G52" s="105"/>
      <c r="H52" s="110"/>
    </row>
    <row r="53" spans="1:8" ht="12.75">
      <c r="A53" s="20"/>
      <c r="B53" s="20"/>
      <c r="C53" s="18"/>
      <c r="D53" s="18"/>
      <c r="E53" s="18"/>
      <c r="F53" s="112"/>
      <c r="G53" s="105"/>
      <c r="H53" s="110"/>
    </row>
    <row r="55" spans="1:6" ht="25.5" customHeight="1">
      <c r="A55" s="837" t="s">
        <v>337</v>
      </c>
      <c r="B55" s="839"/>
      <c r="C55" s="51" t="s">
        <v>133</v>
      </c>
      <c r="D55" s="6" t="s">
        <v>134</v>
      </c>
      <c r="E55" s="5" t="s">
        <v>1145</v>
      </c>
      <c r="F55" s="50" t="s">
        <v>136</v>
      </c>
    </row>
    <row r="56" spans="1:6" ht="12.75">
      <c r="A56" s="855" t="s">
        <v>338</v>
      </c>
      <c r="B56" s="855"/>
      <c r="C56" s="25">
        <f>C11</f>
        <v>14790</v>
      </c>
      <c r="D56" s="25">
        <f>D11</f>
        <v>14790</v>
      </c>
      <c r="E56" s="25">
        <f>E11</f>
        <v>13551</v>
      </c>
      <c r="F56" s="35">
        <f>E56/D56*100</f>
        <v>91.62271805273834</v>
      </c>
    </row>
    <row r="57" spans="1:6" ht="12.75">
      <c r="A57" s="824" t="s">
        <v>339</v>
      </c>
      <c r="B57" s="826"/>
      <c r="C57" s="25">
        <f>C33+C36+C41+C43+C39-C58</f>
        <v>11070</v>
      </c>
      <c r="D57" s="25">
        <f>D33+D36+D41+D43+D39-D58</f>
        <v>9136</v>
      </c>
      <c r="E57" s="25">
        <f>E33+E36+E41+E43+E39-E58</f>
        <v>8072</v>
      </c>
      <c r="F57" s="35">
        <f>E57/D57*100</f>
        <v>88.35376532399299</v>
      </c>
    </row>
    <row r="58" spans="1:6" ht="12.75">
      <c r="A58" s="824" t="s">
        <v>340</v>
      </c>
      <c r="B58" s="826"/>
      <c r="C58" s="25">
        <f>C18+C19+C20+C22+C23+C24</f>
        <v>9330</v>
      </c>
      <c r="D58" s="25">
        <f>D18+D19+D20+D22+D23+D24</f>
        <v>9730</v>
      </c>
      <c r="E58" s="25">
        <f>E18+E19+E20+E22+E23+E24</f>
        <v>8399</v>
      </c>
      <c r="F58" s="35">
        <f>E58/D58*100</f>
        <v>86.32065775950667</v>
      </c>
    </row>
    <row r="59" spans="1:6" ht="12.75">
      <c r="A59" s="824" t="s">
        <v>341</v>
      </c>
      <c r="B59" s="826"/>
      <c r="C59" s="25">
        <f>C49</f>
        <v>100</v>
      </c>
      <c r="D59" s="25">
        <f>D49</f>
        <v>100</v>
      </c>
      <c r="E59" s="25">
        <f>E49</f>
        <v>53</v>
      </c>
      <c r="F59" s="35">
        <v>0</v>
      </c>
    </row>
    <row r="60" spans="1:6" ht="12.75">
      <c r="A60" s="851" t="s">
        <v>342</v>
      </c>
      <c r="B60" s="852"/>
      <c r="C60" s="108">
        <f>SUM(C56:C59)</f>
        <v>35290</v>
      </c>
      <c r="D60" s="295">
        <f>SUM(D56:D59)</f>
        <v>33756</v>
      </c>
      <c r="E60" s="108">
        <f>SUM(E56:E59)</f>
        <v>30075</v>
      </c>
      <c r="F60" s="109">
        <f>E60/D60*100</f>
        <v>89.09527195165305</v>
      </c>
    </row>
  </sheetData>
  <mergeCells count="9">
    <mergeCell ref="A60:B60"/>
    <mergeCell ref="A56:B56"/>
    <mergeCell ref="A57:B57"/>
    <mergeCell ref="A58:B58"/>
    <mergeCell ref="A59:B59"/>
    <mergeCell ref="A1:F1"/>
    <mergeCell ref="A45:B45"/>
    <mergeCell ref="A51:B51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7"/>
  <sheetViews>
    <sheetView workbookViewId="0" topLeftCell="A1">
      <selection activeCell="D51" sqref="D5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0" t="s">
        <v>595</v>
      </c>
      <c r="B1" s="240"/>
      <c r="C1" s="240"/>
      <c r="D1" s="240"/>
      <c r="E1" s="240"/>
      <c r="F1" s="240"/>
      <c r="G1" s="240"/>
      <c r="H1" s="23"/>
      <c r="Q1" s="74"/>
      <c r="R1" s="74"/>
    </row>
    <row r="2" spans="1:18" ht="18">
      <c r="A2" s="240"/>
      <c r="B2" s="240"/>
      <c r="C2" s="240"/>
      <c r="D2" s="240"/>
      <c r="E2" s="240"/>
      <c r="F2" s="240"/>
      <c r="G2" s="240"/>
      <c r="H2" s="23"/>
      <c r="Q2" s="74"/>
      <c r="R2" s="74"/>
    </row>
    <row r="3" spans="1:2" ht="15.75">
      <c r="A3" s="1"/>
      <c r="B3" s="1"/>
    </row>
    <row r="4" spans="1:5" ht="15.75">
      <c r="A4" s="1" t="s">
        <v>949</v>
      </c>
      <c r="B4" s="1"/>
      <c r="D4" s="307">
        <v>477773.27</v>
      </c>
      <c r="E4" s="2" t="s">
        <v>100</v>
      </c>
    </row>
    <row r="5" spans="1:2" ht="15.75">
      <c r="A5" s="1"/>
      <c r="B5" s="1"/>
    </row>
    <row r="6" spans="1:8" ht="15.75">
      <c r="A6" s="1" t="s">
        <v>101</v>
      </c>
      <c r="B6" s="1"/>
      <c r="H6" s="2"/>
    </row>
    <row r="7" spans="1:6" ht="25.5" customHeight="1">
      <c r="A7" s="77"/>
      <c r="B7" s="51" t="s">
        <v>133</v>
      </c>
      <c r="C7" s="6" t="s">
        <v>134</v>
      </c>
      <c r="D7" s="5" t="s">
        <v>1145</v>
      </c>
      <c r="E7" s="50" t="s">
        <v>136</v>
      </c>
      <c r="F7" t="s">
        <v>382</v>
      </c>
    </row>
    <row r="8" spans="1:5" ht="12.75">
      <c r="A8" s="33" t="s">
        <v>508</v>
      </c>
      <c r="B8" s="27">
        <v>4405000</v>
      </c>
      <c r="C8" s="27">
        <v>4405000</v>
      </c>
      <c r="D8" s="27">
        <v>4405000</v>
      </c>
      <c r="E8" s="35">
        <f>D8/C8*100</f>
        <v>100</v>
      </c>
    </row>
    <row r="9" spans="1:5" ht="12.75">
      <c r="A9" s="33" t="s">
        <v>509</v>
      </c>
      <c r="B9" s="27">
        <v>190000</v>
      </c>
      <c r="C9" s="27">
        <v>190000</v>
      </c>
      <c r="D9" s="27">
        <v>190000</v>
      </c>
      <c r="E9" s="35">
        <f>D9/C9*100</f>
        <v>100</v>
      </c>
    </row>
    <row r="10" spans="1:5" ht="25.5">
      <c r="A10" s="464" t="s">
        <v>563</v>
      </c>
      <c r="B10" s="281">
        <v>0</v>
      </c>
      <c r="C10" s="281">
        <v>0</v>
      </c>
      <c r="D10" s="281">
        <v>21752</v>
      </c>
      <c r="E10" s="173" t="s">
        <v>479</v>
      </c>
    </row>
    <row r="11" spans="1:5" ht="12.75">
      <c r="A11" s="3" t="s">
        <v>505</v>
      </c>
      <c r="B11" s="9">
        <f>SUM(B8:B10)</f>
        <v>4595000</v>
      </c>
      <c r="C11" s="9">
        <f>SUM(C8:C10)</f>
        <v>4595000</v>
      </c>
      <c r="D11" s="9">
        <f>SUM(D8:D10)</f>
        <v>4616752</v>
      </c>
      <c r="E11" s="26">
        <f>D11/C11*100</f>
        <v>100.47338411316649</v>
      </c>
    </row>
    <row r="12" spans="1:5" s="237" customFormat="1" ht="12.75">
      <c r="A12"/>
      <c r="B12"/>
      <c r="C12"/>
      <c r="D12"/>
      <c r="E12"/>
    </row>
    <row r="15" ht="17.25" customHeight="1"/>
    <row r="16" spans="1:4" ht="15.75">
      <c r="A16" s="1" t="s">
        <v>102</v>
      </c>
      <c r="B16" s="1"/>
      <c r="D16" s="28"/>
    </row>
    <row r="17" spans="1:18" ht="25.5">
      <c r="A17" s="3"/>
      <c r="B17" s="51" t="s">
        <v>133</v>
      </c>
      <c r="C17" s="6" t="s">
        <v>134</v>
      </c>
      <c r="D17" s="235" t="s">
        <v>1145</v>
      </c>
      <c r="E17" s="50" t="s">
        <v>136</v>
      </c>
      <c r="F17" s="11" t="s">
        <v>381</v>
      </c>
      <c r="G17" s="12"/>
      <c r="H17" s="12"/>
      <c r="Q17" s="11"/>
      <c r="R17" s="12"/>
    </row>
    <row r="18" spans="1:18" ht="12.75">
      <c r="A18" s="33" t="s">
        <v>103</v>
      </c>
      <c r="B18" s="27">
        <v>1473000</v>
      </c>
      <c r="C18" s="27">
        <v>1473000</v>
      </c>
      <c r="D18" s="25">
        <v>1251600</v>
      </c>
      <c r="E18" s="236">
        <f>D18/C18*100</f>
        <v>84.96945010183299</v>
      </c>
      <c r="F18" s="24" t="s">
        <v>380</v>
      </c>
      <c r="G18" s="57"/>
      <c r="H18" s="57"/>
      <c r="Q18" s="24"/>
      <c r="R18" s="57"/>
    </row>
    <row r="19" spans="1:18" ht="12.75">
      <c r="A19" s="33" t="s">
        <v>567</v>
      </c>
      <c r="B19" s="27">
        <v>3026000</v>
      </c>
      <c r="C19" s="27">
        <v>3103800</v>
      </c>
      <c r="D19" s="25">
        <v>1679990</v>
      </c>
      <c r="E19" s="236">
        <f>D19/C19*100</f>
        <v>54.126876731748176</v>
      </c>
      <c r="F19" s="24">
        <v>5179</v>
      </c>
      <c r="G19" s="57"/>
      <c r="H19" s="57"/>
      <c r="Q19" s="24"/>
      <c r="R19" s="57"/>
    </row>
    <row r="20" spans="1:18" ht="12.75">
      <c r="A20" s="33" t="s">
        <v>314</v>
      </c>
      <c r="B20" s="27">
        <v>96000</v>
      </c>
      <c r="C20" s="27">
        <v>96000</v>
      </c>
      <c r="D20" s="25">
        <v>56989</v>
      </c>
      <c r="E20" s="174">
        <f>D20/C20*100</f>
        <v>59.36354166666666</v>
      </c>
      <c r="F20" s="24">
        <v>5194</v>
      </c>
      <c r="G20" s="57"/>
      <c r="H20" s="57"/>
      <c r="Q20" s="24"/>
      <c r="R20" s="57"/>
    </row>
    <row r="21" spans="1:18" ht="24.75" customHeight="1">
      <c r="A21" s="356" t="s">
        <v>140</v>
      </c>
      <c r="B21" s="281">
        <v>0</v>
      </c>
      <c r="C21" s="281">
        <v>400000</v>
      </c>
      <c r="D21" s="281">
        <v>311633</v>
      </c>
      <c r="E21" s="173">
        <f>D21/C21*100</f>
        <v>77.90825</v>
      </c>
      <c r="F21" s="24"/>
      <c r="G21" s="57"/>
      <c r="H21" s="57"/>
      <c r="Q21" s="24"/>
      <c r="R21" s="57"/>
    </row>
    <row r="22" spans="1:18" ht="12.75">
      <c r="A22" s="3" t="s">
        <v>506</v>
      </c>
      <c r="B22" s="9">
        <f>SUM(B18:B21)</f>
        <v>4595000</v>
      </c>
      <c r="C22" s="9">
        <f>SUM(C18:C21)</f>
        <v>5072800</v>
      </c>
      <c r="D22" s="9">
        <f>SUM(D18:D21)</f>
        <v>3300212</v>
      </c>
      <c r="E22" s="10">
        <f>D22/C22*100</f>
        <v>65.05700993534143</v>
      </c>
      <c r="F22" s="18"/>
      <c r="G22" s="30"/>
      <c r="H22" s="30"/>
      <c r="I22" s="309"/>
      <c r="Q22" s="18"/>
      <c r="R22" s="30"/>
    </row>
    <row r="25" spans="1:9" ht="15.75">
      <c r="A25" s="1" t="s">
        <v>596</v>
      </c>
      <c r="B25" s="1"/>
      <c r="D25" s="729">
        <f>D4+D11-D22</f>
        <v>1794313.2699999996</v>
      </c>
      <c r="E25" s="286" t="s">
        <v>100</v>
      </c>
      <c r="H25" s="438"/>
      <c r="I25" s="438"/>
    </row>
    <row r="27" spans="1:4" ht="18.75">
      <c r="A27" s="151"/>
      <c r="D27" s="307"/>
    </row>
    <row r="28" spans="1:4" ht="18.75">
      <c r="A28" s="151"/>
      <c r="D28" s="307"/>
    </row>
    <row r="29" ht="18.75">
      <c r="A29" s="153"/>
    </row>
    <row r="30" ht="18.75">
      <c r="A30" s="153"/>
    </row>
    <row r="31" ht="15.75">
      <c r="A31" s="155"/>
    </row>
    <row r="32" ht="18.75">
      <c r="A32" s="153"/>
    </row>
    <row r="33" ht="18.75">
      <c r="A33" s="153"/>
    </row>
    <row r="34" ht="18.75">
      <c r="A34" s="153"/>
    </row>
    <row r="35" ht="18.75">
      <c r="A35" s="157"/>
    </row>
    <row r="36" ht="18.75">
      <c r="A36" s="157"/>
    </row>
    <row r="37" ht="18.75">
      <c r="A37" s="157"/>
    </row>
    <row r="38" ht="18.75">
      <c r="A38" s="153"/>
    </row>
    <row r="39" ht="18.75">
      <c r="A39" s="153"/>
    </row>
    <row r="40" ht="15.75">
      <c r="A40" s="156"/>
    </row>
    <row r="41" ht="18.75">
      <c r="A41" s="154"/>
    </row>
    <row r="42" ht="18.75">
      <c r="A42" s="154"/>
    </row>
    <row r="43" ht="18.75">
      <c r="A43" s="154"/>
    </row>
    <row r="44" ht="18.75">
      <c r="A44" s="152"/>
    </row>
    <row r="45" ht="18.75">
      <c r="A45" s="154"/>
    </row>
    <row r="46" ht="18.75">
      <c r="A46" s="154"/>
    </row>
    <row r="47" ht="18.75">
      <c r="A47" s="154"/>
    </row>
    <row r="48" ht="15.75">
      <c r="A48" s="155"/>
    </row>
    <row r="49" ht="18.75">
      <c r="A49" s="154"/>
    </row>
    <row r="50" ht="15.75">
      <c r="A50" s="156"/>
    </row>
    <row r="51" ht="18.75">
      <c r="A51" s="152"/>
    </row>
    <row r="52" ht="15.75">
      <c r="A52" s="155"/>
    </row>
    <row r="53" ht="15.75">
      <c r="A53" s="156"/>
    </row>
    <row r="54" ht="15.75">
      <c r="A54" s="156"/>
    </row>
    <row r="55" ht="18.75">
      <c r="A55" s="154"/>
    </row>
    <row r="56" spans="1:2" ht="18.75">
      <c r="A56" s="154"/>
      <c r="B56" s="152"/>
    </row>
    <row r="57" ht="18.75">
      <c r="A57" s="15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J15" sqref="J1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0" t="s">
        <v>597</v>
      </c>
      <c r="B1" s="240"/>
      <c r="C1" s="240"/>
      <c r="D1" s="240"/>
      <c r="E1" s="240"/>
    </row>
    <row r="2" spans="1:5" ht="17.25" customHeight="1">
      <c r="A2" s="240"/>
      <c r="B2" s="240"/>
      <c r="C2" s="240"/>
      <c r="D2" s="240"/>
      <c r="E2" s="240"/>
    </row>
    <row r="3" spans="1:2" ht="15.75">
      <c r="A3" s="1"/>
      <c r="B3" s="1"/>
    </row>
    <row r="4" spans="1:5" ht="15.75">
      <c r="A4" s="1" t="s">
        <v>949</v>
      </c>
      <c r="B4" s="1" t="s">
        <v>154</v>
      </c>
      <c r="D4" s="285">
        <v>30647805.78</v>
      </c>
      <c r="E4" s="2" t="s">
        <v>100</v>
      </c>
    </row>
    <row r="5" spans="1:2" ht="15.75">
      <c r="A5" s="1"/>
      <c r="B5" s="541"/>
    </row>
    <row r="6" spans="1:2" ht="15.75">
      <c r="A6" s="1" t="s">
        <v>624</v>
      </c>
      <c r="B6" s="1"/>
    </row>
    <row r="7" spans="1:5" ht="26.25" customHeight="1">
      <c r="A7" s="77"/>
      <c r="B7" s="51" t="s">
        <v>133</v>
      </c>
      <c r="C7" s="6" t="s">
        <v>134</v>
      </c>
      <c r="D7" s="5" t="s">
        <v>1145</v>
      </c>
      <c r="E7" s="50" t="s">
        <v>136</v>
      </c>
    </row>
    <row r="8" spans="1:5" ht="16.5" customHeight="1">
      <c r="A8" s="483" t="s">
        <v>1080</v>
      </c>
      <c r="B8" s="27">
        <v>0</v>
      </c>
      <c r="C8" s="27">
        <v>0</v>
      </c>
      <c r="D8" s="27">
        <v>338775</v>
      </c>
      <c r="E8" s="236" t="s">
        <v>479</v>
      </c>
    </row>
    <row r="9" spans="1:5" ht="25.5" customHeight="1">
      <c r="A9" s="464" t="s">
        <v>948</v>
      </c>
      <c r="B9" s="281">
        <v>0</v>
      </c>
      <c r="C9" s="281">
        <v>0</v>
      </c>
      <c r="D9" s="281">
        <v>67100000</v>
      </c>
      <c r="E9" s="173" t="s">
        <v>479</v>
      </c>
    </row>
    <row r="10" spans="1:5" ht="14.25" customHeight="1">
      <c r="A10" s="483" t="s">
        <v>1198</v>
      </c>
      <c r="B10" s="281">
        <v>0</v>
      </c>
      <c r="C10" s="281">
        <v>0</v>
      </c>
      <c r="D10" s="281">
        <v>1882824</v>
      </c>
      <c r="E10" s="535" t="s">
        <v>479</v>
      </c>
    </row>
    <row r="11" spans="1:5" ht="24.75" customHeight="1">
      <c r="A11" s="464" t="s">
        <v>1043</v>
      </c>
      <c r="B11" s="281">
        <v>0</v>
      </c>
      <c r="C11" s="281">
        <v>0</v>
      </c>
      <c r="D11" s="302">
        <v>40000000</v>
      </c>
      <c r="E11" s="535" t="s">
        <v>479</v>
      </c>
    </row>
    <row r="12" spans="1:5" ht="12.75">
      <c r="A12" s="3" t="s">
        <v>505</v>
      </c>
      <c r="B12" s="9">
        <f>SUM(B8)</f>
        <v>0</v>
      </c>
      <c r="C12" s="9">
        <f>SUM(C8:C11)</f>
        <v>0</v>
      </c>
      <c r="D12" s="9">
        <f>SUM(D8:D11)</f>
        <v>109321599</v>
      </c>
      <c r="E12" s="311" t="s">
        <v>479</v>
      </c>
    </row>
    <row r="13" ht="14.25" customHeight="1">
      <c r="A13" s="298"/>
    </row>
    <row r="14" ht="14.25" customHeight="1">
      <c r="A14" s="17"/>
    </row>
    <row r="15" spans="1:8" ht="15.75" customHeight="1">
      <c r="A15" s="1" t="s">
        <v>625</v>
      </c>
      <c r="B15" s="1"/>
      <c r="D15" s="473">
        <f>D4+D12</f>
        <v>139969404.78</v>
      </c>
      <c r="E15" s="474" t="s">
        <v>100</v>
      </c>
      <c r="H15" s="119"/>
    </row>
    <row r="16" ht="12" customHeight="1"/>
    <row r="18" spans="1:2" ht="15.75">
      <c r="A18" s="1" t="s">
        <v>102</v>
      </c>
      <c r="B18" s="1"/>
    </row>
    <row r="19" spans="1:5" ht="26.25" customHeight="1">
      <c r="A19" s="3"/>
      <c r="B19" s="51" t="s">
        <v>133</v>
      </c>
      <c r="C19" s="6" t="s">
        <v>134</v>
      </c>
      <c r="D19" s="235" t="s">
        <v>1145</v>
      </c>
      <c r="E19" s="50" t="s">
        <v>136</v>
      </c>
    </row>
    <row r="20" spans="1:5" ht="15.75" customHeight="1">
      <c r="A20" s="483" t="s">
        <v>507</v>
      </c>
      <c r="B20" s="27">
        <v>0</v>
      </c>
      <c r="C20" s="27">
        <v>97747900</v>
      </c>
      <c r="D20" s="25">
        <v>56899860</v>
      </c>
      <c r="E20" s="236">
        <f>D20/C20*100</f>
        <v>58.21082601263045</v>
      </c>
    </row>
    <row r="21" spans="1:10" ht="12.75">
      <c r="A21" s="3" t="s">
        <v>506</v>
      </c>
      <c r="B21" s="9">
        <f>SUM(B20:B20)</f>
        <v>0</v>
      </c>
      <c r="C21" s="9">
        <f>SUM(C20)</f>
        <v>97747900</v>
      </c>
      <c r="D21" s="9">
        <f>SUM(D20:D20)</f>
        <v>56899860</v>
      </c>
      <c r="E21" s="10">
        <f>D21/C21*100</f>
        <v>58.21082601263045</v>
      </c>
      <c r="H21" s="856"/>
      <c r="I21" s="856"/>
      <c r="J21" s="857"/>
    </row>
    <row r="22" ht="12" customHeight="1">
      <c r="C22" s="15"/>
    </row>
    <row r="23" ht="12.75">
      <c r="D23" s="148"/>
    </row>
    <row r="24" spans="1:5" ht="12.75">
      <c r="A24" t="s">
        <v>529</v>
      </c>
      <c r="D24" s="148">
        <v>-68250014</v>
      </c>
      <c r="E24" t="s">
        <v>100</v>
      </c>
    </row>
    <row r="25" spans="7:9" ht="12.75">
      <c r="G25" s="856"/>
      <c r="H25" s="856"/>
      <c r="I25" s="857"/>
    </row>
    <row r="26" spans="1:5" ht="15.75">
      <c r="A26" s="1" t="s">
        <v>598</v>
      </c>
      <c r="B26" s="1"/>
      <c r="D26" s="730">
        <v>14819531</v>
      </c>
      <c r="E26" s="2" t="s">
        <v>100</v>
      </c>
    </row>
    <row r="28" ht="12.75">
      <c r="D28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53"/>
  <sheetViews>
    <sheetView workbookViewId="0" topLeftCell="A1">
      <selection activeCell="E158" sqref="E158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3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75" t="s">
        <v>599</v>
      </c>
      <c r="B1" s="875"/>
      <c r="C1" s="875"/>
      <c r="D1" s="875"/>
      <c r="E1" s="875"/>
      <c r="F1" s="875"/>
      <c r="G1" s="875"/>
      <c r="H1" s="875"/>
      <c r="I1" s="875"/>
    </row>
    <row r="2" spans="1:8" ht="30.75" customHeight="1">
      <c r="A2" s="662" t="s">
        <v>673</v>
      </c>
      <c r="B2" s="663" t="s">
        <v>674</v>
      </c>
      <c r="C2" s="664" t="s">
        <v>675</v>
      </c>
      <c r="D2" s="664" t="s">
        <v>676</v>
      </c>
      <c r="E2" s="664" t="s">
        <v>677</v>
      </c>
      <c r="F2" s="664" t="s">
        <v>678</v>
      </c>
      <c r="G2" s="664" t="s">
        <v>679</v>
      </c>
      <c r="H2" s="665" t="s">
        <v>680</v>
      </c>
    </row>
    <row r="3" spans="1:10" ht="12.75" customHeight="1">
      <c r="A3" s="876" t="s">
        <v>681</v>
      </c>
      <c r="B3" s="877"/>
      <c r="C3" s="877"/>
      <c r="D3" s="877"/>
      <c r="E3" s="877"/>
      <c r="F3" s="877"/>
      <c r="G3" s="877"/>
      <c r="H3" s="878"/>
      <c r="J3" s="393"/>
    </row>
    <row r="4" spans="1:10" ht="15">
      <c r="A4" s="666">
        <v>98</v>
      </c>
      <c r="B4" s="667" t="s">
        <v>682</v>
      </c>
      <c r="C4" s="668">
        <v>4987462</v>
      </c>
      <c r="D4" s="669">
        <v>213600</v>
      </c>
      <c r="E4" s="669">
        <v>3684918</v>
      </c>
      <c r="F4" s="670"/>
      <c r="G4" s="670"/>
      <c r="H4" s="671">
        <f aca="true" t="shared" si="0" ref="H4:H38">SUM(D4:F4)</f>
        <v>3898518</v>
      </c>
      <c r="J4" s="393"/>
    </row>
    <row r="5" spans="1:10" ht="12.75" customHeight="1">
      <c r="A5" s="666">
        <v>99</v>
      </c>
      <c r="B5" s="667" t="s">
        <v>683</v>
      </c>
      <c r="C5" s="668">
        <v>2792756</v>
      </c>
      <c r="D5" s="669">
        <v>1477038</v>
      </c>
      <c r="E5" s="669">
        <v>1194945</v>
      </c>
      <c r="F5" s="670"/>
      <c r="G5" s="670"/>
      <c r="H5" s="671">
        <f t="shared" si="0"/>
        <v>2671983</v>
      </c>
      <c r="J5" s="393"/>
    </row>
    <row r="6" spans="1:10" ht="13.5" customHeight="1">
      <c r="A6" s="666">
        <v>100</v>
      </c>
      <c r="B6" s="667" t="s">
        <v>684</v>
      </c>
      <c r="C6" s="668">
        <v>988200</v>
      </c>
      <c r="D6" s="669">
        <v>988200</v>
      </c>
      <c r="E6" s="669"/>
      <c r="F6" s="670"/>
      <c r="G6" s="670"/>
      <c r="H6" s="671">
        <f t="shared" si="0"/>
        <v>988200</v>
      </c>
      <c r="J6" s="393"/>
    </row>
    <row r="7" spans="1:10" ht="13.5" customHeight="1">
      <c r="A7" s="666">
        <v>101</v>
      </c>
      <c r="B7" s="667" t="s">
        <v>685</v>
      </c>
      <c r="C7" s="668">
        <v>3582195</v>
      </c>
      <c r="D7" s="669">
        <v>3504074</v>
      </c>
      <c r="E7" s="669"/>
      <c r="F7" s="670"/>
      <c r="G7" s="670"/>
      <c r="H7" s="671">
        <f t="shared" si="0"/>
        <v>3504074</v>
      </c>
      <c r="J7" s="393"/>
    </row>
    <row r="8" spans="1:10" ht="13.5" customHeight="1">
      <c r="A8" s="666">
        <v>102</v>
      </c>
      <c r="B8" s="667" t="s">
        <v>686</v>
      </c>
      <c r="C8" s="668">
        <v>1350262</v>
      </c>
      <c r="D8" s="669">
        <v>1141967</v>
      </c>
      <c r="E8" s="669">
        <v>81516</v>
      </c>
      <c r="F8" s="670"/>
      <c r="G8" s="670"/>
      <c r="H8" s="671">
        <f t="shared" si="0"/>
        <v>1223483</v>
      </c>
      <c r="J8" s="393"/>
    </row>
    <row r="9" spans="1:10" ht="12.75" customHeight="1">
      <c r="A9" s="666">
        <v>103</v>
      </c>
      <c r="B9" s="667" t="s">
        <v>687</v>
      </c>
      <c r="C9" s="668">
        <v>1397929</v>
      </c>
      <c r="D9" s="669">
        <v>1359943</v>
      </c>
      <c r="E9" s="669"/>
      <c r="F9" s="670"/>
      <c r="G9" s="670"/>
      <c r="H9" s="671">
        <f t="shared" si="0"/>
        <v>1359943</v>
      </c>
      <c r="J9" s="393"/>
    </row>
    <row r="10" spans="1:10" ht="15">
      <c r="A10" s="666">
        <v>104</v>
      </c>
      <c r="B10" s="667" t="s">
        <v>688</v>
      </c>
      <c r="C10" s="668">
        <v>2000000</v>
      </c>
      <c r="D10" s="669">
        <v>1313678</v>
      </c>
      <c r="E10" s="669">
        <v>539298</v>
      </c>
      <c r="F10" s="670"/>
      <c r="G10" s="670"/>
      <c r="H10" s="671">
        <f t="shared" si="0"/>
        <v>1852976</v>
      </c>
      <c r="J10" s="393"/>
    </row>
    <row r="11" spans="1:10" ht="15">
      <c r="A11" s="666">
        <v>105</v>
      </c>
      <c r="B11" s="667" t="s">
        <v>689</v>
      </c>
      <c r="C11" s="668">
        <v>1497700</v>
      </c>
      <c r="D11" s="669"/>
      <c r="E11" s="669">
        <v>746880</v>
      </c>
      <c r="F11" s="670"/>
      <c r="G11" s="670"/>
      <c r="H11" s="671">
        <f t="shared" si="0"/>
        <v>746880</v>
      </c>
      <c r="J11" s="393"/>
    </row>
    <row r="12" spans="1:10" ht="15">
      <c r="A12" s="666">
        <v>106</v>
      </c>
      <c r="B12" s="667" t="s">
        <v>690</v>
      </c>
      <c r="C12" s="668">
        <v>2490186</v>
      </c>
      <c r="D12" s="669">
        <v>220000</v>
      </c>
      <c r="E12" s="669">
        <v>2054862</v>
      </c>
      <c r="F12" s="670"/>
      <c r="G12" s="670"/>
      <c r="H12" s="671">
        <f t="shared" si="0"/>
        <v>2274862</v>
      </c>
      <c r="J12" s="393"/>
    </row>
    <row r="13" spans="1:10" ht="15">
      <c r="A13" s="666">
        <v>107</v>
      </c>
      <c r="B13" s="667" t="s">
        <v>691</v>
      </c>
      <c r="C13" s="668">
        <v>3621035</v>
      </c>
      <c r="D13" s="669">
        <v>159600</v>
      </c>
      <c r="E13" s="669">
        <v>2574306</v>
      </c>
      <c r="F13" s="670"/>
      <c r="G13" s="670"/>
      <c r="H13" s="671">
        <f t="shared" si="0"/>
        <v>2733906</v>
      </c>
      <c r="J13" s="393"/>
    </row>
    <row r="14" spans="1:10" ht="15">
      <c r="A14" s="666">
        <v>108</v>
      </c>
      <c r="B14" s="667" t="s">
        <v>692</v>
      </c>
      <c r="C14" s="668">
        <v>1500000</v>
      </c>
      <c r="D14" s="669">
        <v>78483</v>
      </c>
      <c r="E14" s="669">
        <v>246594</v>
      </c>
      <c r="F14" s="670">
        <v>919572</v>
      </c>
      <c r="G14" s="670"/>
      <c r="H14" s="671">
        <f t="shared" si="0"/>
        <v>1244649</v>
      </c>
      <c r="J14" s="393"/>
    </row>
    <row r="15" spans="1:10" ht="15">
      <c r="A15" s="666">
        <v>109</v>
      </c>
      <c r="B15" s="667" t="s">
        <v>693</v>
      </c>
      <c r="C15" s="668">
        <v>851799</v>
      </c>
      <c r="D15" s="669">
        <v>342668.5</v>
      </c>
      <c r="E15" s="669">
        <v>270837</v>
      </c>
      <c r="F15" s="670"/>
      <c r="G15" s="670"/>
      <c r="H15" s="671">
        <f t="shared" si="0"/>
        <v>613505.5</v>
      </c>
      <c r="J15" s="393"/>
    </row>
    <row r="16" spans="1:10" ht="15">
      <c r="A16" s="666">
        <v>110</v>
      </c>
      <c r="B16" s="667" t="s">
        <v>694</v>
      </c>
      <c r="C16" s="668">
        <v>1734079</v>
      </c>
      <c r="D16" s="669">
        <v>992825</v>
      </c>
      <c r="E16" s="669">
        <v>583982</v>
      </c>
      <c r="F16" s="670"/>
      <c r="G16" s="670"/>
      <c r="H16" s="671">
        <f t="shared" si="0"/>
        <v>1576807</v>
      </c>
      <c r="J16" s="393"/>
    </row>
    <row r="17" spans="1:10" ht="15">
      <c r="A17" s="666">
        <v>111</v>
      </c>
      <c r="B17" s="667" t="s">
        <v>695</v>
      </c>
      <c r="C17" s="668">
        <v>1408980</v>
      </c>
      <c r="D17" s="669">
        <v>78000</v>
      </c>
      <c r="E17" s="669">
        <v>1155623</v>
      </c>
      <c r="F17" s="670"/>
      <c r="G17" s="670"/>
      <c r="H17" s="671">
        <f t="shared" si="0"/>
        <v>1233623</v>
      </c>
      <c r="J17" s="393"/>
    </row>
    <row r="18" spans="1:10" ht="15">
      <c r="A18" s="666">
        <v>112</v>
      </c>
      <c r="B18" s="667" t="s">
        <v>696</v>
      </c>
      <c r="C18" s="668">
        <v>1799144</v>
      </c>
      <c r="D18" s="669"/>
      <c r="E18" s="669">
        <v>1322538.6</v>
      </c>
      <c r="F18" s="670">
        <v>150000</v>
      </c>
      <c r="G18" s="670"/>
      <c r="H18" s="671">
        <f t="shared" si="0"/>
        <v>1472538.6</v>
      </c>
      <c r="J18" s="393"/>
    </row>
    <row r="19" spans="1:10" ht="15">
      <c r="A19" s="666">
        <v>113</v>
      </c>
      <c r="B19" s="667" t="s">
        <v>697</v>
      </c>
      <c r="C19" s="668">
        <v>1786000</v>
      </c>
      <c r="D19" s="669">
        <v>535800</v>
      </c>
      <c r="E19" s="669">
        <v>885192</v>
      </c>
      <c r="F19" s="670">
        <v>337408</v>
      </c>
      <c r="G19" s="670"/>
      <c r="H19" s="671">
        <f t="shared" si="0"/>
        <v>1758400</v>
      </c>
      <c r="J19" s="393"/>
    </row>
    <row r="20" spans="1:10" ht="15">
      <c r="A20" s="666">
        <v>114</v>
      </c>
      <c r="B20" s="667" t="s">
        <v>698</v>
      </c>
      <c r="C20" s="668">
        <v>1882748</v>
      </c>
      <c r="D20" s="669"/>
      <c r="E20" s="669">
        <v>1353014.8</v>
      </c>
      <c r="F20" s="670">
        <v>127662</v>
      </c>
      <c r="G20" s="670"/>
      <c r="H20" s="671">
        <f t="shared" si="0"/>
        <v>1480676.8</v>
      </c>
      <c r="J20" s="393"/>
    </row>
    <row r="21" spans="1:10" ht="15">
      <c r="A21" s="666">
        <v>115</v>
      </c>
      <c r="B21" s="667" t="s">
        <v>699</v>
      </c>
      <c r="C21" s="668">
        <v>2000000</v>
      </c>
      <c r="D21" s="669">
        <v>57544</v>
      </c>
      <c r="E21" s="669">
        <v>1872295</v>
      </c>
      <c r="F21" s="670"/>
      <c r="G21" s="670"/>
      <c r="H21" s="671">
        <f t="shared" si="0"/>
        <v>1929839</v>
      </c>
      <c r="J21" s="393"/>
    </row>
    <row r="22" spans="1:10" ht="15">
      <c r="A22" s="666">
        <v>116</v>
      </c>
      <c r="B22" s="667" t="s">
        <v>700</v>
      </c>
      <c r="C22" s="668">
        <v>916997</v>
      </c>
      <c r="D22" s="669">
        <v>873967</v>
      </c>
      <c r="E22" s="669"/>
      <c r="F22" s="670"/>
      <c r="G22" s="670"/>
      <c r="H22" s="671">
        <f t="shared" si="0"/>
        <v>873967</v>
      </c>
      <c r="J22" s="393"/>
    </row>
    <row r="23" spans="1:10" ht="15">
      <c r="A23" s="666">
        <v>117</v>
      </c>
      <c r="B23" s="667" t="s">
        <v>701</v>
      </c>
      <c r="C23" s="668">
        <v>4004669</v>
      </c>
      <c r="D23" s="669">
        <v>150000</v>
      </c>
      <c r="E23" s="669">
        <v>3394761</v>
      </c>
      <c r="F23" s="670"/>
      <c r="G23" s="670"/>
      <c r="H23" s="671">
        <f t="shared" si="0"/>
        <v>3544761</v>
      </c>
      <c r="J23" s="393"/>
    </row>
    <row r="24" spans="1:10" ht="15">
      <c r="A24" s="666">
        <v>118</v>
      </c>
      <c r="B24" s="667" t="s">
        <v>702</v>
      </c>
      <c r="C24" s="668">
        <v>1921491</v>
      </c>
      <c r="D24" s="669">
        <v>100000</v>
      </c>
      <c r="E24" s="669">
        <v>1069085</v>
      </c>
      <c r="F24" s="670">
        <v>155305</v>
      </c>
      <c r="G24" s="670"/>
      <c r="H24" s="671">
        <f t="shared" si="0"/>
        <v>1324390</v>
      </c>
      <c r="J24" s="393"/>
    </row>
    <row r="25" spans="1:10" ht="15">
      <c r="A25" s="666">
        <v>119</v>
      </c>
      <c r="B25" s="667" t="s">
        <v>703</v>
      </c>
      <c r="C25" s="668">
        <v>1498830</v>
      </c>
      <c r="D25" s="669">
        <v>1498830</v>
      </c>
      <c r="E25" s="669"/>
      <c r="F25" s="670"/>
      <c r="G25" s="670"/>
      <c r="H25" s="671">
        <f t="shared" si="0"/>
        <v>1498830</v>
      </c>
      <c r="J25" s="393"/>
    </row>
    <row r="26" spans="1:10" ht="12.75" customHeight="1">
      <c r="A26" s="666">
        <v>120</v>
      </c>
      <c r="B26" s="667" t="s">
        <v>704</v>
      </c>
      <c r="C26" s="668">
        <v>1200000</v>
      </c>
      <c r="D26" s="669">
        <v>76850</v>
      </c>
      <c r="E26" s="669">
        <v>824185.2</v>
      </c>
      <c r="F26" s="670"/>
      <c r="G26" s="670"/>
      <c r="H26" s="671">
        <f t="shared" si="0"/>
        <v>901035.2</v>
      </c>
      <c r="J26" s="393"/>
    </row>
    <row r="27" spans="1:10" ht="13.5" customHeight="1">
      <c r="A27" s="666">
        <v>121</v>
      </c>
      <c r="B27" s="667" t="s">
        <v>705</v>
      </c>
      <c r="C27" s="668">
        <v>5000000</v>
      </c>
      <c r="D27" s="669"/>
      <c r="E27" s="669">
        <v>4750999</v>
      </c>
      <c r="F27" s="670">
        <v>60000</v>
      </c>
      <c r="G27" s="670"/>
      <c r="H27" s="671">
        <f t="shared" si="0"/>
        <v>4810999</v>
      </c>
      <c r="J27" s="393"/>
    </row>
    <row r="28" spans="1:10" ht="13.5" customHeight="1">
      <c r="A28" s="666">
        <v>122</v>
      </c>
      <c r="B28" s="667" t="s">
        <v>706</v>
      </c>
      <c r="C28" s="668">
        <v>1199738</v>
      </c>
      <c r="D28" s="669"/>
      <c r="E28" s="669">
        <v>947602</v>
      </c>
      <c r="F28" s="670">
        <v>97770</v>
      </c>
      <c r="G28" s="670"/>
      <c r="H28" s="671">
        <f t="shared" si="0"/>
        <v>1045372</v>
      </c>
      <c r="J28" s="393"/>
    </row>
    <row r="29" spans="1:10" ht="15">
      <c r="A29" s="666">
        <v>123</v>
      </c>
      <c r="B29" s="672" t="s">
        <v>707</v>
      </c>
      <c r="C29" s="668">
        <v>2000000</v>
      </c>
      <c r="D29" s="669"/>
      <c r="E29" s="669">
        <v>577102</v>
      </c>
      <c r="F29" s="670">
        <v>736100</v>
      </c>
      <c r="G29" s="670"/>
      <c r="H29" s="671">
        <f t="shared" si="0"/>
        <v>1313202</v>
      </c>
      <c r="J29" s="393"/>
    </row>
    <row r="30" spans="1:10" ht="15">
      <c r="A30" s="666">
        <v>124</v>
      </c>
      <c r="B30" s="667" t="s">
        <v>708</v>
      </c>
      <c r="C30" s="668">
        <v>2900000</v>
      </c>
      <c r="D30" s="669"/>
      <c r="E30" s="669">
        <v>2828800</v>
      </c>
      <c r="F30" s="670"/>
      <c r="G30" s="670"/>
      <c r="H30" s="671">
        <f t="shared" si="0"/>
        <v>2828800</v>
      </c>
      <c r="J30" s="393"/>
    </row>
    <row r="31" spans="1:10" ht="15">
      <c r="A31" s="666">
        <v>125</v>
      </c>
      <c r="B31" s="667" t="s">
        <v>709</v>
      </c>
      <c r="C31" s="673">
        <v>2900000</v>
      </c>
      <c r="D31" s="669"/>
      <c r="E31" s="669">
        <v>2900000</v>
      </c>
      <c r="F31" s="670"/>
      <c r="G31" s="670"/>
      <c r="H31" s="671">
        <f t="shared" si="0"/>
        <v>2900000</v>
      </c>
      <c r="J31" s="393"/>
    </row>
    <row r="32" spans="1:10" ht="15">
      <c r="A32" s="674">
        <v>126</v>
      </c>
      <c r="B32" s="675" t="s">
        <v>710</v>
      </c>
      <c r="C32" s="676">
        <v>500000</v>
      </c>
      <c r="D32" s="669">
        <v>42473</v>
      </c>
      <c r="E32" s="669">
        <v>394620.6</v>
      </c>
      <c r="F32" s="670"/>
      <c r="G32" s="670"/>
      <c r="H32" s="671">
        <f t="shared" si="0"/>
        <v>437093.6</v>
      </c>
      <c r="J32" s="393"/>
    </row>
    <row r="33" spans="1:10" ht="15">
      <c r="A33" s="674">
        <v>127</v>
      </c>
      <c r="B33" s="667" t="s">
        <v>711</v>
      </c>
      <c r="C33" s="676">
        <v>478294</v>
      </c>
      <c r="D33" s="669"/>
      <c r="E33" s="669">
        <v>471581</v>
      </c>
      <c r="F33" s="670"/>
      <c r="G33" s="670"/>
      <c r="H33" s="671">
        <f t="shared" si="0"/>
        <v>471581</v>
      </c>
      <c r="J33" s="393"/>
    </row>
    <row r="34" spans="1:10" ht="15">
      <c r="A34" s="674">
        <v>128</v>
      </c>
      <c r="B34" s="667" t="s">
        <v>712</v>
      </c>
      <c r="C34" s="676">
        <v>1007000</v>
      </c>
      <c r="D34" s="669"/>
      <c r="E34" s="669">
        <v>1007000</v>
      </c>
      <c r="F34" s="670"/>
      <c r="G34" s="670"/>
      <c r="H34" s="671">
        <f t="shared" si="0"/>
        <v>1007000</v>
      </c>
      <c r="J34" s="393"/>
    </row>
    <row r="35" spans="1:10" ht="15">
      <c r="A35" s="674">
        <v>129</v>
      </c>
      <c r="B35" s="667" t="s">
        <v>713</v>
      </c>
      <c r="C35" s="676">
        <v>1092280</v>
      </c>
      <c r="D35" s="669"/>
      <c r="E35" s="669">
        <v>868526</v>
      </c>
      <c r="F35" s="670"/>
      <c r="G35" s="670"/>
      <c r="H35" s="671">
        <f t="shared" si="0"/>
        <v>868526</v>
      </c>
      <c r="J35" s="393"/>
    </row>
    <row r="36" spans="1:10" ht="15">
      <c r="A36" s="674">
        <v>130</v>
      </c>
      <c r="B36" s="667" t="s">
        <v>714</v>
      </c>
      <c r="C36" s="676">
        <v>1999270</v>
      </c>
      <c r="D36" s="669"/>
      <c r="E36" s="669">
        <v>946941</v>
      </c>
      <c r="F36" s="670">
        <v>686858</v>
      </c>
      <c r="G36" s="670"/>
      <c r="H36" s="671">
        <f t="shared" si="0"/>
        <v>1633799</v>
      </c>
      <c r="J36" s="393"/>
    </row>
    <row r="37" spans="1:10" ht="15">
      <c r="A37" s="674">
        <v>131</v>
      </c>
      <c r="B37" s="667" t="s">
        <v>715</v>
      </c>
      <c r="C37" s="676">
        <v>948423</v>
      </c>
      <c r="D37" s="669"/>
      <c r="E37" s="669">
        <v>818006.5</v>
      </c>
      <c r="F37" s="670"/>
      <c r="G37" s="670"/>
      <c r="H37" s="671">
        <f t="shared" si="0"/>
        <v>818006.5</v>
      </c>
      <c r="J37" s="393"/>
    </row>
    <row r="38" spans="1:10" ht="15">
      <c r="A38" s="674">
        <v>132</v>
      </c>
      <c r="B38" s="667" t="s">
        <v>716</v>
      </c>
      <c r="C38" s="676">
        <v>1000000</v>
      </c>
      <c r="D38" s="669"/>
      <c r="E38" s="669">
        <v>328800</v>
      </c>
      <c r="F38" s="670">
        <v>671200</v>
      </c>
      <c r="G38" s="670"/>
      <c r="H38" s="671">
        <f t="shared" si="0"/>
        <v>1000000</v>
      </c>
      <c r="J38" s="393"/>
    </row>
    <row r="39" spans="1:10" ht="15">
      <c r="A39" s="674">
        <v>133</v>
      </c>
      <c r="B39" s="667" t="s">
        <v>717</v>
      </c>
      <c r="C39" s="676">
        <v>1075900</v>
      </c>
      <c r="D39" s="669"/>
      <c r="E39" s="669">
        <v>313900</v>
      </c>
      <c r="F39" s="670">
        <v>538773</v>
      </c>
      <c r="G39" s="670">
        <v>96000</v>
      </c>
      <c r="H39" s="671">
        <f>SUM(D39:G39)</f>
        <v>948673</v>
      </c>
      <c r="J39" s="393"/>
    </row>
    <row r="40" spans="1:10" ht="13.5" customHeight="1">
      <c r="A40" s="876" t="s">
        <v>718</v>
      </c>
      <c r="B40" s="877"/>
      <c r="C40" s="877"/>
      <c r="D40" s="877"/>
      <c r="E40" s="877"/>
      <c r="F40" s="877"/>
      <c r="G40" s="877"/>
      <c r="H40" s="878"/>
      <c r="J40" s="393"/>
    </row>
    <row r="41" spans="1:10" ht="15">
      <c r="A41" s="674">
        <v>134</v>
      </c>
      <c r="B41" s="667" t="s">
        <v>719</v>
      </c>
      <c r="C41" s="676">
        <v>2200000</v>
      </c>
      <c r="D41" s="669"/>
      <c r="E41" s="669">
        <v>2134643</v>
      </c>
      <c r="F41" s="670"/>
      <c r="G41" s="670"/>
      <c r="H41" s="671">
        <f aca="true" t="shared" si="1" ref="H41:H46">SUM(D41:F41)</f>
        <v>2134643</v>
      </c>
      <c r="J41" s="393"/>
    </row>
    <row r="42" spans="1:10" ht="15">
      <c r="A42" s="674">
        <v>135</v>
      </c>
      <c r="B42" s="667" t="s">
        <v>720</v>
      </c>
      <c r="C42" s="676">
        <v>2999999</v>
      </c>
      <c r="D42" s="669"/>
      <c r="E42" s="669">
        <v>901310</v>
      </c>
      <c r="F42" s="670">
        <v>1872503</v>
      </c>
      <c r="G42" s="670"/>
      <c r="H42" s="671">
        <f t="shared" si="1"/>
        <v>2773813</v>
      </c>
      <c r="J42" s="393"/>
    </row>
    <row r="43" spans="1:10" ht="15">
      <c r="A43" s="674">
        <v>136</v>
      </c>
      <c r="B43" s="667" t="s">
        <v>721</v>
      </c>
      <c r="C43" s="676">
        <v>999746</v>
      </c>
      <c r="D43" s="669"/>
      <c r="E43" s="669">
        <v>999746</v>
      </c>
      <c r="F43" s="670"/>
      <c r="G43" s="670"/>
      <c r="H43" s="671">
        <f t="shared" si="1"/>
        <v>999746</v>
      </c>
      <c r="J43" s="393"/>
    </row>
    <row r="44" spans="1:10" ht="15">
      <c r="A44" s="674">
        <v>137</v>
      </c>
      <c r="B44" s="667" t="s">
        <v>722</v>
      </c>
      <c r="C44" s="676">
        <v>1534864</v>
      </c>
      <c r="D44" s="669"/>
      <c r="E44" s="669">
        <v>1116397</v>
      </c>
      <c r="F44" s="670">
        <v>271550</v>
      </c>
      <c r="G44" s="670"/>
      <c r="H44" s="671">
        <f t="shared" si="1"/>
        <v>1387947</v>
      </c>
      <c r="J44" s="393"/>
    </row>
    <row r="45" spans="1:10" ht="15">
      <c r="A45" s="674">
        <v>138</v>
      </c>
      <c r="B45" s="667" t="s">
        <v>723</v>
      </c>
      <c r="C45" s="676">
        <v>2119000</v>
      </c>
      <c r="D45" s="669"/>
      <c r="E45" s="669">
        <v>1730846</v>
      </c>
      <c r="F45" s="670">
        <v>295500</v>
      </c>
      <c r="G45" s="670"/>
      <c r="H45" s="671">
        <f t="shared" si="1"/>
        <v>2026346</v>
      </c>
      <c r="J45" s="393"/>
    </row>
    <row r="46" spans="1:10" ht="15">
      <c r="A46" s="674">
        <v>139</v>
      </c>
      <c r="B46" s="667" t="s">
        <v>724</v>
      </c>
      <c r="C46" s="676">
        <v>6500000</v>
      </c>
      <c r="D46" s="669"/>
      <c r="E46" s="669">
        <v>1508110.5</v>
      </c>
      <c r="F46" s="670">
        <v>4935421</v>
      </c>
      <c r="G46" s="670"/>
      <c r="H46" s="671">
        <f t="shared" si="1"/>
        <v>6443531.5</v>
      </c>
      <c r="J46" s="393"/>
    </row>
    <row r="47" spans="1:10" ht="14.25">
      <c r="A47" s="677">
        <v>140</v>
      </c>
      <c r="B47" s="678" t="s">
        <v>725</v>
      </c>
      <c r="C47" s="676">
        <v>3624930</v>
      </c>
      <c r="D47" s="669"/>
      <c r="E47" s="669"/>
      <c r="F47" s="670">
        <v>2559501</v>
      </c>
      <c r="G47" s="670">
        <v>250000</v>
      </c>
      <c r="H47" s="671">
        <f>SUM(D47:G47)</f>
        <v>2809501</v>
      </c>
      <c r="J47" s="393"/>
    </row>
    <row r="48" spans="1:10" ht="15">
      <c r="A48" s="674">
        <v>141</v>
      </c>
      <c r="B48" s="672" t="s">
        <v>726</v>
      </c>
      <c r="C48" s="676">
        <v>2000000</v>
      </c>
      <c r="D48" s="669"/>
      <c r="E48" s="669">
        <v>641061</v>
      </c>
      <c r="F48" s="670">
        <v>582366</v>
      </c>
      <c r="G48" s="670"/>
      <c r="H48" s="671">
        <f>SUM(D48:F48)</f>
        <v>1223427</v>
      </c>
      <c r="J48" s="393"/>
    </row>
    <row r="49" spans="1:10" ht="13.5" customHeight="1">
      <c r="A49" s="666">
        <v>142</v>
      </c>
      <c r="B49" s="667" t="s">
        <v>727</v>
      </c>
      <c r="C49" s="676">
        <v>1500000</v>
      </c>
      <c r="D49" s="669"/>
      <c r="E49" s="669">
        <v>567357</v>
      </c>
      <c r="F49" s="670">
        <v>449445</v>
      </c>
      <c r="G49" s="670">
        <v>108000</v>
      </c>
      <c r="H49" s="671">
        <f>SUM(D49:G49)</f>
        <v>1124802</v>
      </c>
      <c r="J49" s="393"/>
    </row>
    <row r="50" spans="1:10" ht="15">
      <c r="A50" s="674">
        <v>143</v>
      </c>
      <c r="B50" s="667" t="s">
        <v>728</v>
      </c>
      <c r="C50" s="676">
        <v>5499252</v>
      </c>
      <c r="D50" s="669"/>
      <c r="E50" s="669">
        <v>795216</v>
      </c>
      <c r="F50" s="670">
        <v>4265137</v>
      </c>
      <c r="G50" s="670">
        <v>147775</v>
      </c>
      <c r="H50" s="671">
        <f>SUM(D50:G50)</f>
        <v>5208128</v>
      </c>
      <c r="J50" s="393"/>
    </row>
    <row r="51" spans="1:10" ht="15">
      <c r="A51" s="674">
        <v>144</v>
      </c>
      <c r="B51" s="667" t="s">
        <v>729</v>
      </c>
      <c r="C51" s="676">
        <v>1241378</v>
      </c>
      <c r="D51" s="669"/>
      <c r="E51" s="669">
        <v>272867</v>
      </c>
      <c r="F51" s="670">
        <v>912700</v>
      </c>
      <c r="G51" s="670"/>
      <c r="H51" s="671">
        <f>SUM(D51:F51)</f>
        <v>1185567</v>
      </c>
      <c r="J51" s="393"/>
    </row>
    <row r="52" spans="1:10" ht="14.25">
      <c r="A52" s="677">
        <v>145</v>
      </c>
      <c r="B52" s="679" t="s">
        <v>730</v>
      </c>
      <c r="C52" s="676">
        <v>5497642</v>
      </c>
      <c r="D52" s="669"/>
      <c r="E52" s="669">
        <v>300000</v>
      </c>
      <c r="F52" s="670">
        <v>4393827</v>
      </c>
      <c r="G52" s="670">
        <v>147000</v>
      </c>
      <c r="H52" s="671">
        <f>SUM(D52:G52)</f>
        <v>4840827</v>
      </c>
      <c r="J52" s="393"/>
    </row>
    <row r="53" spans="1:10" ht="15">
      <c r="A53" s="674">
        <v>146</v>
      </c>
      <c r="B53" s="680" t="s">
        <v>731</v>
      </c>
      <c r="C53" s="676">
        <v>2500000</v>
      </c>
      <c r="D53" s="669"/>
      <c r="E53" s="669">
        <v>371288</v>
      </c>
      <c r="F53" s="670">
        <v>1991910</v>
      </c>
      <c r="G53" s="670"/>
      <c r="H53" s="671">
        <f>SUM(D53:F53)</f>
        <v>2363198</v>
      </c>
      <c r="J53" s="393"/>
    </row>
    <row r="54" spans="1:10" ht="14.25">
      <c r="A54" s="677">
        <v>147</v>
      </c>
      <c r="B54" s="681" t="s">
        <v>732</v>
      </c>
      <c r="C54" s="676">
        <v>1566600</v>
      </c>
      <c r="D54" s="669"/>
      <c r="E54" s="669">
        <v>469980</v>
      </c>
      <c r="F54" s="670">
        <v>378000</v>
      </c>
      <c r="G54" s="670">
        <v>406309</v>
      </c>
      <c r="H54" s="671">
        <f>SUM(D54:G54)</f>
        <v>1254289</v>
      </c>
      <c r="J54" s="393"/>
    </row>
    <row r="55" spans="1:10" ht="15">
      <c r="A55" s="674">
        <v>148</v>
      </c>
      <c r="B55" s="680" t="s">
        <v>733</v>
      </c>
      <c r="C55" s="676">
        <v>1022600</v>
      </c>
      <c r="D55" s="669"/>
      <c r="E55" s="669">
        <v>1022600</v>
      </c>
      <c r="F55" s="670"/>
      <c r="G55" s="670"/>
      <c r="H55" s="671">
        <f>SUM(D55:F55)</f>
        <v>1022600</v>
      </c>
      <c r="J55" s="393"/>
    </row>
    <row r="56" spans="1:10" ht="14.25">
      <c r="A56" s="677">
        <v>149</v>
      </c>
      <c r="B56" s="681" t="s">
        <v>734</v>
      </c>
      <c r="C56" s="676">
        <v>1964451</v>
      </c>
      <c r="D56" s="669"/>
      <c r="E56" s="669">
        <v>52500</v>
      </c>
      <c r="F56" s="670">
        <v>1249405</v>
      </c>
      <c r="G56" s="670">
        <v>191909</v>
      </c>
      <c r="H56" s="671">
        <f>SUM(D56:G56)</f>
        <v>1493814</v>
      </c>
      <c r="J56" s="393"/>
    </row>
    <row r="57" spans="1:10" ht="15">
      <c r="A57" s="674">
        <v>150</v>
      </c>
      <c r="B57" s="680" t="s">
        <v>738</v>
      </c>
      <c r="C57" s="676">
        <v>703725</v>
      </c>
      <c r="D57" s="669"/>
      <c r="E57" s="669">
        <v>112626</v>
      </c>
      <c r="F57" s="670">
        <v>490530</v>
      </c>
      <c r="G57" s="670">
        <v>100000</v>
      </c>
      <c r="H57" s="671">
        <f>SUM(D57:G57)</f>
        <v>703156</v>
      </c>
      <c r="J57" s="393"/>
    </row>
    <row r="58" spans="1:10" ht="15">
      <c r="A58" s="674">
        <v>151</v>
      </c>
      <c r="B58" s="680" t="s">
        <v>739</v>
      </c>
      <c r="C58" s="676">
        <v>1327704</v>
      </c>
      <c r="D58" s="669"/>
      <c r="E58" s="669"/>
      <c r="F58" s="670">
        <v>1058416</v>
      </c>
      <c r="G58" s="670"/>
      <c r="H58" s="671">
        <f>SUM(D58:F58)</f>
        <v>1058416</v>
      </c>
      <c r="J58" s="393"/>
    </row>
    <row r="59" spans="1:10" ht="15">
      <c r="A59" s="674">
        <v>152</v>
      </c>
      <c r="B59" s="682" t="s">
        <v>740</v>
      </c>
      <c r="C59" s="676">
        <v>1173481</v>
      </c>
      <c r="D59" s="669"/>
      <c r="E59" s="669"/>
      <c r="F59" s="670">
        <v>908121</v>
      </c>
      <c r="G59" s="670"/>
      <c r="H59" s="671">
        <f>SUM(D59:F59)</f>
        <v>908121</v>
      </c>
      <c r="J59" s="393"/>
    </row>
    <row r="60" spans="1:10" ht="14.25">
      <c r="A60" s="677">
        <v>153</v>
      </c>
      <c r="B60" s="683" t="s">
        <v>741</v>
      </c>
      <c r="C60" s="684">
        <v>1602896</v>
      </c>
      <c r="D60" s="669"/>
      <c r="E60" s="669">
        <v>31200</v>
      </c>
      <c r="F60" s="670">
        <v>1117504</v>
      </c>
      <c r="G60" s="670">
        <v>160502</v>
      </c>
      <c r="H60" s="671">
        <f>SUM(D60:G60)</f>
        <v>1309206</v>
      </c>
      <c r="J60" s="393"/>
    </row>
    <row r="61" spans="1:10" ht="14.25">
      <c r="A61" s="677">
        <v>154</v>
      </c>
      <c r="B61" s="683" t="s">
        <v>742</v>
      </c>
      <c r="C61" s="684">
        <v>1609762</v>
      </c>
      <c r="D61" s="669"/>
      <c r="E61" s="669"/>
      <c r="F61" s="670">
        <v>804881</v>
      </c>
      <c r="G61" s="670">
        <v>698477</v>
      </c>
      <c r="H61" s="671">
        <f>SUM(D61:G61)</f>
        <v>1503358</v>
      </c>
      <c r="J61" s="393"/>
    </row>
    <row r="62" spans="1:10" ht="14.25">
      <c r="A62" s="677">
        <v>155</v>
      </c>
      <c r="B62" s="685" t="s">
        <v>743</v>
      </c>
      <c r="C62" s="684">
        <v>2500000</v>
      </c>
      <c r="D62" s="669"/>
      <c r="E62" s="669"/>
      <c r="F62" s="670">
        <v>900000</v>
      </c>
      <c r="G62" s="670">
        <v>800000</v>
      </c>
      <c r="H62" s="671">
        <f>SUM(D62:G62)</f>
        <v>1700000</v>
      </c>
      <c r="J62" s="393"/>
    </row>
    <row r="63" spans="1:10" ht="14.25">
      <c r="A63" s="686">
        <v>156</v>
      </c>
      <c r="B63" s="685" t="s">
        <v>744</v>
      </c>
      <c r="C63" s="684">
        <v>1195364</v>
      </c>
      <c r="D63" s="669"/>
      <c r="E63" s="669"/>
      <c r="F63" s="670">
        <v>1149438</v>
      </c>
      <c r="G63" s="670"/>
      <c r="H63" s="671">
        <f>SUM(D63:G63)</f>
        <v>1149438</v>
      </c>
      <c r="J63" s="393"/>
    </row>
    <row r="64" spans="1:10" ht="13.5" customHeight="1">
      <c r="A64" s="674">
        <v>157</v>
      </c>
      <c r="B64" s="687" t="s">
        <v>745</v>
      </c>
      <c r="C64" s="684">
        <v>926898</v>
      </c>
      <c r="D64" s="669"/>
      <c r="E64" s="669"/>
      <c r="F64" s="670">
        <v>620804</v>
      </c>
      <c r="G64" s="670"/>
      <c r="H64" s="671">
        <f>SUM(D64:F64)</f>
        <v>620804</v>
      </c>
      <c r="J64" s="393"/>
    </row>
    <row r="65" spans="1:10" ht="15">
      <c r="A65" s="674">
        <v>158</v>
      </c>
      <c r="B65" s="687" t="s">
        <v>747</v>
      </c>
      <c r="C65" s="684">
        <v>997010</v>
      </c>
      <c r="D65" s="669"/>
      <c r="E65" s="669"/>
      <c r="F65" s="670">
        <v>887630</v>
      </c>
      <c r="G65" s="670"/>
      <c r="H65" s="671">
        <f>SUM(D65:F65)</f>
        <v>887630</v>
      </c>
      <c r="J65" s="393"/>
    </row>
    <row r="66" spans="1:10" ht="15">
      <c r="A66" s="674">
        <v>159</v>
      </c>
      <c r="B66" s="687" t="s">
        <v>748</v>
      </c>
      <c r="C66" s="684">
        <v>487764</v>
      </c>
      <c r="D66" s="669"/>
      <c r="E66" s="669"/>
      <c r="F66" s="670">
        <v>371212</v>
      </c>
      <c r="G66" s="670"/>
      <c r="H66" s="671">
        <f>SUM(D66:F66)</f>
        <v>371212</v>
      </c>
      <c r="J66" s="393"/>
    </row>
    <row r="67" spans="1:10" ht="14.25">
      <c r="A67" s="677">
        <v>160</v>
      </c>
      <c r="B67" s="683" t="s">
        <v>749</v>
      </c>
      <c r="C67" s="684">
        <v>1476772</v>
      </c>
      <c r="D67" s="669"/>
      <c r="E67" s="669"/>
      <c r="F67" s="670">
        <v>533735</v>
      </c>
      <c r="G67" s="670">
        <v>649805</v>
      </c>
      <c r="H67" s="671">
        <f>SUM(D67:G67)</f>
        <v>1183540</v>
      </c>
      <c r="J67" s="393"/>
    </row>
    <row r="68" spans="1:10" ht="15">
      <c r="A68" s="674">
        <v>161</v>
      </c>
      <c r="B68" s="688" t="s">
        <v>750</v>
      </c>
      <c r="C68" s="689">
        <v>1998550</v>
      </c>
      <c r="D68" s="690"/>
      <c r="E68" s="669"/>
      <c r="F68" s="670">
        <v>1198309</v>
      </c>
      <c r="G68" s="670">
        <v>683422</v>
      </c>
      <c r="H68" s="671">
        <f>SUM(D68:G68)</f>
        <v>1881731</v>
      </c>
      <c r="J68" s="393"/>
    </row>
    <row r="69" spans="1:10" ht="15">
      <c r="A69" s="674">
        <v>162</v>
      </c>
      <c r="B69" s="688" t="s">
        <v>751</v>
      </c>
      <c r="C69" s="689">
        <v>299555</v>
      </c>
      <c r="D69" s="690"/>
      <c r="E69" s="669"/>
      <c r="F69" s="670">
        <v>247866</v>
      </c>
      <c r="G69" s="670"/>
      <c r="H69" s="671">
        <f>SUM(D69:F69)</f>
        <v>247866</v>
      </c>
      <c r="J69" s="393"/>
    </row>
    <row r="70" spans="1:10" ht="15">
      <c r="A70" s="674">
        <v>163</v>
      </c>
      <c r="B70" s="688" t="s">
        <v>752</v>
      </c>
      <c r="C70" s="689">
        <v>1250000</v>
      </c>
      <c r="D70" s="690"/>
      <c r="E70" s="669"/>
      <c r="F70" s="670">
        <v>787229</v>
      </c>
      <c r="G70" s="670"/>
      <c r="H70" s="671">
        <f>SUM(D70:F70)</f>
        <v>787229</v>
      </c>
      <c r="J70" s="393"/>
    </row>
    <row r="71" spans="1:10" ht="15">
      <c r="A71" s="674">
        <v>164</v>
      </c>
      <c r="B71" s="688" t="s">
        <v>753</v>
      </c>
      <c r="C71" s="689">
        <v>2500560</v>
      </c>
      <c r="D71" s="690"/>
      <c r="E71" s="669"/>
      <c r="F71" s="691">
        <v>2500560</v>
      </c>
      <c r="G71" s="691"/>
      <c r="H71" s="671">
        <f>SUM(D71:F71)</f>
        <v>2500560</v>
      </c>
      <c r="J71" s="393"/>
    </row>
    <row r="72" spans="1:10" s="692" customFormat="1" ht="12.75" customHeight="1" thickBot="1">
      <c r="A72" s="731"/>
      <c r="B72" s="732" t="s">
        <v>754</v>
      </c>
      <c r="C72" s="733"/>
      <c r="D72" s="725"/>
      <c r="E72" s="734"/>
      <c r="F72" s="735">
        <v>2</v>
      </c>
      <c r="G72" s="735"/>
      <c r="H72" s="727"/>
      <c r="J72" s="693"/>
    </row>
    <row r="73" spans="1:10" ht="15" thickBot="1">
      <c r="A73" s="879" t="s">
        <v>755</v>
      </c>
      <c r="B73" s="880"/>
      <c r="C73" s="880"/>
      <c r="D73" s="880"/>
      <c r="E73" s="880"/>
      <c r="F73" s="880"/>
      <c r="G73" s="880"/>
      <c r="H73" s="881"/>
      <c r="J73" s="393"/>
    </row>
    <row r="74" spans="1:10" ht="15">
      <c r="A74" s="777">
        <v>165</v>
      </c>
      <c r="B74" s="778" t="s">
        <v>756</v>
      </c>
      <c r="C74" s="779">
        <v>1000000</v>
      </c>
      <c r="D74" s="779"/>
      <c r="E74" s="779"/>
      <c r="F74" s="779">
        <v>1000000</v>
      </c>
      <c r="G74" s="780"/>
      <c r="H74" s="781">
        <f>SUM(D74:F74)</f>
        <v>1000000</v>
      </c>
      <c r="J74" s="393"/>
    </row>
    <row r="75" spans="1:10" ht="28.5" customHeight="1">
      <c r="A75" s="694">
        <v>166</v>
      </c>
      <c r="B75" s="698" t="s">
        <v>757</v>
      </c>
      <c r="C75" s="696">
        <v>4500000</v>
      </c>
      <c r="D75" s="696"/>
      <c r="E75" s="696"/>
      <c r="F75" s="696">
        <v>2243666</v>
      </c>
      <c r="G75" s="697">
        <v>1408656</v>
      </c>
      <c r="H75" s="671">
        <f>SUM(D75:G75)</f>
        <v>3652322</v>
      </c>
      <c r="J75" s="393"/>
    </row>
    <row r="76" spans="1:10" ht="15">
      <c r="A76" s="694">
        <v>167</v>
      </c>
      <c r="B76" s="695" t="s">
        <v>758</v>
      </c>
      <c r="C76" s="696">
        <v>1399591</v>
      </c>
      <c r="D76" s="696"/>
      <c r="E76" s="696"/>
      <c r="F76" s="696">
        <v>812863</v>
      </c>
      <c r="G76" s="697">
        <v>464472</v>
      </c>
      <c r="H76" s="671">
        <f>SUM(D76:G76)</f>
        <v>1277335</v>
      </c>
      <c r="J76" s="393"/>
    </row>
    <row r="77" spans="1:10" ht="14.25">
      <c r="A77" s="699">
        <v>168</v>
      </c>
      <c r="B77" s="700" t="s">
        <v>759</v>
      </c>
      <c r="C77" s="696">
        <v>2996342</v>
      </c>
      <c r="D77" s="696"/>
      <c r="E77" s="696"/>
      <c r="F77" s="696">
        <v>1754124</v>
      </c>
      <c r="G77" s="697">
        <v>955948</v>
      </c>
      <c r="H77" s="671">
        <f>SUM(D77:G77)</f>
        <v>2710072</v>
      </c>
      <c r="J77" s="393"/>
    </row>
    <row r="78" spans="1:10" ht="14.25">
      <c r="A78" s="699">
        <v>169</v>
      </c>
      <c r="B78" s="700" t="s">
        <v>760</v>
      </c>
      <c r="C78" s="696">
        <v>500000</v>
      </c>
      <c r="D78" s="696"/>
      <c r="E78" s="696"/>
      <c r="F78" s="696">
        <v>190580</v>
      </c>
      <c r="G78" s="697">
        <v>175853</v>
      </c>
      <c r="H78" s="671">
        <f>SUM(D78:G78)</f>
        <v>366433</v>
      </c>
      <c r="J78" s="393"/>
    </row>
    <row r="79" spans="1:10" ht="15">
      <c r="A79" s="694">
        <v>170</v>
      </c>
      <c r="B79" s="695" t="s">
        <v>761</v>
      </c>
      <c r="C79" s="696">
        <v>2499998</v>
      </c>
      <c r="D79" s="696"/>
      <c r="E79" s="696"/>
      <c r="F79" s="696">
        <v>1335701</v>
      </c>
      <c r="G79" s="697">
        <v>964214</v>
      </c>
      <c r="H79" s="671">
        <f>SUM(D79:G79)</f>
        <v>2299915</v>
      </c>
      <c r="J79" s="393"/>
    </row>
    <row r="80" spans="1:10" ht="15">
      <c r="A80" s="694">
        <v>171</v>
      </c>
      <c r="B80" s="701" t="s">
        <v>762</v>
      </c>
      <c r="C80" s="696">
        <v>2348836</v>
      </c>
      <c r="D80" s="696"/>
      <c r="E80" s="696"/>
      <c r="F80" s="696">
        <v>2241370</v>
      </c>
      <c r="G80" s="697"/>
      <c r="H80" s="671">
        <f>SUM(D80:F80)</f>
        <v>2241370</v>
      </c>
      <c r="J80" s="393"/>
    </row>
    <row r="81" spans="1:10" ht="14.25">
      <c r="A81" s="699">
        <v>172</v>
      </c>
      <c r="B81" s="700" t="s">
        <v>763</v>
      </c>
      <c r="C81" s="696">
        <v>6499462</v>
      </c>
      <c r="D81" s="696"/>
      <c r="E81" s="696"/>
      <c r="F81" s="696">
        <v>51900</v>
      </c>
      <c r="G81" s="697">
        <v>4414083</v>
      </c>
      <c r="H81" s="671">
        <f>SUM(D81:G81)</f>
        <v>4465983</v>
      </c>
      <c r="J81" s="393"/>
    </row>
    <row r="82" spans="1:10" ht="15">
      <c r="A82" s="694">
        <v>173</v>
      </c>
      <c r="B82" s="695" t="s">
        <v>764</v>
      </c>
      <c r="C82" s="696">
        <v>1000000</v>
      </c>
      <c r="D82" s="696"/>
      <c r="E82" s="696"/>
      <c r="F82" s="696">
        <v>969816</v>
      </c>
      <c r="G82" s="697"/>
      <c r="H82" s="671">
        <f>SUM(D82:F82)</f>
        <v>969816</v>
      </c>
      <c r="J82" s="393"/>
    </row>
    <row r="83" spans="1:10" ht="14.25">
      <c r="A83" s="699">
        <v>174</v>
      </c>
      <c r="B83" s="702" t="s">
        <v>765</v>
      </c>
      <c r="C83" s="696">
        <v>2999642</v>
      </c>
      <c r="D83" s="696"/>
      <c r="E83" s="696"/>
      <c r="F83" s="696">
        <v>449739</v>
      </c>
      <c r="G83" s="697">
        <v>1614878</v>
      </c>
      <c r="H83" s="671">
        <f aca="true" t="shared" si="2" ref="H83:H89">SUM(D83:G83)</f>
        <v>2064617</v>
      </c>
      <c r="J83" s="393"/>
    </row>
    <row r="84" spans="1:10" ht="30">
      <c r="A84" s="694">
        <v>175</v>
      </c>
      <c r="B84" s="698" t="s">
        <v>767</v>
      </c>
      <c r="C84" s="696">
        <v>2204808</v>
      </c>
      <c r="D84" s="696"/>
      <c r="E84" s="696"/>
      <c r="F84" s="696">
        <v>248605</v>
      </c>
      <c r="G84" s="697">
        <v>1636846</v>
      </c>
      <c r="H84" s="671">
        <f t="shared" si="2"/>
        <v>1885451</v>
      </c>
      <c r="J84" s="393"/>
    </row>
    <row r="85" spans="1:10" ht="14.25" customHeight="1">
      <c r="A85" s="699">
        <v>176</v>
      </c>
      <c r="B85" s="703" t="s">
        <v>768</v>
      </c>
      <c r="C85" s="696">
        <v>1300000</v>
      </c>
      <c r="D85" s="696"/>
      <c r="E85" s="696"/>
      <c r="F85" s="696">
        <v>306539</v>
      </c>
      <c r="G85" s="697">
        <v>598347</v>
      </c>
      <c r="H85" s="671">
        <f t="shared" si="2"/>
        <v>904886</v>
      </c>
      <c r="J85" s="393"/>
    </row>
    <row r="86" spans="1:10" ht="14.25" customHeight="1">
      <c r="A86" s="699">
        <v>177</v>
      </c>
      <c r="B86" s="704" t="s">
        <v>769</v>
      </c>
      <c r="C86" s="696">
        <v>807888</v>
      </c>
      <c r="D86" s="696"/>
      <c r="E86" s="696"/>
      <c r="F86" s="696">
        <v>572677</v>
      </c>
      <c r="G86" s="697">
        <v>163109</v>
      </c>
      <c r="H86" s="671">
        <f t="shared" si="2"/>
        <v>735786</v>
      </c>
      <c r="J86" s="393"/>
    </row>
    <row r="87" spans="1:10" ht="14.25" customHeight="1">
      <c r="A87" s="699">
        <v>178</v>
      </c>
      <c r="B87" s="700" t="s">
        <v>770</v>
      </c>
      <c r="C87" s="696">
        <v>6446675</v>
      </c>
      <c r="D87" s="696"/>
      <c r="E87" s="696"/>
      <c r="F87" s="696">
        <v>140841</v>
      </c>
      <c r="G87" s="697">
        <v>5757361</v>
      </c>
      <c r="H87" s="671">
        <f t="shared" si="2"/>
        <v>5898202</v>
      </c>
      <c r="J87" s="393"/>
    </row>
    <row r="88" spans="1:10" ht="28.5" customHeight="1">
      <c r="A88" s="694">
        <v>179</v>
      </c>
      <c r="B88" s="698" t="s">
        <v>771</v>
      </c>
      <c r="C88" s="696">
        <v>4500000</v>
      </c>
      <c r="D88" s="696"/>
      <c r="E88" s="696"/>
      <c r="F88" s="696">
        <v>36412</v>
      </c>
      <c r="G88" s="697">
        <v>4434360</v>
      </c>
      <c r="H88" s="671">
        <f t="shared" si="2"/>
        <v>4470772</v>
      </c>
      <c r="J88" s="393"/>
    </row>
    <row r="89" spans="1:10" ht="14.25" customHeight="1">
      <c r="A89" s="699">
        <v>180</v>
      </c>
      <c r="B89" s="703" t="s">
        <v>772</v>
      </c>
      <c r="C89" s="696">
        <v>700000</v>
      </c>
      <c r="D89" s="696"/>
      <c r="E89" s="696"/>
      <c r="F89" s="696"/>
      <c r="G89" s="697">
        <v>635779</v>
      </c>
      <c r="H89" s="671">
        <f t="shared" si="2"/>
        <v>635779</v>
      </c>
      <c r="J89" s="393"/>
    </row>
    <row r="90" spans="1:10" ht="14.25" customHeight="1">
      <c r="A90" s="694">
        <v>181</v>
      </c>
      <c r="B90" s="698" t="s">
        <v>773</v>
      </c>
      <c r="C90" s="696">
        <v>1416019</v>
      </c>
      <c r="D90" s="696"/>
      <c r="E90" s="696"/>
      <c r="F90" s="696">
        <v>1416019</v>
      </c>
      <c r="G90" s="697"/>
      <c r="H90" s="671">
        <f>SUM(D90:F90)</f>
        <v>1416019</v>
      </c>
      <c r="J90" s="393"/>
    </row>
    <row r="91" spans="1:10" ht="14.25" customHeight="1">
      <c r="A91" s="699">
        <v>182</v>
      </c>
      <c r="B91" s="703" t="s">
        <v>774</v>
      </c>
      <c r="C91" s="696">
        <v>1968848</v>
      </c>
      <c r="D91" s="696"/>
      <c r="E91" s="696"/>
      <c r="F91" s="696">
        <v>98000</v>
      </c>
      <c r="G91" s="697">
        <v>1193504</v>
      </c>
      <c r="H91" s="671">
        <f aca="true" t="shared" si="3" ref="H91:H101">SUM(D91:G91)</f>
        <v>1291504</v>
      </c>
      <c r="J91" s="393"/>
    </row>
    <row r="92" spans="1:10" ht="14.25">
      <c r="A92" s="699">
        <v>183</v>
      </c>
      <c r="B92" s="703" t="s">
        <v>775</v>
      </c>
      <c r="C92" s="696">
        <v>1500000</v>
      </c>
      <c r="D92" s="696"/>
      <c r="E92" s="696"/>
      <c r="F92" s="696"/>
      <c r="G92" s="697">
        <v>459078</v>
      </c>
      <c r="H92" s="671">
        <f t="shared" si="3"/>
        <v>459078</v>
      </c>
      <c r="J92" s="393"/>
    </row>
    <row r="93" spans="1:10" ht="36">
      <c r="A93" s="705"/>
      <c r="B93" s="706" t="s">
        <v>776</v>
      </c>
      <c r="C93" s="707"/>
      <c r="D93" s="707"/>
      <c r="E93" s="707"/>
      <c r="F93" s="707">
        <v>1000000</v>
      </c>
      <c r="G93" s="708"/>
      <c r="H93" s="671">
        <f t="shared" si="3"/>
        <v>1000000</v>
      </c>
      <c r="J93" s="393"/>
    </row>
    <row r="94" spans="1:10" ht="14.25">
      <c r="A94" s="705">
        <v>184</v>
      </c>
      <c r="B94" s="709" t="s">
        <v>777</v>
      </c>
      <c r="C94" s="707">
        <v>400000</v>
      </c>
      <c r="D94" s="707"/>
      <c r="E94" s="707"/>
      <c r="F94" s="707"/>
      <c r="G94" s="708">
        <v>336814</v>
      </c>
      <c r="H94" s="671">
        <f t="shared" si="3"/>
        <v>336814</v>
      </c>
      <c r="J94" s="393"/>
    </row>
    <row r="95" spans="1:10" ht="14.25">
      <c r="A95" s="705">
        <v>185</v>
      </c>
      <c r="B95" s="709" t="s">
        <v>778</v>
      </c>
      <c r="C95" s="707">
        <v>1000000</v>
      </c>
      <c r="D95" s="707"/>
      <c r="E95" s="707"/>
      <c r="F95" s="707"/>
      <c r="G95" s="708">
        <v>685508</v>
      </c>
      <c r="H95" s="671">
        <f t="shared" si="3"/>
        <v>685508</v>
      </c>
      <c r="J95" s="393"/>
    </row>
    <row r="96" spans="1:10" ht="28.5">
      <c r="A96" s="705">
        <v>186</v>
      </c>
      <c r="B96" s="709" t="s">
        <v>779</v>
      </c>
      <c r="C96" s="707">
        <v>578066</v>
      </c>
      <c r="D96" s="707"/>
      <c r="E96" s="707"/>
      <c r="F96" s="707"/>
      <c r="G96" s="708">
        <v>457285</v>
      </c>
      <c r="H96" s="671">
        <f t="shared" si="3"/>
        <v>457285</v>
      </c>
      <c r="J96" s="393"/>
    </row>
    <row r="97" spans="1:10" ht="14.25">
      <c r="A97" s="705">
        <v>187</v>
      </c>
      <c r="B97" s="709" t="s">
        <v>780</v>
      </c>
      <c r="C97" s="707">
        <v>1999960</v>
      </c>
      <c r="D97" s="707"/>
      <c r="E97" s="707"/>
      <c r="F97" s="707"/>
      <c r="G97" s="708">
        <v>1848686</v>
      </c>
      <c r="H97" s="671">
        <f t="shared" si="3"/>
        <v>1848686</v>
      </c>
      <c r="J97" s="393"/>
    </row>
    <row r="98" spans="1:10" ht="28.5">
      <c r="A98" s="705">
        <v>188</v>
      </c>
      <c r="B98" s="709" t="s">
        <v>781</v>
      </c>
      <c r="C98" s="707">
        <v>795000</v>
      </c>
      <c r="D98" s="707"/>
      <c r="E98" s="707"/>
      <c r="F98" s="707"/>
      <c r="G98" s="708">
        <v>166636</v>
      </c>
      <c r="H98" s="671">
        <f t="shared" si="3"/>
        <v>166636</v>
      </c>
      <c r="J98" s="393"/>
    </row>
    <row r="99" spans="1:10" ht="15">
      <c r="A99" s="710">
        <v>189</v>
      </c>
      <c r="B99" s="711" t="s">
        <v>782</v>
      </c>
      <c r="C99" s="707">
        <v>4086224</v>
      </c>
      <c r="D99" s="707"/>
      <c r="E99" s="707"/>
      <c r="F99" s="707"/>
      <c r="G99" s="708">
        <v>4086224</v>
      </c>
      <c r="H99" s="671">
        <f t="shared" si="3"/>
        <v>4086224</v>
      </c>
      <c r="J99" s="393"/>
    </row>
    <row r="100" spans="1:10" ht="14.25">
      <c r="A100" s="705">
        <v>190</v>
      </c>
      <c r="B100" s="709" t="s">
        <v>783</v>
      </c>
      <c r="C100" s="707">
        <v>1911800</v>
      </c>
      <c r="D100" s="707"/>
      <c r="E100" s="707"/>
      <c r="F100" s="707"/>
      <c r="G100" s="708">
        <v>882316</v>
      </c>
      <c r="H100" s="671">
        <f t="shared" si="3"/>
        <v>882316</v>
      </c>
      <c r="J100" s="393"/>
    </row>
    <row r="101" spans="1:10" ht="28.5">
      <c r="A101" s="705">
        <v>191</v>
      </c>
      <c r="B101" s="709" t="s">
        <v>784</v>
      </c>
      <c r="C101" s="707">
        <v>1500000</v>
      </c>
      <c r="D101" s="707"/>
      <c r="E101" s="707"/>
      <c r="F101" s="707">
        <v>200000</v>
      </c>
      <c r="G101" s="708">
        <v>550000</v>
      </c>
      <c r="H101" s="671">
        <f t="shared" si="3"/>
        <v>750000</v>
      </c>
      <c r="J101" s="393"/>
    </row>
    <row r="102" spans="1:10" ht="14.25">
      <c r="A102" s="859" t="s">
        <v>785</v>
      </c>
      <c r="B102" s="860"/>
      <c r="C102" s="860"/>
      <c r="D102" s="860"/>
      <c r="E102" s="860"/>
      <c r="F102" s="860"/>
      <c r="G102" s="860"/>
      <c r="H102" s="861"/>
      <c r="J102" s="393"/>
    </row>
    <row r="103" spans="1:10" ht="14.25" customHeight="1">
      <c r="A103" s="705">
        <v>192</v>
      </c>
      <c r="B103" s="709" t="s">
        <v>786</v>
      </c>
      <c r="C103" s="707">
        <v>177459</v>
      </c>
      <c r="D103" s="707"/>
      <c r="E103" s="707"/>
      <c r="F103" s="707"/>
      <c r="G103" s="708">
        <v>152000</v>
      </c>
      <c r="H103" s="671">
        <f aca="true" t="shared" si="4" ref="H103:H131">SUM(D103:G103)</f>
        <v>152000</v>
      </c>
      <c r="J103" s="393" t="s">
        <v>787</v>
      </c>
    </row>
    <row r="104" spans="1:10" ht="28.5">
      <c r="A104" s="705">
        <v>193</v>
      </c>
      <c r="B104" s="709" t="s">
        <v>788</v>
      </c>
      <c r="C104" s="707">
        <v>6000000</v>
      </c>
      <c r="D104" s="707"/>
      <c r="E104" s="707"/>
      <c r="F104" s="707"/>
      <c r="G104" s="708">
        <v>2461846</v>
      </c>
      <c r="H104" s="671">
        <f t="shared" si="4"/>
        <v>2461846</v>
      </c>
      <c r="J104" s="393"/>
    </row>
    <row r="105" spans="1:10" ht="14.25">
      <c r="A105" s="705">
        <v>194</v>
      </c>
      <c r="B105" s="709" t="s">
        <v>789</v>
      </c>
      <c r="C105" s="707">
        <v>2500000</v>
      </c>
      <c r="D105" s="707"/>
      <c r="E105" s="707"/>
      <c r="F105" s="707"/>
      <c r="G105" s="708">
        <v>1058971</v>
      </c>
      <c r="H105" s="671">
        <f t="shared" si="4"/>
        <v>1058971</v>
      </c>
      <c r="J105" s="393"/>
    </row>
    <row r="106" spans="1:10" ht="14.25">
      <c r="A106" s="705">
        <v>195</v>
      </c>
      <c r="B106" s="709" t="s">
        <v>790</v>
      </c>
      <c r="C106" s="707">
        <v>4000000</v>
      </c>
      <c r="D106" s="707"/>
      <c r="E106" s="707"/>
      <c r="F106" s="707"/>
      <c r="G106" s="708">
        <v>2676820</v>
      </c>
      <c r="H106" s="671">
        <f t="shared" si="4"/>
        <v>2676820</v>
      </c>
      <c r="J106" s="393"/>
    </row>
    <row r="107" spans="1:10" ht="14.25">
      <c r="A107" s="705">
        <v>196</v>
      </c>
      <c r="B107" s="709" t="s">
        <v>791</v>
      </c>
      <c r="C107" s="707">
        <v>552779</v>
      </c>
      <c r="D107" s="707"/>
      <c r="E107" s="707"/>
      <c r="F107" s="707"/>
      <c r="G107" s="708">
        <v>274618</v>
      </c>
      <c r="H107" s="671">
        <f t="shared" si="4"/>
        <v>274618</v>
      </c>
      <c r="J107" s="393"/>
    </row>
    <row r="108" spans="1:10" ht="14.25">
      <c r="A108" s="705">
        <v>197</v>
      </c>
      <c r="B108" s="709" t="s">
        <v>792</v>
      </c>
      <c r="C108" s="707">
        <v>10000000</v>
      </c>
      <c r="D108" s="707"/>
      <c r="E108" s="707"/>
      <c r="F108" s="707"/>
      <c r="G108" s="708">
        <v>2475710</v>
      </c>
      <c r="H108" s="671">
        <f t="shared" si="4"/>
        <v>2475710</v>
      </c>
      <c r="J108" s="393"/>
    </row>
    <row r="109" spans="1:10" ht="14.25">
      <c r="A109" s="705">
        <v>198</v>
      </c>
      <c r="B109" s="709" t="s">
        <v>793</v>
      </c>
      <c r="C109" s="707">
        <v>1191800</v>
      </c>
      <c r="D109" s="707"/>
      <c r="E109" s="707"/>
      <c r="F109" s="707"/>
      <c r="G109" s="708">
        <v>263000</v>
      </c>
      <c r="H109" s="671">
        <f t="shared" si="4"/>
        <v>263000</v>
      </c>
      <c r="J109" s="393"/>
    </row>
    <row r="110" spans="1:10" ht="28.5">
      <c r="A110" s="705">
        <v>199</v>
      </c>
      <c r="B110" s="709" t="s">
        <v>794</v>
      </c>
      <c r="C110" s="707">
        <v>693914</v>
      </c>
      <c r="D110" s="707"/>
      <c r="E110" s="707"/>
      <c r="F110" s="707"/>
      <c r="G110" s="708">
        <v>346957</v>
      </c>
      <c r="H110" s="671">
        <f t="shared" si="4"/>
        <v>346957</v>
      </c>
      <c r="J110" s="393"/>
    </row>
    <row r="111" spans="1:10" ht="14.25">
      <c r="A111" s="705">
        <v>200</v>
      </c>
      <c r="B111" s="709" t="s">
        <v>795</v>
      </c>
      <c r="C111" s="707">
        <v>4912964</v>
      </c>
      <c r="D111" s="707"/>
      <c r="E111" s="707"/>
      <c r="F111" s="707"/>
      <c r="G111" s="708">
        <v>1614898</v>
      </c>
      <c r="H111" s="671">
        <f t="shared" si="4"/>
        <v>1614898</v>
      </c>
      <c r="J111" s="393"/>
    </row>
    <row r="112" spans="1:10" ht="14.25">
      <c r="A112" s="705">
        <v>201</v>
      </c>
      <c r="B112" s="709" t="s">
        <v>796</v>
      </c>
      <c r="C112" s="707">
        <v>361487</v>
      </c>
      <c r="D112" s="707"/>
      <c r="E112" s="707"/>
      <c r="F112" s="707"/>
      <c r="G112" s="708">
        <v>180744</v>
      </c>
      <c r="H112" s="671">
        <f t="shared" si="4"/>
        <v>180744</v>
      </c>
      <c r="J112" s="393"/>
    </row>
    <row r="113" spans="1:10" ht="14.25" customHeight="1">
      <c r="A113" s="710">
        <v>202</v>
      </c>
      <c r="B113" s="711" t="s">
        <v>797</v>
      </c>
      <c r="C113" s="707">
        <v>1177733</v>
      </c>
      <c r="D113" s="707"/>
      <c r="E113" s="707"/>
      <c r="F113" s="707"/>
      <c r="G113" s="708">
        <v>1167672</v>
      </c>
      <c r="H113" s="671">
        <f t="shared" si="4"/>
        <v>1167672</v>
      </c>
      <c r="J113" s="393"/>
    </row>
    <row r="114" spans="1:10" ht="14.25">
      <c r="A114" s="705">
        <v>203</v>
      </c>
      <c r="B114" s="709" t="s">
        <v>798</v>
      </c>
      <c r="C114" s="707">
        <v>65000</v>
      </c>
      <c r="D114" s="707"/>
      <c r="E114" s="707"/>
      <c r="F114" s="707"/>
      <c r="G114" s="708"/>
      <c r="H114" s="671">
        <f t="shared" si="4"/>
        <v>0</v>
      </c>
      <c r="J114" s="393"/>
    </row>
    <row r="115" spans="1:10" ht="28.5" customHeight="1">
      <c r="A115" s="705">
        <v>204</v>
      </c>
      <c r="B115" s="709" t="s">
        <v>799</v>
      </c>
      <c r="C115" s="707">
        <v>500000</v>
      </c>
      <c r="D115" s="707"/>
      <c r="E115" s="707"/>
      <c r="F115" s="707"/>
      <c r="G115" s="708">
        <v>169942</v>
      </c>
      <c r="H115" s="671">
        <f t="shared" si="4"/>
        <v>169942</v>
      </c>
      <c r="J115" s="393"/>
    </row>
    <row r="116" spans="1:10" ht="28.5">
      <c r="A116" s="705">
        <v>205</v>
      </c>
      <c r="B116" s="709" t="s">
        <v>800</v>
      </c>
      <c r="C116" s="707">
        <v>5768276</v>
      </c>
      <c r="D116" s="707"/>
      <c r="E116" s="707"/>
      <c r="F116" s="707"/>
      <c r="G116" s="708">
        <v>983510</v>
      </c>
      <c r="H116" s="671">
        <f t="shared" si="4"/>
        <v>983510</v>
      </c>
      <c r="J116" s="393"/>
    </row>
    <row r="117" spans="1:10" ht="14.25" customHeight="1">
      <c r="A117" s="705">
        <v>206</v>
      </c>
      <c r="B117" s="709" t="s">
        <v>801</v>
      </c>
      <c r="C117" s="707">
        <v>1500000</v>
      </c>
      <c r="D117" s="707"/>
      <c r="E117" s="707"/>
      <c r="F117" s="707"/>
      <c r="G117" s="708">
        <v>425339</v>
      </c>
      <c r="H117" s="671">
        <f t="shared" si="4"/>
        <v>425339</v>
      </c>
      <c r="J117" s="393"/>
    </row>
    <row r="118" spans="1:10" ht="14.25" customHeight="1">
      <c r="A118" s="705">
        <v>207</v>
      </c>
      <c r="B118" s="709" t="s">
        <v>802</v>
      </c>
      <c r="C118" s="707">
        <v>918822</v>
      </c>
      <c r="D118" s="707"/>
      <c r="E118" s="707"/>
      <c r="F118" s="707"/>
      <c r="G118" s="708">
        <v>429607</v>
      </c>
      <c r="H118" s="671">
        <f t="shared" si="4"/>
        <v>429607</v>
      </c>
      <c r="J118" s="393"/>
    </row>
    <row r="119" spans="1:10" ht="14.25" customHeight="1">
      <c r="A119" s="710">
        <v>208</v>
      </c>
      <c r="B119" s="711" t="s">
        <v>803</v>
      </c>
      <c r="C119" s="707">
        <v>1999669</v>
      </c>
      <c r="D119" s="707"/>
      <c r="E119" s="707"/>
      <c r="F119" s="707"/>
      <c r="G119" s="708">
        <v>1999669</v>
      </c>
      <c r="H119" s="671">
        <f t="shared" si="4"/>
        <v>1999669</v>
      </c>
      <c r="J119" s="393"/>
    </row>
    <row r="120" spans="1:10" ht="14.25" customHeight="1">
      <c r="A120" s="705">
        <v>209</v>
      </c>
      <c r="B120" s="709" t="s">
        <v>804</v>
      </c>
      <c r="C120" s="707">
        <v>9346223</v>
      </c>
      <c r="D120" s="707"/>
      <c r="E120" s="707"/>
      <c r="F120" s="707"/>
      <c r="G120" s="708">
        <v>1686656</v>
      </c>
      <c r="H120" s="671">
        <f t="shared" si="4"/>
        <v>1686656</v>
      </c>
      <c r="J120" s="393"/>
    </row>
    <row r="121" spans="1:10" ht="14.25" customHeight="1">
      <c r="A121" s="705">
        <v>210</v>
      </c>
      <c r="B121" s="709" t="s">
        <v>805</v>
      </c>
      <c r="C121" s="707">
        <v>1974477</v>
      </c>
      <c r="D121" s="707"/>
      <c r="E121" s="707"/>
      <c r="F121" s="707"/>
      <c r="G121" s="708">
        <v>202745</v>
      </c>
      <c r="H121" s="671">
        <f t="shared" si="4"/>
        <v>202745</v>
      </c>
      <c r="J121" s="393"/>
    </row>
    <row r="122" spans="1:10" ht="14.25" customHeight="1">
      <c r="A122" s="705">
        <v>211</v>
      </c>
      <c r="B122" s="709" t="s">
        <v>806</v>
      </c>
      <c r="C122" s="707">
        <v>1742246</v>
      </c>
      <c r="D122" s="707"/>
      <c r="E122" s="707"/>
      <c r="F122" s="707"/>
      <c r="G122" s="708"/>
      <c r="H122" s="671">
        <f t="shared" si="4"/>
        <v>0</v>
      </c>
      <c r="J122" s="393"/>
    </row>
    <row r="123" spans="1:10" ht="28.5" customHeight="1">
      <c r="A123" s="705">
        <v>212</v>
      </c>
      <c r="B123" s="709" t="s">
        <v>807</v>
      </c>
      <c r="C123" s="707">
        <v>959127</v>
      </c>
      <c r="D123" s="707"/>
      <c r="E123" s="707"/>
      <c r="F123" s="707"/>
      <c r="G123" s="708"/>
      <c r="H123" s="671">
        <f t="shared" si="4"/>
        <v>0</v>
      </c>
      <c r="J123" s="393"/>
    </row>
    <row r="124" spans="1:10" ht="14.25" customHeight="1">
      <c r="A124" s="705">
        <v>213</v>
      </c>
      <c r="B124" s="709" t="s">
        <v>808</v>
      </c>
      <c r="C124" s="707">
        <v>4022267</v>
      </c>
      <c r="D124" s="707"/>
      <c r="E124" s="707"/>
      <c r="F124" s="707"/>
      <c r="G124" s="708"/>
      <c r="H124" s="671">
        <f t="shared" si="4"/>
        <v>0</v>
      </c>
      <c r="J124" s="393"/>
    </row>
    <row r="125" spans="1:10" ht="14.25" customHeight="1">
      <c r="A125" s="705">
        <v>214</v>
      </c>
      <c r="B125" s="709" t="s">
        <v>809</v>
      </c>
      <c r="C125" s="707">
        <v>1608629</v>
      </c>
      <c r="D125" s="707"/>
      <c r="E125" s="707"/>
      <c r="F125" s="707"/>
      <c r="G125" s="708"/>
      <c r="H125" s="671">
        <f t="shared" si="4"/>
        <v>0</v>
      </c>
      <c r="J125" s="393"/>
    </row>
    <row r="126" spans="1:10" ht="28.5" customHeight="1">
      <c r="A126" s="705">
        <v>215</v>
      </c>
      <c r="B126" s="709" t="s">
        <v>810</v>
      </c>
      <c r="C126" s="707">
        <v>497010</v>
      </c>
      <c r="D126" s="707"/>
      <c r="E126" s="707"/>
      <c r="F126" s="707"/>
      <c r="G126" s="708"/>
      <c r="H126" s="671">
        <f t="shared" si="4"/>
        <v>0</v>
      </c>
      <c r="J126" s="393"/>
    </row>
    <row r="127" spans="1:10" ht="14.25" customHeight="1">
      <c r="A127" s="705">
        <v>216</v>
      </c>
      <c r="B127" s="709" t="s">
        <v>811</v>
      </c>
      <c r="C127" s="707">
        <v>749867</v>
      </c>
      <c r="D127" s="707"/>
      <c r="E127" s="707"/>
      <c r="F127" s="707"/>
      <c r="G127" s="708"/>
      <c r="H127" s="671">
        <f t="shared" si="4"/>
        <v>0</v>
      </c>
      <c r="J127" s="393"/>
    </row>
    <row r="128" spans="1:10" ht="21" customHeight="1">
      <c r="A128" s="705">
        <v>217</v>
      </c>
      <c r="B128" s="709" t="s">
        <v>812</v>
      </c>
      <c r="C128" s="707">
        <v>962539</v>
      </c>
      <c r="D128" s="707"/>
      <c r="E128" s="707"/>
      <c r="F128" s="707"/>
      <c r="G128" s="708"/>
      <c r="H128" s="671">
        <f t="shared" si="4"/>
        <v>0</v>
      </c>
      <c r="J128" s="393"/>
    </row>
    <row r="129" spans="1:10" ht="14.25" customHeight="1">
      <c r="A129" s="705">
        <v>218</v>
      </c>
      <c r="B129" s="709" t="s">
        <v>813</v>
      </c>
      <c r="C129" s="707">
        <v>1245934</v>
      </c>
      <c r="D129" s="707"/>
      <c r="E129" s="707"/>
      <c r="F129" s="707"/>
      <c r="G129" s="708"/>
      <c r="H129" s="671">
        <f t="shared" si="4"/>
        <v>0</v>
      </c>
      <c r="J129" s="393"/>
    </row>
    <row r="130" spans="1:10" ht="27" customHeight="1">
      <c r="A130" s="705">
        <v>219</v>
      </c>
      <c r="B130" s="709" t="s">
        <v>814</v>
      </c>
      <c r="C130" s="707">
        <v>588110</v>
      </c>
      <c r="D130" s="707"/>
      <c r="E130" s="707"/>
      <c r="F130" s="707"/>
      <c r="G130" s="708"/>
      <c r="H130" s="671">
        <f t="shared" si="4"/>
        <v>0</v>
      </c>
      <c r="J130" s="393"/>
    </row>
    <row r="131" spans="1:10" ht="14.25" customHeight="1">
      <c r="A131" s="705">
        <v>220</v>
      </c>
      <c r="B131" s="709" t="s">
        <v>815</v>
      </c>
      <c r="C131" s="707">
        <v>2000000</v>
      </c>
      <c r="D131" s="707"/>
      <c r="E131" s="707"/>
      <c r="F131" s="707"/>
      <c r="G131" s="708"/>
      <c r="H131" s="671">
        <f t="shared" si="4"/>
        <v>0</v>
      </c>
      <c r="J131" s="393"/>
    </row>
    <row r="132" spans="1:9" ht="14.25" customHeight="1" thickBot="1">
      <c r="A132" s="862" t="s">
        <v>816</v>
      </c>
      <c r="B132" s="863"/>
      <c r="C132" s="712">
        <f>SUM(C3:C131)</f>
        <v>259009361</v>
      </c>
      <c r="D132" s="712">
        <f>SUM(D3:D73)</f>
        <v>15205540.5</v>
      </c>
      <c r="E132" s="712">
        <f>SUM(E3:E73)</f>
        <v>54036458.199999996</v>
      </c>
      <c r="F132" s="712">
        <f>SUM(F4:F101)</f>
        <v>57283002</v>
      </c>
      <c r="G132" s="712">
        <f>SUM(G39:G131)</f>
        <v>56899860</v>
      </c>
      <c r="H132" s="713">
        <f>SUM(H3:H131)</f>
        <v>183424858.70000002</v>
      </c>
      <c r="I132" s="112"/>
    </row>
    <row r="133" spans="1:19" ht="24.75" customHeight="1" thickBot="1">
      <c r="A133" s="487"/>
      <c r="B133" s="487"/>
      <c r="C133" s="652"/>
      <c r="D133" s="714"/>
      <c r="E133" s="714"/>
      <c r="F133" s="714"/>
      <c r="G133" s="714"/>
      <c r="H133" s="714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</row>
    <row r="134" spans="1:8" ht="15">
      <c r="A134" s="868" t="s">
        <v>817</v>
      </c>
      <c r="B134" s="869"/>
      <c r="C134" s="869"/>
      <c r="D134" s="869"/>
      <c r="E134" s="869"/>
      <c r="F134" s="870"/>
      <c r="G134" s="870"/>
      <c r="H134" s="871"/>
    </row>
    <row r="135" spans="1:8" ht="39.75" customHeight="1">
      <c r="A135" s="715" t="s">
        <v>818</v>
      </c>
      <c r="B135" s="716" t="s">
        <v>674</v>
      </c>
      <c r="C135" s="669"/>
      <c r="D135" s="717"/>
      <c r="E135" s="718" t="s">
        <v>819</v>
      </c>
      <c r="F135" s="719"/>
      <c r="G135" s="719"/>
      <c r="H135" s="720" t="s">
        <v>680</v>
      </c>
    </row>
    <row r="136" spans="1:8" ht="14.25" customHeight="1">
      <c r="A136" s="686">
        <v>2</v>
      </c>
      <c r="B136" s="721" t="s">
        <v>820</v>
      </c>
      <c r="C136" s="669"/>
      <c r="D136" s="717"/>
      <c r="E136" s="722">
        <v>9900</v>
      </c>
      <c r="F136" s="719"/>
      <c r="G136" s="719"/>
      <c r="H136" s="671">
        <f aca="true" t="shared" si="5" ref="H136:H146">SUM(D136:E136)</f>
        <v>9900</v>
      </c>
    </row>
    <row r="137" spans="1:8" ht="14.25" customHeight="1">
      <c r="A137" s="686">
        <v>94</v>
      </c>
      <c r="B137" s="721" t="s">
        <v>821</v>
      </c>
      <c r="C137" s="669"/>
      <c r="D137" s="717"/>
      <c r="E137" s="722">
        <v>23791.5</v>
      </c>
      <c r="F137" s="719"/>
      <c r="G137" s="719"/>
      <c r="H137" s="671">
        <f t="shared" si="5"/>
        <v>23791.5</v>
      </c>
    </row>
    <row r="138" spans="1:8" ht="14.25" customHeight="1">
      <c r="A138" s="686">
        <v>100</v>
      </c>
      <c r="B138" s="721" t="s">
        <v>684</v>
      </c>
      <c r="C138" s="669"/>
      <c r="D138" s="717"/>
      <c r="E138" s="722">
        <v>16554</v>
      </c>
      <c r="F138" s="719"/>
      <c r="G138" s="719"/>
      <c r="H138" s="671">
        <f t="shared" si="5"/>
        <v>16554</v>
      </c>
    </row>
    <row r="139" spans="1:8" ht="14.25" customHeight="1">
      <c r="A139" s="686">
        <v>147</v>
      </c>
      <c r="B139" s="721" t="s">
        <v>822</v>
      </c>
      <c r="C139" s="669"/>
      <c r="D139" s="717"/>
      <c r="E139" s="722">
        <v>127980</v>
      </c>
      <c r="F139" s="719"/>
      <c r="G139" s="719"/>
      <c r="H139" s="671">
        <f t="shared" si="5"/>
        <v>127980</v>
      </c>
    </row>
    <row r="140" spans="1:8" ht="14.25" customHeight="1">
      <c r="A140" s="686">
        <v>154</v>
      </c>
      <c r="B140" s="721" t="s">
        <v>742</v>
      </c>
      <c r="C140" s="669"/>
      <c r="D140" s="717"/>
      <c r="E140" s="722">
        <v>7643</v>
      </c>
      <c r="F140" s="719"/>
      <c r="G140" s="719"/>
      <c r="H140" s="671">
        <f t="shared" si="5"/>
        <v>7643</v>
      </c>
    </row>
    <row r="141" spans="1:8" ht="14.25" customHeight="1">
      <c r="A141" s="686">
        <v>164</v>
      </c>
      <c r="B141" s="721" t="s">
        <v>823</v>
      </c>
      <c r="C141" s="669"/>
      <c r="D141" s="717"/>
      <c r="E141" s="722">
        <v>20033</v>
      </c>
      <c r="F141" s="719"/>
      <c r="G141" s="719"/>
      <c r="H141" s="671">
        <f t="shared" si="5"/>
        <v>20033</v>
      </c>
    </row>
    <row r="142" spans="1:8" ht="14.25">
      <c r="A142" s="686">
        <v>165</v>
      </c>
      <c r="B142" s="679" t="s">
        <v>756</v>
      </c>
      <c r="C142" s="669"/>
      <c r="D142" s="669"/>
      <c r="E142" s="669">
        <v>75373</v>
      </c>
      <c r="F142" s="670"/>
      <c r="G142" s="670"/>
      <c r="H142" s="671">
        <f t="shared" si="5"/>
        <v>75373</v>
      </c>
    </row>
    <row r="143" spans="1:8" ht="14.25">
      <c r="A143" s="686">
        <v>176</v>
      </c>
      <c r="B143" s="679" t="s">
        <v>768</v>
      </c>
      <c r="C143" s="669"/>
      <c r="D143" s="669"/>
      <c r="E143" s="669">
        <v>57500</v>
      </c>
      <c r="F143" s="670"/>
      <c r="G143" s="670"/>
      <c r="H143" s="671">
        <f t="shared" si="5"/>
        <v>57500</v>
      </c>
    </row>
    <row r="144" spans="1:8" ht="14.25">
      <c r="A144" s="686"/>
      <c r="B144" s="679"/>
      <c r="C144" s="669"/>
      <c r="D144" s="669"/>
      <c r="E144" s="669"/>
      <c r="F144" s="670"/>
      <c r="G144" s="670"/>
      <c r="H144" s="671">
        <f t="shared" si="5"/>
        <v>0</v>
      </c>
    </row>
    <row r="145" spans="1:8" ht="12.75" customHeight="1">
      <c r="A145" s="686"/>
      <c r="B145" s="679"/>
      <c r="C145" s="669"/>
      <c r="D145" s="669"/>
      <c r="E145" s="669"/>
      <c r="F145" s="670"/>
      <c r="G145" s="670"/>
      <c r="H145" s="671">
        <f t="shared" si="5"/>
        <v>0</v>
      </c>
    </row>
    <row r="146" spans="1:8" ht="14.25">
      <c r="A146" s="686"/>
      <c r="B146" s="679"/>
      <c r="C146" s="669"/>
      <c r="D146" s="669"/>
      <c r="E146" s="669"/>
      <c r="F146" s="670"/>
      <c r="G146" s="670"/>
      <c r="H146" s="671">
        <f t="shared" si="5"/>
        <v>0</v>
      </c>
    </row>
    <row r="147" spans="1:8" ht="15">
      <c r="A147" s="864" t="s">
        <v>92</v>
      </c>
      <c r="B147" s="865"/>
      <c r="C147" s="669"/>
      <c r="D147" s="723"/>
      <c r="E147" s="723"/>
      <c r="F147" s="724"/>
      <c r="G147" s="724"/>
      <c r="H147" s="671">
        <f>SUM(H136:H146)</f>
        <v>338774.5</v>
      </c>
    </row>
    <row r="148" spans="1:8" ht="15">
      <c r="A148" s="872" t="s">
        <v>824</v>
      </c>
      <c r="B148" s="873"/>
      <c r="C148" s="669"/>
      <c r="D148" s="723"/>
      <c r="E148" s="723"/>
      <c r="F148" s="724"/>
      <c r="G148" s="724"/>
      <c r="H148" s="671">
        <v>67100000</v>
      </c>
    </row>
    <row r="149" spans="1:8" ht="15">
      <c r="A149" s="872" t="s">
        <v>825</v>
      </c>
      <c r="B149" s="874"/>
      <c r="C149" s="669"/>
      <c r="D149" s="723"/>
      <c r="E149" s="723"/>
      <c r="F149" s="724"/>
      <c r="G149" s="724"/>
      <c r="H149" s="671">
        <v>40000000</v>
      </c>
    </row>
    <row r="150" spans="1:8" ht="15">
      <c r="A150" s="864" t="s">
        <v>826</v>
      </c>
      <c r="B150" s="865"/>
      <c r="C150" s="669"/>
      <c r="D150" s="669"/>
      <c r="E150" s="669"/>
      <c r="F150" s="670"/>
      <c r="G150" s="670"/>
      <c r="H150" s="671">
        <v>1882824.21</v>
      </c>
    </row>
    <row r="151" spans="1:8" ht="15.75" thickBot="1">
      <c r="A151" s="866" t="s">
        <v>827</v>
      </c>
      <c r="B151" s="867"/>
      <c r="C151" s="725"/>
      <c r="D151" s="725"/>
      <c r="E151" s="725"/>
      <c r="F151" s="726"/>
      <c r="G151" s="726"/>
      <c r="H151" s="727">
        <f>SUM(E147:H150)</f>
        <v>109321598.71</v>
      </c>
    </row>
    <row r="153" spans="5:8" ht="26.25" customHeight="1">
      <c r="E153" s="858" t="s">
        <v>876</v>
      </c>
      <c r="F153" s="858"/>
      <c r="G153" s="858"/>
      <c r="H153" s="858"/>
    </row>
  </sheetData>
  <mergeCells count="13">
    <mergeCell ref="A1:I1"/>
    <mergeCell ref="A3:H3"/>
    <mergeCell ref="A40:H40"/>
    <mergeCell ref="A73:H73"/>
    <mergeCell ref="E153:H153"/>
    <mergeCell ref="A102:H102"/>
    <mergeCell ref="A132:B132"/>
    <mergeCell ref="A150:B150"/>
    <mergeCell ref="A151:B151"/>
    <mergeCell ref="A134:H134"/>
    <mergeCell ref="A147:B147"/>
    <mergeCell ref="A148:B148"/>
    <mergeCell ref="A149:B149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69" r:id="rId1"/>
  <headerFooter alignWithMargins="0">
    <oddFooter>&amp;C&amp;P</oddFooter>
  </headerFooter>
  <rowBreaks count="2" manualBreakCount="2">
    <brk id="72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2009-02-19T08:27:52Z</cp:lastPrinted>
  <dcterms:created xsi:type="dcterms:W3CDTF">1997-01-24T11:07:25Z</dcterms:created>
  <dcterms:modified xsi:type="dcterms:W3CDTF">2009-02-20T07:37:22Z</dcterms:modified>
  <cp:category/>
  <cp:version/>
  <cp:contentType/>
  <cp:contentStatus/>
</cp:coreProperties>
</file>