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105" activeTab="0"/>
  </bookViews>
  <sheets>
    <sheet name="RK-02-2009-48, př. 1" sheetId="1" r:id="rId1"/>
    <sheet name="str.2" sheetId="2" r:id="rId2"/>
  </sheets>
  <definedNames>
    <definedName name="_xlnm.Print_Titles" localSheetId="0">'RK-02-2009-48, př. 1'!$6:$7</definedName>
    <definedName name="_xlnm.Print_Area" localSheetId="0">'RK-02-2009-48, př. 1'!$A$1:$I$20</definedName>
  </definedNames>
  <calcPr fullCalcOnLoad="1"/>
</workbook>
</file>

<file path=xl/sharedStrings.xml><?xml version="1.0" encoding="utf-8"?>
<sst xmlns="http://schemas.openxmlformats.org/spreadsheetml/2006/main" count="47" uniqueCount="45">
  <si>
    <t>Organizace</t>
  </si>
  <si>
    <t>Dotace z nájemného</t>
  </si>
  <si>
    <t>Nemocnice Jihlava</t>
  </si>
  <si>
    <t>Nemocnice Nové Město na Moravě</t>
  </si>
  <si>
    <t>Nemocnice Pelhřimov</t>
  </si>
  <si>
    <t>Nemocnice Třebíč</t>
  </si>
  <si>
    <t xml:space="preserve">Celkem za zdravotnická zařízení </t>
  </si>
  <si>
    <t>ZZS kraje Vysočina</t>
  </si>
  <si>
    <t>Koeficient</t>
  </si>
  <si>
    <t>Nemocnice Havlířčkův Brod</t>
  </si>
  <si>
    <t>Celkem tržby z prodeje služeb (sl. 1) - koef. (sl. 2). - dotace NE při rozdělení dle výkonů (sl. 3)</t>
  </si>
  <si>
    <t>2. Fixní hodnota pro ZZS</t>
  </si>
  <si>
    <t>Nemocnice</t>
  </si>
  <si>
    <t>hodnota projektu</t>
  </si>
  <si>
    <t>"reálná dotace"</t>
  </si>
  <si>
    <t>"reálné náklady kraje"</t>
  </si>
  <si>
    <t>"reálné náklady celkem" - kraj celkem se spoluúčastí</t>
  </si>
  <si>
    <t>EU - žádost ROP</t>
  </si>
  <si>
    <t>stát 7,5% spoluúčast</t>
  </si>
  <si>
    <t>kraj 7,5% spoluúčast</t>
  </si>
  <si>
    <t>vlastní zdroje kraje</t>
  </si>
  <si>
    <t>banka (půjčka kraj)</t>
  </si>
  <si>
    <t>nemocnice</t>
  </si>
  <si>
    <t>Nové Město</t>
  </si>
  <si>
    <t>Pelhřimov</t>
  </si>
  <si>
    <t>Třebíč</t>
  </si>
  <si>
    <t>Havlíčkův Brod</t>
  </si>
  <si>
    <t>celkem v mil. Kč</t>
  </si>
  <si>
    <t>celkem v %</t>
  </si>
  <si>
    <t>Hodnota projektu 1. Etapa</t>
  </si>
  <si>
    <t>hodnota projektu na rok 2008</t>
  </si>
  <si>
    <t xml:space="preserve">procentuální část připadající na nemocnici na rok </t>
  </si>
  <si>
    <t>nemocnici bude krácena dotace v roce 2008 o(rozložení splátek na 10 let)</t>
  </si>
  <si>
    <t>Celkem</t>
  </si>
  <si>
    <t xml:space="preserve">3. Financování projektů  z ROP </t>
  </si>
  <si>
    <t>Určení podílu, který nebude z kapitálových výdajů nemocnicím poskytnut (zůstane na rezervě)</t>
  </si>
  <si>
    <t>Pro určení hodnoty podílu nemocnice, kterým nemocnice přispívat na úhradu rekonstrukce byla určena 1/10 z celkového podílu , který připadne na nemocnici viz. "reálné náklady kraje - nemocnice"</t>
  </si>
  <si>
    <t xml:space="preserve">Tržby z prodeje služeb 2007  </t>
  </si>
  <si>
    <t>Saldo z roku 2008</t>
  </si>
  <si>
    <t>Porovnání při rozdělení dle výkonů nemocnic (95 mil. Kč)</t>
  </si>
  <si>
    <t>Porovnání při rozdělení dle výkonů nemocnic (90 mil. Kč)</t>
  </si>
  <si>
    <t>0.00</t>
  </si>
  <si>
    <t>Porovnání při rozdělení dle výkonů nemocnic (92 mil. Kč)</t>
  </si>
  <si>
    <t>Návrh na rozdělení kapitálových výdajů 2009</t>
  </si>
  <si>
    <t>1. Rozdělení kapitálových výdajů pro nemocnice v roce 2009 - dle výše tržeb dosažených v roce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</si>
</sst>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"/>
    <numFmt numFmtId="166" formatCode="0.0%"/>
    <numFmt numFmtId="167" formatCode="[$-1010409]###\ ###\ ###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sz val="10"/>
      <name val="Helv"/>
      <family val="0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7" fillId="2" borderId="0" xfId="22" applyFont="1" applyFill="1" applyBorder="1" applyAlignment="1">
      <alignment horizontal="center" vertical="center" wrapText="1"/>
      <protection/>
    </xf>
    <xf numFmtId="3" fontId="4" fillId="2" borderId="0" xfId="22" applyFont="1" applyFill="1" applyBorder="1" applyAlignment="1">
      <alignment horizontal="center" vertical="center" wrapText="1"/>
      <protection/>
    </xf>
    <xf numFmtId="164" fontId="5" fillId="2" borderId="1" xfId="22" applyNumberFormat="1" applyFont="1" applyFill="1" applyBorder="1" applyAlignment="1">
      <alignment horizontal="center" vertical="center" wrapText="1"/>
      <protection/>
    </xf>
    <xf numFmtId="3" fontId="4" fillId="2" borderId="1" xfId="22" applyFont="1" applyFill="1" applyBorder="1" applyAlignment="1">
      <alignment horizontal="center" vertical="center" wrapText="1"/>
      <protection/>
    </xf>
    <xf numFmtId="3" fontId="5" fillId="2" borderId="1" xfId="22" applyFont="1" applyFill="1" applyBorder="1" applyAlignment="1">
      <alignment horizontal="center" vertical="center" wrapText="1"/>
      <protection/>
    </xf>
    <xf numFmtId="4" fontId="7" fillId="2" borderId="1" xfId="22" applyNumberFormat="1" applyFont="1" applyFill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3" fontId="4" fillId="3" borderId="4" xfId="22" applyFont="1" applyFill="1" applyBorder="1" applyAlignment="1">
      <alignment horizontal="center" vertical="center" wrapText="1"/>
      <protection/>
    </xf>
    <xf numFmtId="3" fontId="4" fillId="2" borderId="4" xfId="22" applyFont="1" applyFill="1" applyBorder="1" applyAlignment="1">
      <alignment horizontal="center" vertical="center" wrapText="1"/>
      <protection/>
    </xf>
    <xf numFmtId="3" fontId="5" fillId="2" borderId="4" xfId="22" applyFont="1" applyFill="1" applyBorder="1" applyAlignment="1">
      <alignment horizontal="center" vertical="center" wrapText="1"/>
      <protection/>
    </xf>
    <xf numFmtId="3" fontId="7" fillId="2" borderId="4" xfId="2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textRotation="90" wrapText="1"/>
    </xf>
    <xf numFmtId="3" fontId="4" fillId="3" borderId="5" xfId="22" applyFont="1" applyFill="1" applyBorder="1" applyAlignment="1">
      <alignment horizontal="center" vertical="center" wrapText="1"/>
      <protection/>
    </xf>
    <xf numFmtId="3" fontId="9" fillId="3" borderId="5" xfId="22" applyFont="1" applyFill="1" applyBorder="1" applyAlignment="1">
      <alignment horizontal="center" vertical="center" wrapText="1"/>
      <protection/>
    </xf>
    <xf numFmtId="3" fontId="7" fillId="3" borderId="5" xfId="22" applyFont="1" applyFill="1" applyBorder="1" applyAlignment="1">
      <alignment horizontal="center" vertical="center" wrapText="1"/>
      <protection/>
    </xf>
    <xf numFmtId="3" fontId="4" fillId="3" borderId="6" xfId="22" applyFont="1" applyFill="1" applyBorder="1" applyAlignment="1">
      <alignment horizontal="left" vertical="center" wrapText="1"/>
      <protection/>
    </xf>
    <xf numFmtId="0" fontId="0" fillId="0" borderId="0" xfId="21">
      <alignment/>
      <protection/>
    </xf>
    <xf numFmtId="0" fontId="6" fillId="0" borderId="0" xfId="21" applyFont="1">
      <alignment/>
      <protection/>
    </xf>
    <xf numFmtId="0" fontId="12" fillId="0" borderId="0" xfId="21" applyFont="1">
      <alignment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6" fillId="3" borderId="8" xfId="21" applyFont="1" applyFill="1" applyBorder="1" applyAlignment="1">
      <alignment horizontal="center" vertical="center" wrapText="1"/>
      <protection/>
    </xf>
    <xf numFmtId="0" fontId="0" fillId="0" borderId="0" xfId="21" applyAlignment="1">
      <alignment wrapText="1"/>
      <protection/>
    </xf>
    <xf numFmtId="165" fontId="6" fillId="0" borderId="9" xfId="21" applyNumberFormat="1" applyFont="1" applyBorder="1" applyAlignment="1">
      <alignment vertical="center"/>
      <protection/>
    </xf>
    <xf numFmtId="3" fontId="6" fillId="0" borderId="10" xfId="21" applyNumberFormat="1" applyFont="1" applyBorder="1" applyAlignment="1">
      <alignment horizontal="center" vertical="center"/>
      <protection/>
    </xf>
    <xf numFmtId="3" fontId="6" fillId="0" borderId="11" xfId="21" applyNumberFormat="1" applyFont="1" applyBorder="1" applyAlignment="1">
      <alignment horizontal="center" vertical="center"/>
      <protection/>
    </xf>
    <xf numFmtId="3" fontId="6" fillId="0" borderId="12" xfId="21" applyNumberFormat="1" applyFont="1" applyBorder="1" applyAlignment="1">
      <alignment horizontal="center" vertical="center"/>
      <protection/>
    </xf>
    <xf numFmtId="3" fontId="6" fillId="0" borderId="13" xfId="21" applyNumberFormat="1" applyFont="1" applyBorder="1" applyAlignment="1">
      <alignment horizontal="center" vertical="center"/>
      <protection/>
    </xf>
    <xf numFmtId="3" fontId="6" fillId="0" borderId="14" xfId="21" applyNumberFormat="1" applyFont="1" applyBorder="1" applyAlignment="1">
      <alignment horizontal="center" vertical="center"/>
      <protection/>
    </xf>
    <xf numFmtId="165" fontId="6" fillId="0" borderId="15" xfId="21" applyNumberFormat="1" applyFont="1" applyBorder="1" applyAlignment="1">
      <alignment vertical="center"/>
      <protection/>
    </xf>
    <xf numFmtId="3" fontId="6" fillId="0" borderId="16" xfId="21" applyNumberFormat="1" applyFont="1" applyBorder="1" applyAlignment="1">
      <alignment horizontal="center" vertical="center"/>
      <protection/>
    </xf>
    <xf numFmtId="3" fontId="6" fillId="0" borderId="17" xfId="21" applyNumberFormat="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center" vertical="center"/>
      <protection/>
    </xf>
    <xf numFmtId="3" fontId="6" fillId="0" borderId="18" xfId="21" applyNumberFormat="1" applyFont="1" applyBorder="1" applyAlignment="1">
      <alignment horizontal="center" vertical="center"/>
      <protection/>
    </xf>
    <xf numFmtId="165" fontId="6" fillId="0" borderId="19" xfId="21" applyNumberFormat="1" applyFont="1" applyBorder="1" applyAlignment="1">
      <alignment vertical="center"/>
      <protection/>
    </xf>
    <xf numFmtId="3" fontId="6" fillId="0" borderId="20" xfId="21" applyNumberFormat="1" applyFont="1" applyBorder="1" applyAlignment="1">
      <alignment horizontal="center" vertical="center"/>
      <protection/>
    </xf>
    <xf numFmtId="3" fontId="6" fillId="0" borderId="21" xfId="21" applyNumberFormat="1" applyFont="1" applyBorder="1" applyAlignment="1">
      <alignment horizontal="center" vertical="center"/>
      <protection/>
    </xf>
    <xf numFmtId="3" fontId="6" fillId="0" borderId="22" xfId="21" applyNumberFormat="1" applyFont="1" applyBorder="1" applyAlignment="1">
      <alignment horizontal="center" vertical="center"/>
      <protection/>
    </xf>
    <xf numFmtId="3" fontId="6" fillId="0" borderId="23" xfId="21" applyNumberFormat="1" applyFont="1" applyBorder="1" applyAlignment="1">
      <alignment horizontal="center" vertical="center"/>
      <protection/>
    </xf>
    <xf numFmtId="3" fontId="6" fillId="0" borderId="24" xfId="21" applyNumberFormat="1" applyFont="1" applyBorder="1" applyAlignment="1">
      <alignment horizontal="center" vertical="center"/>
      <protection/>
    </xf>
    <xf numFmtId="165" fontId="8" fillId="3" borderId="6" xfId="21" applyNumberFormat="1" applyFont="1" applyFill="1" applyBorder="1" applyAlignment="1">
      <alignment vertical="center"/>
      <protection/>
    </xf>
    <xf numFmtId="3" fontId="6" fillId="3" borderId="25" xfId="21" applyNumberFormat="1" applyFont="1" applyFill="1" applyBorder="1" applyAlignment="1">
      <alignment horizontal="center" vertical="center"/>
      <protection/>
    </xf>
    <xf numFmtId="165" fontId="6" fillId="3" borderId="25" xfId="21" applyNumberFormat="1" applyFont="1" applyFill="1" applyBorder="1" applyAlignment="1">
      <alignment horizontal="center" vertical="center"/>
      <protection/>
    </xf>
    <xf numFmtId="165" fontId="6" fillId="3" borderId="26" xfId="21" applyNumberFormat="1" applyFont="1" applyFill="1" applyBorder="1" applyAlignment="1">
      <alignment horizontal="center" vertical="center"/>
      <protection/>
    </xf>
    <xf numFmtId="165" fontId="6" fillId="3" borderId="3" xfId="21" applyNumberFormat="1" applyFont="1" applyFill="1" applyBorder="1" applyAlignment="1">
      <alignment horizontal="center" vertical="center"/>
      <protection/>
    </xf>
    <xf numFmtId="165" fontId="6" fillId="3" borderId="4" xfId="21" applyNumberFormat="1" applyFont="1" applyFill="1" applyBorder="1" applyAlignment="1">
      <alignment horizontal="center" vertical="center"/>
      <protection/>
    </xf>
    <xf numFmtId="165" fontId="6" fillId="3" borderId="27" xfId="21" applyNumberFormat="1" applyFont="1" applyFill="1" applyBorder="1" applyAlignment="1">
      <alignment horizontal="center" vertical="center"/>
      <protection/>
    </xf>
    <xf numFmtId="0" fontId="6" fillId="3" borderId="28" xfId="21" applyFont="1" applyFill="1" applyBorder="1" applyAlignment="1">
      <alignment vertical="center"/>
      <protection/>
    </xf>
    <xf numFmtId="10" fontId="6" fillId="3" borderId="29" xfId="21" applyNumberFormat="1" applyFont="1" applyFill="1" applyBorder="1" applyAlignment="1">
      <alignment horizontal="center" vertical="center"/>
      <protection/>
    </xf>
    <xf numFmtId="10" fontId="6" fillId="3" borderId="30" xfId="21" applyNumberFormat="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>
      <alignment vertical="center"/>
      <protection/>
    </xf>
    <xf numFmtId="10" fontId="6" fillId="3" borderId="25" xfId="21" applyNumberFormat="1" applyFont="1" applyFill="1" applyBorder="1" applyAlignment="1">
      <alignment horizontal="center" vertical="center"/>
      <protection/>
    </xf>
    <xf numFmtId="10" fontId="6" fillId="3" borderId="6" xfId="21" applyNumberFormat="1" applyFont="1" applyFill="1" applyBorder="1" applyAlignment="1">
      <alignment horizontal="center" vertical="center"/>
      <protection/>
    </xf>
    <xf numFmtId="10" fontId="6" fillId="3" borderId="3" xfId="21" applyNumberFormat="1" applyFont="1" applyFill="1" applyBorder="1" applyAlignment="1">
      <alignment horizontal="center" vertical="center"/>
      <protection/>
    </xf>
    <xf numFmtId="10" fontId="0" fillId="0" borderId="0" xfId="21" applyNumberFormat="1">
      <alignment/>
      <protection/>
    </xf>
    <xf numFmtId="10" fontId="6" fillId="3" borderId="4" xfId="21" applyNumberFormat="1" applyFont="1" applyFill="1" applyBorder="1" applyAlignment="1">
      <alignment horizontal="center" vertical="center"/>
      <protection/>
    </xf>
    <xf numFmtId="10" fontId="6" fillId="3" borderId="27" xfId="21" applyNumberFormat="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4" fillId="3" borderId="4" xfId="21" applyFont="1" applyFill="1" applyBorder="1" applyAlignment="1">
      <alignment horizontal="center" vertical="center" wrapText="1"/>
      <protection/>
    </xf>
    <xf numFmtId="0" fontId="4" fillId="3" borderId="27" xfId="21" applyFont="1" applyFill="1" applyBorder="1" applyAlignment="1">
      <alignment horizontal="center" vertical="center" wrapText="1"/>
      <protection/>
    </xf>
    <xf numFmtId="0" fontId="0" fillId="0" borderId="0" xfId="21" applyAlignment="1">
      <alignment horizontal="center" vertical="center" wrapText="1"/>
      <protection/>
    </xf>
    <xf numFmtId="165" fontId="0" fillId="0" borderId="12" xfId="21" applyNumberFormat="1" applyFont="1" applyBorder="1" applyAlignment="1">
      <alignment vertical="center"/>
      <protection/>
    </xf>
    <xf numFmtId="3" fontId="0" fillId="0" borderId="13" xfId="21" applyNumberFormat="1" applyFont="1" applyBorder="1" applyAlignment="1">
      <alignment vertical="center"/>
      <protection/>
    </xf>
    <xf numFmtId="3" fontId="6" fillId="0" borderId="13" xfId="21" applyNumberFormat="1" applyFont="1" applyBorder="1" applyAlignment="1">
      <alignment vertical="center"/>
      <protection/>
    </xf>
    <xf numFmtId="3" fontId="6" fillId="0" borderId="14" xfId="21" applyNumberFormat="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165" fontId="0" fillId="0" borderId="2" xfId="21" applyNumberFormat="1" applyFont="1" applyBorder="1" applyAlignment="1">
      <alignment vertical="center"/>
      <protection/>
    </xf>
    <xf numFmtId="3" fontId="0" fillId="0" borderId="1" xfId="21" applyNumberFormat="1" applyFont="1" applyBorder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3" fontId="6" fillId="0" borderId="18" xfId="21" applyNumberFormat="1" applyFont="1" applyBorder="1" applyAlignment="1">
      <alignment vertical="center"/>
      <protection/>
    </xf>
    <xf numFmtId="165" fontId="0" fillId="0" borderId="31" xfId="21" applyNumberFormat="1" applyFont="1" applyBorder="1" applyAlignment="1">
      <alignment vertical="center"/>
      <protection/>
    </xf>
    <xf numFmtId="3" fontId="0" fillId="0" borderId="7" xfId="21" applyNumberFormat="1" applyFont="1" applyBorder="1" applyAlignment="1">
      <alignment vertical="center"/>
      <protection/>
    </xf>
    <xf numFmtId="3" fontId="6" fillId="0" borderId="7" xfId="21" applyNumberFormat="1" applyFont="1" applyBorder="1" applyAlignment="1">
      <alignment vertical="center"/>
      <protection/>
    </xf>
    <xf numFmtId="3" fontId="6" fillId="0" borderId="8" xfId="21" applyNumberFormat="1" applyFont="1" applyBorder="1" applyAlignment="1">
      <alignment vertical="center"/>
      <protection/>
    </xf>
    <xf numFmtId="165" fontId="0" fillId="3" borderId="31" xfId="21" applyNumberFormat="1" applyFont="1" applyFill="1" applyBorder="1" applyAlignment="1">
      <alignment vertical="center"/>
      <protection/>
    </xf>
    <xf numFmtId="3" fontId="0" fillId="3" borderId="7" xfId="21" applyNumberFormat="1" applyFont="1" applyFill="1" applyBorder="1" applyAlignment="1">
      <alignment vertical="center"/>
      <protection/>
    </xf>
    <xf numFmtId="3" fontId="6" fillId="3" borderId="7" xfId="21" applyNumberFormat="1" applyFont="1" applyFill="1" applyBorder="1" applyAlignment="1">
      <alignment vertical="center"/>
      <protection/>
    </xf>
    <xf numFmtId="3" fontId="6" fillId="3" borderId="8" xfId="21" applyNumberFormat="1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4" fontId="5" fillId="2" borderId="1" xfId="22" applyNumberFormat="1" applyFont="1" applyFill="1" applyBorder="1" applyAlignment="1">
      <alignment horizontal="center" vertical="center" wrapText="1"/>
      <protection/>
    </xf>
    <xf numFmtId="3" fontId="2" fillId="2" borderId="27" xfId="22" applyFont="1" applyFill="1" applyBorder="1" applyAlignment="1">
      <alignment horizontal="center" vertical="center" wrapText="1"/>
      <protection/>
    </xf>
    <xf numFmtId="0" fontId="4" fillId="2" borderId="22" xfId="0" applyFont="1" applyFill="1" applyBorder="1" applyAlignment="1">
      <alignment horizontal="left" vertical="center" wrapText="1"/>
    </xf>
    <xf numFmtId="3" fontId="4" fillId="2" borderId="23" xfId="22" applyFont="1" applyFill="1" applyBorder="1" applyAlignment="1">
      <alignment horizontal="center" vertical="center" wrapText="1"/>
      <protection/>
    </xf>
    <xf numFmtId="3" fontId="5" fillId="2" borderId="23" xfId="22" applyFont="1" applyFill="1" applyBorder="1" applyAlignment="1">
      <alignment horizontal="center" vertical="center" wrapText="1"/>
      <protection/>
    </xf>
    <xf numFmtId="164" fontId="5" fillId="2" borderId="23" xfId="22" applyNumberFormat="1" applyFont="1" applyFill="1" applyBorder="1" applyAlignment="1">
      <alignment horizontal="center" vertical="center" wrapText="1"/>
      <protection/>
    </xf>
    <xf numFmtId="4" fontId="7" fillId="2" borderId="23" xfId="22" applyNumberFormat="1" applyFont="1" applyFill="1" applyBorder="1" applyAlignment="1">
      <alignment horizontal="center" vertical="center" wrapText="1"/>
      <protection/>
    </xf>
    <xf numFmtId="4" fontId="5" fillId="2" borderId="23" xfId="22" applyNumberFormat="1" applyFont="1" applyFill="1" applyBorder="1" applyAlignment="1">
      <alignment horizontal="center" vertical="center" wrapText="1"/>
      <protection/>
    </xf>
    <xf numFmtId="3" fontId="7" fillId="2" borderId="23" xfId="0" applyNumberFormat="1" applyFont="1" applyFill="1" applyBorder="1" applyAlignment="1">
      <alignment horizontal="center" vertical="center"/>
    </xf>
    <xf numFmtId="3" fontId="5" fillId="3" borderId="4" xfId="22" applyFont="1" applyFill="1" applyBorder="1" applyAlignment="1">
      <alignment horizontal="center" vertical="center" wrapText="1"/>
      <protection/>
    </xf>
    <xf numFmtId="0" fontId="10" fillId="0" borderId="18" xfId="0" applyNumberFormat="1" applyFont="1" applyBorder="1" applyAlignment="1" quotePrefix="1">
      <alignment horizontal="center" vertical="center"/>
    </xf>
    <xf numFmtId="3" fontId="2" fillId="2" borderId="18" xfId="22" applyFont="1" applyFill="1" applyBorder="1" applyAlignment="1">
      <alignment horizontal="center" vertical="center" wrapText="1"/>
      <protection/>
    </xf>
    <xf numFmtId="3" fontId="2" fillId="2" borderId="24" xfId="22" applyFont="1" applyFill="1" applyBorder="1" applyAlignment="1">
      <alignment horizontal="center" vertical="center" wrapText="1"/>
      <protection/>
    </xf>
    <xf numFmtId="3" fontId="4" fillId="3" borderId="27" xfId="22" applyFont="1" applyFill="1" applyBorder="1" applyAlignment="1">
      <alignment horizontal="center" vertical="center" wrapText="1"/>
      <protection/>
    </xf>
    <xf numFmtId="3" fontId="2" fillId="3" borderId="27" xfId="22" applyFont="1" applyFill="1" applyBorder="1" applyAlignment="1">
      <alignment horizontal="center" vertical="center" wrapText="1"/>
      <protection/>
    </xf>
    <xf numFmtId="0" fontId="6" fillId="3" borderId="3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6" fillId="3" borderId="35" xfId="21" applyFont="1" applyFill="1" applyBorder="1" applyAlignment="1">
      <alignment horizontal="center" vertical="center" wrapText="1"/>
      <protection/>
    </xf>
    <xf numFmtId="0" fontId="0" fillId="0" borderId="36" xfId="21" applyBorder="1" applyAlignment="1">
      <alignment/>
      <protection/>
    </xf>
    <xf numFmtId="0" fontId="0" fillId="0" borderId="29" xfId="21" applyBorder="1" applyAlignment="1">
      <alignment/>
      <protection/>
    </xf>
    <xf numFmtId="0" fontId="6" fillId="3" borderId="37" xfId="21" applyFont="1" applyFill="1" applyBorder="1" applyAlignment="1">
      <alignment horizontal="center" vertical="center"/>
      <protection/>
    </xf>
    <xf numFmtId="0" fontId="0" fillId="0" borderId="38" xfId="21" applyBorder="1" applyAlignment="1">
      <alignment vertical="center"/>
      <protection/>
    </xf>
    <xf numFmtId="10" fontId="6" fillId="3" borderId="5" xfId="21" applyNumberFormat="1" applyFont="1" applyFill="1" applyBorder="1" applyAlignment="1">
      <alignment horizontal="center" vertical="center"/>
      <protection/>
    </xf>
    <xf numFmtId="0" fontId="0" fillId="0" borderId="39" xfId="2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0" fontId="0" fillId="0" borderId="31" xfId="21" applyBorder="1" applyAlignment="1">
      <alignment horizontal="center" vertical="center"/>
      <protection/>
    </xf>
    <xf numFmtId="0" fontId="0" fillId="0" borderId="40" xfId="21" applyFont="1" applyBorder="1" applyAlignment="1">
      <alignment vertical="top" wrapText="1"/>
      <protection/>
    </xf>
    <xf numFmtId="0" fontId="0" fillId="0" borderId="21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6" fillId="3" borderId="46" xfId="21" applyFont="1" applyFill="1" applyBorder="1" applyAlignment="1">
      <alignment vertical="center" wrapText="1"/>
      <protection/>
    </xf>
    <xf numFmtId="0" fontId="6" fillId="3" borderId="47" xfId="21" applyFont="1" applyFill="1" applyBorder="1" applyAlignment="1">
      <alignment vertical="center" wrapText="1"/>
      <protection/>
    </xf>
    <xf numFmtId="0" fontId="0" fillId="0" borderId="48" xfId="21" applyBorder="1" applyAlignment="1">
      <alignment/>
      <protection/>
    </xf>
    <xf numFmtId="0" fontId="6" fillId="3" borderId="49" xfId="21" applyFont="1" applyFill="1" applyBorder="1" applyAlignment="1">
      <alignment horizontal="center" vertical="center" wrapText="1"/>
      <protection/>
    </xf>
    <xf numFmtId="0" fontId="6" fillId="3" borderId="36" xfId="21" applyFont="1" applyFill="1" applyBorder="1" applyAlignment="1">
      <alignment horizontal="center" vertical="center" wrapText="1"/>
      <protection/>
    </xf>
    <xf numFmtId="0" fontId="0" fillId="0" borderId="50" xfId="21" applyBorder="1" applyAlignment="1">
      <alignment/>
      <protection/>
    </xf>
    <xf numFmtId="0" fontId="6" fillId="3" borderId="46" xfId="21" applyFont="1" applyFill="1" applyBorder="1" applyAlignment="1">
      <alignment horizontal="center" vertical="center" wrapText="1"/>
      <protection/>
    </xf>
    <xf numFmtId="0" fontId="0" fillId="0" borderId="51" xfId="21" applyBorder="1" applyAlignment="1">
      <alignment horizontal="center" vertical="center" wrapText="1"/>
      <protection/>
    </xf>
    <xf numFmtId="0" fontId="6" fillId="3" borderId="32" xfId="21" applyFont="1" applyFill="1" applyBorder="1" applyAlignment="1">
      <alignment horizontal="center" vertical="center"/>
      <protection/>
    </xf>
    <xf numFmtId="0" fontId="0" fillId="0" borderId="34" xfId="21" applyBorder="1" applyAlignment="1">
      <alignment horizontal="center" vertical="center"/>
      <protection/>
    </xf>
    <xf numFmtId="0" fontId="0" fillId="0" borderId="33" xfId="21" applyBorder="1" applyAlignment="1">
      <alignment horizontal="center" vertical="center"/>
      <protection/>
    </xf>
    <xf numFmtId="0" fontId="6" fillId="3" borderId="47" xfId="21" applyFont="1" applyFill="1" applyBorder="1" applyAlignment="1">
      <alignment horizontal="center" vertical="center" wrapText="1"/>
      <protection/>
    </xf>
    <xf numFmtId="0" fontId="0" fillId="0" borderId="28" xfId="21" applyBorder="1" applyAlignment="1">
      <alignment/>
      <protection/>
    </xf>
    <xf numFmtId="10" fontId="6" fillId="3" borderId="6" xfId="21" applyNumberFormat="1" applyFont="1" applyFill="1" applyBorder="1" applyAlignment="1">
      <alignment horizontal="center" vertical="center"/>
      <protection/>
    </xf>
    <xf numFmtId="10" fontId="6" fillId="3" borderId="52" xfId="21" applyNumberFormat="1" applyFont="1" applyFill="1" applyBorder="1" applyAlignment="1">
      <alignment horizontal="center" vertical="center"/>
      <protection/>
    </xf>
    <xf numFmtId="10" fontId="0" fillId="0" borderId="53" xfId="21" applyNumberFormat="1" applyBorder="1" applyAlignment="1">
      <alignment horizontal="center"/>
      <protection/>
    </xf>
    <xf numFmtId="10" fontId="0" fillId="0" borderId="54" xfId="21" applyNumberFormat="1" applyBorder="1" applyAlignment="1">
      <alignment horizontal="center"/>
      <protection/>
    </xf>
  </cellXfs>
  <cellStyles count="10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RK-04-2008-xx, př3" xfId="21"/>
    <cellStyle name="nový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"/>
  <sheetViews>
    <sheetView tabSelected="1" zoomScaleSheetLayoutView="200" workbookViewId="0" topLeftCell="A1">
      <selection activeCell="C28" sqref="C28"/>
    </sheetView>
  </sheetViews>
  <sheetFormatPr defaultColWidth="9.00390625" defaultRowHeight="12.75"/>
  <cols>
    <col min="1" max="1" width="23.00390625" style="0" customWidth="1"/>
    <col min="2" max="2" width="7.875" style="0" hidden="1" customWidth="1"/>
    <col min="3" max="4" width="17.875" style="0" customWidth="1"/>
    <col min="5" max="5" width="9.75390625" style="0" hidden="1" customWidth="1"/>
    <col min="6" max="6" width="10.125" style="0" hidden="1" customWidth="1"/>
    <col min="7" max="7" width="10.00390625" style="0" hidden="1" customWidth="1"/>
    <col min="8" max="8" width="16.00390625" style="0" customWidth="1"/>
    <col min="9" max="9" width="15.875" style="0" customWidth="1"/>
  </cols>
  <sheetData>
    <row r="5" s="11" customFormat="1" ht="13.5" thickBot="1">
      <c r="A5" s="11" t="s">
        <v>44</v>
      </c>
    </row>
    <row r="6" spans="1:9" ht="21.75" customHeight="1">
      <c r="A6" s="100" t="s">
        <v>0</v>
      </c>
      <c r="B6" s="108" t="s">
        <v>1</v>
      </c>
      <c r="C6" s="104" t="s">
        <v>37</v>
      </c>
      <c r="D6" s="104" t="s">
        <v>8</v>
      </c>
      <c r="E6" s="104" t="s">
        <v>39</v>
      </c>
      <c r="F6" s="104" t="s">
        <v>40</v>
      </c>
      <c r="G6" s="104" t="s">
        <v>42</v>
      </c>
      <c r="H6" s="104" t="s">
        <v>38</v>
      </c>
      <c r="I6" s="102" t="s">
        <v>43</v>
      </c>
    </row>
    <row r="7" spans="1:9" ht="40.5" customHeight="1">
      <c r="A7" s="101"/>
      <c r="B7" s="109"/>
      <c r="C7" s="105"/>
      <c r="D7" s="105"/>
      <c r="E7" s="105"/>
      <c r="F7" s="105"/>
      <c r="G7" s="105"/>
      <c r="H7" s="105"/>
      <c r="I7" s="103"/>
    </row>
    <row r="8" spans="1:9" s="9" customFormat="1" ht="12" customHeight="1">
      <c r="A8" s="7"/>
      <c r="B8" s="8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3</v>
      </c>
      <c r="I8" s="95">
        <v>4</v>
      </c>
    </row>
    <row r="9" spans="1:9" ht="54" customHeight="1">
      <c r="A9" s="10" t="s">
        <v>9</v>
      </c>
      <c r="B9" s="4">
        <v>17000</v>
      </c>
      <c r="C9" s="5">
        <v>593930</v>
      </c>
      <c r="D9" s="3">
        <f>+C9/C14</f>
        <v>0.21749821934387628</v>
      </c>
      <c r="E9" s="6">
        <f>+E14*D9</f>
        <v>20662.330837668247</v>
      </c>
      <c r="F9" s="6">
        <f>+F14*D9</f>
        <v>19574.839740948864</v>
      </c>
      <c r="G9" s="85">
        <f>+G14*D9</f>
        <v>20009.83617963662</v>
      </c>
      <c r="H9" s="6">
        <v>0</v>
      </c>
      <c r="I9" s="96">
        <v>20662</v>
      </c>
    </row>
    <row r="10" spans="1:9" ht="36" customHeight="1">
      <c r="A10" s="10" t="s">
        <v>2</v>
      </c>
      <c r="B10" s="4">
        <v>0</v>
      </c>
      <c r="C10" s="5">
        <v>706871</v>
      </c>
      <c r="D10" s="3">
        <f>+C10/C14</f>
        <v>0.2588574138464553</v>
      </c>
      <c r="E10" s="6">
        <f>+E14*D10</f>
        <v>24591.45431541325</v>
      </c>
      <c r="F10" s="6">
        <f>+F14*D10</f>
        <v>23297.167246180976</v>
      </c>
      <c r="G10" s="85">
        <f>+G14*D10</f>
        <v>23814.882073873887</v>
      </c>
      <c r="H10" s="6">
        <v>0</v>
      </c>
      <c r="I10" s="96">
        <v>24591</v>
      </c>
    </row>
    <row r="11" spans="1:9" ht="33" customHeight="1">
      <c r="A11" s="10" t="s">
        <v>3</v>
      </c>
      <c r="B11" s="4"/>
      <c r="C11" s="5">
        <v>517707</v>
      </c>
      <c r="D11" s="3">
        <f>+C11/C14</f>
        <v>0.18958522156122803</v>
      </c>
      <c r="E11" s="6">
        <f>+E14*D11</f>
        <v>18010.596048316664</v>
      </c>
      <c r="F11" s="6">
        <f>+F14*D11</f>
        <v>17062.669940510525</v>
      </c>
      <c r="G11" s="85">
        <f>+G14*D11</f>
        <v>17441.840383632978</v>
      </c>
      <c r="H11" s="6">
        <v>0</v>
      </c>
      <c r="I11" s="96">
        <v>18011</v>
      </c>
    </row>
    <row r="12" spans="1:9" ht="35.25" customHeight="1">
      <c r="A12" s="10" t="s">
        <v>4</v>
      </c>
      <c r="B12" s="4"/>
      <c r="C12" s="5">
        <v>362269</v>
      </c>
      <c r="D12" s="3">
        <f>+C12/C14</f>
        <v>0.13266355028957405</v>
      </c>
      <c r="E12" s="6">
        <f>+E14*D12</f>
        <v>12603.037277509535</v>
      </c>
      <c r="F12" s="6">
        <f>+F14*D12</f>
        <v>11939.719526061665</v>
      </c>
      <c r="G12" s="85">
        <f>+G14*D12</f>
        <v>12205.046626640813</v>
      </c>
      <c r="H12" s="6">
        <v>0</v>
      </c>
      <c r="I12" s="96">
        <v>12603</v>
      </c>
    </row>
    <row r="13" spans="1:9" ht="36.75" customHeight="1" thickBot="1">
      <c r="A13" s="87" t="s">
        <v>5</v>
      </c>
      <c r="B13" s="88"/>
      <c r="C13" s="89">
        <v>549958</v>
      </c>
      <c r="D13" s="90">
        <f>+C13/C14</f>
        <v>0.2013955949588664</v>
      </c>
      <c r="E13" s="91">
        <f>+E14*D13</f>
        <v>19132.581521092307</v>
      </c>
      <c r="F13" s="91">
        <f>+F14*D13</f>
        <v>18125.603546297974</v>
      </c>
      <c r="G13" s="92">
        <f>+G14*D13</f>
        <v>18528.39473621571</v>
      </c>
      <c r="H13" s="93" t="s">
        <v>41</v>
      </c>
      <c r="I13" s="97">
        <v>19133</v>
      </c>
    </row>
    <row r="14" spans="1:9" ht="49.5" customHeight="1" thickBot="1">
      <c r="A14" s="106" t="s">
        <v>10</v>
      </c>
      <c r="B14" s="107"/>
      <c r="C14" s="94">
        <f>+C13+C12+C11+C10+C9</f>
        <v>2730735</v>
      </c>
      <c r="D14" s="94">
        <f>+D13+D12+D11+D10+D9</f>
        <v>0.9999999999999999</v>
      </c>
      <c r="E14" s="94">
        <v>95000</v>
      </c>
      <c r="F14" s="94">
        <v>90000</v>
      </c>
      <c r="G14" s="94">
        <v>92000</v>
      </c>
      <c r="H14" s="94">
        <v>0</v>
      </c>
      <c r="I14" s="98">
        <f>SUM(I9:I13)</f>
        <v>95000</v>
      </c>
    </row>
    <row r="15" spans="5:7" ht="12" customHeight="1">
      <c r="E15" s="84"/>
      <c r="F15" s="84"/>
      <c r="G15" s="84"/>
    </row>
    <row r="16" ht="19.5" customHeight="1"/>
    <row r="17" s="11" customFormat="1" ht="13.5" thickBot="1">
      <c r="A17" s="11" t="s">
        <v>11</v>
      </c>
    </row>
    <row r="18" spans="1:9" ht="24" customHeight="1" thickBot="1">
      <c r="A18" s="12" t="s">
        <v>7</v>
      </c>
      <c r="B18" s="13"/>
      <c r="C18" s="14"/>
      <c r="D18" s="14"/>
      <c r="E18" s="15"/>
      <c r="F18" s="15"/>
      <c r="G18" s="15"/>
      <c r="H18" s="16"/>
      <c r="I18" s="86">
        <v>5000</v>
      </c>
    </row>
    <row r="19" spans="1:9" ht="10.5" customHeight="1" thickBot="1">
      <c r="A19" s="17"/>
      <c r="B19" s="2"/>
      <c r="C19" s="2"/>
      <c r="D19" s="2"/>
      <c r="E19" s="1"/>
      <c r="F19" s="1"/>
      <c r="G19" s="1"/>
      <c r="H19" s="1"/>
      <c r="I19" s="1"/>
    </row>
    <row r="20" spans="1:9" ht="30" customHeight="1" thickBot="1">
      <c r="A20" s="21" t="s">
        <v>6</v>
      </c>
      <c r="B20" s="13"/>
      <c r="C20" s="18"/>
      <c r="D20" s="18"/>
      <c r="E20" s="19"/>
      <c r="F20" s="19"/>
      <c r="G20" s="19"/>
      <c r="H20" s="20"/>
      <c r="I20" s="99">
        <v>100000</v>
      </c>
    </row>
    <row r="21" ht="9.75" customHeight="1"/>
  </sheetData>
  <mergeCells count="10">
    <mergeCell ref="A6:A7"/>
    <mergeCell ref="I6:I7"/>
    <mergeCell ref="H6:H7"/>
    <mergeCell ref="A14:B14"/>
    <mergeCell ref="E6:E7"/>
    <mergeCell ref="D6:D7"/>
    <mergeCell ref="B6:B7"/>
    <mergeCell ref="C6:C7"/>
    <mergeCell ref="G6:G7"/>
    <mergeCell ref="F6:F7"/>
  </mergeCells>
  <printOptions horizontalCentered="1"/>
  <pageMargins left="0.31" right="0.31" top="0.984251968503937" bottom="0.4" header="0.5118110236220472" footer="0.2"/>
  <pageSetup horizontalDpi="600" verticalDpi="600" orientation="portrait" paperSize="9" scale="90" r:id="rId1"/>
  <headerFooter alignWithMargins="0">
    <oddHeader>&amp;L&amp;"Arial,tučné"&amp;12Ostatní výdaje ve zdravotnictví  v roce 2009&amp;R&amp;"Arial,tučné"&amp;11RK-02-2009-48, př. 1
&amp;"Arial,obyčejné"počet stran: &amp;N</oddHeader>
    <oddFooter>&amp;CStránka &amp;P z &amp;N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22" customWidth="1"/>
    <col min="2" max="6" width="14.375" style="23" customWidth="1"/>
    <col min="7" max="7" width="14.375" style="22" customWidth="1"/>
    <col min="8" max="8" width="13.875" style="22" customWidth="1"/>
    <col min="9" max="16384" width="9.125" style="22" customWidth="1"/>
  </cols>
  <sheetData>
    <row r="1" ht="18.75" customHeight="1">
      <c r="G1" s="23"/>
    </row>
    <row r="2" ht="12.75">
      <c r="G2" s="23"/>
    </row>
    <row r="3" ht="15.75">
      <c r="A3" s="24" t="s">
        <v>34</v>
      </c>
    </row>
    <row r="4" spans="2:6" ht="5.25" customHeight="1" thickBot="1">
      <c r="B4" s="22"/>
      <c r="C4" s="22"/>
      <c r="D4" s="22"/>
      <c r="E4" s="22"/>
      <c r="F4" s="22"/>
    </row>
    <row r="5" spans="1:8" s="23" customFormat="1" ht="12.75">
      <c r="A5" s="128" t="s">
        <v>12</v>
      </c>
      <c r="B5" s="131" t="s">
        <v>13</v>
      </c>
      <c r="C5" s="134" t="s">
        <v>14</v>
      </c>
      <c r="D5" s="135"/>
      <c r="E5" s="136" t="s">
        <v>15</v>
      </c>
      <c r="F5" s="137"/>
      <c r="G5" s="138"/>
      <c r="H5" s="110" t="s">
        <v>16</v>
      </c>
    </row>
    <row r="6" spans="1:8" s="23" customFormat="1" ht="12.75" customHeight="1">
      <c r="A6" s="129"/>
      <c r="B6" s="132"/>
      <c r="C6" s="132" t="s">
        <v>17</v>
      </c>
      <c r="D6" s="139" t="s">
        <v>18</v>
      </c>
      <c r="E6" s="117" t="s">
        <v>19</v>
      </c>
      <c r="F6" s="113" t="s">
        <v>20</v>
      </c>
      <c r="G6" s="114"/>
      <c r="H6" s="111"/>
    </row>
    <row r="7" spans="1:8" s="27" customFormat="1" ht="36.75" customHeight="1" thickBot="1">
      <c r="A7" s="130"/>
      <c r="B7" s="133"/>
      <c r="C7" s="112"/>
      <c r="D7" s="140"/>
      <c r="E7" s="118"/>
      <c r="F7" s="25" t="s">
        <v>21</v>
      </c>
      <c r="G7" s="26" t="s">
        <v>22</v>
      </c>
      <c r="H7" s="112"/>
    </row>
    <row r="8" spans="1:8" ht="19.5" customHeight="1">
      <c r="A8" s="28" t="s">
        <v>23</v>
      </c>
      <c r="B8" s="29">
        <v>355</v>
      </c>
      <c r="C8" s="29">
        <f>+B8*C13</f>
        <v>150.875</v>
      </c>
      <c r="D8" s="30">
        <f>+B8*0.0375</f>
        <v>13.3125</v>
      </c>
      <c r="E8" s="31">
        <f>+B8*0.0375</f>
        <v>13.3125</v>
      </c>
      <c r="F8" s="32">
        <f>+B8*F17</f>
        <v>122.94372294372293</v>
      </c>
      <c r="G8" s="33">
        <f>+B8-(C8+F8+D8+E8)</f>
        <v>54.556277056277054</v>
      </c>
      <c r="H8" s="33">
        <f>SUM(E8:G8)</f>
        <v>190.8125</v>
      </c>
    </row>
    <row r="9" spans="1:8" ht="19.5" customHeight="1">
      <c r="A9" s="34" t="s">
        <v>24</v>
      </c>
      <c r="B9" s="35">
        <v>380</v>
      </c>
      <c r="C9" s="35">
        <f>+B9*C13</f>
        <v>161.5</v>
      </c>
      <c r="D9" s="36">
        <f>+B9*0.0375</f>
        <v>14.25</v>
      </c>
      <c r="E9" s="37">
        <f>+B9*0.0375</f>
        <v>14.25</v>
      </c>
      <c r="F9" s="38">
        <f>+B9*F17</f>
        <v>131.6017316017316</v>
      </c>
      <c r="G9" s="39">
        <f>+B9-(C9+F9+D9+E9)</f>
        <v>58.39826839826844</v>
      </c>
      <c r="H9" s="33">
        <f>SUM(E9:G9)</f>
        <v>204.25000000000003</v>
      </c>
    </row>
    <row r="10" spans="1:8" ht="19.5" customHeight="1">
      <c r="A10" s="34" t="s">
        <v>25</v>
      </c>
      <c r="B10" s="35">
        <v>260</v>
      </c>
      <c r="C10" s="35">
        <f>+B10*C13</f>
        <v>110.5</v>
      </c>
      <c r="D10" s="36">
        <f>+B10*0.0375</f>
        <v>9.75</v>
      </c>
      <c r="E10" s="37">
        <f>+B10*0.0375</f>
        <v>9.75</v>
      </c>
      <c r="F10" s="38">
        <f>+B10*F17</f>
        <v>90.04329004329004</v>
      </c>
      <c r="G10" s="39">
        <f>+B10-(C10+F10+D10+E10)</f>
        <v>39.95670995670997</v>
      </c>
      <c r="H10" s="33">
        <f>SUM(E10:G10)</f>
        <v>139.75</v>
      </c>
    </row>
    <row r="11" spans="1:8" ht="19.5" customHeight="1" thickBot="1">
      <c r="A11" s="40" t="s">
        <v>26</v>
      </c>
      <c r="B11" s="41">
        <v>160</v>
      </c>
      <c r="C11" s="41">
        <f>+B11*C13</f>
        <v>68</v>
      </c>
      <c r="D11" s="42">
        <f>+B11*0.0375</f>
        <v>6</v>
      </c>
      <c r="E11" s="43">
        <f>+B11*0.0375</f>
        <v>6</v>
      </c>
      <c r="F11" s="44">
        <f>+B11*F17</f>
        <v>55.41125541125541</v>
      </c>
      <c r="G11" s="45">
        <f>+B11-(C11+F11+D11+E11)</f>
        <v>24.58874458874459</v>
      </c>
      <c r="H11" s="33">
        <f>SUM(E11:G11)</f>
        <v>86</v>
      </c>
    </row>
    <row r="12" spans="1:8" ht="22.5" customHeight="1" thickBot="1">
      <c r="A12" s="46" t="s">
        <v>27</v>
      </c>
      <c r="B12" s="47">
        <f>SUM(B8:B11)</f>
        <v>1155</v>
      </c>
      <c r="C12" s="48">
        <f>+B12*0.425</f>
        <v>490.875</v>
      </c>
      <c r="D12" s="49">
        <f>+B12*0.0375</f>
        <v>43.3125</v>
      </c>
      <c r="E12" s="50">
        <f>+B12*0.0375</f>
        <v>43.3125</v>
      </c>
      <c r="F12" s="51">
        <v>400</v>
      </c>
      <c r="G12" s="52">
        <f>SUM(G8:G11)</f>
        <v>177.50000000000006</v>
      </c>
      <c r="H12" s="52">
        <f>SUM(H8:H11)</f>
        <v>620.8125</v>
      </c>
    </row>
    <row r="13" spans="1:7" ht="21" customHeight="1" thickBot="1">
      <c r="A13" s="53" t="s">
        <v>28</v>
      </c>
      <c r="B13" s="54">
        <f>SUM(C13:G13)</f>
        <v>1</v>
      </c>
      <c r="C13" s="54">
        <v>0.425</v>
      </c>
      <c r="D13" s="55">
        <f>+D11/B11</f>
        <v>0.0375</v>
      </c>
      <c r="E13" s="142">
        <f>+E17+F17+G17</f>
        <v>0.5375</v>
      </c>
      <c r="F13" s="143"/>
      <c r="G13" s="144"/>
    </row>
    <row r="14" spans="2:6" ht="2.25" customHeight="1" thickBot="1">
      <c r="B14" s="22"/>
      <c r="C14" s="22"/>
      <c r="D14" s="22"/>
      <c r="E14" s="22"/>
      <c r="F14" s="22"/>
    </row>
    <row r="15" spans="1:7" ht="21.75" customHeight="1" thickBot="1">
      <c r="A15" s="56" t="s">
        <v>28</v>
      </c>
      <c r="B15" s="57">
        <f>SUM(C15:G15)</f>
        <v>1</v>
      </c>
      <c r="C15" s="141">
        <f>+C13+D13</f>
        <v>0.46249999999999997</v>
      </c>
      <c r="D15" s="116"/>
      <c r="E15" s="59">
        <f>+E12/B12</f>
        <v>0.0375</v>
      </c>
      <c r="F15" s="115">
        <f>+F17+G17</f>
        <v>0.5</v>
      </c>
      <c r="G15" s="116"/>
    </row>
    <row r="16" spans="2:7" ht="9" customHeight="1" thickBot="1">
      <c r="B16" s="22"/>
      <c r="C16" s="60"/>
      <c r="D16" s="60"/>
      <c r="E16" s="60"/>
      <c r="F16" s="60"/>
      <c r="G16" s="60"/>
    </row>
    <row r="17" spans="1:7" ht="17.25" customHeight="1" thickBot="1">
      <c r="A17" s="56" t="s">
        <v>28</v>
      </c>
      <c r="B17" s="57">
        <f>SUM(C17:G17)</f>
        <v>1</v>
      </c>
      <c r="C17" s="57">
        <f>+C12/B12</f>
        <v>0.425</v>
      </c>
      <c r="D17" s="58">
        <f>+D12/B12</f>
        <v>0.0375</v>
      </c>
      <c r="E17" s="59">
        <f>+E12/B12</f>
        <v>0.0375</v>
      </c>
      <c r="F17" s="61">
        <f>+F12/B12</f>
        <v>0.3463203463203463</v>
      </c>
      <c r="G17" s="62">
        <f>+G12/B12</f>
        <v>0.15367965367965372</v>
      </c>
    </row>
    <row r="19" ht="16.5" thickBot="1">
      <c r="A19" s="24" t="s">
        <v>35</v>
      </c>
    </row>
    <row r="20" spans="1:5" s="66" customFormat="1" ht="60" customHeight="1" thickBot="1">
      <c r="A20" s="63"/>
      <c r="B20" s="64" t="s">
        <v>29</v>
      </c>
      <c r="C20" s="64" t="s">
        <v>30</v>
      </c>
      <c r="D20" s="64" t="s">
        <v>31</v>
      </c>
      <c r="E20" s="65" t="s">
        <v>32</v>
      </c>
    </row>
    <row r="21" spans="1:5" s="71" customFormat="1" ht="17.25" customHeight="1">
      <c r="A21" s="67" t="str">
        <f>+A8</f>
        <v>Nové Město</v>
      </c>
      <c r="B21" s="68">
        <v>104280</v>
      </c>
      <c r="C21" s="68">
        <f>+B21/12*6</f>
        <v>52140</v>
      </c>
      <c r="D21" s="69">
        <f>+C21*G17</f>
        <v>8012.857142857145</v>
      </c>
      <c r="E21" s="70">
        <f>+ROUND(G8*100,-2)</f>
        <v>5500</v>
      </c>
    </row>
    <row r="22" spans="1:5" s="71" customFormat="1" ht="17.25" customHeight="1">
      <c r="A22" s="72" t="str">
        <f>+A9</f>
        <v>Pelhřimov</v>
      </c>
      <c r="B22" s="73">
        <v>96000</v>
      </c>
      <c r="C22" s="73">
        <f>+B22/10*7</f>
        <v>67200</v>
      </c>
      <c r="D22" s="74">
        <f>+C22*G17</f>
        <v>10327.27272727273</v>
      </c>
      <c r="E22" s="75">
        <f>+ROUND(G9*100,-2)</f>
        <v>5800</v>
      </c>
    </row>
    <row r="23" spans="1:5" s="71" customFormat="1" ht="17.25" customHeight="1" hidden="1">
      <c r="A23" s="72" t="str">
        <f>+A10</f>
        <v>Třebíč</v>
      </c>
      <c r="B23" s="73">
        <v>0</v>
      </c>
      <c r="C23" s="73"/>
      <c r="D23" s="74">
        <f>+C23*G19</f>
        <v>0</v>
      </c>
      <c r="E23" s="75"/>
    </row>
    <row r="24" spans="1:5" s="71" customFormat="1" ht="17.25" customHeight="1" thickBot="1">
      <c r="A24" s="76" t="str">
        <f>+A11</f>
        <v>Havlíčkův Brod</v>
      </c>
      <c r="B24" s="77">
        <v>66919</v>
      </c>
      <c r="C24" s="77">
        <f>+B24/8*6</f>
        <v>50189.25</v>
      </c>
      <c r="D24" s="78">
        <f>+C24*G17</f>
        <v>7713.06655844156</v>
      </c>
      <c r="E24" s="79">
        <f>+ROUND(G11*100,-2)</f>
        <v>2500</v>
      </c>
    </row>
    <row r="25" spans="1:5" s="71" customFormat="1" ht="17.25" customHeight="1" thickBot="1">
      <c r="A25" s="80" t="s">
        <v>33</v>
      </c>
      <c r="B25" s="81"/>
      <c r="C25" s="81"/>
      <c r="D25" s="82"/>
      <c r="E25" s="83">
        <f>SUM(E21:E24)</f>
        <v>13800</v>
      </c>
    </row>
    <row r="27" spans="1:5" ht="12.75">
      <c r="A27" s="119" t="s">
        <v>36</v>
      </c>
      <c r="B27" s="120"/>
      <c r="C27" s="120"/>
      <c r="D27" s="120"/>
      <c r="E27" s="121"/>
    </row>
    <row r="28" spans="1:5" ht="12.75">
      <c r="A28" s="122"/>
      <c r="B28" s="123"/>
      <c r="C28" s="123"/>
      <c r="D28" s="123"/>
      <c r="E28" s="124"/>
    </row>
    <row r="29" spans="1:5" ht="12.75">
      <c r="A29" s="125"/>
      <c r="B29" s="126"/>
      <c r="C29" s="126"/>
      <c r="D29" s="126"/>
      <c r="E29" s="127"/>
    </row>
  </sheetData>
  <mergeCells count="13">
    <mergeCell ref="A27:E29"/>
    <mergeCell ref="A5:A7"/>
    <mergeCell ref="B5:B7"/>
    <mergeCell ref="C5:D5"/>
    <mergeCell ref="E5:G5"/>
    <mergeCell ref="C6:C7"/>
    <mergeCell ref="D6:D7"/>
    <mergeCell ref="C15:D15"/>
    <mergeCell ref="E13:G13"/>
    <mergeCell ref="H5:H7"/>
    <mergeCell ref="F6:G6"/>
    <mergeCell ref="F15:G15"/>
    <mergeCell ref="E6:E7"/>
  </mergeCells>
  <printOptions horizontalCentered="1"/>
  <pageMargins left="0.29" right="0.35" top="0.45" bottom="0.35" header="0.2" footer="0.17"/>
  <pageSetup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pospichalova</cp:lastModifiedBy>
  <cp:lastPrinted>2009-01-07T21:03:38Z</cp:lastPrinted>
  <dcterms:created xsi:type="dcterms:W3CDTF">2006-11-20T09:17:53Z</dcterms:created>
  <dcterms:modified xsi:type="dcterms:W3CDTF">2009-01-09T07:53:57Z</dcterms:modified>
  <cp:category/>
  <cp:version/>
  <cp:contentType/>
  <cp:contentStatus/>
</cp:coreProperties>
</file>